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D.1.1 - Architektonicko-s..." sheetId="2" r:id="rId2"/>
    <sheet name="D.1.5 - Plynová zařízení" sheetId="3" r:id="rId3"/>
    <sheet name="D.1.6 - Zařízení vzduchot..." sheetId="4" r:id="rId4"/>
    <sheet name="D.1.7 - Zařízení zdravotn..." sheetId="5" r:id="rId5"/>
    <sheet name="D.1.8 - Zařízení silnopro..." sheetId="6" r:id="rId6"/>
    <sheet name="D.1.9 - Zařízení slabopro..." sheetId="7" r:id="rId7"/>
    <sheet name="D.1.10 - Sadové úpravy" sheetId="8" r:id="rId8"/>
    <sheet name="VON - Vedlejší a ostatní ..." sheetId="9" r:id="rId9"/>
    <sheet name="Pokyny pro vyplnění" sheetId="10" r:id="rId10"/>
  </sheets>
  <definedNames>
    <definedName name="_xlnm.Print_Area" localSheetId="0">'Rekapitulace stavby'!$D$4:$AO$33,'Rekapitulace stavby'!$C$39:$AQ$61</definedName>
    <definedName name="_xlnm.Print_Titles" localSheetId="0">'Rekapitulace stavby'!$49:$49</definedName>
    <definedName name="_xlnm._FilterDatabase" localSheetId="1" hidden="1">'D.1.1 - Architektonicko-s...'!$C$120:$K$2793</definedName>
    <definedName name="_xlnm.Print_Area" localSheetId="1">'D.1.1 - Architektonicko-s...'!$C$4:$J$38,'D.1.1 - Architektonicko-s...'!$C$44:$J$100,'D.1.1 - Architektonicko-s...'!$C$106:$K$2793</definedName>
    <definedName name="_xlnm.Print_Titles" localSheetId="1">'D.1.1 - Architektonicko-s...'!$120:$120</definedName>
    <definedName name="_xlnm._FilterDatabase" localSheetId="2" hidden="1">'D.1.5 - Plynová zařízení'!$C$84:$K$116</definedName>
    <definedName name="_xlnm.Print_Area" localSheetId="2">'D.1.5 - Plynová zařízení'!$C$4:$J$38,'D.1.5 - Plynová zařízení'!$C$44:$J$64,'D.1.5 - Plynová zařízení'!$C$70:$K$116</definedName>
    <definedName name="_xlnm.Print_Titles" localSheetId="2">'D.1.5 - Plynová zařízení'!$84:$84</definedName>
    <definedName name="_xlnm._FilterDatabase" localSheetId="3" hidden="1">'D.1.6 - Zařízení vzduchot...'!$C$85:$K$140</definedName>
    <definedName name="_xlnm.Print_Area" localSheetId="3">'D.1.6 - Zařízení vzduchot...'!$C$4:$J$38,'D.1.6 - Zařízení vzduchot...'!$C$44:$J$65,'D.1.6 - Zařízení vzduchot...'!$C$71:$K$140</definedName>
    <definedName name="_xlnm.Print_Titles" localSheetId="3">'D.1.6 - Zařízení vzduchot...'!$85:$85</definedName>
    <definedName name="_xlnm._FilterDatabase" localSheetId="4" hidden="1">'D.1.7 - Zařízení zdravotn...'!$C$90:$K$344</definedName>
    <definedName name="_xlnm.Print_Area" localSheetId="4">'D.1.7 - Zařízení zdravotn...'!$C$4:$J$38,'D.1.7 - Zařízení zdravotn...'!$C$44:$J$70,'D.1.7 - Zařízení zdravotn...'!$C$76:$K$344</definedName>
    <definedName name="_xlnm.Print_Titles" localSheetId="4">'D.1.7 - Zařízení zdravotn...'!$90:$90</definedName>
    <definedName name="_xlnm._FilterDatabase" localSheetId="5" hidden="1">'D.1.8 - Zařízení silnopro...'!$C$94:$K$424</definedName>
    <definedName name="_xlnm.Print_Area" localSheetId="5">'D.1.8 - Zařízení silnopro...'!$C$4:$J$38,'D.1.8 - Zařízení silnopro...'!$C$44:$J$74,'D.1.8 - Zařízení silnopro...'!$C$80:$K$424</definedName>
    <definedName name="_xlnm.Print_Titles" localSheetId="5">'D.1.8 - Zařízení silnopro...'!$94:$94</definedName>
    <definedName name="_xlnm._FilterDatabase" localSheetId="6" hidden="1">'D.1.9 - Zařízení slabopro...'!$C$91:$K$216</definedName>
    <definedName name="_xlnm.Print_Area" localSheetId="6">'D.1.9 - Zařízení slabopro...'!$C$4:$J$38,'D.1.9 - Zařízení slabopro...'!$C$44:$J$71,'D.1.9 - Zařízení slabopro...'!$C$77:$K$216</definedName>
    <definedName name="_xlnm.Print_Titles" localSheetId="6">'D.1.9 - Zařízení slabopro...'!$91:$91</definedName>
    <definedName name="_xlnm._FilterDatabase" localSheetId="7" hidden="1">'D.1.10 - Sadové úpravy'!$C$84:$K$137</definedName>
    <definedName name="_xlnm.Print_Area" localSheetId="7">'D.1.10 - Sadové úpravy'!$C$4:$J$38,'D.1.10 - Sadové úpravy'!$C$44:$J$64,'D.1.10 - Sadové úpravy'!$C$70:$K$137</definedName>
    <definedName name="_xlnm.Print_Titles" localSheetId="7">'D.1.10 - Sadové úpravy'!$84:$84</definedName>
    <definedName name="_xlnm._FilterDatabase" localSheetId="8" hidden="1">'VON - Vedlejší a ostatní ...'!$C$78:$K$98</definedName>
    <definedName name="_xlnm.Print_Area" localSheetId="8">'VON - Vedlejší a ostatní ...'!$C$4:$J$36,'VON - Vedlejší a ostatní ...'!$C$42:$J$60,'VON - Vedlejší a ostatní ...'!$C$66:$K$98</definedName>
    <definedName name="_xlnm.Print_Titles" localSheetId="8">'VON - Vedlejší a ostatní ...'!$78:$78</definedName>
    <definedName name="_xlnm.Print_Area" localSheetId="9">'Pokyny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60"/>
  <c r="AX60"/>
  <c i="9" r="BI97"/>
  <c r="BH97"/>
  <c r="BG97"/>
  <c r="BF97"/>
  <c r="T97"/>
  <c r="R97"/>
  <c r="P97"/>
  <c r="BK97"/>
  <c r="J97"/>
  <c r="BE97"/>
  <c r="BI95"/>
  <c r="BH95"/>
  <c r="BG95"/>
  <c r="BF95"/>
  <c r="T95"/>
  <c r="T94"/>
  <c r="R95"/>
  <c r="R94"/>
  <c r="P95"/>
  <c r="P94"/>
  <c r="BK95"/>
  <c r="BK94"/>
  <c r="J94"/>
  <c r="J95"/>
  <c r="BE95"/>
  <c r="J59"/>
  <c r="BI93"/>
  <c r="BH93"/>
  <c r="BG93"/>
  <c r="BF93"/>
  <c r="T93"/>
  <c r="R93"/>
  <c r="P93"/>
  <c r="BK93"/>
  <c r="J93"/>
  <c r="BE93"/>
  <c r="BI92"/>
  <c r="BH92"/>
  <c r="BG92"/>
  <c r="BF92"/>
  <c r="T92"/>
  <c r="R92"/>
  <c r="P92"/>
  <c r="BK92"/>
  <c r="J92"/>
  <c r="BE92"/>
  <c r="BI91"/>
  <c r="BH91"/>
  <c r="BG91"/>
  <c r="BF91"/>
  <c r="T91"/>
  <c r="R91"/>
  <c r="P91"/>
  <c r="BK91"/>
  <c r="J91"/>
  <c r="BE91"/>
  <c r="BI89"/>
  <c r="BH89"/>
  <c r="BG89"/>
  <c r="BF89"/>
  <c r="T89"/>
  <c r="R89"/>
  <c r="P89"/>
  <c r="BK89"/>
  <c r="J89"/>
  <c r="BE89"/>
  <c r="BI87"/>
  <c r="BH87"/>
  <c r="BG87"/>
  <c r="BF87"/>
  <c r="T87"/>
  <c r="R87"/>
  <c r="P87"/>
  <c r="BK87"/>
  <c r="J87"/>
  <c r="BE87"/>
  <c r="BI85"/>
  <c r="BH85"/>
  <c r="BG85"/>
  <c r="BF85"/>
  <c r="T85"/>
  <c r="R85"/>
  <c r="P85"/>
  <c r="BK85"/>
  <c r="J85"/>
  <c r="BE85"/>
  <c r="BI84"/>
  <c r="BH84"/>
  <c r="BG84"/>
  <c r="BF84"/>
  <c r="T84"/>
  <c r="R84"/>
  <c r="P84"/>
  <c r="BK84"/>
  <c r="J84"/>
  <c r="BE84"/>
  <c r="BI83"/>
  <c r="BH83"/>
  <c r="BG83"/>
  <c r="BF83"/>
  <c r="T83"/>
  <c r="R83"/>
  <c r="P83"/>
  <c r="BK83"/>
  <c r="J83"/>
  <c r="BE83"/>
  <c r="BI82"/>
  <c r="F34"/>
  <c i="1" r="BD60"/>
  <c i="9" r="BH82"/>
  <c r="F33"/>
  <c i="1" r="BC60"/>
  <c i="9" r="BG82"/>
  <c r="F32"/>
  <c i="1" r="BB60"/>
  <c i="9" r="BF82"/>
  <c r="J31"/>
  <c i="1" r="AW60"/>
  <c i="9" r="F31"/>
  <c i="1" r="BA60"/>
  <c i="9" r="T82"/>
  <c r="T81"/>
  <c r="T80"/>
  <c r="T79"/>
  <c r="R82"/>
  <c r="R81"/>
  <c r="R80"/>
  <c r="R79"/>
  <c r="P82"/>
  <c r="P81"/>
  <c r="P80"/>
  <c r="P79"/>
  <c i="1" r="AU60"/>
  <c i="9" r="BK82"/>
  <c r="BK81"/>
  <c r="J81"/>
  <c r="BK80"/>
  <c r="J80"/>
  <c r="BK79"/>
  <c r="J79"/>
  <c r="J56"/>
  <c r="J27"/>
  <c i="1" r="AG60"/>
  <c i="9" r="J82"/>
  <c r="BE82"/>
  <c r="J30"/>
  <c i="1" r="AV60"/>
  <c i="9" r="F30"/>
  <c i="1" r="AZ60"/>
  <c i="9" r="J58"/>
  <c r="J57"/>
  <c r="J75"/>
  <c r="F75"/>
  <c r="F73"/>
  <c r="E71"/>
  <c r="J51"/>
  <c r="F51"/>
  <c r="F49"/>
  <c r="E47"/>
  <c r="J36"/>
  <c r="J18"/>
  <c r="E18"/>
  <c r="F76"/>
  <c r="F52"/>
  <c r="J17"/>
  <c r="J12"/>
  <c r="J73"/>
  <c r="J49"/>
  <c r="E7"/>
  <c r="E69"/>
  <c r="E45"/>
  <c i="1" r="AY59"/>
  <c r="AX59"/>
  <c i="8" r="BI137"/>
  <c r="BH137"/>
  <c r="BG137"/>
  <c r="BF137"/>
  <c r="T137"/>
  <c r="T136"/>
  <c r="R137"/>
  <c r="R136"/>
  <c r="P137"/>
  <c r="P136"/>
  <c r="BK137"/>
  <c r="BK136"/>
  <c r="J136"/>
  <c r="J137"/>
  <c r="BE137"/>
  <c r="J63"/>
  <c r="BI134"/>
  <c r="BH134"/>
  <c r="BG134"/>
  <c r="BF134"/>
  <c r="T134"/>
  <c r="R134"/>
  <c r="P134"/>
  <c r="BK134"/>
  <c r="J134"/>
  <c r="BE134"/>
  <c r="BI133"/>
  <c r="BH133"/>
  <c r="BG133"/>
  <c r="BF133"/>
  <c r="T133"/>
  <c r="R133"/>
  <c r="P133"/>
  <c r="BK133"/>
  <c r="J133"/>
  <c r="BE133"/>
  <c r="BI132"/>
  <c r="BH132"/>
  <c r="BG132"/>
  <c r="BF132"/>
  <c r="T132"/>
  <c r="R132"/>
  <c r="P132"/>
  <c r="BK132"/>
  <c r="J132"/>
  <c r="BE132"/>
  <c r="BI130"/>
  <c r="BH130"/>
  <c r="BG130"/>
  <c r="BF130"/>
  <c r="T130"/>
  <c r="R130"/>
  <c r="P130"/>
  <c r="BK130"/>
  <c r="J130"/>
  <c r="BE130"/>
  <c r="BI129"/>
  <c r="BH129"/>
  <c r="BG129"/>
  <c r="BF129"/>
  <c r="T129"/>
  <c r="R129"/>
  <c r="P129"/>
  <c r="BK129"/>
  <c r="J129"/>
  <c r="BE129"/>
  <c r="BI127"/>
  <c r="BH127"/>
  <c r="BG127"/>
  <c r="BF127"/>
  <c r="T127"/>
  <c r="R127"/>
  <c r="P127"/>
  <c r="BK127"/>
  <c r="J127"/>
  <c r="BE127"/>
  <c r="BI125"/>
  <c r="BH125"/>
  <c r="BG125"/>
  <c r="BF125"/>
  <c r="T125"/>
  <c r="R125"/>
  <c r="P125"/>
  <c r="BK125"/>
  <c r="J125"/>
  <c r="BE125"/>
  <c r="BI123"/>
  <c r="BH123"/>
  <c r="BG123"/>
  <c r="BF123"/>
  <c r="T123"/>
  <c r="R123"/>
  <c r="P123"/>
  <c r="BK123"/>
  <c r="J123"/>
  <c r="BE123"/>
  <c r="BI120"/>
  <c r="BH120"/>
  <c r="BG120"/>
  <c r="BF120"/>
  <c r="T120"/>
  <c r="R120"/>
  <c r="P120"/>
  <c r="BK120"/>
  <c r="J120"/>
  <c r="BE120"/>
  <c r="BI118"/>
  <c r="BH118"/>
  <c r="BG118"/>
  <c r="BF118"/>
  <c r="T118"/>
  <c r="R118"/>
  <c r="P118"/>
  <c r="BK118"/>
  <c r="J118"/>
  <c r="BE118"/>
  <c r="BI116"/>
  <c r="BH116"/>
  <c r="BG116"/>
  <c r="BF116"/>
  <c r="T116"/>
  <c r="R116"/>
  <c r="P116"/>
  <c r="BK116"/>
  <c r="J116"/>
  <c r="BE116"/>
  <c r="BI114"/>
  <c r="BH114"/>
  <c r="BG114"/>
  <c r="BF114"/>
  <c r="T114"/>
  <c r="R114"/>
  <c r="P114"/>
  <c r="BK114"/>
  <c r="J114"/>
  <c r="BE114"/>
  <c r="BI112"/>
  <c r="BH112"/>
  <c r="BG112"/>
  <c r="BF112"/>
  <c r="T112"/>
  <c r="R112"/>
  <c r="P112"/>
  <c r="BK112"/>
  <c r="J112"/>
  <c r="BE112"/>
  <c r="BI110"/>
  <c r="BH110"/>
  <c r="BG110"/>
  <c r="BF110"/>
  <c r="T110"/>
  <c r="R110"/>
  <c r="P110"/>
  <c r="BK110"/>
  <c r="J110"/>
  <c r="BE110"/>
  <c r="BI108"/>
  <c r="BH108"/>
  <c r="BG108"/>
  <c r="BF108"/>
  <c r="T108"/>
  <c r="R108"/>
  <c r="P108"/>
  <c r="BK108"/>
  <c r="J108"/>
  <c r="BE108"/>
  <c r="BI105"/>
  <c r="BH105"/>
  <c r="BG105"/>
  <c r="BF105"/>
  <c r="T105"/>
  <c r="R105"/>
  <c r="P105"/>
  <c r="BK105"/>
  <c r="J105"/>
  <c r="BE105"/>
  <c r="BI102"/>
  <c r="BH102"/>
  <c r="BG102"/>
  <c r="BF102"/>
  <c r="T102"/>
  <c r="R102"/>
  <c r="P102"/>
  <c r="BK102"/>
  <c r="J102"/>
  <c r="BE102"/>
  <c r="BI100"/>
  <c r="BH100"/>
  <c r="BG100"/>
  <c r="BF100"/>
  <c r="T100"/>
  <c r="R100"/>
  <c r="P100"/>
  <c r="BK100"/>
  <c r="J100"/>
  <c r="BE100"/>
  <c r="BI98"/>
  <c r="BH98"/>
  <c r="BG98"/>
  <c r="BF98"/>
  <c r="T98"/>
  <c r="R98"/>
  <c r="P98"/>
  <c r="BK98"/>
  <c r="J98"/>
  <c r="BE98"/>
  <c r="BI95"/>
  <c r="BH95"/>
  <c r="BG95"/>
  <c r="BF95"/>
  <c r="T95"/>
  <c r="R95"/>
  <c r="P95"/>
  <c r="BK95"/>
  <c r="J95"/>
  <c r="BE95"/>
  <c r="BI92"/>
  <c r="BH92"/>
  <c r="BG92"/>
  <c r="BF92"/>
  <c r="T92"/>
  <c r="R92"/>
  <c r="P92"/>
  <c r="BK92"/>
  <c r="J92"/>
  <c r="BE92"/>
  <c r="BI90"/>
  <c r="BH90"/>
  <c r="BG90"/>
  <c r="BF90"/>
  <c r="T90"/>
  <c r="R90"/>
  <c r="P90"/>
  <c r="BK90"/>
  <c r="J90"/>
  <c r="BE90"/>
  <c r="BI88"/>
  <c r="F36"/>
  <c i="1" r="BD59"/>
  <c i="8" r="BH88"/>
  <c r="F35"/>
  <c i="1" r="BC59"/>
  <c i="8" r="BG88"/>
  <c r="F34"/>
  <c i="1" r="BB59"/>
  <c i="8" r="BF88"/>
  <c r="J33"/>
  <c i="1" r="AW59"/>
  <c i="8" r="F33"/>
  <c i="1" r="BA59"/>
  <c i="8" r="T88"/>
  <c r="T87"/>
  <c r="T86"/>
  <c r="T85"/>
  <c r="R88"/>
  <c r="R87"/>
  <c r="R86"/>
  <c r="R85"/>
  <c r="P88"/>
  <c r="P87"/>
  <c r="P86"/>
  <c r="P85"/>
  <c i="1" r="AU59"/>
  <c i="8" r="BK88"/>
  <c r="BK87"/>
  <c r="J87"/>
  <c r="BK86"/>
  <c r="J86"/>
  <c r="BK85"/>
  <c r="J85"/>
  <c r="J60"/>
  <c r="J29"/>
  <c i="1" r="AG59"/>
  <c i="8" r="J88"/>
  <c r="BE88"/>
  <c r="J32"/>
  <c i="1" r="AV59"/>
  <c i="8" r="F32"/>
  <c i="1" r="AZ59"/>
  <c i="8" r="J62"/>
  <c r="J61"/>
  <c r="J81"/>
  <c r="F81"/>
  <c r="F79"/>
  <c r="E77"/>
  <c r="J55"/>
  <c r="F55"/>
  <c r="F53"/>
  <c r="E51"/>
  <c r="J38"/>
  <c r="J20"/>
  <c r="E20"/>
  <c r="F82"/>
  <c r="F56"/>
  <c r="J19"/>
  <c r="J14"/>
  <c r="J79"/>
  <c r="J53"/>
  <c r="E7"/>
  <c r="E73"/>
  <c r="E47"/>
  <c i="1" r="AY58"/>
  <c r="AX58"/>
  <c i="7"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T193"/>
  <c r="R194"/>
  <c r="R193"/>
  <c r="P194"/>
  <c r="P193"/>
  <c r="BK194"/>
  <c r="BK193"/>
  <c r="J193"/>
  <c r="J194"/>
  <c r="BE194"/>
  <c r="J70"/>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T174"/>
  <c r="T173"/>
  <c r="R175"/>
  <c r="R174"/>
  <c r="R173"/>
  <c r="P175"/>
  <c r="P174"/>
  <c r="P173"/>
  <c r="BK175"/>
  <c r="BK174"/>
  <c r="J174"/>
  <c r="BK173"/>
  <c r="J173"/>
  <c r="J175"/>
  <c r="BE175"/>
  <c r="J69"/>
  <c r="J68"/>
  <c r="BI172"/>
  <c r="BH172"/>
  <c r="BG172"/>
  <c r="BF172"/>
  <c r="T172"/>
  <c r="R172"/>
  <c r="P172"/>
  <c r="BK172"/>
  <c r="J172"/>
  <c r="BE172"/>
  <c r="BI171"/>
  <c r="BH171"/>
  <c r="BG171"/>
  <c r="BF171"/>
  <c r="T171"/>
  <c r="R171"/>
  <c r="P171"/>
  <c r="BK171"/>
  <c r="J171"/>
  <c r="BE171"/>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T161"/>
  <c r="R162"/>
  <c r="R161"/>
  <c r="P162"/>
  <c r="P161"/>
  <c r="BK162"/>
  <c r="BK161"/>
  <c r="J161"/>
  <c r="J162"/>
  <c r="BE162"/>
  <c r="J67"/>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T151"/>
  <c r="T150"/>
  <c r="R152"/>
  <c r="R151"/>
  <c r="R150"/>
  <c r="P152"/>
  <c r="P151"/>
  <c r="P150"/>
  <c r="BK152"/>
  <c r="BK151"/>
  <c r="J151"/>
  <c r="BK150"/>
  <c r="J150"/>
  <c r="J152"/>
  <c r="BE152"/>
  <c r="J66"/>
  <c r="J65"/>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2"/>
  <c r="BH142"/>
  <c r="BG142"/>
  <c r="BF142"/>
  <c r="T142"/>
  <c r="R142"/>
  <c r="P142"/>
  <c r="BK142"/>
  <c r="J142"/>
  <c r="BE142"/>
  <c r="BI141"/>
  <c r="BH141"/>
  <c r="BG141"/>
  <c r="BF141"/>
  <c r="T141"/>
  <c r="R141"/>
  <c r="P141"/>
  <c r="BK141"/>
  <c r="J141"/>
  <c r="BE141"/>
  <c r="BI140"/>
  <c r="BH140"/>
  <c r="BG140"/>
  <c r="BF140"/>
  <c r="T140"/>
  <c r="R140"/>
  <c r="P140"/>
  <c r="BK140"/>
  <c r="J140"/>
  <c r="BE140"/>
  <c r="BI138"/>
  <c r="BH138"/>
  <c r="BG138"/>
  <c r="BF138"/>
  <c r="T138"/>
  <c r="R138"/>
  <c r="P138"/>
  <c r="BK138"/>
  <c r="J138"/>
  <c r="BE138"/>
  <c r="BI137"/>
  <c r="BH137"/>
  <c r="BG137"/>
  <c r="BF137"/>
  <c r="T137"/>
  <c r="R137"/>
  <c r="P137"/>
  <c r="BK137"/>
  <c r="J137"/>
  <c r="BE137"/>
  <c r="BI136"/>
  <c r="BH136"/>
  <c r="BG136"/>
  <c r="BF136"/>
  <c r="T136"/>
  <c r="R136"/>
  <c r="P136"/>
  <c r="BK136"/>
  <c r="J136"/>
  <c r="BE136"/>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T118"/>
  <c r="R119"/>
  <c r="R118"/>
  <c r="P119"/>
  <c r="P118"/>
  <c r="BK119"/>
  <c r="BK118"/>
  <c r="J118"/>
  <c r="J119"/>
  <c r="BE119"/>
  <c r="J64"/>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F36"/>
  <c i="1" r="BD58"/>
  <c i="7" r="BH96"/>
  <c r="F35"/>
  <c i="1" r="BC58"/>
  <c i="7" r="BG96"/>
  <c r="F34"/>
  <c i="1" r="BB58"/>
  <c i="7" r="BF96"/>
  <c r="J33"/>
  <c i="1" r="AW58"/>
  <c i="7" r="F33"/>
  <c i="1" r="BA58"/>
  <c i="7" r="T96"/>
  <c r="T95"/>
  <c r="T94"/>
  <c r="T93"/>
  <c r="T92"/>
  <c r="R96"/>
  <c r="R95"/>
  <c r="R94"/>
  <c r="R93"/>
  <c r="R92"/>
  <c r="P96"/>
  <c r="P95"/>
  <c r="P94"/>
  <c r="P93"/>
  <c r="P92"/>
  <c i="1" r="AU58"/>
  <c i="7" r="BK96"/>
  <c r="BK95"/>
  <c r="J95"/>
  <c r="BK94"/>
  <c r="J94"/>
  <c r="BK93"/>
  <c r="J93"/>
  <c r="BK92"/>
  <c r="J92"/>
  <c r="J60"/>
  <c r="J29"/>
  <c i="1" r="AG58"/>
  <c i="7" r="J96"/>
  <c r="BE96"/>
  <c r="J32"/>
  <c i="1" r="AV58"/>
  <c i="7" r="F32"/>
  <c i="1" r="AZ58"/>
  <c i="7" r="J63"/>
  <c r="J62"/>
  <c r="J61"/>
  <c r="J88"/>
  <c r="F88"/>
  <c r="F86"/>
  <c r="E84"/>
  <c r="J55"/>
  <c r="F55"/>
  <c r="F53"/>
  <c r="E51"/>
  <c r="J38"/>
  <c r="J20"/>
  <c r="E20"/>
  <c r="F89"/>
  <c r="F56"/>
  <c r="J19"/>
  <c r="J14"/>
  <c r="J86"/>
  <c r="J53"/>
  <c r="E7"/>
  <c r="E80"/>
  <c r="E47"/>
  <c i="6" r="J96"/>
  <c i="1" r="AY57"/>
  <c r="AX57"/>
  <c i="6" r="BI424"/>
  <c r="BH424"/>
  <c r="BG424"/>
  <c r="BF424"/>
  <c r="T424"/>
  <c r="R424"/>
  <c r="P424"/>
  <c r="BK424"/>
  <c r="J424"/>
  <c r="BE424"/>
  <c r="BI423"/>
  <c r="BH423"/>
  <c r="BG423"/>
  <c r="BF423"/>
  <c r="T423"/>
  <c r="R423"/>
  <c r="P423"/>
  <c r="BK423"/>
  <c r="J423"/>
  <c r="BE423"/>
  <c r="BI422"/>
  <c r="BH422"/>
  <c r="BG422"/>
  <c r="BF422"/>
  <c r="T422"/>
  <c r="R422"/>
  <c r="P422"/>
  <c r="BK422"/>
  <c r="J422"/>
  <c r="BE422"/>
  <c r="BI421"/>
  <c r="BH421"/>
  <c r="BG421"/>
  <c r="BF421"/>
  <c r="T421"/>
  <c r="R421"/>
  <c r="P421"/>
  <c r="BK421"/>
  <c r="J421"/>
  <c r="BE421"/>
  <c r="BI420"/>
  <c r="BH420"/>
  <c r="BG420"/>
  <c r="BF420"/>
  <c r="T420"/>
  <c r="R420"/>
  <c r="P420"/>
  <c r="BK420"/>
  <c r="J420"/>
  <c r="BE420"/>
  <c r="BI419"/>
  <c r="BH419"/>
  <c r="BG419"/>
  <c r="BF419"/>
  <c r="T419"/>
  <c r="R419"/>
  <c r="P419"/>
  <c r="BK419"/>
  <c r="J419"/>
  <c r="BE419"/>
  <c r="BI418"/>
  <c r="BH418"/>
  <c r="BG418"/>
  <c r="BF418"/>
  <c r="T418"/>
  <c r="R418"/>
  <c r="P418"/>
  <c r="BK418"/>
  <c r="J418"/>
  <c r="BE418"/>
  <c r="BI417"/>
  <c r="BH417"/>
  <c r="BG417"/>
  <c r="BF417"/>
  <c r="T417"/>
  <c r="R417"/>
  <c r="P417"/>
  <c r="BK417"/>
  <c r="J417"/>
  <c r="BE417"/>
  <c r="BI416"/>
  <c r="BH416"/>
  <c r="BG416"/>
  <c r="BF416"/>
  <c r="T416"/>
  <c r="R416"/>
  <c r="P416"/>
  <c r="BK416"/>
  <c r="J416"/>
  <c r="BE416"/>
  <c r="BI415"/>
  <c r="BH415"/>
  <c r="BG415"/>
  <c r="BF415"/>
  <c r="T415"/>
  <c r="R415"/>
  <c r="P415"/>
  <c r="BK415"/>
  <c r="J415"/>
  <c r="BE415"/>
  <c r="BI414"/>
  <c r="BH414"/>
  <c r="BG414"/>
  <c r="BF414"/>
  <c r="T414"/>
  <c r="R414"/>
  <c r="P414"/>
  <c r="BK414"/>
  <c r="J414"/>
  <c r="BE414"/>
  <c r="BI413"/>
  <c r="BH413"/>
  <c r="BG413"/>
  <c r="BF413"/>
  <c r="T413"/>
  <c r="R413"/>
  <c r="P413"/>
  <c r="BK413"/>
  <c r="J413"/>
  <c r="BE413"/>
  <c r="BI412"/>
  <c r="BH412"/>
  <c r="BG412"/>
  <c r="BF412"/>
  <c r="T412"/>
  <c r="R412"/>
  <c r="P412"/>
  <c r="BK412"/>
  <c r="J412"/>
  <c r="BE412"/>
  <c r="BI411"/>
  <c r="BH411"/>
  <c r="BG411"/>
  <c r="BF411"/>
  <c r="T411"/>
  <c r="R411"/>
  <c r="P411"/>
  <c r="BK411"/>
  <c r="J411"/>
  <c r="BE411"/>
  <c r="BI410"/>
  <c r="BH410"/>
  <c r="BG410"/>
  <c r="BF410"/>
  <c r="T410"/>
  <c r="R410"/>
  <c r="P410"/>
  <c r="BK410"/>
  <c r="J410"/>
  <c r="BE410"/>
  <c r="BI409"/>
  <c r="BH409"/>
  <c r="BG409"/>
  <c r="BF409"/>
  <c r="T409"/>
  <c r="R409"/>
  <c r="P409"/>
  <c r="BK409"/>
  <c r="J409"/>
  <c r="BE409"/>
  <c r="BI408"/>
  <c r="BH408"/>
  <c r="BG408"/>
  <c r="BF408"/>
  <c r="T408"/>
  <c r="R408"/>
  <c r="P408"/>
  <c r="BK408"/>
  <c r="J408"/>
  <c r="BE408"/>
  <c r="BI407"/>
  <c r="BH407"/>
  <c r="BG407"/>
  <c r="BF407"/>
  <c r="T407"/>
  <c r="R407"/>
  <c r="P407"/>
  <c r="BK407"/>
  <c r="J407"/>
  <c r="BE407"/>
  <c r="BI406"/>
  <c r="BH406"/>
  <c r="BG406"/>
  <c r="BF406"/>
  <c r="T406"/>
  <c r="R406"/>
  <c r="P406"/>
  <c r="BK406"/>
  <c r="J406"/>
  <c r="BE406"/>
  <c r="BI405"/>
  <c r="BH405"/>
  <c r="BG405"/>
  <c r="BF405"/>
  <c r="T405"/>
  <c r="R405"/>
  <c r="P405"/>
  <c r="BK405"/>
  <c r="J405"/>
  <c r="BE405"/>
  <c r="BI404"/>
  <c r="BH404"/>
  <c r="BG404"/>
  <c r="BF404"/>
  <c r="T404"/>
  <c r="R404"/>
  <c r="P404"/>
  <c r="BK404"/>
  <c r="J404"/>
  <c r="BE404"/>
  <c r="BI403"/>
  <c r="BH403"/>
  <c r="BG403"/>
  <c r="BF403"/>
  <c r="T403"/>
  <c r="R403"/>
  <c r="P403"/>
  <c r="BK403"/>
  <c r="J403"/>
  <c r="BE403"/>
  <c r="BI402"/>
  <c r="BH402"/>
  <c r="BG402"/>
  <c r="BF402"/>
  <c r="T402"/>
  <c r="R402"/>
  <c r="P402"/>
  <c r="BK402"/>
  <c r="J402"/>
  <c r="BE402"/>
  <c r="BI401"/>
  <c r="BH401"/>
  <c r="BG401"/>
  <c r="BF401"/>
  <c r="T401"/>
  <c r="R401"/>
  <c r="P401"/>
  <c r="BK401"/>
  <c r="J401"/>
  <c r="BE401"/>
  <c r="BI400"/>
  <c r="BH400"/>
  <c r="BG400"/>
  <c r="BF400"/>
  <c r="T400"/>
  <c r="R400"/>
  <c r="P400"/>
  <c r="BK400"/>
  <c r="J400"/>
  <c r="BE400"/>
  <c r="BI399"/>
  <c r="BH399"/>
  <c r="BG399"/>
  <c r="BF399"/>
  <c r="T399"/>
  <c r="R399"/>
  <c r="P399"/>
  <c r="BK399"/>
  <c r="J399"/>
  <c r="BE399"/>
  <c r="BI398"/>
  <c r="BH398"/>
  <c r="BG398"/>
  <c r="BF398"/>
  <c r="T398"/>
  <c r="R398"/>
  <c r="P398"/>
  <c r="BK398"/>
  <c r="J398"/>
  <c r="BE398"/>
  <c r="BI397"/>
  <c r="BH397"/>
  <c r="BG397"/>
  <c r="BF397"/>
  <c r="T397"/>
  <c r="R397"/>
  <c r="P397"/>
  <c r="BK397"/>
  <c r="J397"/>
  <c r="BE397"/>
  <c r="BI396"/>
  <c r="BH396"/>
  <c r="BG396"/>
  <c r="BF396"/>
  <c r="T396"/>
  <c r="R396"/>
  <c r="P396"/>
  <c r="BK396"/>
  <c r="J396"/>
  <c r="BE396"/>
  <c r="BI395"/>
  <c r="BH395"/>
  <c r="BG395"/>
  <c r="BF395"/>
  <c r="T395"/>
  <c r="R395"/>
  <c r="P395"/>
  <c r="BK395"/>
  <c r="J395"/>
  <c r="BE395"/>
  <c r="BI394"/>
  <c r="BH394"/>
  <c r="BG394"/>
  <c r="BF394"/>
  <c r="T394"/>
  <c r="R394"/>
  <c r="P394"/>
  <c r="BK394"/>
  <c r="J394"/>
  <c r="BE394"/>
  <c r="BI393"/>
  <c r="BH393"/>
  <c r="BG393"/>
  <c r="BF393"/>
  <c r="T393"/>
  <c r="R393"/>
  <c r="P393"/>
  <c r="BK393"/>
  <c r="J393"/>
  <c r="BE393"/>
  <c r="BI392"/>
  <c r="BH392"/>
  <c r="BG392"/>
  <c r="BF392"/>
  <c r="T392"/>
  <c r="T391"/>
  <c r="R392"/>
  <c r="R391"/>
  <c r="P392"/>
  <c r="P391"/>
  <c r="BK392"/>
  <c r="BK391"/>
  <c r="J391"/>
  <c r="J392"/>
  <c r="BE392"/>
  <c r="J73"/>
  <c r="BI390"/>
  <c r="BH390"/>
  <c r="BG390"/>
  <c r="BF390"/>
  <c r="T390"/>
  <c r="R390"/>
  <c r="P390"/>
  <c r="BK390"/>
  <c r="J390"/>
  <c r="BE390"/>
  <c r="BI389"/>
  <c r="BH389"/>
  <c r="BG389"/>
  <c r="BF389"/>
  <c r="T389"/>
  <c r="R389"/>
  <c r="P389"/>
  <c r="BK389"/>
  <c r="J389"/>
  <c r="BE389"/>
  <c r="BI388"/>
  <c r="BH388"/>
  <c r="BG388"/>
  <c r="BF388"/>
  <c r="T388"/>
  <c r="R388"/>
  <c r="P388"/>
  <c r="BK388"/>
  <c r="J388"/>
  <c r="BE388"/>
  <c r="BI387"/>
  <c r="BH387"/>
  <c r="BG387"/>
  <c r="BF387"/>
  <c r="T387"/>
  <c r="R387"/>
  <c r="P387"/>
  <c r="BK387"/>
  <c r="J387"/>
  <c r="BE387"/>
  <c r="BI386"/>
  <c r="BH386"/>
  <c r="BG386"/>
  <c r="BF386"/>
  <c r="T386"/>
  <c r="R386"/>
  <c r="P386"/>
  <c r="BK386"/>
  <c r="J386"/>
  <c r="BE386"/>
  <c r="BI385"/>
  <c r="BH385"/>
  <c r="BG385"/>
  <c r="BF385"/>
  <c r="T385"/>
  <c r="R385"/>
  <c r="P385"/>
  <c r="BK385"/>
  <c r="J385"/>
  <c r="BE385"/>
  <c r="BI384"/>
  <c r="BH384"/>
  <c r="BG384"/>
  <c r="BF384"/>
  <c r="T384"/>
  <c r="R384"/>
  <c r="P384"/>
  <c r="BK384"/>
  <c r="J384"/>
  <c r="BE384"/>
  <c r="BI383"/>
  <c r="BH383"/>
  <c r="BG383"/>
  <c r="BF383"/>
  <c r="T383"/>
  <c r="R383"/>
  <c r="P383"/>
  <c r="BK383"/>
  <c r="J383"/>
  <c r="BE383"/>
  <c r="BI382"/>
  <c r="BH382"/>
  <c r="BG382"/>
  <c r="BF382"/>
  <c r="T382"/>
  <c r="R382"/>
  <c r="P382"/>
  <c r="BK382"/>
  <c r="J382"/>
  <c r="BE382"/>
  <c r="BI381"/>
  <c r="BH381"/>
  <c r="BG381"/>
  <c r="BF381"/>
  <c r="T381"/>
  <c r="R381"/>
  <c r="P381"/>
  <c r="BK381"/>
  <c r="J381"/>
  <c r="BE381"/>
  <c r="BI380"/>
  <c r="BH380"/>
  <c r="BG380"/>
  <c r="BF380"/>
  <c r="T380"/>
  <c r="R380"/>
  <c r="P380"/>
  <c r="BK380"/>
  <c r="J380"/>
  <c r="BE380"/>
  <c r="BI379"/>
  <c r="BH379"/>
  <c r="BG379"/>
  <c r="BF379"/>
  <c r="T379"/>
  <c r="R379"/>
  <c r="P379"/>
  <c r="BK379"/>
  <c r="J379"/>
  <c r="BE379"/>
  <c r="BI378"/>
  <c r="BH378"/>
  <c r="BG378"/>
  <c r="BF378"/>
  <c r="T378"/>
  <c r="R378"/>
  <c r="P378"/>
  <c r="BK378"/>
  <c r="J378"/>
  <c r="BE378"/>
  <c r="BI377"/>
  <c r="BH377"/>
  <c r="BG377"/>
  <c r="BF377"/>
  <c r="T377"/>
  <c r="R377"/>
  <c r="P377"/>
  <c r="BK377"/>
  <c r="J377"/>
  <c r="BE377"/>
  <c r="BI376"/>
  <c r="BH376"/>
  <c r="BG376"/>
  <c r="BF376"/>
  <c r="T376"/>
  <c r="R376"/>
  <c r="P376"/>
  <c r="BK376"/>
  <c r="J376"/>
  <c r="BE376"/>
  <c r="BI375"/>
  <c r="BH375"/>
  <c r="BG375"/>
  <c r="BF375"/>
  <c r="T375"/>
  <c r="R375"/>
  <c r="P375"/>
  <c r="BK375"/>
  <c r="J375"/>
  <c r="BE375"/>
  <c r="BI374"/>
  <c r="BH374"/>
  <c r="BG374"/>
  <c r="BF374"/>
  <c r="T374"/>
  <c r="R374"/>
  <c r="P374"/>
  <c r="BK374"/>
  <c r="J374"/>
  <c r="BE374"/>
  <c r="BI373"/>
  <c r="BH373"/>
  <c r="BG373"/>
  <c r="BF373"/>
  <c r="T373"/>
  <c r="R373"/>
  <c r="P373"/>
  <c r="BK373"/>
  <c r="J373"/>
  <c r="BE373"/>
  <c r="BI372"/>
  <c r="BH372"/>
  <c r="BG372"/>
  <c r="BF372"/>
  <c r="T372"/>
  <c r="R372"/>
  <c r="P372"/>
  <c r="BK372"/>
  <c r="J372"/>
  <c r="BE372"/>
  <c r="BI371"/>
  <c r="BH371"/>
  <c r="BG371"/>
  <c r="BF371"/>
  <c r="T371"/>
  <c r="R371"/>
  <c r="P371"/>
  <c r="BK371"/>
  <c r="J371"/>
  <c r="BE371"/>
  <c r="BI370"/>
  <c r="BH370"/>
  <c r="BG370"/>
  <c r="BF370"/>
  <c r="T370"/>
  <c r="R370"/>
  <c r="P370"/>
  <c r="BK370"/>
  <c r="J370"/>
  <c r="BE370"/>
  <c r="BI369"/>
  <c r="BH369"/>
  <c r="BG369"/>
  <c r="BF369"/>
  <c r="T369"/>
  <c r="R369"/>
  <c r="P369"/>
  <c r="BK369"/>
  <c r="J369"/>
  <c r="BE369"/>
  <c r="BI368"/>
  <c r="BH368"/>
  <c r="BG368"/>
  <c r="BF368"/>
  <c r="T368"/>
  <c r="R368"/>
  <c r="P368"/>
  <c r="BK368"/>
  <c r="J368"/>
  <c r="BE368"/>
  <c r="BI367"/>
  <c r="BH367"/>
  <c r="BG367"/>
  <c r="BF367"/>
  <c r="T367"/>
  <c r="R367"/>
  <c r="P367"/>
  <c r="BK367"/>
  <c r="J367"/>
  <c r="BE367"/>
  <c r="BI366"/>
  <c r="BH366"/>
  <c r="BG366"/>
  <c r="BF366"/>
  <c r="T366"/>
  <c r="R366"/>
  <c r="P366"/>
  <c r="BK366"/>
  <c r="J366"/>
  <c r="BE366"/>
  <c r="BI365"/>
  <c r="BH365"/>
  <c r="BG365"/>
  <c r="BF365"/>
  <c r="T365"/>
  <c r="R365"/>
  <c r="P365"/>
  <c r="BK365"/>
  <c r="J365"/>
  <c r="BE365"/>
  <c r="BI364"/>
  <c r="BH364"/>
  <c r="BG364"/>
  <c r="BF364"/>
  <c r="T364"/>
  <c r="T363"/>
  <c r="T362"/>
  <c r="R364"/>
  <c r="R363"/>
  <c r="R362"/>
  <c r="P364"/>
  <c r="P363"/>
  <c r="P362"/>
  <c r="BK364"/>
  <c r="BK363"/>
  <c r="J363"/>
  <c r="BK362"/>
  <c r="J362"/>
  <c r="J364"/>
  <c r="BE364"/>
  <c r="J72"/>
  <c r="J71"/>
  <c r="BI361"/>
  <c r="BH361"/>
  <c r="BG361"/>
  <c r="BF361"/>
  <c r="T361"/>
  <c r="T360"/>
  <c r="R361"/>
  <c r="R360"/>
  <c r="P361"/>
  <c r="P360"/>
  <c r="BK361"/>
  <c r="BK360"/>
  <c r="J360"/>
  <c r="J361"/>
  <c r="BE361"/>
  <c r="J70"/>
  <c r="BI359"/>
  <c r="BH359"/>
  <c r="BG359"/>
  <c r="BF359"/>
  <c r="T359"/>
  <c r="T358"/>
  <c r="R359"/>
  <c r="R358"/>
  <c r="P359"/>
  <c r="P358"/>
  <c r="BK359"/>
  <c r="BK358"/>
  <c r="J358"/>
  <c r="J359"/>
  <c r="BE359"/>
  <c r="J69"/>
  <c r="BI357"/>
  <c r="BH357"/>
  <c r="BG357"/>
  <c r="BF357"/>
  <c r="T357"/>
  <c r="R357"/>
  <c r="P357"/>
  <c r="BK357"/>
  <c r="J357"/>
  <c r="BE357"/>
  <c r="BI356"/>
  <c r="BH356"/>
  <c r="BG356"/>
  <c r="BF356"/>
  <c r="T356"/>
  <c r="R356"/>
  <c r="P356"/>
  <c r="BK356"/>
  <c r="J356"/>
  <c r="BE356"/>
  <c r="BI355"/>
  <c r="BH355"/>
  <c r="BG355"/>
  <c r="BF355"/>
  <c r="T355"/>
  <c r="R355"/>
  <c r="P355"/>
  <c r="BK355"/>
  <c r="J355"/>
  <c r="BE355"/>
  <c r="BI354"/>
  <c r="BH354"/>
  <c r="BG354"/>
  <c r="BF354"/>
  <c r="T354"/>
  <c r="R354"/>
  <c r="P354"/>
  <c r="BK354"/>
  <c r="J354"/>
  <c r="BE354"/>
  <c r="BI353"/>
  <c r="BH353"/>
  <c r="BG353"/>
  <c r="BF353"/>
  <c r="T353"/>
  <c r="R353"/>
  <c r="P353"/>
  <c r="BK353"/>
  <c r="J353"/>
  <c r="BE353"/>
  <c r="BI352"/>
  <c r="BH352"/>
  <c r="BG352"/>
  <c r="BF352"/>
  <c r="T352"/>
  <c r="R352"/>
  <c r="P352"/>
  <c r="BK352"/>
  <c r="J352"/>
  <c r="BE352"/>
  <c r="BI351"/>
  <c r="BH351"/>
  <c r="BG351"/>
  <c r="BF351"/>
  <c r="T351"/>
  <c r="R351"/>
  <c r="P351"/>
  <c r="BK351"/>
  <c r="J351"/>
  <c r="BE351"/>
  <c r="BI350"/>
  <c r="BH350"/>
  <c r="BG350"/>
  <c r="BF350"/>
  <c r="T350"/>
  <c r="R350"/>
  <c r="P350"/>
  <c r="BK350"/>
  <c r="J350"/>
  <c r="BE350"/>
  <c r="BI349"/>
  <c r="BH349"/>
  <c r="BG349"/>
  <c r="BF349"/>
  <c r="T349"/>
  <c r="R349"/>
  <c r="P349"/>
  <c r="BK349"/>
  <c r="J349"/>
  <c r="BE349"/>
  <c r="BI348"/>
  <c r="BH348"/>
  <c r="BG348"/>
  <c r="BF348"/>
  <c r="T348"/>
  <c r="R348"/>
  <c r="P348"/>
  <c r="BK348"/>
  <c r="J348"/>
  <c r="BE348"/>
  <c r="BI347"/>
  <c r="BH347"/>
  <c r="BG347"/>
  <c r="BF347"/>
  <c r="T347"/>
  <c r="R347"/>
  <c r="P347"/>
  <c r="BK347"/>
  <c r="J347"/>
  <c r="BE347"/>
  <c r="BI346"/>
  <c r="BH346"/>
  <c r="BG346"/>
  <c r="BF346"/>
  <c r="T346"/>
  <c r="R346"/>
  <c r="P346"/>
  <c r="BK346"/>
  <c r="J346"/>
  <c r="BE346"/>
  <c r="BI345"/>
  <c r="BH345"/>
  <c r="BG345"/>
  <c r="BF345"/>
  <c r="T345"/>
  <c r="R345"/>
  <c r="P345"/>
  <c r="BK345"/>
  <c r="J345"/>
  <c r="BE345"/>
  <c r="BI344"/>
  <c r="BH344"/>
  <c r="BG344"/>
  <c r="BF344"/>
  <c r="T344"/>
  <c r="R344"/>
  <c r="P344"/>
  <c r="BK344"/>
  <c r="J344"/>
  <c r="BE344"/>
  <c r="BI343"/>
  <c r="BH343"/>
  <c r="BG343"/>
  <c r="BF343"/>
  <c r="T343"/>
  <c r="T342"/>
  <c r="R343"/>
  <c r="R342"/>
  <c r="P343"/>
  <c r="P342"/>
  <c r="BK343"/>
  <c r="BK342"/>
  <c r="J342"/>
  <c r="J343"/>
  <c r="BE343"/>
  <c r="J68"/>
  <c r="BI341"/>
  <c r="BH341"/>
  <c r="BG341"/>
  <c r="BF341"/>
  <c r="T341"/>
  <c r="R341"/>
  <c r="P341"/>
  <c r="BK341"/>
  <c r="J341"/>
  <c r="BE341"/>
  <c r="BI340"/>
  <c r="BH340"/>
  <c r="BG340"/>
  <c r="BF340"/>
  <c r="T340"/>
  <c r="R340"/>
  <c r="P340"/>
  <c r="BK340"/>
  <c r="J340"/>
  <c r="BE340"/>
  <c r="BI339"/>
  <c r="BH339"/>
  <c r="BG339"/>
  <c r="BF339"/>
  <c r="T339"/>
  <c r="R339"/>
  <c r="P339"/>
  <c r="BK339"/>
  <c r="J339"/>
  <c r="BE339"/>
  <c r="BI338"/>
  <c r="BH338"/>
  <c r="BG338"/>
  <c r="BF338"/>
  <c r="T338"/>
  <c r="R338"/>
  <c r="P338"/>
  <c r="BK338"/>
  <c r="J338"/>
  <c r="BE338"/>
  <c r="BI337"/>
  <c r="BH337"/>
  <c r="BG337"/>
  <c r="BF337"/>
  <c r="T337"/>
  <c r="R337"/>
  <c r="P337"/>
  <c r="BK337"/>
  <c r="J337"/>
  <c r="BE337"/>
  <c r="BI336"/>
  <c r="BH336"/>
  <c r="BG336"/>
  <c r="BF336"/>
  <c r="T336"/>
  <c r="R336"/>
  <c r="P336"/>
  <c r="BK336"/>
  <c r="J336"/>
  <c r="BE336"/>
  <c r="BI335"/>
  <c r="BH335"/>
  <c r="BG335"/>
  <c r="BF335"/>
  <c r="T335"/>
  <c r="R335"/>
  <c r="P335"/>
  <c r="BK335"/>
  <c r="J335"/>
  <c r="BE335"/>
  <c r="BI334"/>
  <c r="BH334"/>
  <c r="BG334"/>
  <c r="BF334"/>
  <c r="T334"/>
  <c r="R334"/>
  <c r="P334"/>
  <c r="BK334"/>
  <c r="J334"/>
  <c r="BE334"/>
  <c r="BI333"/>
  <c r="BH333"/>
  <c r="BG333"/>
  <c r="BF333"/>
  <c r="T333"/>
  <c r="R333"/>
  <c r="P333"/>
  <c r="BK333"/>
  <c r="J333"/>
  <c r="BE333"/>
  <c r="BI332"/>
  <c r="BH332"/>
  <c r="BG332"/>
  <c r="BF332"/>
  <c r="T332"/>
  <c r="R332"/>
  <c r="P332"/>
  <c r="BK332"/>
  <c r="J332"/>
  <c r="BE332"/>
  <c r="BI331"/>
  <c r="BH331"/>
  <c r="BG331"/>
  <c r="BF331"/>
  <c r="T331"/>
  <c r="R331"/>
  <c r="P331"/>
  <c r="BK331"/>
  <c r="J331"/>
  <c r="BE331"/>
  <c r="BI330"/>
  <c r="BH330"/>
  <c r="BG330"/>
  <c r="BF330"/>
  <c r="T330"/>
  <c r="R330"/>
  <c r="P330"/>
  <c r="BK330"/>
  <c r="J330"/>
  <c r="BE330"/>
  <c r="BI329"/>
  <c r="BH329"/>
  <c r="BG329"/>
  <c r="BF329"/>
  <c r="T329"/>
  <c r="R329"/>
  <c r="P329"/>
  <c r="BK329"/>
  <c r="J329"/>
  <c r="BE329"/>
  <c r="BI328"/>
  <c r="BH328"/>
  <c r="BG328"/>
  <c r="BF328"/>
  <c r="T328"/>
  <c r="R328"/>
  <c r="P328"/>
  <c r="BK328"/>
  <c r="J328"/>
  <c r="BE328"/>
  <c r="BI327"/>
  <c r="BH327"/>
  <c r="BG327"/>
  <c r="BF327"/>
  <c r="T327"/>
  <c r="R327"/>
  <c r="P327"/>
  <c r="BK327"/>
  <c r="J327"/>
  <c r="BE327"/>
  <c r="BI326"/>
  <c r="BH326"/>
  <c r="BG326"/>
  <c r="BF326"/>
  <c r="T326"/>
  <c r="R326"/>
  <c r="P326"/>
  <c r="BK326"/>
  <c r="J326"/>
  <c r="BE326"/>
  <c r="BI325"/>
  <c r="BH325"/>
  <c r="BG325"/>
  <c r="BF325"/>
  <c r="T325"/>
  <c r="R325"/>
  <c r="P325"/>
  <c r="BK325"/>
  <c r="J325"/>
  <c r="BE325"/>
  <c r="BI324"/>
  <c r="BH324"/>
  <c r="BG324"/>
  <c r="BF324"/>
  <c r="T324"/>
  <c r="R324"/>
  <c r="P324"/>
  <c r="BK324"/>
  <c r="J324"/>
  <c r="BE324"/>
  <c r="BI323"/>
  <c r="BH323"/>
  <c r="BG323"/>
  <c r="BF323"/>
  <c r="T323"/>
  <c r="R323"/>
  <c r="P323"/>
  <c r="BK323"/>
  <c r="J323"/>
  <c r="BE323"/>
  <c r="BI322"/>
  <c r="BH322"/>
  <c r="BG322"/>
  <c r="BF322"/>
  <c r="T322"/>
  <c r="R322"/>
  <c r="P322"/>
  <c r="BK322"/>
  <c r="J322"/>
  <c r="BE322"/>
  <c r="BI321"/>
  <c r="BH321"/>
  <c r="BG321"/>
  <c r="BF321"/>
  <c r="T321"/>
  <c r="R321"/>
  <c r="P321"/>
  <c r="BK321"/>
  <c r="J321"/>
  <c r="BE321"/>
  <c r="BI320"/>
  <c r="BH320"/>
  <c r="BG320"/>
  <c r="BF320"/>
  <c r="T320"/>
  <c r="R320"/>
  <c r="P320"/>
  <c r="BK320"/>
  <c r="J320"/>
  <c r="BE320"/>
  <c r="BI319"/>
  <c r="BH319"/>
  <c r="BG319"/>
  <c r="BF319"/>
  <c r="T319"/>
  <c r="R319"/>
  <c r="P319"/>
  <c r="BK319"/>
  <c r="J319"/>
  <c r="BE319"/>
  <c r="BI318"/>
  <c r="BH318"/>
  <c r="BG318"/>
  <c r="BF318"/>
  <c r="T318"/>
  <c r="R318"/>
  <c r="P318"/>
  <c r="BK318"/>
  <c r="J318"/>
  <c r="BE318"/>
  <c r="BI317"/>
  <c r="BH317"/>
  <c r="BG317"/>
  <c r="BF317"/>
  <c r="T317"/>
  <c r="R317"/>
  <c r="P317"/>
  <c r="BK317"/>
  <c r="J317"/>
  <c r="BE317"/>
  <c r="BI316"/>
  <c r="BH316"/>
  <c r="BG316"/>
  <c r="BF316"/>
  <c r="T316"/>
  <c r="R316"/>
  <c r="P316"/>
  <c r="BK316"/>
  <c r="J316"/>
  <c r="BE316"/>
  <c r="BI315"/>
  <c r="BH315"/>
  <c r="BG315"/>
  <c r="BF315"/>
  <c r="T315"/>
  <c r="R315"/>
  <c r="P315"/>
  <c r="BK315"/>
  <c r="J315"/>
  <c r="BE315"/>
  <c r="BI314"/>
  <c r="BH314"/>
  <c r="BG314"/>
  <c r="BF314"/>
  <c r="T314"/>
  <c r="R314"/>
  <c r="P314"/>
  <c r="BK314"/>
  <c r="J314"/>
  <c r="BE314"/>
  <c r="BI313"/>
  <c r="BH313"/>
  <c r="BG313"/>
  <c r="BF313"/>
  <c r="T313"/>
  <c r="T312"/>
  <c r="R313"/>
  <c r="R312"/>
  <c r="P313"/>
  <c r="P312"/>
  <c r="BK313"/>
  <c r="BK312"/>
  <c r="J312"/>
  <c r="J313"/>
  <c r="BE313"/>
  <c r="J67"/>
  <c r="BI311"/>
  <c r="BH311"/>
  <c r="BG311"/>
  <c r="BF311"/>
  <c r="T311"/>
  <c r="R311"/>
  <c r="P311"/>
  <c r="BK311"/>
  <c r="J311"/>
  <c r="BE311"/>
  <c r="BI310"/>
  <c r="BH310"/>
  <c r="BG310"/>
  <c r="BF310"/>
  <c r="T310"/>
  <c r="R310"/>
  <c r="P310"/>
  <c r="BK310"/>
  <c r="J310"/>
  <c r="BE310"/>
  <c r="BI309"/>
  <c r="BH309"/>
  <c r="BG309"/>
  <c r="BF309"/>
  <c r="T309"/>
  <c r="R309"/>
  <c r="P309"/>
  <c r="BK309"/>
  <c r="J309"/>
  <c r="BE309"/>
  <c r="BI308"/>
  <c r="BH308"/>
  <c r="BG308"/>
  <c r="BF308"/>
  <c r="T308"/>
  <c r="R308"/>
  <c r="P308"/>
  <c r="BK308"/>
  <c r="J308"/>
  <c r="BE308"/>
  <c r="BI307"/>
  <c r="BH307"/>
  <c r="BG307"/>
  <c r="BF307"/>
  <c r="T307"/>
  <c r="R307"/>
  <c r="P307"/>
  <c r="BK307"/>
  <c r="J307"/>
  <c r="BE307"/>
  <c r="BI306"/>
  <c r="BH306"/>
  <c r="BG306"/>
  <c r="BF306"/>
  <c r="T306"/>
  <c r="R306"/>
  <c r="P306"/>
  <c r="BK306"/>
  <c r="J306"/>
  <c r="BE306"/>
  <c r="BI305"/>
  <c r="BH305"/>
  <c r="BG305"/>
  <c r="BF305"/>
  <c r="T305"/>
  <c r="R305"/>
  <c r="P305"/>
  <c r="BK305"/>
  <c r="J305"/>
  <c r="BE305"/>
  <c r="BI304"/>
  <c r="BH304"/>
  <c r="BG304"/>
  <c r="BF304"/>
  <c r="T304"/>
  <c r="R304"/>
  <c r="P304"/>
  <c r="BK304"/>
  <c r="J304"/>
  <c r="BE304"/>
  <c r="BI303"/>
  <c r="BH303"/>
  <c r="BG303"/>
  <c r="BF303"/>
  <c r="T303"/>
  <c r="R303"/>
  <c r="P303"/>
  <c r="BK303"/>
  <c r="J303"/>
  <c r="BE303"/>
  <c r="BI302"/>
  <c r="BH302"/>
  <c r="BG302"/>
  <c r="BF302"/>
  <c r="T302"/>
  <c r="R302"/>
  <c r="P302"/>
  <c r="BK302"/>
  <c r="J302"/>
  <c r="BE302"/>
  <c r="BI301"/>
  <c r="BH301"/>
  <c r="BG301"/>
  <c r="BF301"/>
  <c r="T301"/>
  <c r="T300"/>
  <c r="T299"/>
  <c r="R301"/>
  <c r="R300"/>
  <c r="R299"/>
  <c r="P301"/>
  <c r="P300"/>
  <c r="P299"/>
  <c r="BK301"/>
  <c r="BK300"/>
  <c r="J300"/>
  <c r="BK299"/>
  <c r="J299"/>
  <c r="J301"/>
  <c r="BE301"/>
  <c r="J66"/>
  <c r="J65"/>
  <c r="BI298"/>
  <c r="BH298"/>
  <c r="BG298"/>
  <c r="BF298"/>
  <c r="T298"/>
  <c r="R298"/>
  <c r="P298"/>
  <c r="BK298"/>
  <c r="J298"/>
  <c r="BE298"/>
  <c r="BI296"/>
  <c r="BH296"/>
  <c r="BG296"/>
  <c r="BF296"/>
  <c r="T296"/>
  <c r="R296"/>
  <c r="P296"/>
  <c r="BK296"/>
  <c r="J296"/>
  <c r="BE296"/>
  <c r="BI295"/>
  <c r="BH295"/>
  <c r="BG295"/>
  <c r="BF295"/>
  <c r="T295"/>
  <c r="R295"/>
  <c r="P295"/>
  <c r="BK295"/>
  <c r="J295"/>
  <c r="BE295"/>
  <c r="BI294"/>
  <c r="BH294"/>
  <c r="BG294"/>
  <c r="BF294"/>
  <c r="T294"/>
  <c r="R294"/>
  <c r="P294"/>
  <c r="BK294"/>
  <c r="J294"/>
  <c r="BE294"/>
  <c r="BI293"/>
  <c r="BH293"/>
  <c r="BG293"/>
  <c r="BF293"/>
  <c r="T293"/>
  <c r="R293"/>
  <c r="P293"/>
  <c r="BK293"/>
  <c r="J293"/>
  <c r="BE293"/>
  <c r="BI292"/>
  <c r="BH292"/>
  <c r="BG292"/>
  <c r="BF292"/>
  <c r="T292"/>
  <c r="R292"/>
  <c r="P292"/>
  <c r="BK292"/>
  <c r="J292"/>
  <c r="BE292"/>
  <c r="BI290"/>
  <c r="BH290"/>
  <c r="BG290"/>
  <c r="BF290"/>
  <c r="T290"/>
  <c r="R290"/>
  <c r="P290"/>
  <c r="BK290"/>
  <c r="J290"/>
  <c r="BE290"/>
  <c r="BI289"/>
  <c r="BH289"/>
  <c r="BG289"/>
  <c r="BF289"/>
  <c r="T289"/>
  <c r="R289"/>
  <c r="P289"/>
  <c r="BK289"/>
  <c r="J289"/>
  <c r="BE289"/>
  <c r="BI288"/>
  <c r="BH288"/>
  <c r="BG288"/>
  <c r="BF288"/>
  <c r="T288"/>
  <c r="R288"/>
  <c r="P288"/>
  <c r="BK288"/>
  <c r="J288"/>
  <c r="BE288"/>
  <c r="BI287"/>
  <c r="BH287"/>
  <c r="BG287"/>
  <c r="BF287"/>
  <c r="T287"/>
  <c r="R287"/>
  <c r="P287"/>
  <c r="BK287"/>
  <c r="J287"/>
  <c r="BE287"/>
  <c r="BI286"/>
  <c r="BH286"/>
  <c r="BG286"/>
  <c r="BF286"/>
  <c r="T286"/>
  <c r="R286"/>
  <c r="P286"/>
  <c r="BK286"/>
  <c r="J286"/>
  <c r="BE286"/>
  <c r="BI285"/>
  <c r="BH285"/>
  <c r="BG285"/>
  <c r="BF285"/>
  <c r="T285"/>
  <c r="R285"/>
  <c r="P285"/>
  <c r="BK285"/>
  <c r="J285"/>
  <c r="BE285"/>
  <c r="BI284"/>
  <c r="BH284"/>
  <c r="BG284"/>
  <c r="BF284"/>
  <c r="T284"/>
  <c r="R284"/>
  <c r="P284"/>
  <c r="BK284"/>
  <c r="J284"/>
  <c r="BE284"/>
  <c r="BI283"/>
  <c r="BH283"/>
  <c r="BG283"/>
  <c r="BF283"/>
  <c r="T283"/>
  <c r="R283"/>
  <c r="P283"/>
  <c r="BK283"/>
  <c r="J283"/>
  <c r="BE283"/>
  <c r="BI282"/>
  <c r="BH282"/>
  <c r="BG282"/>
  <c r="BF282"/>
  <c r="T282"/>
  <c r="R282"/>
  <c r="P282"/>
  <c r="BK282"/>
  <c r="J282"/>
  <c r="BE282"/>
  <c r="BI281"/>
  <c r="BH281"/>
  <c r="BG281"/>
  <c r="BF281"/>
  <c r="T281"/>
  <c r="R281"/>
  <c r="P281"/>
  <c r="BK281"/>
  <c r="J281"/>
  <c r="BE281"/>
  <c r="BI280"/>
  <c r="BH280"/>
  <c r="BG280"/>
  <c r="BF280"/>
  <c r="T280"/>
  <c r="R280"/>
  <c r="P280"/>
  <c r="BK280"/>
  <c r="J280"/>
  <c r="BE280"/>
  <c r="BI279"/>
  <c r="BH279"/>
  <c r="BG279"/>
  <c r="BF279"/>
  <c r="T279"/>
  <c r="R279"/>
  <c r="P279"/>
  <c r="BK279"/>
  <c r="J279"/>
  <c r="BE279"/>
  <c r="BI278"/>
  <c r="BH278"/>
  <c r="BG278"/>
  <c r="BF278"/>
  <c r="T278"/>
  <c r="R278"/>
  <c r="P278"/>
  <c r="BK278"/>
  <c r="J278"/>
  <c r="BE278"/>
  <c r="BI277"/>
  <c r="BH277"/>
  <c r="BG277"/>
  <c r="BF277"/>
  <c r="T277"/>
  <c r="R277"/>
  <c r="P277"/>
  <c r="BK277"/>
  <c r="J277"/>
  <c r="BE277"/>
  <c r="BI276"/>
  <c r="BH276"/>
  <c r="BG276"/>
  <c r="BF276"/>
  <c r="T276"/>
  <c r="R276"/>
  <c r="P276"/>
  <c r="BK276"/>
  <c r="J276"/>
  <c r="BE276"/>
  <c r="BI275"/>
  <c r="BH275"/>
  <c r="BG275"/>
  <c r="BF275"/>
  <c r="T275"/>
  <c r="R275"/>
  <c r="P275"/>
  <c r="BK275"/>
  <c r="J275"/>
  <c r="BE275"/>
  <c r="BI274"/>
  <c r="BH274"/>
  <c r="BG274"/>
  <c r="BF274"/>
  <c r="T274"/>
  <c r="R274"/>
  <c r="P274"/>
  <c r="BK274"/>
  <c r="J274"/>
  <c r="BE274"/>
  <c r="BI273"/>
  <c r="BH273"/>
  <c r="BG273"/>
  <c r="BF273"/>
  <c r="T273"/>
  <c r="R273"/>
  <c r="P273"/>
  <c r="BK273"/>
  <c r="J273"/>
  <c r="BE273"/>
  <c r="BI272"/>
  <c r="BH272"/>
  <c r="BG272"/>
  <c r="BF272"/>
  <c r="T272"/>
  <c r="R272"/>
  <c r="P272"/>
  <c r="BK272"/>
  <c r="J272"/>
  <c r="BE272"/>
  <c r="BI271"/>
  <c r="BH271"/>
  <c r="BG271"/>
  <c r="BF271"/>
  <c r="T271"/>
  <c r="R271"/>
  <c r="P271"/>
  <c r="BK271"/>
  <c r="J271"/>
  <c r="BE271"/>
  <c r="BI270"/>
  <c r="BH270"/>
  <c r="BG270"/>
  <c r="BF270"/>
  <c r="T270"/>
  <c r="R270"/>
  <c r="P270"/>
  <c r="BK270"/>
  <c r="J270"/>
  <c r="BE270"/>
  <c r="BI269"/>
  <c r="BH269"/>
  <c r="BG269"/>
  <c r="BF269"/>
  <c r="T269"/>
  <c r="R269"/>
  <c r="P269"/>
  <c r="BK269"/>
  <c r="J269"/>
  <c r="BE269"/>
  <c r="BI268"/>
  <c r="BH268"/>
  <c r="BG268"/>
  <c r="BF268"/>
  <c r="T268"/>
  <c r="R268"/>
  <c r="P268"/>
  <c r="BK268"/>
  <c r="J268"/>
  <c r="BE268"/>
  <c r="BI266"/>
  <c r="BH266"/>
  <c r="BG266"/>
  <c r="BF266"/>
  <c r="T266"/>
  <c r="R266"/>
  <c r="P266"/>
  <c r="BK266"/>
  <c r="J266"/>
  <c r="BE266"/>
  <c r="BI265"/>
  <c r="BH265"/>
  <c r="BG265"/>
  <c r="BF265"/>
  <c r="T265"/>
  <c r="R265"/>
  <c r="P265"/>
  <c r="BK265"/>
  <c r="J265"/>
  <c r="BE265"/>
  <c r="BI264"/>
  <c r="BH264"/>
  <c r="BG264"/>
  <c r="BF264"/>
  <c r="T264"/>
  <c r="R264"/>
  <c r="P264"/>
  <c r="BK264"/>
  <c r="J264"/>
  <c r="BE264"/>
  <c r="BI263"/>
  <c r="BH263"/>
  <c r="BG263"/>
  <c r="BF263"/>
  <c r="T263"/>
  <c r="R263"/>
  <c r="P263"/>
  <c r="BK263"/>
  <c r="J263"/>
  <c r="BE263"/>
  <c r="BI262"/>
  <c r="BH262"/>
  <c r="BG262"/>
  <c r="BF262"/>
  <c r="T262"/>
  <c r="R262"/>
  <c r="P262"/>
  <c r="BK262"/>
  <c r="J262"/>
  <c r="BE262"/>
  <c r="BI261"/>
  <c r="BH261"/>
  <c r="BG261"/>
  <c r="BF261"/>
  <c r="T261"/>
  <c r="R261"/>
  <c r="P261"/>
  <c r="BK261"/>
  <c r="J261"/>
  <c r="BE261"/>
  <c r="BI260"/>
  <c r="BH260"/>
  <c r="BG260"/>
  <c r="BF260"/>
  <c r="T260"/>
  <c r="R260"/>
  <c r="P260"/>
  <c r="BK260"/>
  <c r="J260"/>
  <c r="BE260"/>
  <c r="BI259"/>
  <c r="BH259"/>
  <c r="BG259"/>
  <c r="BF259"/>
  <c r="T259"/>
  <c r="R259"/>
  <c r="P259"/>
  <c r="BK259"/>
  <c r="J259"/>
  <c r="BE259"/>
  <c r="BI258"/>
  <c r="BH258"/>
  <c r="BG258"/>
  <c r="BF258"/>
  <c r="T258"/>
  <c r="R258"/>
  <c r="P258"/>
  <c r="BK258"/>
  <c r="J258"/>
  <c r="BE258"/>
  <c r="BI257"/>
  <c r="BH257"/>
  <c r="BG257"/>
  <c r="BF257"/>
  <c r="T257"/>
  <c r="R257"/>
  <c r="P257"/>
  <c r="BK257"/>
  <c r="J257"/>
  <c r="BE257"/>
  <c r="BI256"/>
  <c r="BH256"/>
  <c r="BG256"/>
  <c r="BF256"/>
  <c r="T256"/>
  <c r="R256"/>
  <c r="P256"/>
  <c r="BK256"/>
  <c r="J256"/>
  <c r="BE256"/>
  <c r="BI255"/>
  <c r="BH255"/>
  <c r="BG255"/>
  <c r="BF255"/>
  <c r="T255"/>
  <c r="R255"/>
  <c r="P255"/>
  <c r="BK255"/>
  <c r="J255"/>
  <c r="BE255"/>
  <c r="BI254"/>
  <c r="BH254"/>
  <c r="BG254"/>
  <c r="BF254"/>
  <c r="T254"/>
  <c r="R254"/>
  <c r="P254"/>
  <c r="BK254"/>
  <c r="J254"/>
  <c r="BE254"/>
  <c r="BI253"/>
  <c r="BH253"/>
  <c r="BG253"/>
  <c r="BF253"/>
  <c r="T253"/>
  <c r="R253"/>
  <c r="P253"/>
  <c r="BK253"/>
  <c r="J253"/>
  <c r="BE253"/>
  <c r="BI252"/>
  <c r="BH252"/>
  <c r="BG252"/>
  <c r="BF252"/>
  <c r="T252"/>
  <c r="R252"/>
  <c r="P252"/>
  <c r="BK252"/>
  <c r="J252"/>
  <c r="BE252"/>
  <c r="BI251"/>
  <c r="BH251"/>
  <c r="BG251"/>
  <c r="BF251"/>
  <c r="T251"/>
  <c r="R251"/>
  <c r="P251"/>
  <c r="BK251"/>
  <c r="J251"/>
  <c r="BE251"/>
  <c r="BI250"/>
  <c r="BH250"/>
  <c r="BG250"/>
  <c r="BF250"/>
  <c r="T250"/>
  <c r="R250"/>
  <c r="P250"/>
  <c r="BK250"/>
  <c r="J250"/>
  <c r="BE250"/>
  <c r="BI249"/>
  <c r="BH249"/>
  <c r="BG249"/>
  <c r="BF249"/>
  <c r="T249"/>
  <c r="R249"/>
  <c r="P249"/>
  <c r="BK249"/>
  <c r="J249"/>
  <c r="BE249"/>
  <c r="BI248"/>
  <c r="BH248"/>
  <c r="BG248"/>
  <c r="BF248"/>
  <c r="T248"/>
  <c r="R248"/>
  <c r="P248"/>
  <c r="BK248"/>
  <c r="J248"/>
  <c r="BE248"/>
  <c r="BI247"/>
  <c r="BH247"/>
  <c r="BG247"/>
  <c r="BF247"/>
  <c r="T247"/>
  <c r="R247"/>
  <c r="P247"/>
  <c r="BK247"/>
  <c r="J247"/>
  <c r="BE247"/>
  <c r="BI246"/>
  <c r="BH246"/>
  <c r="BG246"/>
  <c r="BF246"/>
  <c r="T246"/>
  <c r="R246"/>
  <c r="P246"/>
  <c r="BK246"/>
  <c r="J246"/>
  <c r="BE246"/>
  <c r="BI245"/>
  <c r="BH245"/>
  <c r="BG245"/>
  <c r="BF245"/>
  <c r="T245"/>
  <c r="R245"/>
  <c r="P245"/>
  <c r="BK245"/>
  <c r="J245"/>
  <c r="BE245"/>
  <c r="BI244"/>
  <c r="BH244"/>
  <c r="BG244"/>
  <c r="BF244"/>
  <c r="T244"/>
  <c r="R244"/>
  <c r="P244"/>
  <c r="BK244"/>
  <c r="J244"/>
  <c r="BE244"/>
  <c r="BI243"/>
  <c r="BH243"/>
  <c r="BG243"/>
  <c r="BF243"/>
  <c r="T243"/>
  <c r="R243"/>
  <c r="P243"/>
  <c r="BK243"/>
  <c r="J243"/>
  <c r="BE243"/>
  <c r="BI242"/>
  <c r="BH242"/>
  <c r="BG242"/>
  <c r="BF242"/>
  <c r="T242"/>
  <c r="R242"/>
  <c r="P242"/>
  <c r="BK242"/>
  <c r="J242"/>
  <c r="BE242"/>
  <c r="BI241"/>
  <c r="BH241"/>
  <c r="BG241"/>
  <c r="BF241"/>
  <c r="T241"/>
  <c r="R241"/>
  <c r="P241"/>
  <c r="BK241"/>
  <c r="J241"/>
  <c r="BE241"/>
  <c r="BI240"/>
  <c r="BH240"/>
  <c r="BG240"/>
  <c r="BF240"/>
  <c r="T240"/>
  <c r="R240"/>
  <c r="P240"/>
  <c r="BK240"/>
  <c r="J240"/>
  <c r="BE240"/>
  <c r="BI239"/>
  <c r="BH239"/>
  <c r="BG239"/>
  <c r="BF239"/>
  <c r="T239"/>
  <c r="R239"/>
  <c r="P239"/>
  <c r="BK239"/>
  <c r="J239"/>
  <c r="BE239"/>
  <c r="BI238"/>
  <c r="BH238"/>
  <c r="BG238"/>
  <c r="BF238"/>
  <c r="T238"/>
  <c r="R238"/>
  <c r="P238"/>
  <c r="BK238"/>
  <c r="J238"/>
  <c r="BE238"/>
  <c r="BI237"/>
  <c r="BH237"/>
  <c r="BG237"/>
  <c r="BF237"/>
  <c r="T237"/>
  <c r="R237"/>
  <c r="P237"/>
  <c r="BK237"/>
  <c r="J237"/>
  <c r="BE237"/>
  <c r="BI236"/>
  <c r="BH236"/>
  <c r="BG236"/>
  <c r="BF236"/>
  <c r="T236"/>
  <c r="R236"/>
  <c r="P236"/>
  <c r="BK236"/>
  <c r="J236"/>
  <c r="BE236"/>
  <c r="BI235"/>
  <c r="BH235"/>
  <c r="BG235"/>
  <c r="BF235"/>
  <c r="T235"/>
  <c r="R235"/>
  <c r="P235"/>
  <c r="BK235"/>
  <c r="J235"/>
  <c r="BE235"/>
  <c r="BI234"/>
  <c r="BH234"/>
  <c r="BG234"/>
  <c r="BF234"/>
  <c r="T234"/>
  <c r="R234"/>
  <c r="P234"/>
  <c r="BK234"/>
  <c r="J234"/>
  <c r="BE234"/>
  <c r="BI233"/>
  <c r="BH233"/>
  <c r="BG233"/>
  <c r="BF233"/>
  <c r="T233"/>
  <c r="R233"/>
  <c r="P233"/>
  <c r="BK233"/>
  <c r="J233"/>
  <c r="BE233"/>
  <c r="BI232"/>
  <c r="BH232"/>
  <c r="BG232"/>
  <c r="BF232"/>
  <c r="T232"/>
  <c r="R232"/>
  <c r="P232"/>
  <c r="BK232"/>
  <c r="J232"/>
  <c r="BE232"/>
  <c r="BI231"/>
  <c r="BH231"/>
  <c r="BG231"/>
  <c r="BF231"/>
  <c r="T231"/>
  <c r="R231"/>
  <c r="P231"/>
  <c r="BK231"/>
  <c r="J231"/>
  <c r="BE231"/>
  <c r="BI230"/>
  <c r="BH230"/>
  <c r="BG230"/>
  <c r="BF230"/>
  <c r="T230"/>
  <c r="R230"/>
  <c r="P230"/>
  <c r="BK230"/>
  <c r="J230"/>
  <c r="BE230"/>
  <c r="BI229"/>
  <c r="BH229"/>
  <c r="BG229"/>
  <c r="BF229"/>
  <c r="T229"/>
  <c r="R229"/>
  <c r="P229"/>
  <c r="BK229"/>
  <c r="J229"/>
  <c r="BE229"/>
  <c r="BI228"/>
  <c r="BH228"/>
  <c r="BG228"/>
  <c r="BF228"/>
  <c r="T228"/>
  <c r="R228"/>
  <c r="P228"/>
  <c r="BK228"/>
  <c r="J228"/>
  <c r="BE228"/>
  <c r="BI227"/>
  <c r="BH227"/>
  <c r="BG227"/>
  <c r="BF227"/>
  <c r="T227"/>
  <c r="R227"/>
  <c r="P227"/>
  <c r="BK227"/>
  <c r="J227"/>
  <c r="BE227"/>
  <c r="BI226"/>
  <c r="BH226"/>
  <c r="BG226"/>
  <c r="BF226"/>
  <c r="T226"/>
  <c r="R226"/>
  <c r="P226"/>
  <c r="BK226"/>
  <c r="J226"/>
  <c r="BE226"/>
  <c r="BI225"/>
  <c r="BH225"/>
  <c r="BG225"/>
  <c r="BF225"/>
  <c r="T225"/>
  <c r="R225"/>
  <c r="P225"/>
  <c r="BK225"/>
  <c r="J225"/>
  <c r="BE225"/>
  <c r="BI224"/>
  <c r="BH224"/>
  <c r="BG224"/>
  <c r="BF224"/>
  <c r="T224"/>
  <c r="R224"/>
  <c r="P224"/>
  <c r="BK224"/>
  <c r="J224"/>
  <c r="BE224"/>
  <c r="BI223"/>
  <c r="BH223"/>
  <c r="BG223"/>
  <c r="BF223"/>
  <c r="T223"/>
  <c r="R223"/>
  <c r="P223"/>
  <c r="BK223"/>
  <c r="J223"/>
  <c r="BE223"/>
  <c r="BI222"/>
  <c r="BH222"/>
  <c r="BG222"/>
  <c r="BF222"/>
  <c r="T222"/>
  <c r="R222"/>
  <c r="P222"/>
  <c r="BK222"/>
  <c r="J222"/>
  <c r="BE222"/>
  <c r="BI221"/>
  <c r="BH221"/>
  <c r="BG221"/>
  <c r="BF221"/>
  <c r="T221"/>
  <c r="R221"/>
  <c r="P221"/>
  <c r="BK221"/>
  <c r="J221"/>
  <c r="BE221"/>
  <c r="BI220"/>
  <c r="BH220"/>
  <c r="BG220"/>
  <c r="BF220"/>
  <c r="T220"/>
  <c r="R220"/>
  <c r="P220"/>
  <c r="BK220"/>
  <c r="J220"/>
  <c r="BE220"/>
  <c r="BI219"/>
  <c r="BH219"/>
  <c r="BG219"/>
  <c r="BF219"/>
  <c r="T219"/>
  <c r="R219"/>
  <c r="P219"/>
  <c r="BK219"/>
  <c r="J219"/>
  <c r="BE219"/>
  <c r="BI218"/>
  <c r="BH218"/>
  <c r="BG218"/>
  <c r="BF218"/>
  <c r="T218"/>
  <c r="R218"/>
  <c r="P218"/>
  <c r="BK218"/>
  <c r="J218"/>
  <c r="BE218"/>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4"/>
  <c r="BH204"/>
  <c r="BG204"/>
  <c r="BF204"/>
  <c r="T204"/>
  <c r="R204"/>
  <c r="P204"/>
  <c r="BK204"/>
  <c r="J204"/>
  <c r="BE204"/>
  <c r="BI203"/>
  <c r="BH203"/>
  <c r="BG203"/>
  <c r="BF203"/>
  <c r="T203"/>
  <c r="R203"/>
  <c r="P203"/>
  <c r="BK203"/>
  <c r="J203"/>
  <c r="BE203"/>
  <c r="BI201"/>
  <c r="BH201"/>
  <c r="BG201"/>
  <c r="BF201"/>
  <c r="T201"/>
  <c r="R201"/>
  <c r="P201"/>
  <c r="BK201"/>
  <c r="J201"/>
  <c r="BE201"/>
  <c r="BI200"/>
  <c r="BH200"/>
  <c r="BG200"/>
  <c r="BF200"/>
  <c r="T200"/>
  <c r="R200"/>
  <c r="P200"/>
  <c r="BK200"/>
  <c r="J200"/>
  <c r="BE200"/>
  <c r="BI199"/>
  <c r="BH199"/>
  <c r="BG199"/>
  <c r="BF199"/>
  <c r="T199"/>
  <c r="R199"/>
  <c r="P199"/>
  <c r="BK199"/>
  <c r="J199"/>
  <c r="BE199"/>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1"/>
  <c r="BH191"/>
  <c r="BG191"/>
  <c r="BF191"/>
  <c r="T191"/>
  <c r="T190"/>
  <c r="R191"/>
  <c r="R190"/>
  <c r="P191"/>
  <c r="P190"/>
  <c r="BK191"/>
  <c r="BK190"/>
  <c r="J190"/>
  <c r="J191"/>
  <c r="BE191"/>
  <c r="J64"/>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F36"/>
  <c i="1" r="BD57"/>
  <c i="6" r="BH99"/>
  <c r="F35"/>
  <c i="1" r="BC57"/>
  <c i="6" r="BG99"/>
  <c r="F34"/>
  <c i="1" r="BB57"/>
  <c i="6" r="BF99"/>
  <c r="J33"/>
  <c i="1" r="AW57"/>
  <c i="6" r="F33"/>
  <c i="1" r="BA57"/>
  <c i="6" r="T99"/>
  <c r="T98"/>
  <c r="T97"/>
  <c r="T95"/>
  <c r="R99"/>
  <c r="R98"/>
  <c r="R97"/>
  <c r="R95"/>
  <c r="P99"/>
  <c r="P98"/>
  <c r="P97"/>
  <c r="P95"/>
  <c i="1" r="AU57"/>
  <c i="6" r="BK99"/>
  <c r="BK98"/>
  <c r="J98"/>
  <c r="BK97"/>
  <c r="J97"/>
  <c r="BK95"/>
  <c r="J95"/>
  <c r="J60"/>
  <c r="J29"/>
  <c i="1" r="AG57"/>
  <c i="6" r="J99"/>
  <c r="BE99"/>
  <c r="J32"/>
  <c i="1" r="AV57"/>
  <c i="6" r="F32"/>
  <c i="1" r="AZ57"/>
  <c i="6" r="J63"/>
  <c r="J62"/>
  <c r="J61"/>
  <c r="J91"/>
  <c r="F91"/>
  <c r="F89"/>
  <c r="E87"/>
  <c r="J55"/>
  <c r="F55"/>
  <c r="F53"/>
  <c r="E51"/>
  <c r="J38"/>
  <c r="J20"/>
  <c r="E20"/>
  <c r="F92"/>
  <c r="F56"/>
  <c r="J19"/>
  <c r="J14"/>
  <c r="J89"/>
  <c r="J53"/>
  <c r="E7"/>
  <c r="E83"/>
  <c r="E47"/>
  <c i="1" r="AY56"/>
  <c r="AX56"/>
  <c i="5" r="BI343"/>
  <c r="BH343"/>
  <c r="BG343"/>
  <c r="BF343"/>
  <c r="T343"/>
  <c r="R343"/>
  <c r="P343"/>
  <c r="BK343"/>
  <c r="J343"/>
  <c r="BE343"/>
  <c r="BI341"/>
  <c r="BH341"/>
  <c r="BG341"/>
  <c r="BF341"/>
  <c r="T341"/>
  <c r="R341"/>
  <c r="P341"/>
  <c r="BK341"/>
  <c r="J341"/>
  <c r="BE341"/>
  <c r="BI337"/>
  <c r="BH337"/>
  <c r="BG337"/>
  <c r="BF337"/>
  <c r="T337"/>
  <c r="R337"/>
  <c r="P337"/>
  <c r="BK337"/>
  <c r="J337"/>
  <c r="BE337"/>
  <c r="BI335"/>
  <c r="BH335"/>
  <c r="BG335"/>
  <c r="BF335"/>
  <c r="T335"/>
  <c r="R335"/>
  <c r="P335"/>
  <c r="BK335"/>
  <c r="J335"/>
  <c r="BE335"/>
  <c r="BI334"/>
  <c r="BH334"/>
  <c r="BG334"/>
  <c r="BF334"/>
  <c r="T334"/>
  <c r="R334"/>
  <c r="P334"/>
  <c r="BK334"/>
  <c r="J334"/>
  <c r="BE334"/>
  <c r="BI331"/>
  <c r="BH331"/>
  <c r="BG331"/>
  <c r="BF331"/>
  <c r="T331"/>
  <c r="R331"/>
  <c r="P331"/>
  <c r="BK331"/>
  <c r="J331"/>
  <c r="BE331"/>
  <c r="BI330"/>
  <c r="BH330"/>
  <c r="BG330"/>
  <c r="BF330"/>
  <c r="T330"/>
  <c r="R330"/>
  <c r="P330"/>
  <c r="BK330"/>
  <c r="J330"/>
  <c r="BE330"/>
  <c r="BI327"/>
  <c r="BH327"/>
  <c r="BG327"/>
  <c r="BF327"/>
  <c r="T327"/>
  <c r="R327"/>
  <c r="P327"/>
  <c r="BK327"/>
  <c r="J327"/>
  <c r="BE327"/>
  <c r="BI324"/>
  <c r="BH324"/>
  <c r="BG324"/>
  <c r="BF324"/>
  <c r="T324"/>
  <c r="R324"/>
  <c r="P324"/>
  <c r="BK324"/>
  <c r="J324"/>
  <c r="BE324"/>
  <c r="BI321"/>
  <c r="BH321"/>
  <c r="BG321"/>
  <c r="BF321"/>
  <c r="T321"/>
  <c r="R321"/>
  <c r="P321"/>
  <c r="BK321"/>
  <c r="J321"/>
  <c r="BE321"/>
  <c r="BI316"/>
  <c r="BH316"/>
  <c r="BG316"/>
  <c r="BF316"/>
  <c r="T316"/>
  <c r="R316"/>
  <c r="P316"/>
  <c r="BK316"/>
  <c r="J316"/>
  <c r="BE316"/>
  <c r="BI315"/>
  <c r="BH315"/>
  <c r="BG315"/>
  <c r="BF315"/>
  <c r="T315"/>
  <c r="R315"/>
  <c r="P315"/>
  <c r="BK315"/>
  <c r="J315"/>
  <c r="BE315"/>
  <c r="BI312"/>
  <c r="BH312"/>
  <c r="BG312"/>
  <c r="BF312"/>
  <c r="T312"/>
  <c r="R312"/>
  <c r="P312"/>
  <c r="BK312"/>
  <c r="J312"/>
  <c r="BE312"/>
  <c r="BI311"/>
  <c r="BH311"/>
  <c r="BG311"/>
  <c r="BF311"/>
  <c r="T311"/>
  <c r="R311"/>
  <c r="P311"/>
  <c r="BK311"/>
  <c r="J311"/>
  <c r="BE311"/>
  <c r="BI308"/>
  <c r="BH308"/>
  <c r="BG308"/>
  <c r="BF308"/>
  <c r="T308"/>
  <c r="R308"/>
  <c r="P308"/>
  <c r="BK308"/>
  <c r="J308"/>
  <c r="BE308"/>
  <c r="BI307"/>
  <c r="BH307"/>
  <c r="BG307"/>
  <c r="BF307"/>
  <c r="T307"/>
  <c r="R307"/>
  <c r="P307"/>
  <c r="BK307"/>
  <c r="J307"/>
  <c r="BE307"/>
  <c r="BI306"/>
  <c r="BH306"/>
  <c r="BG306"/>
  <c r="BF306"/>
  <c r="T306"/>
  <c r="R306"/>
  <c r="P306"/>
  <c r="BK306"/>
  <c r="J306"/>
  <c r="BE306"/>
  <c r="BI303"/>
  <c r="BH303"/>
  <c r="BG303"/>
  <c r="BF303"/>
  <c r="T303"/>
  <c r="R303"/>
  <c r="P303"/>
  <c r="BK303"/>
  <c r="J303"/>
  <c r="BE303"/>
  <c r="BI302"/>
  <c r="BH302"/>
  <c r="BG302"/>
  <c r="BF302"/>
  <c r="T302"/>
  <c r="R302"/>
  <c r="P302"/>
  <c r="BK302"/>
  <c r="J302"/>
  <c r="BE302"/>
  <c r="BI299"/>
  <c r="BH299"/>
  <c r="BG299"/>
  <c r="BF299"/>
  <c r="T299"/>
  <c r="R299"/>
  <c r="P299"/>
  <c r="BK299"/>
  <c r="J299"/>
  <c r="BE299"/>
  <c r="BI298"/>
  <c r="BH298"/>
  <c r="BG298"/>
  <c r="BF298"/>
  <c r="T298"/>
  <c r="R298"/>
  <c r="P298"/>
  <c r="BK298"/>
  <c r="J298"/>
  <c r="BE298"/>
  <c r="BI293"/>
  <c r="BH293"/>
  <c r="BG293"/>
  <c r="BF293"/>
  <c r="T293"/>
  <c r="R293"/>
  <c r="P293"/>
  <c r="BK293"/>
  <c r="J293"/>
  <c r="BE293"/>
  <c r="BI292"/>
  <c r="BH292"/>
  <c r="BG292"/>
  <c r="BF292"/>
  <c r="T292"/>
  <c r="R292"/>
  <c r="P292"/>
  <c r="BK292"/>
  <c r="J292"/>
  <c r="BE292"/>
  <c r="BI285"/>
  <c r="BH285"/>
  <c r="BG285"/>
  <c r="BF285"/>
  <c r="T285"/>
  <c r="R285"/>
  <c r="P285"/>
  <c r="BK285"/>
  <c r="J285"/>
  <c r="BE285"/>
  <c r="BI284"/>
  <c r="BH284"/>
  <c r="BG284"/>
  <c r="BF284"/>
  <c r="T284"/>
  <c r="R284"/>
  <c r="P284"/>
  <c r="BK284"/>
  <c r="J284"/>
  <c r="BE284"/>
  <c r="BI282"/>
  <c r="BH282"/>
  <c r="BG282"/>
  <c r="BF282"/>
  <c r="T282"/>
  <c r="R282"/>
  <c r="P282"/>
  <c r="BK282"/>
  <c r="J282"/>
  <c r="BE282"/>
  <c r="BI280"/>
  <c r="BH280"/>
  <c r="BG280"/>
  <c r="BF280"/>
  <c r="T280"/>
  <c r="R280"/>
  <c r="P280"/>
  <c r="BK280"/>
  <c r="J280"/>
  <c r="BE280"/>
  <c r="BI279"/>
  <c r="BH279"/>
  <c r="BG279"/>
  <c r="BF279"/>
  <c r="T279"/>
  <c r="R279"/>
  <c r="P279"/>
  <c r="BK279"/>
  <c r="J279"/>
  <c r="BE279"/>
  <c r="BI276"/>
  <c r="BH276"/>
  <c r="BG276"/>
  <c r="BF276"/>
  <c r="T276"/>
  <c r="R276"/>
  <c r="P276"/>
  <c r="BK276"/>
  <c r="J276"/>
  <c r="BE276"/>
  <c r="BI275"/>
  <c r="BH275"/>
  <c r="BG275"/>
  <c r="BF275"/>
  <c r="T275"/>
  <c r="R275"/>
  <c r="P275"/>
  <c r="BK275"/>
  <c r="J275"/>
  <c r="BE275"/>
  <c r="BI272"/>
  <c r="BH272"/>
  <c r="BG272"/>
  <c r="BF272"/>
  <c r="T272"/>
  <c r="R272"/>
  <c r="P272"/>
  <c r="BK272"/>
  <c r="J272"/>
  <c r="BE272"/>
  <c r="BI271"/>
  <c r="BH271"/>
  <c r="BG271"/>
  <c r="BF271"/>
  <c r="T271"/>
  <c r="R271"/>
  <c r="P271"/>
  <c r="BK271"/>
  <c r="J271"/>
  <c r="BE271"/>
  <c r="BI270"/>
  <c r="BH270"/>
  <c r="BG270"/>
  <c r="BF270"/>
  <c r="T270"/>
  <c r="R270"/>
  <c r="P270"/>
  <c r="BK270"/>
  <c r="J270"/>
  <c r="BE270"/>
  <c r="BI267"/>
  <c r="BH267"/>
  <c r="BG267"/>
  <c r="BF267"/>
  <c r="T267"/>
  <c r="R267"/>
  <c r="P267"/>
  <c r="BK267"/>
  <c r="J267"/>
  <c r="BE267"/>
  <c r="BI266"/>
  <c r="BH266"/>
  <c r="BG266"/>
  <c r="BF266"/>
  <c r="T266"/>
  <c r="R266"/>
  <c r="P266"/>
  <c r="BK266"/>
  <c r="J266"/>
  <c r="BE266"/>
  <c r="BI263"/>
  <c r="BH263"/>
  <c r="BG263"/>
  <c r="BF263"/>
  <c r="T263"/>
  <c r="R263"/>
  <c r="P263"/>
  <c r="BK263"/>
  <c r="J263"/>
  <c r="BE263"/>
  <c r="BI262"/>
  <c r="BH262"/>
  <c r="BG262"/>
  <c r="BF262"/>
  <c r="T262"/>
  <c r="R262"/>
  <c r="P262"/>
  <c r="BK262"/>
  <c r="J262"/>
  <c r="BE262"/>
  <c r="BI261"/>
  <c r="BH261"/>
  <c r="BG261"/>
  <c r="BF261"/>
  <c r="T261"/>
  <c r="R261"/>
  <c r="P261"/>
  <c r="BK261"/>
  <c r="J261"/>
  <c r="BE261"/>
  <c r="BI258"/>
  <c r="BH258"/>
  <c r="BG258"/>
  <c r="BF258"/>
  <c r="T258"/>
  <c r="T257"/>
  <c r="R258"/>
  <c r="R257"/>
  <c r="P258"/>
  <c r="P257"/>
  <c r="BK258"/>
  <c r="BK257"/>
  <c r="J257"/>
  <c r="J258"/>
  <c r="BE258"/>
  <c r="J69"/>
  <c r="BI255"/>
  <c r="BH255"/>
  <c r="BG255"/>
  <c r="BF255"/>
  <c r="T255"/>
  <c r="R255"/>
  <c r="P255"/>
  <c r="BK255"/>
  <c r="J255"/>
  <c r="BE255"/>
  <c r="BI254"/>
  <c r="BH254"/>
  <c r="BG254"/>
  <c r="BF254"/>
  <c r="T254"/>
  <c r="R254"/>
  <c r="P254"/>
  <c r="BK254"/>
  <c r="J254"/>
  <c r="BE254"/>
  <c r="BI252"/>
  <c r="BH252"/>
  <c r="BG252"/>
  <c r="BF252"/>
  <c r="T252"/>
  <c r="R252"/>
  <c r="P252"/>
  <c r="BK252"/>
  <c r="J252"/>
  <c r="BE252"/>
  <c r="BI249"/>
  <c r="BH249"/>
  <c r="BG249"/>
  <c r="BF249"/>
  <c r="T249"/>
  <c r="R249"/>
  <c r="P249"/>
  <c r="BK249"/>
  <c r="J249"/>
  <c r="BE249"/>
  <c r="BI244"/>
  <c r="BH244"/>
  <c r="BG244"/>
  <c r="BF244"/>
  <c r="T244"/>
  <c r="R244"/>
  <c r="P244"/>
  <c r="BK244"/>
  <c r="J244"/>
  <c r="BE244"/>
  <c r="BI242"/>
  <c r="BH242"/>
  <c r="BG242"/>
  <c r="BF242"/>
  <c r="T242"/>
  <c r="R242"/>
  <c r="P242"/>
  <c r="BK242"/>
  <c r="J242"/>
  <c r="BE242"/>
  <c r="BI240"/>
  <c r="BH240"/>
  <c r="BG240"/>
  <c r="BF240"/>
  <c r="T240"/>
  <c r="R240"/>
  <c r="P240"/>
  <c r="BK240"/>
  <c r="J240"/>
  <c r="BE240"/>
  <c r="BI237"/>
  <c r="BH237"/>
  <c r="BG237"/>
  <c r="BF237"/>
  <c r="T237"/>
  <c r="R237"/>
  <c r="P237"/>
  <c r="BK237"/>
  <c r="J237"/>
  <c r="BE237"/>
  <c r="BI234"/>
  <c r="BH234"/>
  <c r="BG234"/>
  <c r="BF234"/>
  <c r="T234"/>
  <c r="R234"/>
  <c r="P234"/>
  <c r="BK234"/>
  <c r="J234"/>
  <c r="BE234"/>
  <c r="BI228"/>
  <c r="BH228"/>
  <c r="BG228"/>
  <c r="BF228"/>
  <c r="T228"/>
  <c r="R228"/>
  <c r="P228"/>
  <c r="BK228"/>
  <c r="J228"/>
  <c r="BE228"/>
  <c r="BI225"/>
  <c r="BH225"/>
  <c r="BG225"/>
  <c r="BF225"/>
  <c r="T225"/>
  <c r="R225"/>
  <c r="P225"/>
  <c r="BK225"/>
  <c r="J225"/>
  <c r="BE225"/>
  <c r="BI222"/>
  <c r="BH222"/>
  <c r="BG222"/>
  <c r="BF222"/>
  <c r="T222"/>
  <c r="R222"/>
  <c r="P222"/>
  <c r="BK222"/>
  <c r="J222"/>
  <c r="BE222"/>
  <c r="BI218"/>
  <c r="BH218"/>
  <c r="BG218"/>
  <c r="BF218"/>
  <c r="T218"/>
  <c r="R218"/>
  <c r="P218"/>
  <c r="BK218"/>
  <c r="J218"/>
  <c r="BE218"/>
  <c r="BI216"/>
  <c r="BH216"/>
  <c r="BG216"/>
  <c r="BF216"/>
  <c r="T216"/>
  <c r="T215"/>
  <c r="R216"/>
  <c r="R215"/>
  <c r="P216"/>
  <c r="P215"/>
  <c r="BK216"/>
  <c r="BK215"/>
  <c r="J215"/>
  <c r="J216"/>
  <c r="BE216"/>
  <c r="J68"/>
  <c r="BI213"/>
  <c r="BH213"/>
  <c r="BG213"/>
  <c r="BF213"/>
  <c r="T213"/>
  <c r="R213"/>
  <c r="P213"/>
  <c r="BK213"/>
  <c r="J213"/>
  <c r="BE213"/>
  <c r="BI211"/>
  <c r="BH211"/>
  <c r="BG211"/>
  <c r="BF211"/>
  <c r="T211"/>
  <c r="R211"/>
  <c r="P211"/>
  <c r="BK211"/>
  <c r="J211"/>
  <c r="BE211"/>
  <c r="BI209"/>
  <c r="BH209"/>
  <c r="BG209"/>
  <c r="BF209"/>
  <c r="T209"/>
  <c r="R209"/>
  <c r="P209"/>
  <c r="BK209"/>
  <c r="J209"/>
  <c r="BE209"/>
  <c r="BI206"/>
  <c r="BH206"/>
  <c r="BG206"/>
  <c r="BF206"/>
  <c r="T206"/>
  <c r="R206"/>
  <c r="P206"/>
  <c r="BK206"/>
  <c r="J206"/>
  <c r="BE206"/>
  <c r="BI204"/>
  <c r="BH204"/>
  <c r="BG204"/>
  <c r="BF204"/>
  <c r="T204"/>
  <c r="R204"/>
  <c r="P204"/>
  <c r="BK204"/>
  <c r="J204"/>
  <c r="BE204"/>
  <c r="BI202"/>
  <c r="BH202"/>
  <c r="BG202"/>
  <c r="BF202"/>
  <c r="T202"/>
  <c r="R202"/>
  <c r="P202"/>
  <c r="BK202"/>
  <c r="J202"/>
  <c r="BE202"/>
  <c r="BI200"/>
  <c r="BH200"/>
  <c r="BG200"/>
  <c r="BF200"/>
  <c r="T200"/>
  <c r="R200"/>
  <c r="P200"/>
  <c r="BK200"/>
  <c r="J200"/>
  <c r="BE200"/>
  <c r="BI198"/>
  <c r="BH198"/>
  <c r="BG198"/>
  <c r="BF198"/>
  <c r="T198"/>
  <c r="R198"/>
  <c r="P198"/>
  <c r="BK198"/>
  <c r="J198"/>
  <c r="BE198"/>
  <c r="BI195"/>
  <c r="BH195"/>
  <c r="BG195"/>
  <c r="BF195"/>
  <c r="T195"/>
  <c r="R195"/>
  <c r="P195"/>
  <c r="BK195"/>
  <c r="J195"/>
  <c r="BE195"/>
  <c r="BI192"/>
  <c r="BH192"/>
  <c r="BG192"/>
  <c r="BF192"/>
  <c r="T192"/>
  <c r="R192"/>
  <c r="P192"/>
  <c r="BK192"/>
  <c r="J192"/>
  <c r="BE192"/>
  <c r="BI190"/>
  <c r="BH190"/>
  <c r="BG190"/>
  <c r="BF190"/>
  <c r="T190"/>
  <c r="R190"/>
  <c r="P190"/>
  <c r="BK190"/>
  <c r="J190"/>
  <c r="BE190"/>
  <c r="BI188"/>
  <c r="BH188"/>
  <c r="BG188"/>
  <c r="BF188"/>
  <c r="T188"/>
  <c r="R188"/>
  <c r="P188"/>
  <c r="BK188"/>
  <c r="J188"/>
  <c r="BE188"/>
  <c r="BI186"/>
  <c r="BH186"/>
  <c r="BG186"/>
  <c r="BF186"/>
  <c r="T186"/>
  <c r="R186"/>
  <c r="P186"/>
  <c r="BK186"/>
  <c r="J186"/>
  <c r="BE186"/>
  <c r="BI183"/>
  <c r="BH183"/>
  <c r="BG183"/>
  <c r="BF183"/>
  <c r="T183"/>
  <c r="R183"/>
  <c r="P183"/>
  <c r="BK183"/>
  <c r="J183"/>
  <c r="BE183"/>
  <c r="BI180"/>
  <c r="BH180"/>
  <c r="BG180"/>
  <c r="BF180"/>
  <c r="T180"/>
  <c r="R180"/>
  <c r="P180"/>
  <c r="BK180"/>
  <c r="J180"/>
  <c r="BE180"/>
  <c r="BI177"/>
  <c r="BH177"/>
  <c r="BG177"/>
  <c r="BF177"/>
  <c r="T177"/>
  <c r="R177"/>
  <c r="P177"/>
  <c r="BK177"/>
  <c r="J177"/>
  <c r="BE177"/>
  <c r="BI175"/>
  <c r="BH175"/>
  <c r="BG175"/>
  <c r="BF175"/>
  <c r="T175"/>
  <c r="R175"/>
  <c r="P175"/>
  <c r="BK175"/>
  <c r="J175"/>
  <c r="BE175"/>
  <c r="BI172"/>
  <c r="BH172"/>
  <c r="BG172"/>
  <c r="BF172"/>
  <c r="T172"/>
  <c r="R172"/>
  <c r="P172"/>
  <c r="BK172"/>
  <c r="J172"/>
  <c r="BE172"/>
  <c r="BI169"/>
  <c r="BH169"/>
  <c r="BG169"/>
  <c r="BF169"/>
  <c r="T169"/>
  <c r="R169"/>
  <c r="P169"/>
  <c r="BK169"/>
  <c r="J169"/>
  <c r="BE169"/>
  <c r="BI166"/>
  <c r="BH166"/>
  <c r="BG166"/>
  <c r="BF166"/>
  <c r="T166"/>
  <c r="R166"/>
  <c r="P166"/>
  <c r="BK166"/>
  <c r="J166"/>
  <c r="BE166"/>
  <c r="BI163"/>
  <c r="BH163"/>
  <c r="BG163"/>
  <c r="BF163"/>
  <c r="T163"/>
  <c r="R163"/>
  <c r="P163"/>
  <c r="BK163"/>
  <c r="J163"/>
  <c r="BE163"/>
  <c r="BI160"/>
  <c r="BH160"/>
  <c r="BG160"/>
  <c r="BF160"/>
  <c r="T160"/>
  <c r="R160"/>
  <c r="P160"/>
  <c r="BK160"/>
  <c r="J160"/>
  <c r="BE160"/>
  <c r="BI158"/>
  <c r="BH158"/>
  <c r="BG158"/>
  <c r="BF158"/>
  <c r="T158"/>
  <c r="T157"/>
  <c r="T156"/>
  <c r="R158"/>
  <c r="R157"/>
  <c r="R156"/>
  <c r="P158"/>
  <c r="P157"/>
  <c r="P156"/>
  <c r="BK158"/>
  <c r="BK157"/>
  <c r="J157"/>
  <c r="BK156"/>
  <c r="J156"/>
  <c r="J158"/>
  <c r="BE158"/>
  <c r="J67"/>
  <c r="J66"/>
  <c r="BI154"/>
  <c r="BH154"/>
  <c r="BG154"/>
  <c r="BF154"/>
  <c r="T154"/>
  <c r="T153"/>
  <c r="R154"/>
  <c r="R153"/>
  <c r="P154"/>
  <c r="P153"/>
  <c r="BK154"/>
  <c r="BK153"/>
  <c r="J153"/>
  <c r="J154"/>
  <c r="BE154"/>
  <c r="J65"/>
  <c r="BI151"/>
  <c r="BH151"/>
  <c r="BG151"/>
  <c r="BF151"/>
  <c r="T151"/>
  <c r="T150"/>
  <c r="R151"/>
  <c r="R150"/>
  <c r="P151"/>
  <c r="P150"/>
  <c r="BK151"/>
  <c r="BK150"/>
  <c r="J150"/>
  <c r="J151"/>
  <c r="BE151"/>
  <c r="J64"/>
  <c r="BI146"/>
  <c r="BH146"/>
  <c r="BG146"/>
  <c r="BF146"/>
  <c r="T146"/>
  <c r="T145"/>
  <c r="R146"/>
  <c r="R145"/>
  <c r="P146"/>
  <c r="P145"/>
  <c r="BK146"/>
  <c r="BK145"/>
  <c r="J145"/>
  <c r="J146"/>
  <c r="BE146"/>
  <c r="J63"/>
  <c r="BI143"/>
  <c r="BH143"/>
  <c r="BG143"/>
  <c r="BF143"/>
  <c r="T143"/>
  <c r="R143"/>
  <c r="P143"/>
  <c r="BK143"/>
  <c r="J143"/>
  <c r="BE143"/>
  <c r="BI136"/>
  <c r="BH136"/>
  <c r="BG136"/>
  <c r="BF136"/>
  <c r="T136"/>
  <c r="R136"/>
  <c r="P136"/>
  <c r="BK136"/>
  <c r="J136"/>
  <c r="BE136"/>
  <c r="BI134"/>
  <c r="BH134"/>
  <c r="BG134"/>
  <c r="BF134"/>
  <c r="T134"/>
  <c r="R134"/>
  <c r="P134"/>
  <c r="BK134"/>
  <c r="J134"/>
  <c r="BE134"/>
  <c r="BI129"/>
  <c r="BH129"/>
  <c r="BG129"/>
  <c r="BF129"/>
  <c r="T129"/>
  <c r="R129"/>
  <c r="P129"/>
  <c r="BK129"/>
  <c r="J129"/>
  <c r="BE129"/>
  <c r="BI125"/>
  <c r="BH125"/>
  <c r="BG125"/>
  <c r="BF125"/>
  <c r="T125"/>
  <c r="R125"/>
  <c r="P125"/>
  <c r="BK125"/>
  <c r="J125"/>
  <c r="BE125"/>
  <c r="BI122"/>
  <c r="BH122"/>
  <c r="BG122"/>
  <c r="BF122"/>
  <c r="T122"/>
  <c r="R122"/>
  <c r="P122"/>
  <c r="BK122"/>
  <c r="J122"/>
  <c r="BE122"/>
  <c r="BI120"/>
  <c r="BH120"/>
  <c r="BG120"/>
  <c r="BF120"/>
  <c r="T120"/>
  <c r="R120"/>
  <c r="P120"/>
  <c r="BK120"/>
  <c r="J120"/>
  <c r="BE120"/>
  <c r="BI118"/>
  <c r="BH118"/>
  <c r="BG118"/>
  <c r="BF118"/>
  <c r="T118"/>
  <c r="R118"/>
  <c r="P118"/>
  <c r="BK118"/>
  <c r="J118"/>
  <c r="BE118"/>
  <c r="BI115"/>
  <c r="BH115"/>
  <c r="BG115"/>
  <c r="BF115"/>
  <c r="T115"/>
  <c r="R115"/>
  <c r="P115"/>
  <c r="BK115"/>
  <c r="J115"/>
  <c r="BE115"/>
  <c r="BI113"/>
  <c r="BH113"/>
  <c r="BG113"/>
  <c r="BF113"/>
  <c r="T113"/>
  <c r="R113"/>
  <c r="P113"/>
  <c r="BK113"/>
  <c r="J113"/>
  <c r="BE113"/>
  <c r="BI112"/>
  <c r="BH112"/>
  <c r="BG112"/>
  <c r="BF112"/>
  <c r="T112"/>
  <c r="R112"/>
  <c r="P112"/>
  <c r="BK112"/>
  <c r="J112"/>
  <c r="BE112"/>
  <c r="BI109"/>
  <c r="BH109"/>
  <c r="BG109"/>
  <c r="BF109"/>
  <c r="T109"/>
  <c r="R109"/>
  <c r="P109"/>
  <c r="BK109"/>
  <c r="J109"/>
  <c r="BE109"/>
  <c r="BI106"/>
  <c r="BH106"/>
  <c r="BG106"/>
  <c r="BF106"/>
  <c r="T106"/>
  <c r="R106"/>
  <c r="P106"/>
  <c r="BK106"/>
  <c r="J106"/>
  <c r="BE106"/>
  <c r="BI105"/>
  <c r="BH105"/>
  <c r="BG105"/>
  <c r="BF105"/>
  <c r="T105"/>
  <c r="R105"/>
  <c r="P105"/>
  <c r="BK105"/>
  <c r="J105"/>
  <c r="BE105"/>
  <c r="BI101"/>
  <c r="BH101"/>
  <c r="BG101"/>
  <c r="BF101"/>
  <c r="T101"/>
  <c r="R101"/>
  <c r="P101"/>
  <c r="BK101"/>
  <c r="J101"/>
  <c r="BE101"/>
  <c r="BI98"/>
  <c r="BH98"/>
  <c r="BG98"/>
  <c r="BF98"/>
  <c r="T98"/>
  <c r="R98"/>
  <c r="P98"/>
  <c r="BK98"/>
  <c r="J98"/>
  <c r="BE98"/>
  <c r="BI94"/>
  <c r="F36"/>
  <c i="1" r="BD56"/>
  <c i="5" r="BH94"/>
  <c r="F35"/>
  <c i="1" r="BC56"/>
  <c i="5" r="BG94"/>
  <c r="F34"/>
  <c i="1" r="BB56"/>
  <c i="5" r="BF94"/>
  <c r="J33"/>
  <c i="1" r="AW56"/>
  <c i="5" r="F33"/>
  <c i="1" r="BA56"/>
  <c i="5" r="T94"/>
  <c r="T93"/>
  <c r="T92"/>
  <c r="T91"/>
  <c r="R94"/>
  <c r="R93"/>
  <c r="R92"/>
  <c r="R91"/>
  <c r="P94"/>
  <c r="P93"/>
  <c r="P92"/>
  <c r="P91"/>
  <c i="1" r="AU56"/>
  <c i="5" r="BK94"/>
  <c r="BK93"/>
  <c r="J93"/>
  <c r="BK92"/>
  <c r="J92"/>
  <c r="BK91"/>
  <c r="J91"/>
  <c r="J60"/>
  <c r="J29"/>
  <c i="1" r="AG56"/>
  <c i="5" r="J94"/>
  <c r="BE94"/>
  <c r="J32"/>
  <c i="1" r="AV56"/>
  <c i="5" r="F32"/>
  <c i="1" r="AZ56"/>
  <c i="5" r="J62"/>
  <c r="J61"/>
  <c r="J87"/>
  <c r="F87"/>
  <c r="F85"/>
  <c r="E83"/>
  <c r="J55"/>
  <c r="F55"/>
  <c r="F53"/>
  <c r="E51"/>
  <c r="J38"/>
  <c r="J20"/>
  <c r="E20"/>
  <c r="F88"/>
  <c r="F56"/>
  <c r="J19"/>
  <c r="J14"/>
  <c r="J85"/>
  <c r="J53"/>
  <c r="E7"/>
  <c r="E79"/>
  <c r="E47"/>
  <c i="1" r="AY55"/>
  <c r="AX55"/>
  <c i="4" r="BI140"/>
  <c r="BH140"/>
  <c r="BG140"/>
  <c r="BF140"/>
  <c r="T140"/>
  <c r="R140"/>
  <c r="P140"/>
  <c r="BK140"/>
  <c r="J140"/>
  <c r="BE140"/>
  <c r="BI138"/>
  <c r="BH138"/>
  <c r="BG138"/>
  <c r="BF138"/>
  <c r="T138"/>
  <c r="R138"/>
  <c r="P138"/>
  <c r="BK138"/>
  <c r="J138"/>
  <c r="BE138"/>
  <c r="BI137"/>
  <c r="BH137"/>
  <c r="BG137"/>
  <c r="BF137"/>
  <c r="T137"/>
  <c r="T136"/>
  <c r="R137"/>
  <c r="R136"/>
  <c r="P137"/>
  <c r="P136"/>
  <c r="BK137"/>
  <c r="BK136"/>
  <c r="J136"/>
  <c r="J137"/>
  <c r="BE137"/>
  <c r="J64"/>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T111"/>
  <c r="R112"/>
  <c r="R111"/>
  <c r="P112"/>
  <c r="P111"/>
  <c r="BK112"/>
  <c r="BK111"/>
  <c r="J111"/>
  <c r="J112"/>
  <c r="BE112"/>
  <c r="J63"/>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F36"/>
  <c i="1" r="BD55"/>
  <c i="4" r="BH89"/>
  <c r="F35"/>
  <c i="1" r="BC55"/>
  <c i="4" r="BG89"/>
  <c r="F34"/>
  <c i="1" r="BB55"/>
  <c i="4" r="BF89"/>
  <c r="J33"/>
  <c i="1" r="AW55"/>
  <c i="4" r="F33"/>
  <c i="1" r="BA55"/>
  <c i="4" r="T89"/>
  <c r="T88"/>
  <c r="T87"/>
  <c r="T86"/>
  <c r="R89"/>
  <c r="R88"/>
  <c r="R87"/>
  <c r="R86"/>
  <c r="P89"/>
  <c r="P88"/>
  <c r="P87"/>
  <c r="P86"/>
  <c i="1" r="AU55"/>
  <c i="4" r="BK89"/>
  <c r="BK88"/>
  <c r="J88"/>
  <c r="BK87"/>
  <c r="J87"/>
  <c r="BK86"/>
  <c r="J86"/>
  <c r="J60"/>
  <c r="J29"/>
  <c i="1" r="AG55"/>
  <c i="4" r="J89"/>
  <c r="BE89"/>
  <c r="J32"/>
  <c i="1" r="AV55"/>
  <c i="4" r="F32"/>
  <c i="1" r="AZ55"/>
  <c i="4" r="J62"/>
  <c r="J61"/>
  <c r="J82"/>
  <c r="F82"/>
  <c r="F80"/>
  <c r="E78"/>
  <c r="J55"/>
  <c r="F55"/>
  <c r="F53"/>
  <c r="E51"/>
  <c r="J38"/>
  <c r="J20"/>
  <c r="E20"/>
  <c r="F83"/>
  <c r="F56"/>
  <c r="J19"/>
  <c r="J14"/>
  <c r="J80"/>
  <c r="J53"/>
  <c r="E7"/>
  <c r="E74"/>
  <c r="E47"/>
  <c i="1" r="AY54"/>
  <c r="AX54"/>
  <c i="3" r="BI113"/>
  <c r="BH113"/>
  <c r="BG113"/>
  <c r="BF113"/>
  <c r="T113"/>
  <c r="R113"/>
  <c r="P113"/>
  <c r="BK113"/>
  <c r="J113"/>
  <c r="BE113"/>
  <c r="BI111"/>
  <c r="BH111"/>
  <c r="BG111"/>
  <c r="BF111"/>
  <c r="T111"/>
  <c r="R111"/>
  <c r="P111"/>
  <c r="BK111"/>
  <c r="J111"/>
  <c r="BE111"/>
  <c r="BI110"/>
  <c r="BH110"/>
  <c r="BG110"/>
  <c r="BF110"/>
  <c r="T110"/>
  <c r="T109"/>
  <c r="R110"/>
  <c r="R109"/>
  <c r="P110"/>
  <c r="P109"/>
  <c r="BK110"/>
  <c r="BK109"/>
  <c r="J109"/>
  <c r="J110"/>
  <c r="BE110"/>
  <c r="J63"/>
  <c r="BI107"/>
  <c r="BH107"/>
  <c r="BG107"/>
  <c r="BF107"/>
  <c r="T107"/>
  <c r="R107"/>
  <c r="P107"/>
  <c r="BK107"/>
  <c r="J107"/>
  <c r="BE107"/>
  <c r="BI106"/>
  <c r="BH106"/>
  <c r="BG106"/>
  <c r="BF106"/>
  <c r="T106"/>
  <c r="R106"/>
  <c r="P106"/>
  <c r="BK106"/>
  <c r="J106"/>
  <c r="BE106"/>
  <c r="BI105"/>
  <c r="BH105"/>
  <c r="BG105"/>
  <c r="BF105"/>
  <c r="T105"/>
  <c r="R105"/>
  <c r="P105"/>
  <c r="BK105"/>
  <c r="J105"/>
  <c r="BE105"/>
  <c r="BI102"/>
  <c r="BH102"/>
  <c r="BG102"/>
  <c r="BF102"/>
  <c r="T102"/>
  <c r="R102"/>
  <c r="P102"/>
  <c r="BK102"/>
  <c r="J102"/>
  <c r="BE102"/>
  <c r="BI99"/>
  <c r="BH99"/>
  <c r="BG99"/>
  <c r="BF99"/>
  <c r="T99"/>
  <c r="R99"/>
  <c r="P99"/>
  <c r="BK99"/>
  <c r="J99"/>
  <c r="BE99"/>
  <c r="BI96"/>
  <c r="BH96"/>
  <c r="BG96"/>
  <c r="BF96"/>
  <c r="T96"/>
  <c r="R96"/>
  <c r="P96"/>
  <c r="BK96"/>
  <c r="J96"/>
  <c r="BE96"/>
  <c r="BI94"/>
  <c r="BH94"/>
  <c r="BG94"/>
  <c r="BF94"/>
  <c r="T94"/>
  <c r="R94"/>
  <c r="P94"/>
  <c r="BK94"/>
  <c r="J94"/>
  <c r="BE94"/>
  <c r="BI92"/>
  <c r="BH92"/>
  <c r="BG92"/>
  <c r="BF92"/>
  <c r="T92"/>
  <c r="R92"/>
  <c r="P92"/>
  <c r="BK92"/>
  <c r="J92"/>
  <c r="BE92"/>
  <c r="BI90"/>
  <c r="BH90"/>
  <c r="BG90"/>
  <c r="BF90"/>
  <c r="T90"/>
  <c r="R90"/>
  <c r="P90"/>
  <c r="BK90"/>
  <c r="J90"/>
  <c r="BE90"/>
  <c r="BI88"/>
  <c r="F36"/>
  <c i="1" r="BD54"/>
  <c i="3" r="BH88"/>
  <c r="F35"/>
  <c i="1" r="BC54"/>
  <c i="3" r="BG88"/>
  <c r="F34"/>
  <c i="1" r="BB54"/>
  <c i="3" r="BF88"/>
  <c r="J33"/>
  <c i="1" r="AW54"/>
  <c i="3" r="F33"/>
  <c i="1" r="BA54"/>
  <c i="3" r="T88"/>
  <c r="T87"/>
  <c r="T86"/>
  <c r="T85"/>
  <c r="R88"/>
  <c r="R87"/>
  <c r="R86"/>
  <c r="R85"/>
  <c r="P88"/>
  <c r="P87"/>
  <c r="P86"/>
  <c r="P85"/>
  <c i="1" r="AU54"/>
  <c i="3" r="BK88"/>
  <c r="BK87"/>
  <c r="J87"/>
  <c r="BK86"/>
  <c r="J86"/>
  <c r="BK85"/>
  <c r="J85"/>
  <c r="J60"/>
  <c r="J29"/>
  <c i="1" r="AG54"/>
  <c i="3" r="J88"/>
  <c r="BE88"/>
  <c r="J32"/>
  <c i="1" r="AV54"/>
  <c i="3" r="F32"/>
  <c i="1" r="AZ54"/>
  <c i="3" r="J62"/>
  <c r="J61"/>
  <c r="J81"/>
  <c r="F81"/>
  <c r="F79"/>
  <c r="E77"/>
  <c r="J55"/>
  <c r="F55"/>
  <c r="F53"/>
  <c r="E51"/>
  <c r="J38"/>
  <c r="J20"/>
  <c r="E20"/>
  <c r="F82"/>
  <c r="F56"/>
  <c r="J19"/>
  <c r="J14"/>
  <c r="J79"/>
  <c r="J53"/>
  <c r="E7"/>
  <c r="E73"/>
  <c r="E47"/>
  <c i="1" r="AY53"/>
  <c r="AX53"/>
  <c i="2" r="BI2792"/>
  <c r="BH2792"/>
  <c r="BG2792"/>
  <c r="BF2792"/>
  <c r="T2792"/>
  <c r="T2791"/>
  <c r="T2790"/>
  <c r="R2792"/>
  <c r="R2791"/>
  <c r="R2790"/>
  <c r="P2792"/>
  <c r="P2791"/>
  <c r="P2790"/>
  <c r="BK2792"/>
  <c r="BK2791"/>
  <c r="J2791"/>
  <c r="BK2790"/>
  <c r="J2790"/>
  <c r="J2792"/>
  <c r="BE2792"/>
  <c r="J99"/>
  <c r="J98"/>
  <c r="BI2789"/>
  <c r="BH2789"/>
  <c r="BG2789"/>
  <c r="BF2789"/>
  <c r="T2789"/>
  <c r="T2788"/>
  <c r="R2789"/>
  <c r="R2788"/>
  <c r="P2789"/>
  <c r="P2788"/>
  <c r="BK2789"/>
  <c r="BK2788"/>
  <c r="J2788"/>
  <c r="J2789"/>
  <c r="BE2789"/>
  <c r="J97"/>
  <c r="BI2786"/>
  <c r="BH2786"/>
  <c r="BG2786"/>
  <c r="BF2786"/>
  <c r="T2786"/>
  <c r="R2786"/>
  <c r="P2786"/>
  <c r="BK2786"/>
  <c r="J2786"/>
  <c r="BE2786"/>
  <c r="BI2784"/>
  <c r="BH2784"/>
  <c r="BG2784"/>
  <c r="BF2784"/>
  <c r="T2784"/>
  <c r="R2784"/>
  <c r="P2784"/>
  <c r="BK2784"/>
  <c r="J2784"/>
  <c r="BE2784"/>
  <c r="BI2778"/>
  <c r="BH2778"/>
  <c r="BG2778"/>
  <c r="BF2778"/>
  <c r="T2778"/>
  <c r="R2778"/>
  <c r="P2778"/>
  <c r="BK2778"/>
  <c r="J2778"/>
  <c r="BE2778"/>
  <c r="BI2774"/>
  <c r="BH2774"/>
  <c r="BG2774"/>
  <c r="BF2774"/>
  <c r="T2774"/>
  <c r="R2774"/>
  <c r="P2774"/>
  <c r="BK2774"/>
  <c r="J2774"/>
  <c r="BE2774"/>
  <c r="BI2771"/>
  <c r="BH2771"/>
  <c r="BG2771"/>
  <c r="BF2771"/>
  <c r="T2771"/>
  <c r="T2770"/>
  <c r="R2771"/>
  <c r="R2770"/>
  <c r="P2771"/>
  <c r="P2770"/>
  <c r="BK2771"/>
  <c r="BK2770"/>
  <c r="J2770"/>
  <c r="J2771"/>
  <c r="BE2771"/>
  <c r="J96"/>
  <c r="BI2769"/>
  <c r="BH2769"/>
  <c r="BG2769"/>
  <c r="BF2769"/>
  <c r="T2769"/>
  <c r="R2769"/>
  <c r="P2769"/>
  <c r="BK2769"/>
  <c r="J2769"/>
  <c r="BE2769"/>
  <c r="BI2764"/>
  <c r="BH2764"/>
  <c r="BG2764"/>
  <c r="BF2764"/>
  <c r="T2764"/>
  <c r="R2764"/>
  <c r="P2764"/>
  <c r="BK2764"/>
  <c r="J2764"/>
  <c r="BE2764"/>
  <c r="BI2763"/>
  <c r="BH2763"/>
  <c r="BG2763"/>
  <c r="BF2763"/>
  <c r="T2763"/>
  <c r="R2763"/>
  <c r="P2763"/>
  <c r="BK2763"/>
  <c r="J2763"/>
  <c r="BE2763"/>
  <c r="BI2762"/>
  <c r="BH2762"/>
  <c r="BG2762"/>
  <c r="BF2762"/>
  <c r="T2762"/>
  <c r="R2762"/>
  <c r="P2762"/>
  <c r="BK2762"/>
  <c r="J2762"/>
  <c r="BE2762"/>
  <c r="BI2757"/>
  <c r="BH2757"/>
  <c r="BG2757"/>
  <c r="BF2757"/>
  <c r="T2757"/>
  <c r="R2757"/>
  <c r="P2757"/>
  <c r="BK2757"/>
  <c r="J2757"/>
  <c r="BE2757"/>
  <c r="BI2751"/>
  <c r="BH2751"/>
  <c r="BG2751"/>
  <c r="BF2751"/>
  <c r="T2751"/>
  <c r="R2751"/>
  <c r="P2751"/>
  <c r="BK2751"/>
  <c r="J2751"/>
  <c r="BE2751"/>
  <c r="BI2749"/>
  <c r="BH2749"/>
  <c r="BG2749"/>
  <c r="BF2749"/>
  <c r="T2749"/>
  <c r="R2749"/>
  <c r="P2749"/>
  <c r="BK2749"/>
  <c r="J2749"/>
  <c r="BE2749"/>
  <c r="BI2747"/>
  <c r="BH2747"/>
  <c r="BG2747"/>
  <c r="BF2747"/>
  <c r="T2747"/>
  <c r="R2747"/>
  <c r="P2747"/>
  <c r="BK2747"/>
  <c r="J2747"/>
  <c r="BE2747"/>
  <c r="BI2742"/>
  <c r="BH2742"/>
  <c r="BG2742"/>
  <c r="BF2742"/>
  <c r="T2742"/>
  <c r="R2742"/>
  <c r="P2742"/>
  <c r="BK2742"/>
  <c r="J2742"/>
  <c r="BE2742"/>
  <c r="BI2741"/>
  <c r="BH2741"/>
  <c r="BG2741"/>
  <c r="BF2741"/>
  <c r="T2741"/>
  <c r="R2741"/>
  <c r="P2741"/>
  <c r="BK2741"/>
  <c r="J2741"/>
  <c r="BE2741"/>
  <c r="BI2739"/>
  <c r="BH2739"/>
  <c r="BG2739"/>
  <c r="BF2739"/>
  <c r="T2739"/>
  <c r="R2739"/>
  <c r="P2739"/>
  <c r="BK2739"/>
  <c r="J2739"/>
  <c r="BE2739"/>
  <c r="BI2737"/>
  <c r="BH2737"/>
  <c r="BG2737"/>
  <c r="BF2737"/>
  <c r="T2737"/>
  <c r="R2737"/>
  <c r="P2737"/>
  <c r="BK2737"/>
  <c r="J2737"/>
  <c r="BE2737"/>
  <c r="BI2735"/>
  <c r="BH2735"/>
  <c r="BG2735"/>
  <c r="BF2735"/>
  <c r="T2735"/>
  <c r="R2735"/>
  <c r="P2735"/>
  <c r="BK2735"/>
  <c r="J2735"/>
  <c r="BE2735"/>
  <c r="BI2733"/>
  <c r="BH2733"/>
  <c r="BG2733"/>
  <c r="BF2733"/>
  <c r="T2733"/>
  <c r="R2733"/>
  <c r="P2733"/>
  <c r="BK2733"/>
  <c r="J2733"/>
  <c r="BE2733"/>
  <c r="BI2715"/>
  <c r="BH2715"/>
  <c r="BG2715"/>
  <c r="BF2715"/>
  <c r="T2715"/>
  <c r="R2715"/>
  <c r="P2715"/>
  <c r="BK2715"/>
  <c r="J2715"/>
  <c r="BE2715"/>
  <c r="BI2713"/>
  <c r="BH2713"/>
  <c r="BG2713"/>
  <c r="BF2713"/>
  <c r="T2713"/>
  <c r="R2713"/>
  <c r="P2713"/>
  <c r="BK2713"/>
  <c r="J2713"/>
  <c r="BE2713"/>
  <c r="BI2711"/>
  <c r="BH2711"/>
  <c r="BG2711"/>
  <c r="BF2711"/>
  <c r="T2711"/>
  <c r="R2711"/>
  <c r="P2711"/>
  <c r="BK2711"/>
  <c r="J2711"/>
  <c r="BE2711"/>
  <c r="BI2709"/>
  <c r="BH2709"/>
  <c r="BG2709"/>
  <c r="BF2709"/>
  <c r="T2709"/>
  <c r="R2709"/>
  <c r="P2709"/>
  <c r="BK2709"/>
  <c r="J2709"/>
  <c r="BE2709"/>
  <c r="BI2702"/>
  <c r="BH2702"/>
  <c r="BG2702"/>
  <c r="BF2702"/>
  <c r="T2702"/>
  <c r="R2702"/>
  <c r="P2702"/>
  <c r="BK2702"/>
  <c r="J2702"/>
  <c r="BE2702"/>
  <c r="BI2695"/>
  <c r="BH2695"/>
  <c r="BG2695"/>
  <c r="BF2695"/>
  <c r="T2695"/>
  <c r="R2695"/>
  <c r="P2695"/>
  <c r="BK2695"/>
  <c r="J2695"/>
  <c r="BE2695"/>
  <c r="BI2690"/>
  <c r="BH2690"/>
  <c r="BG2690"/>
  <c r="BF2690"/>
  <c r="T2690"/>
  <c r="R2690"/>
  <c r="P2690"/>
  <c r="BK2690"/>
  <c r="J2690"/>
  <c r="BE2690"/>
  <c r="BI2631"/>
  <c r="BH2631"/>
  <c r="BG2631"/>
  <c r="BF2631"/>
  <c r="T2631"/>
  <c r="T2630"/>
  <c r="R2631"/>
  <c r="R2630"/>
  <c r="P2631"/>
  <c r="P2630"/>
  <c r="BK2631"/>
  <c r="BK2630"/>
  <c r="J2630"/>
  <c r="J2631"/>
  <c r="BE2631"/>
  <c r="J95"/>
  <c r="BI2629"/>
  <c r="BH2629"/>
  <c r="BG2629"/>
  <c r="BF2629"/>
  <c r="T2629"/>
  <c r="R2629"/>
  <c r="P2629"/>
  <c r="BK2629"/>
  <c r="J2629"/>
  <c r="BE2629"/>
  <c r="BI2628"/>
  <c r="BH2628"/>
  <c r="BG2628"/>
  <c r="BF2628"/>
  <c r="T2628"/>
  <c r="R2628"/>
  <c r="P2628"/>
  <c r="BK2628"/>
  <c r="J2628"/>
  <c r="BE2628"/>
  <c r="BI2624"/>
  <c r="BH2624"/>
  <c r="BG2624"/>
  <c r="BF2624"/>
  <c r="T2624"/>
  <c r="R2624"/>
  <c r="P2624"/>
  <c r="BK2624"/>
  <c r="J2624"/>
  <c r="BE2624"/>
  <c r="BI2623"/>
  <c r="BH2623"/>
  <c r="BG2623"/>
  <c r="BF2623"/>
  <c r="T2623"/>
  <c r="R2623"/>
  <c r="P2623"/>
  <c r="BK2623"/>
  <c r="J2623"/>
  <c r="BE2623"/>
  <c r="BI2617"/>
  <c r="BH2617"/>
  <c r="BG2617"/>
  <c r="BF2617"/>
  <c r="T2617"/>
  <c r="R2617"/>
  <c r="P2617"/>
  <c r="BK2617"/>
  <c r="J2617"/>
  <c r="BE2617"/>
  <c r="BI2614"/>
  <c r="BH2614"/>
  <c r="BG2614"/>
  <c r="BF2614"/>
  <c r="T2614"/>
  <c r="R2614"/>
  <c r="P2614"/>
  <c r="BK2614"/>
  <c r="J2614"/>
  <c r="BE2614"/>
  <c r="BI2608"/>
  <c r="BH2608"/>
  <c r="BG2608"/>
  <c r="BF2608"/>
  <c r="T2608"/>
  <c r="R2608"/>
  <c r="P2608"/>
  <c r="BK2608"/>
  <c r="J2608"/>
  <c r="BE2608"/>
  <c r="BI2607"/>
  <c r="BH2607"/>
  <c r="BG2607"/>
  <c r="BF2607"/>
  <c r="T2607"/>
  <c r="R2607"/>
  <c r="P2607"/>
  <c r="BK2607"/>
  <c r="J2607"/>
  <c r="BE2607"/>
  <c r="BI2606"/>
  <c r="BH2606"/>
  <c r="BG2606"/>
  <c r="BF2606"/>
  <c r="T2606"/>
  <c r="R2606"/>
  <c r="P2606"/>
  <c r="BK2606"/>
  <c r="J2606"/>
  <c r="BE2606"/>
  <c r="BI2602"/>
  <c r="BH2602"/>
  <c r="BG2602"/>
  <c r="BF2602"/>
  <c r="T2602"/>
  <c r="T2601"/>
  <c r="R2602"/>
  <c r="R2601"/>
  <c r="P2602"/>
  <c r="P2601"/>
  <c r="BK2602"/>
  <c r="BK2601"/>
  <c r="J2601"/>
  <c r="J2602"/>
  <c r="BE2602"/>
  <c r="J94"/>
  <c r="BI2599"/>
  <c r="BH2599"/>
  <c r="BG2599"/>
  <c r="BF2599"/>
  <c r="T2599"/>
  <c r="R2599"/>
  <c r="P2599"/>
  <c r="BK2599"/>
  <c r="J2599"/>
  <c r="BE2599"/>
  <c r="BI2597"/>
  <c r="BH2597"/>
  <c r="BG2597"/>
  <c r="BF2597"/>
  <c r="T2597"/>
  <c r="R2597"/>
  <c r="P2597"/>
  <c r="BK2597"/>
  <c r="J2597"/>
  <c r="BE2597"/>
  <c r="BI2589"/>
  <c r="BH2589"/>
  <c r="BG2589"/>
  <c r="BF2589"/>
  <c r="T2589"/>
  <c r="R2589"/>
  <c r="P2589"/>
  <c r="BK2589"/>
  <c r="J2589"/>
  <c r="BE2589"/>
  <c r="BI2575"/>
  <c r="BH2575"/>
  <c r="BG2575"/>
  <c r="BF2575"/>
  <c r="T2575"/>
  <c r="R2575"/>
  <c r="P2575"/>
  <c r="BK2575"/>
  <c r="J2575"/>
  <c r="BE2575"/>
  <c r="BI2573"/>
  <c r="BH2573"/>
  <c r="BG2573"/>
  <c r="BF2573"/>
  <c r="T2573"/>
  <c r="R2573"/>
  <c r="P2573"/>
  <c r="BK2573"/>
  <c r="J2573"/>
  <c r="BE2573"/>
  <c r="BI2554"/>
  <c r="BH2554"/>
  <c r="BG2554"/>
  <c r="BF2554"/>
  <c r="T2554"/>
  <c r="T2553"/>
  <c r="R2554"/>
  <c r="R2553"/>
  <c r="P2554"/>
  <c r="P2553"/>
  <c r="BK2554"/>
  <c r="BK2553"/>
  <c r="J2553"/>
  <c r="J2554"/>
  <c r="BE2554"/>
  <c r="J93"/>
  <c r="BI2547"/>
  <c r="BH2547"/>
  <c r="BG2547"/>
  <c r="BF2547"/>
  <c r="T2547"/>
  <c r="R2547"/>
  <c r="P2547"/>
  <c r="BK2547"/>
  <c r="J2547"/>
  <c r="BE2547"/>
  <c r="BI2516"/>
  <c r="BH2516"/>
  <c r="BG2516"/>
  <c r="BF2516"/>
  <c r="T2516"/>
  <c r="T2515"/>
  <c r="R2516"/>
  <c r="R2515"/>
  <c r="P2516"/>
  <c r="P2515"/>
  <c r="BK2516"/>
  <c r="BK2515"/>
  <c r="J2515"/>
  <c r="J2516"/>
  <c r="BE2516"/>
  <c r="J92"/>
  <c r="BI2513"/>
  <c r="BH2513"/>
  <c r="BG2513"/>
  <c r="BF2513"/>
  <c r="T2513"/>
  <c r="R2513"/>
  <c r="P2513"/>
  <c r="BK2513"/>
  <c r="J2513"/>
  <c r="BE2513"/>
  <c r="BI2508"/>
  <c r="BH2508"/>
  <c r="BG2508"/>
  <c r="BF2508"/>
  <c r="T2508"/>
  <c r="R2508"/>
  <c r="P2508"/>
  <c r="BK2508"/>
  <c r="J2508"/>
  <c r="BE2508"/>
  <c r="BI2506"/>
  <c r="BH2506"/>
  <c r="BG2506"/>
  <c r="BF2506"/>
  <c r="T2506"/>
  <c r="R2506"/>
  <c r="P2506"/>
  <c r="BK2506"/>
  <c r="J2506"/>
  <c r="BE2506"/>
  <c r="BI2501"/>
  <c r="BH2501"/>
  <c r="BG2501"/>
  <c r="BF2501"/>
  <c r="T2501"/>
  <c r="T2500"/>
  <c r="R2501"/>
  <c r="R2500"/>
  <c r="P2501"/>
  <c r="P2500"/>
  <c r="BK2501"/>
  <c r="BK2500"/>
  <c r="J2500"/>
  <c r="J2501"/>
  <c r="BE2501"/>
  <c r="J91"/>
  <c r="BI2498"/>
  <c r="BH2498"/>
  <c r="BG2498"/>
  <c r="BF2498"/>
  <c r="T2498"/>
  <c r="R2498"/>
  <c r="P2498"/>
  <c r="BK2498"/>
  <c r="J2498"/>
  <c r="BE2498"/>
  <c r="BI2494"/>
  <c r="BH2494"/>
  <c r="BG2494"/>
  <c r="BF2494"/>
  <c r="T2494"/>
  <c r="R2494"/>
  <c r="P2494"/>
  <c r="BK2494"/>
  <c r="J2494"/>
  <c r="BE2494"/>
  <c r="BI2484"/>
  <c r="BH2484"/>
  <c r="BG2484"/>
  <c r="BF2484"/>
  <c r="T2484"/>
  <c r="R2484"/>
  <c r="P2484"/>
  <c r="BK2484"/>
  <c r="J2484"/>
  <c r="BE2484"/>
  <c r="BI2479"/>
  <c r="BH2479"/>
  <c r="BG2479"/>
  <c r="BF2479"/>
  <c r="T2479"/>
  <c r="R2479"/>
  <c r="P2479"/>
  <c r="BK2479"/>
  <c r="J2479"/>
  <c r="BE2479"/>
  <c r="BI2477"/>
  <c r="BH2477"/>
  <c r="BG2477"/>
  <c r="BF2477"/>
  <c r="T2477"/>
  <c r="R2477"/>
  <c r="P2477"/>
  <c r="BK2477"/>
  <c r="J2477"/>
  <c r="BE2477"/>
  <c r="BI2475"/>
  <c r="BH2475"/>
  <c r="BG2475"/>
  <c r="BF2475"/>
  <c r="T2475"/>
  <c r="R2475"/>
  <c r="P2475"/>
  <c r="BK2475"/>
  <c r="J2475"/>
  <c r="BE2475"/>
  <c r="BI2449"/>
  <c r="BH2449"/>
  <c r="BG2449"/>
  <c r="BF2449"/>
  <c r="T2449"/>
  <c r="R2449"/>
  <c r="P2449"/>
  <c r="BK2449"/>
  <c r="J2449"/>
  <c r="BE2449"/>
  <c r="BI2447"/>
  <c r="BH2447"/>
  <c r="BG2447"/>
  <c r="BF2447"/>
  <c r="T2447"/>
  <c r="R2447"/>
  <c r="P2447"/>
  <c r="BK2447"/>
  <c r="J2447"/>
  <c r="BE2447"/>
  <c r="BI2440"/>
  <c r="BH2440"/>
  <c r="BG2440"/>
  <c r="BF2440"/>
  <c r="T2440"/>
  <c r="R2440"/>
  <c r="P2440"/>
  <c r="BK2440"/>
  <c r="J2440"/>
  <c r="BE2440"/>
  <c r="BI2438"/>
  <c r="BH2438"/>
  <c r="BG2438"/>
  <c r="BF2438"/>
  <c r="T2438"/>
  <c r="R2438"/>
  <c r="P2438"/>
  <c r="BK2438"/>
  <c r="J2438"/>
  <c r="BE2438"/>
  <c r="BI2428"/>
  <c r="BH2428"/>
  <c r="BG2428"/>
  <c r="BF2428"/>
  <c r="T2428"/>
  <c r="R2428"/>
  <c r="P2428"/>
  <c r="BK2428"/>
  <c r="J2428"/>
  <c r="BE2428"/>
  <c r="BI2426"/>
  <c r="BH2426"/>
  <c r="BG2426"/>
  <c r="BF2426"/>
  <c r="T2426"/>
  <c r="R2426"/>
  <c r="P2426"/>
  <c r="BK2426"/>
  <c r="J2426"/>
  <c r="BE2426"/>
  <c r="BI2415"/>
  <c r="BH2415"/>
  <c r="BG2415"/>
  <c r="BF2415"/>
  <c r="T2415"/>
  <c r="T2414"/>
  <c r="R2415"/>
  <c r="R2414"/>
  <c r="P2415"/>
  <c r="P2414"/>
  <c r="BK2415"/>
  <c r="BK2414"/>
  <c r="J2414"/>
  <c r="J2415"/>
  <c r="BE2415"/>
  <c r="J90"/>
  <c r="BI2412"/>
  <c r="BH2412"/>
  <c r="BG2412"/>
  <c r="BF2412"/>
  <c r="T2412"/>
  <c r="R2412"/>
  <c r="P2412"/>
  <c r="BK2412"/>
  <c r="J2412"/>
  <c r="BE2412"/>
  <c r="BI2410"/>
  <c r="BH2410"/>
  <c r="BG2410"/>
  <c r="BF2410"/>
  <c r="T2410"/>
  <c r="R2410"/>
  <c r="P2410"/>
  <c r="BK2410"/>
  <c r="J2410"/>
  <c r="BE2410"/>
  <c r="BI2402"/>
  <c r="BH2402"/>
  <c r="BG2402"/>
  <c r="BF2402"/>
  <c r="T2402"/>
  <c r="R2402"/>
  <c r="P2402"/>
  <c r="BK2402"/>
  <c r="J2402"/>
  <c r="BE2402"/>
  <c r="BI2401"/>
  <c r="BH2401"/>
  <c r="BG2401"/>
  <c r="BF2401"/>
  <c r="T2401"/>
  <c r="R2401"/>
  <c r="P2401"/>
  <c r="BK2401"/>
  <c r="J2401"/>
  <c r="BE2401"/>
  <c r="BI2400"/>
  <c r="BH2400"/>
  <c r="BG2400"/>
  <c r="BF2400"/>
  <c r="T2400"/>
  <c r="R2400"/>
  <c r="P2400"/>
  <c r="BK2400"/>
  <c r="J2400"/>
  <c r="BE2400"/>
  <c r="BI2399"/>
  <c r="BH2399"/>
  <c r="BG2399"/>
  <c r="BF2399"/>
  <c r="T2399"/>
  <c r="R2399"/>
  <c r="P2399"/>
  <c r="BK2399"/>
  <c r="J2399"/>
  <c r="BE2399"/>
  <c r="BI2398"/>
  <c r="BH2398"/>
  <c r="BG2398"/>
  <c r="BF2398"/>
  <c r="T2398"/>
  <c r="R2398"/>
  <c r="P2398"/>
  <c r="BK2398"/>
  <c r="J2398"/>
  <c r="BE2398"/>
  <c r="BI2390"/>
  <c r="BH2390"/>
  <c r="BG2390"/>
  <c r="BF2390"/>
  <c r="T2390"/>
  <c r="T2389"/>
  <c r="R2390"/>
  <c r="R2389"/>
  <c r="P2390"/>
  <c r="P2389"/>
  <c r="BK2390"/>
  <c r="BK2389"/>
  <c r="J2389"/>
  <c r="J2390"/>
  <c r="BE2390"/>
  <c r="J89"/>
  <c r="BI2387"/>
  <c r="BH2387"/>
  <c r="BG2387"/>
  <c r="BF2387"/>
  <c r="T2387"/>
  <c r="R2387"/>
  <c r="P2387"/>
  <c r="BK2387"/>
  <c r="J2387"/>
  <c r="BE2387"/>
  <c r="BI2383"/>
  <c r="BH2383"/>
  <c r="BG2383"/>
  <c r="BF2383"/>
  <c r="T2383"/>
  <c r="R2383"/>
  <c r="P2383"/>
  <c r="BK2383"/>
  <c r="J2383"/>
  <c r="BE2383"/>
  <c r="BI2380"/>
  <c r="BH2380"/>
  <c r="BG2380"/>
  <c r="BF2380"/>
  <c r="T2380"/>
  <c r="R2380"/>
  <c r="P2380"/>
  <c r="BK2380"/>
  <c r="J2380"/>
  <c r="BE2380"/>
  <c r="BI2379"/>
  <c r="BH2379"/>
  <c r="BG2379"/>
  <c r="BF2379"/>
  <c r="T2379"/>
  <c r="R2379"/>
  <c r="P2379"/>
  <c r="BK2379"/>
  <c r="J2379"/>
  <c r="BE2379"/>
  <c r="BI2378"/>
  <c r="BH2378"/>
  <c r="BG2378"/>
  <c r="BF2378"/>
  <c r="T2378"/>
  <c r="R2378"/>
  <c r="P2378"/>
  <c r="BK2378"/>
  <c r="J2378"/>
  <c r="BE2378"/>
  <c r="BI2377"/>
  <c r="BH2377"/>
  <c r="BG2377"/>
  <c r="BF2377"/>
  <c r="T2377"/>
  <c r="R2377"/>
  <c r="P2377"/>
  <c r="BK2377"/>
  <c r="J2377"/>
  <c r="BE2377"/>
  <c r="BI2375"/>
  <c r="BH2375"/>
  <c r="BG2375"/>
  <c r="BF2375"/>
  <c r="T2375"/>
  <c r="R2375"/>
  <c r="P2375"/>
  <c r="BK2375"/>
  <c r="J2375"/>
  <c r="BE2375"/>
  <c r="BI2373"/>
  <c r="BH2373"/>
  <c r="BG2373"/>
  <c r="BF2373"/>
  <c r="T2373"/>
  <c r="R2373"/>
  <c r="P2373"/>
  <c r="BK2373"/>
  <c r="J2373"/>
  <c r="BE2373"/>
  <c r="BI2371"/>
  <c r="BH2371"/>
  <c r="BG2371"/>
  <c r="BF2371"/>
  <c r="T2371"/>
  <c r="R2371"/>
  <c r="P2371"/>
  <c r="BK2371"/>
  <c r="J2371"/>
  <c r="BE2371"/>
  <c r="BI2369"/>
  <c r="BH2369"/>
  <c r="BG2369"/>
  <c r="BF2369"/>
  <c r="T2369"/>
  <c r="R2369"/>
  <c r="P2369"/>
  <c r="BK2369"/>
  <c r="J2369"/>
  <c r="BE2369"/>
  <c r="BI2367"/>
  <c r="BH2367"/>
  <c r="BG2367"/>
  <c r="BF2367"/>
  <c r="T2367"/>
  <c r="R2367"/>
  <c r="P2367"/>
  <c r="BK2367"/>
  <c r="J2367"/>
  <c r="BE2367"/>
  <c r="BI2365"/>
  <c r="BH2365"/>
  <c r="BG2365"/>
  <c r="BF2365"/>
  <c r="T2365"/>
  <c r="R2365"/>
  <c r="P2365"/>
  <c r="BK2365"/>
  <c r="J2365"/>
  <c r="BE2365"/>
  <c r="BI2363"/>
  <c r="BH2363"/>
  <c r="BG2363"/>
  <c r="BF2363"/>
  <c r="T2363"/>
  <c r="R2363"/>
  <c r="P2363"/>
  <c r="BK2363"/>
  <c r="J2363"/>
  <c r="BE2363"/>
  <c r="BI2361"/>
  <c r="BH2361"/>
  <c r="BG2361"/>
  <c r="BF2361"/>
  <c r="T2361"/>
  <c r="R2361"/>
  <c r="P2361"/>
  <c r="BK2361"/>
  <c r="J2361"/>
  <c r="BE2361"/>
  <c r="BI2359"/>
  <c r="BH2359"/>
  <c r="BG2359"/>
  <c r="BF2359"/>
  <c r="T2359"/>
  <c r="R2359"/>
  <c r="P2359"/>
  <c r="BK2359"/>
  <c r="J2359"/>
  <c r="BE2359"/>
  <c r="BI2356"/>
  <c r="BH2356"/>
  <c r="BG2356"/>
  <c r="BF2356"/>
  <c r="T2356"/>
  <c r="R2356"/>
  <c r="P2356"/>
  <c r="BK2356"/>
  <c r="J2356"/>
  <c r="BE2356"/>
  <c r="BI2354"/>
  <c r="BH2354"/>
  <c r="BG2354"/>
  <c r="BF2354"/>
  <c r="T2354"/>
  <c r="R2354"/>
  <c r="P2354"/>
  <c r="BK2354"/>
  <c r="J2354"/>
  <c r="BE2354"/>
  <c r="BI2353"/>
  <c r="BH2353"/>
  <c r="BG2353"/>
  <c r="BF2353"/>
  <c r="T2353"/>
  <c r="R2353"/>
  <c r="P2353"/>
  <c r="BK2353"/>
  <c r="J2353"/>
  <c r="BE2353"/>
  <c r="BI2352"/>
  <c r="BH2352"/>
  <c r="BG2352"/>
  <c r="BF2352"/>
  <c r="T2352"/>
  <c r="R2352"/>
  <c r="P2352"/>
  <c r="BK2352"/>
  <c r="J2352"/>
  <c r="BE2352"/>
  <c r="BI2351"/>
  <c r="BH2351"/>
  <c r="BG2351"/>
  <c r="BF2351"/>
  <c r="T2351"/>
  <c r="R2351"/>
  <c r="P2351"/>
  <c r="BK2351"/>
  <c r="J2351"/>
  <c r="BE2351"/>
  <c r="BI2349"/>
  <c r="BH2349"/>
  <c r="BG2349"/>
  <c r="BF2349"/>
  <c r="T2349"/>
  <c r="R2349"/>
  <c r="P2349"/>
  <c r="BK2349"/>
  <c r="J2349"/>
  <c r="BE2349"/>
  <c r="BI2348"/>
  <c r="BH2348"/>
  <c r="BG2348"/>
  <c r="BF2348"/>
  <c r="T2348"/>
  <c r="R2348"/>
  <c r="P2348"/>
  <c r="BK2348"/>
  <c r="J2348"/>
  <c r="BE2348"/>
  <c r="BI2345"/>
  <c r="BH2345"/>
  <c r="BG2345"/>
  <c r="BF2345"/>
  <c r="T2345"/>
  <c r="R2345"/>
  <c r="P2345"/>
  <c r="BK2345"/>
  <c r="J2345"/>
  <c r="BE2345"/>
  <c r="BI2344"/>
  <c r="BH2344"/>
  <c r="BG2344"/>
  <c r="BF2344"/>
  <c r="T2344"/>
  <c r="R2344"/>
  <c r="P2344"/>
  <c r="BK2344"/>
  <c r="J2344"/>
  <c r="BE2344"/>
  <c r="BI2343"/>
  <c r="BH2343"/>
  <c r="BG2343"/>
  <c r="BF2343"/>
  <c r="T2343"/>
  <c r="R2343"/>
  <c r="P2343"/>
  <c r="BK2343"/>
  <c r="J2343"/>
  <c r="BE2343"/>
  <c r="BI2342"/>
  <c r="BH2342"/>
  <c r="BG2342"/>
  <c r="BF2342"/>
  <c r="T2342"/>
  <c r="R2342"/>
  <c r="P2342"/>
  <c r="BK2342"/>
  <c r="J2342"/>
  <c r="BE2342"/>
  <c r="BI2335"/>
  <c r="BH2335"/>
  <c r="BG2335"/>
  <c r="BF2335"/>
  <c r="T2335"/>
  <c r="R2335"/>
  <c r="P2335"/>
  <c r="BK2335"/>
  <c r="J2335"/>
  <c r="BE2335"/>
  <c r="BI2334"/>
  <c r="BH2334"/>
  <c r="BG2334"/>
  <c r="BF2334"/>
  <c r="T2334"/>
  <c r="R2334"/>
  <c r="P2334"/>
  <c r="BK2334"/>
  <c r="J2334"/>
  <c r="BE2334"/>
  <c r="BI2333"/>
  <c r="BH2333"/>
  <c r="BG2333"/>
  <c r="BF2333"/>
  <c r="T2333"/>
  <c r="R2333"/>
  <c r="P2333"/>
  <c r="BK2333"/>
  <c r="J2333"/>
  <c r="BE2333"/>
  <c r="BI2326"/>
  <c r="BH2326"/>
  <c r="BG2326"/>
  <c r="BF2326"/>
  <c r="T2326"/>
  <c r="R2326"/>
  <c r="P2326"/>
  <c r="BK2326"/>
  <c r="J2326"/>
  <c r="BE2326"/>
  <c r="BI2325"/>
  <c r="BH2325"/>
  <c r="BG2325"/>
  <c r="BF2325"/>
  <c r="T2325"/>
  <c r="R2325"/>
  <c r="P2325"/>
  <c r="BK2325"/>
  <c r="J2325"/>
  <c r="BE2325"/>
  <c r="BI2324"/>
  <c r="BH2324"/>
  <c r="BG2324"/>
  <c r="BF2324"/>
  <c r="T2324"/>
  <c r="R2324"/>
  <c r="P2324"/>
  <c r="BK2324"/>
  <c r="J2324"/>
  <c r="BE2324"/>
  <c r="BI2318"/>
  <c r="BH2318"/>
  <c r="BG2318"/>
  <c r="BF2318"/>
  <c r="T2318"/>
  <c r="R2318"/>
  <c r="P2318"/>
  <c r="BK2318"/>
  <c r="J2318"/>
  <c r="BE2318"/>
  <c r="BI2317"/>
  <c r="BH2317"/>
  <c r="BG2317"/>
  <c r="BF2317"/>
  <c r="T2317"/>
  <c r="R2317"/>
  <c r="P2317"/>
  <c r="BK2317"/>
  <c r="J2317"/>
  <c r="BE2317"/>
  <c r="BI2316"/>
  <c r="BH2316"/>
  <c r="BG2316"/>
  <c r="BF2316"/>
  <c r="T2316"/>
  <c r="R2316"/>
  <c r="P2316"/>
  <c r="BK2316"/>
  <c r="J2316"/>
  <c r="BE2316"/>
  <c r="BI2315"/>
  <c r="BH2315"/>
  <c r="BG2315"/>
  <c r="BF2315"/>
  <c r="T2315"/>
  <c r="R2315"/>
  <c r="P2315"/>
  <c r="BK2315"/>
  <c r="J2315"/>
  <c r="BE2315"/>
  <c r="BI2314"/>
  <c r="BH2314"/>
  <c r="BG2314"/>
  <c r="BF2314"/>
  <c r="T2314"/>
  <c r="R2314"/>
  <c r="P2314"/>
  <c r="BK2314"/>
  <c r="J2314"/>
  <c r="BE2314"/>
  <c r="BI2313"/>
  <c r="BH2313"/>
  <c r="BG2313"/>
  <c r="BF2313"/>
  <c r="T2313"/>
  <c r="R2313"/>
  <c r="P2313"/>
  <c r="BK2313"/>
  <c r="J2313"/>
  <c r="BE2313"/>
  <c r="BI2312"/>
  <c r="BH2312"/>
  <c r="BG2312"/>
  <c r="BF2312"/>
  <c r="T2312"/>
  <c r="R2312"/>
  <c r="P2312"/>
  <c r="BK2312"/>
  <c r="J2312"/>
  <c r="BE2312"/>
  <c r="BI2311"/>
  <c r="BH2311"/>
  <c r="BG2311"/>
  <c r="BF2311"/>
  <c r="T2311"/>
  <c r="R2311"/>
  <c r="P2311"/>
  <c r="BK2311"/>
  <c r="J2311"/>
  <c r="BE2311"/>
  <c r="BI2310"/>
  <c r="BH2310"/>
  <c r="BG2310"/>
  <c r="BF2310"/>
  <c r="T2310"/>
  <c r="R2310"/>
  <c r="P2310"/>
  <c r="BK2310"/>
  <c r="J2310"/>
  <c r="BE2310"/>
  <c r="BI2309"/>
  <c r="BH2309"/>
  <c r="BG2309"/>
  <c r="BF2309"/>
  <c r="T2309"/>
  <c r="R2309"/>
  <c r="P2309"/>
  <c r="BK2309"/>
  <c r="J2309"/>
  <c r="BE2309"/>
  <c r="BI2308"/>
  <c r="BH2308"/>
  <c r="BG2308"/>
  <c r="BF2308"/>
  <c r="T2308"/>
  <c r="R2308"/>
  <c r="P2308"/>
  <c r="BK2308"/>
  <c r="J2308"/>
  <c r="BE2308"/>
  <c r="BI2307"/>
  <c r="BH2307"/>
  <c r="BG2307"/>
  <c r="BF2307"/>
  <c r="T2307"/>
  <c r="R2307"/>
  <c r="P2307"/>
  <c r="BK2307"/>
  <c r="J2307"/>
  <c r="BE2307"/>
  <c r="BI2306"/>
  <c r="BH2306"/>
  <c r="BG2306"/>
  <c r="BF2306"/>
  <c r="T2306"/>
  <c r="R2306"/>
  <c r="P2306"/>
  <c r="BK2306"/>
  <c r="J2306"/>
  <c r="BE2306"/>
  <c r="BI2305"/>
  <c r="BH2305"/>
  <c r="BG2305"/>
  <c r="BF2305"/>
  <c r="T2305"/>
  <c r="R2305"/>
  <c r="P2305"/>
  <c r="BK2305"/>
  <c r="J2305"/>
  <c r="BE2305"/>
  <c r="BI2304"/>
  <c r="BH2304"/>
  <c r="BG2304"/>
  <c r="BF2304"/>
  <c r="T2304"/>
  <c r="R2304"/>
  <c r="P2304"/>
  <c r="BK2304"/>
  <c r="J2304"/>
  <c r="BE2304"/>
  <c r="BI2303"/>
  <c r="BH2303"/>
  <c r="BG2303"/>
  <c r="BF2303"/>
  <c r="T2303"/>
  <c r="R2303"/>
  <c r="P2303"/>
  <c r="BK2303"/>
  <c r="J2303"/>
  <c r="BE2303"/>
  <c r="BI2302"/>
  <c r="BH2302"/>
  <c r="BG2302"/>
  <c r="BF2302"/>
  <c r="T2302"/>
  <c r="R2302"/>
  <c r="P2302"/>
  <c r="BK2302"/>
  <c r="J2302"/>
  <c r="BE2302"/>
  <c r="BI2301"/>
  <c r="BH2301"/>
  <c r="BG2301"/>
  <c r="BF2301"/>
  <c r="T2301"/>
  <c r="R2301"/>
  <c r="P2301"/>
  <c r="BK2301"/>
  <c r="J2301"/>
  <c r="BE2301"/>
  <c r="BI2300"/>
  <c r="BH2300"/>
  <c r="BG2300"/>
  <c r="BF2300"/>
  <c r="T2300"/>
  <c r="R2300"/>
  <c r="P2300"/>
  <c r="BK2300"/>
  <c r="J2300"/>
  <c r="BE2300"/>
  <c r="BI2299"/>
  <c r="BH2299"/>
  <c r="BG2299"/>
  <c r="BF2299"/>
  <c r="T2299"/>
  <c r="R2299"/>
  <c r="P2299"/>
  <c r="BK2299"/>
  <c r="J2299"/>
  <c r="BE2299"/>
  <c r="BI2298"/>
  <c r="BH2298"/>
  <c r="BG2298"/>
  <c r="BF2298"/>
  <c r="T2298"/>
  <c r="R2298"/>
  <c r="P2298"/>
  <c r="BK2298"/>
  <c r="J2298"/>
  <c r="BE2298"/>
  <c r="BI2297"/>
  <c r="BH2297"/>
  <c r="BG2297"/>
  <c r="BF2297"/>
  <c r="T2297"/>
  <c r="R2297"/>
  <c r="P2297"/>
  <c r="BK2297"/>
  <c r="J2297"/>
  <c r="BE2297"/>
  <c r="BI2296"/>
  <c r="BH2296"/>
  <c r="BG2296"/>
  <c r="BF2296"/>
  <c r="T2296"/>
  <c r="R2296"/>
  <c r="P2296"/>
  <c r="BK2296"/>
  <c r="J2296"/>
  <c r="BE2296"/>
  <c r="BI2295"/>
  <c r="BH2295"/>
  <c r="BG2295"/>
  <c r="BF2295"/>
  <c r="T2295"/>
  <c r="R2295"/>
  <c r="P2295"/>
  <c r="BK2295"/>
  <c r="J2295"/>
  <c r="BE2295"/>
  <c r="BI2294"/>
  <c r="BH2294"/>
  <c r="BG2294"/>
  <c r="BF2294"/>
  <c r="T2294"/>
  <c r="R2294"/>
  <c r="P2294"/>
  <c r="BK2294"/>
  <c r="J2294"/>
  <c r="BE2294"/>
  <c r="BI2293"/>
  <c r="BH2293"/>
  <c r="BG2293"/>
  <c r="BF2293"/>
  <c r="T2293"/>
  <c r="R2293"/>
  <c r="P2293"/>
  <c r="BK2293"/>
  <c r="J2293"/>
  <c r="BE2293"/>
  <c r="BI2262"/>
  <c r="BH2262"/>
  <c r="BG2262"/>
  <c r="BF2262"/>
  <c r="T2262"/>
  <c r="R2262"/>
  <c r="P2262"/>
  <c r="BK2262"/>
  <c r="J2262"/>
  <c r="BE2262"/>
  <c r="BI2261"/>
  <c r="BH2261"/>
  <c r="BG2261"/>
  <c r="BF2261"/>
  <c r="T2261"/>
  <c r="R2261"/>
  <c r="P2261"/>
  <c r="BK2261"/>
  <c r="J2261"/>
  <c r="BE2261"/>
  <c r="BI2260"/>
  <c r="BH2260"/>
  <c r="BG2260"/>
  <c r="BF2260"/>
  <c r="T2260"/>
  <c r="R2260"/>
  <c r="P2260"/>
  <c r="BK2260"/>
  <c r="J2260"/>
  <c r="BE2260"/>
  <c r="BI2259"/>
  <c r="BH2259"/>
  <c r="BG2259"/>
  <c r="BF2259"/>
  <c r="T2259"/>
  <c r="R2259"/>
  <c r="P2259"/>
  <c r="BK2259"/>
  <c r="J2259"/>
  <c r="BE2259"/>
  <c r="BI2252"/>
  <c r="BH2252"/>
  <c r="BG2252"/>
  <c r="BF2252"/>
  <c r="T2252"/>
  <c r="R2252"/>
  <c r="P2252"/>
  <c r="BK2252"/>
  <c r="J2252"/>
  <c r="BE2252"/>
  <c r="BI2251"/>
  <c r="BH2251"/>
  <c r="BG2251"/>
  <c r="BF2251"/>
  <c r="T2251"/>
  <c r="R2251"/>
  <c r="P2251"/>
  <c r="BK2251"/>
  <c r="J2251"/>
  <c r="BE2251"/>
  <c r="BI2250"/>
  <c r="BH2250"/>
  <c r="BG2250"/>
  <c r="BF2250"/>
  <c r="T2250"/>
  <c r="R2250"/>
  <c r="P2250"/>
  <c r="BK2250"/>
  <c r="J2250"/>
  <c r="BE2250"/>
  <c r="BI2249"/>
  <c r="BH2249"/>
  <c r="BG2249"/>
  <c r="BF2249"/>
  <c r="T2249"/>
  <c r="R2249"/>
  <c r="P2249"/>
  <c r="BK2249"/>
  <c r="J2249"/>
  <c r="BE2249"/>
  <c r="BI2248"/>
  <c r="BH2248"/>
  <c r="BG2248"/>
  <c r="BF2248"/>
  <c r="T2248"/>
  <c r="R2248"/>
  <c r="P2248"/>
  <c r="BK2248"/>
  <c r="J2248"/>
  <c r="BE2248"/>
  <c r="BI2247"/>
  <c r="BH2247"/>
  <c r="BG2247"/>
  <c r="BF2247"/>
  <c r="T2247"/>
  <c r="R2247"/>
  <c r="P2247"/>
  <c r="BK2247"/>
  <c r="J2247"/>
  <c r="BE2247"/>
  <c r="BI2246"/>
  <c r="BH2246"/>
  <c r="BG2246"/>
  <c r="BF2246"/>
  <c r="T2246"/>
  <c r="R2246"/>
  <c r="P2246"/>
  <c r="BK2246"/>
  <c r="J2246"/>
  <c r="BE2246"/>
  <c r="BI2234"/>
  <c r="BH2234"/>
  <c r="BG2234"/>
  <c r="BF2234"/>
  <c r="T2234"/>
  <c r="R2234"/>
  <c r="P2234"/>
  <c r="BK2234"/>
  <c r="J2234"/>
  <c r="BE2234"/>
  <c r="BI2233"/>
  <c r="BH2233"/>
  <c r="BG2233"/>
  <c r="BF2233"/>
  <c r="T2233"/>
  <c r="R2233"/>
  <c r="P2233"/>
  <c r="BK2233"/>
  <c r="J2233"/>
  <c r="BE2233"/>
  <c r="BI2232"/>
  <c r="BH2232"/>
  <c r="BG2232"/>
  <c r="BF2232"/>
  <c r="T2232"/>
  <c r="R2232"/>
  <c r="P2232"/>
  <c r="BK2232"/>
  <c r="J2232"/>
  <c r="BE2232"/>
  <c r="BI2231"/>
  <c r="BH2231"/>
  <c r="BG2231"/>
  <c r="BF2231"/>
  <c r="T2231"/>
  <c r="R2231"/>
  <c r="P2231"/>
  <c r="BK2231"/>
  <c r="J2231"/>
  <c r="BE2231"/>
  <c r="BI2230"/>
  <c r="BH2230"/>
  <c r="BG2230"/>
  <c r="BF2230"/>
  <c r="T2230"/>
  <c r="R2230"/>
  <c r="P2230"/>
  <c r="BK2230"/>
  <c r="J2230"/>
  <c r="BE2230"/>
  <c r="BI2229"/>
  <c r="BH2229"/>
  <c r="BG2229"/>
  <c r="BF2229"/>
  <c r="T2229"/>
  <c r="R2229"/>
  <c r="P2229"/>
  <c r="BK2229"/>
  <c r="J2229"/>
  <c r="BE2229"/>
  <c r="BI2228"/>
  <c r="BH2228"/>
  <c r="BG2228"/>
  <c r="BF2228"/>
  <c r="T2228"/>
  <c r="R2228"/>
  <c r="P2228"/>
  <c r="BK2228"/>
  <c r="J2228"/>
  <c r="BE2228"/>
  <c r="BI2227"/>
  <c r="BH2227"/>
  <c r="BG2227"/>
  <c r="BF2227"/>
  <c r="T2227"/>
  <c r="R2227"/>
  <c r="P2227"/>
  <c r="BK2227"/>
  <c r="J2227"/>
  <c r="BE2227"/>
  <c r="BI2226"/>
  <c r="BH2226"/>
  <c r="BG2226"/>
  <c r="BF2226"/>
  <c r="T2226"/>
  <c r="R2226"/>
  <c r="P2226"/>
  <c r="BK2226"/>
  <c r="J2226"/>
  <c r="BE2226"/>
  <c r="BI2225"/>
  <c r="BH2225"/>
  <c r="BG2225"/>
  <c r="BF2225"/>
  <c r="T2225"/>
  <c r="R2225"/>
  <c r="P2225"/>
  <c r="BK2225"/>
  <c r="J2225"/>
  <c r="BE2225"/>
  <c r="BI2224"/>
  <c r="BH2224"/>
  <c r="BG2224"/>
  <c r="BF2224"/>
  <c r="T2224"/>
  <c r="R2224"/>
  <c r="P2224"/>
  <c r="BK2224"/>
  <c r="J2224"/>
  <c r="BE2224"/>
  <c r="BI2223"/>
  <c r="BH2223"/>
  <c r="BG2223"/>
  <c r="BF2223"/>
  <c r="T2223"/>
  <c r="R2223"/>
  <c r="P2223"/>
  <c r="BK2223"/>
  <c r="J2223"/>
  <c r="BE2223"/>
  <c r="BI2222"/>
  <c r="BH2222"/>
  <c r="BG2222"/>
  <c r="BF2222"/>
  <c r="T2222"/>
  <c r="R2222"/>
  <c r="P2222"/>
  <c r="BK2222"/>
  <c r="J2222"/>
  <c r="BE2222"/>
  <c r="BI2221"/>
  <c r="BH2221"/>
  <c r="BG2221"/>
  <c r="BF2221"/>
  <c r="T2221"/>
  <c r="R2221"/>
  <c r="P2221"/>
  <c r="BK2221"/>
  <c r="J2221"/>
  <c r="BE2221"/>
  <c r="BI2220"/>
  <c r="BH2220"/>
  <c r="BG2220"/>
  <c r="BF2220"/>
  <c r="T2220"/>
  <c r="R2220"/>
  <c r="P2220"/>
  <c r="BK2220"/>
  <c r="J2220"/>
  <c r="BE2220"/>
  <c r="BI2219"/>
  <c r="BH2219"/>
  <c r="BG2219"/>
  <c r="BF2219"/>
  <c r="T2219"/>
  <c r="R2219"/>
  <c r="P2219"/>
  <c r="BK2219"/>
  <c r="J2219"/>
  <c r="BE2219"/>
  <c r="BI2218"/>
  <c r="BH2218"/>
  <c r="BG2218"/>
  <c r="BF2218"/>
  <c r="T2218"/>
  <c r="R2218"/>
  <c r="P2218"/>
  <c r="BK2218"/>
  <c r="J2218"/>
  <c r="BE2218"/>
  <c r="BI2217"/>
  <c r="BH2217"/>
  <c r="BG2217"/>
  <c r="BF2217"/>
  <c r="T2217"/>
  <c r="R2217"/>
  <c r="P2217"/>
  <c r="BK2217"/>
  <c r="J2217"/>
  <c r="BE2217"/>
  <c r="BI2208"/>
  <c r="BH2208"/>
  <c r="BG2208"/>
  <c r="BF2208"/>
  <c r="T2208"/>
  <c r="R2208"/>
  <c r="P2208"/>
  <c r="BK2208"/>
  <c r="J2208"/>
  <c r="BE2208"/>
  <c r="BI2192"/>
  <c r="BH2192"/>
  <c r="BG2192"/>
  <c r="BF2192"/>
  <c r="T2192"/>
  <c r="R2192"/>
  <c r="P2192"/>
  <c r="BK2192"/>
  <c r="J2192"/>
  <c r="BE2192"/>
  <c r="BI2190"/>
  <c r="BH2190"/>
  <c r="BG2190"/>
  <c r="BF2190"/>
  <c r="T2190"/>
  <c r="R2190"/>
  <c r="P2190"/>
  <c r="BK2190"/>
  <c r="J2190"/>
  <c r="BE2190"/>
  <c r="BI2189"/>
  <c r="BH2189"/>
  <c r="BG2189"/>
  <c r="BF2189"/>
  <c r="T2189"/>
  <c r="R2189"/>
  <c r="P2189"/>
  <c r="BK2189"/>
  <c r="J2189"/>
  <c r="BE2189"/>
  <c r="BI2186"/>
  <c r="BH2186"/>
  <c r="BG2186"/>
  <c r="BF2186"/>
  <c r="T2186"/>
  <c r="R2186"/>
  <c r="P2186"/>
  <c r="BK2186"/>
  <c r="J2186"/>
  <c r="BE2186"/>
  <c r="BI2185"/>
  <c r="BH2185"/>
  <c r="BG2185"/>
  <c r="BF2185"/>
  <c r="T2185"/>
  <c r="R2185"/>
  <c r="P2185"/>
  <c r="BK2185"/>
  <c r="J2185"/>
  <c r="BE2185"/>
  <c r="BI2184"/>
  <c r="BH2184"/>
  <c r="BG2184"/>
  <c r="BF2184"/>
  <c r="T2184"/>
  <c r="R2184"/>
  <c r="P2184"/>
  <c r="BK2184"/>
  <c r="J2184"/>
  <c r="BE2184"/>
  <c r="BI2182"/>
  <c r="BH2182"/>
  <c r="BG2182"/>
  <c r="BF2182"/>
  <c r="T2182"/>
  <c r="R2182"/>
  <c r="P2182"/>
  <c r="BK2182"/>
  <c r="J2182"/>
  <c r="BE2182"/>
  <c r="BI2180"/>
  <c r="BH2180"/>
  <c r="BG2180"/>
  <c r="BF2180"/>
  <c r="T2180"/>
  <c r="T2179"/>
  <c r="R2180"/>
  <c r="R2179"/>
  <c r="P2180"/>
  <c r="P2179"/>
  <c r="BK2180"/>
  <c r="BK2179"/>
  <c r="J2179"/>
  <c r="J2180"/>
  <c r="BE2180"/>
  <c r="J88"/>
  <c r="BI2177"/>
  <c r="BH2177"/>
  <c r="BG2177"/>
  <c r="BF2177"/>
  <c r="T2177"/>
  <c r="R2177"/>
  <c r="P2177"/>
  <c r="BK2177"/>
  <c r="J2177"/>
  <c r="BE2177"/>
  <c r="BI2175"/>
  <c r="BH2175"/>
  <c r="BG2175"/>
  <c r="BF2175"/>
  <c r="T2175"/>
  <c r="R2175"/>
  <c r="P2175"/>
  <c r="BK2175"/>
  <c r="J2175"/>
  <c r="BE2175"/>
  <c r="BI2174"/>
  <c r="BH2174"/>
  <c r="BG2174"/>
  <c r="BF2174"/>
  <c r="T2174"/>
  <c r="R2174"/>
  <c r="P2174"/>
  <c r="BK2174"/>
  <c r="J2174"/>
  <c r="BE2174"/>
  <c r="BI2169"/>
  <c r="BH2169"/>
  <c r="BG2169"/>
  <c r="BF2169"/>
  <c r="T2169"/>
  <c r="R2169"/>
  <c r="P2169"/>
  <c r="BK2169"/>
  <c r="J2169"/>
  <c r="BE2169"/>
  <c r="BI2167"/>
  <c r="BH2167"/>
  <c r="BG2167"/>
  <c r="BF2167"/>
  <c r="T2167"/>
  <c r="R2167"/>
  <c r="P2167"/>
  <c r="BK2167"/>
  <c r="J2167"/>
  <c r="BE2167"/>
  <c r="BI2163"/>
  <c r="BH2163"/>
  <c r="BG2163"/>
  <c r="BF2163"/>
  <c r="T2163"/>
  <c r="R2163"/>
  <c r="P2163"/>
  <c r="BK2163"/>
  <c r="J2163"/>
  <c r="BE2163"/>
  <c r="BI2161"/>
  <c r="BH2161"/>
  <c r="BG2161"/>
  <c r="BF2161"/>
  <c r="T2161"/>
  <c r="R2161"/>
  <c r="P2161"/>
  <c r="BK2161"/>
  <c r="J2161"/>
  <c r="BE2161"/>
  <c r="BI2156"/>
  <c r="BH2156"/>
  <c r="BG2156"/>
  <c r="BF2156"/>
  <c r="T2156"/>
  <c r="R2156"/>
  <c r="P2156"/>
  <c r="BK2156"/>
  <c r="J2156"/>
  <c r="BE2156"/>
  <c r="BI2154"/>
  <c r="BH2154"/>
  <c r="BG2154"/>
  <c r="BF2154"/>
  <c r="T2154"/>
  <c r="R2154"/>
  <c r="P2154"/>
  <c r="BK2154"/>
  <c r="J2154"/>
  <c r="BE2154"/>
  <c r="BI2149"/>
  <c r="BH2149"/>
  <c r="BG2149"/>
  <c r="BF2149"/>
  <c r="T2149"/>
  <c r="R2149"/>
  <c r="P2149"/>
  <c r="BK2149"/>
  <c r="J2149"/>
  <c r="BE2149"/>
  <c r="BI2147"/>
  <c r="BH2147"/>
  <c r="BG2147"/>
  <c r="BF2147"/>
  <c r="T2147"/>
  <c r="R2147"/>
  <c r="P2147"/>
  <c r="BK2147"/>
  <c r="J2147"/>
  <c r="BE2147"/>
  <c r="BI2142"/>
  <c r="BH2142"/>
  <c r="BG2142"/>
  <c r="BF2142"/>
  <c r="T2142"/>
  <c r="R2142"/>
  <c r="P2142"/>
  <c r="BK2142"/>
  <c r="J2142"/>
  <c r="BE2142"/>
  <c r="BI2135"/>
  <c r="BH2135"/>
  <c r="BG2135"/>
  <c r="BF2135"/>
  <c r="T2135"/>
  <c r="R2135"/>
  <c r="P2135"/>
  <c r="BK2135"/>
  <c r="J2135"/>
  <c r="BE2135"/>
  <c r="BI2132"/>
  <c r="BH2132"/>
  <c r="BG2132"/>
  <c r="BF2132"/>
  <c r="T2132"/>
  <c r="R2132"/>
  <c r="P2132"/>
  <c r="BK2132"/>
  <c r="J2132"/>
  <c r="BE2132"/>
  <c r="BI2127"/>
  <c r="BH2127"/>
  <c r="BG2127"/>
  <c r="BF2127"/>
  <c r="T2127"/>
  <c r="R2127"/>
  <c r="P2127"/>
  <c r="BK2127"/>
  <c r="J2127"/>
  <c r="BE2127"/>
  <c r="BI2122"/>
  <c r="BH2122"/>
  <c r="BG2122"/>
  <c r="BF2122"/>
  <c r="T2122"/>
  <c r="R2122"/>
  <c r="P2122"/>
  <c r="BK2122"/>
  <c r="J2122"/>
  <c r="BE2122"/>
  <c r="BI2119"/>
  <c r="BH2119"/>
  <c r="BG2119"/>
  <c r="BF2119"/>
  <c r="T2119"/>
  <c r="R2119"/>
  <c r="P2119"/>
  <c r="BK2119"/>
  <c r="J2119"/>
  <c r="BE2119"/>
  <c r="BI2116"/>
  <c r="BH2116"/>
  <c r="BG2116"/>
  <c r="BF2116"/>
  <c r="T2116"/>
  <c r="R2116"/>
  <c r="P2116"/>
  <c r="BK2116"/>
  <c r="J2116"/>
  <c r="BE2116"/>
  <c r="BI2111"/>
  <c r="BH2111"/>
  <c r="BG2111"/>
  <c r="BF2111"/>
  <c r="T2111"/>
  <c r="R2111"/>
  <c r="P2111"/>
  <c r="BK2111"/>
  <c r="J2111"/>
  <c r="BE2111"/>
  <c r="BI2104"/>
  <c r="BH2104"/>
  <c r="BG2104"/>
  <c r="BF2104"/>
  <c r="T2104"/>
  <c r="T2103"/>
  <c r="R2104"/>
  <c r="R2103"/>
  <c r="P2104"/>
  <c r="P2103"/>
  <c r="BK2104"/>
  <c r="BK2103"/>
  <c r="J2103"/>
  <c r="J2104"/>
  <c r="BE2104"/>
  <c r="J87"/>
  <c r="BI2101"/>
  <c r="BH2101"/>
  <c r="BG2101"/>
  <c r="BF2101"/>
  <c r="T2101"/>
  <c r="R2101"/>
  <c r="P2101"/>
  <c r="BK2101"/>
  <c r="J2101"/>
  <c r="BE2101"/>
  <c r="BI2097"/>
  <c r="BH2097"/>
  <c r="BG2097"/>
  <c r="BF2097"/>
  <c r="T2097"/>
  <c r="R2097"/>
  <c r="P2097"/>
  <c r="BK2097"/>
  <c r="J2097"/>
  <c r="BE2097"/>
  <c r="BI2093"/>
  <c r="BH2093"/>
  <c r="BG2093"/>
  <c r="BF2093"/>
  <c r="T2093"/>
  <c r="R2093"/>
  <c r="P2093"/>
  <c r="BK2093"/>
  <c r="J2093"/>
  <c r="BE2093"/>
  <c r="BI2091"/>
  <c r="BH2091"/>
  <c r="BG2091"/>
  <c r="BF2091"/>
  <c r="T2091"/>
  <c r="R2091"/>
  <c r="P2091"/>
  <c r="BK2091"/>
  <c r="J2091"/>
  <c r="BE2091"/>
  <c r="BI2087"/>
  <c r="BH2087"/>
  <c r="BG2087"/>
  <c r="BF2087"/>
  <c r="T2087"/>
  <c r="R2087"/>
  <c r="P2087"/>
  <c r="BK2087"/>
  <c r="J2087"/>
  <c r="BE2087"/>
  <c r="BI2085"/>
  <c r="BH2085"/>
  <c r="BG2085"/>
  <c r="BF2085"/>
  <c r="T2085"/>
  <c r="R2085"/>
  <c r="P2085"/>
  <c r="BK2085"/>
  <c r="J2085"/>
  <c r="BE2085"/>
  <c r="BI2083"/>
  <c r="BH2083"/>
  <c r="BG2083"/>
  <c r="BF2083"/>
  <c r="T2083"/>
  <c r="R2083"/>
  <c r="P2083"/>
  <c r="BK2083"/>
  <c r="J2083"/>
  <c r="BE2083"/>
  <c r="BI2078"/>
  <c r="BH2078"/>
  <c r="BG2078"/>
  <c r="BF2078"/>
  <c r="T2078"/>
  <c r="R2078"/>
  <c r="P2078"/>
  <c r="BK2078"/>
  <c r="J2078"/>
  <c r="BE2078"/>
  <c r="BI2076"/>
  <c r="BH2076"/>
  <c r="BG2076"/>
  <c r="BF2076"/>
  <c r="T2076"/>
  <c r="R2076"/>
  <c r="P2076"/>
  <c r="BK2076"/>
  <c r="J2076"/>
  <c r="BE2076"/>
  <c r="BI2073"/>
  <c r="BH2073"/>
  <c r="BG2073"/>
  <c r="BF2073"/>
  <c r="T2073"/>
  <c r="R2073"/>
  <c r="P2073"/>
  <c r="BK2073"/>
  <c r="J2073"/>
  <c r="BE2073"/>
  <c r="BI2071"/>
  <c r="BH2071"/>
  <c r="BG2071"/>
  <c r="BF2071"/>
  <c r="T2071"/>
  <c r="R2071"/>
  <c r="P2071"/>
  <c r="BK2071"/>
  <c r="J2071"/>
  <c r="BE2071"/>
  <c r="BI2069"/>
  <c r="BH2069"/>
  <c r="BG2069"/>
  <c r="BF2069"/>
  <c r="T2069"/>
  <c r="R2069"/>
  <c r="P2069"/>
  <c r="BK2069"/>
  <c r="J2069"/>
  <c r="BE2069"/>
  <c r="BI2067"/>
  <c r="BH2067"/>
  <c r="BG2067"/>
  <c r="BF2067"/>
  <c r="T2067"/>
  <c r="R2067"/>
  <c r="P2067"/>
  <c r="BK2067"/>
  <c r="J2067"/>
  <c r="BE2067"/>
  <c r="BI2063"/>
  <c r="BH2063"/>
  <c r="BG2063"/>
  <c r="BF2063"/>
  <c r="T2063"/>
  <c r="R2063"/>
  <c r="P2063"/>
  <c r="BK2063"/>
  <c r="J2063"/>
  <c r="BE2063"/>
  <c r="BI2062"/>
  <c r="BH2062"/>
  <c r="BG2062"/>
  <c r="BF2062"/>
  <c r="T2062"/>
  <c r="R2062"/>
  <c r="P2062"/>
  <c r="BK2062"/>
  <c r="J2062"/>
  <c r="BE2062"/>
  <c r="BI2061"/>
  <c r="BH2061"/>
  <c r="BG2061"/>
  <c r="BF2061"/>
  <c r="T2061"/>
  <c r="R2061"/>
  <c r="P2061"/>
  <c r="BK2061"/>
  <c r="J2061"/>
  <c r="BE2061"/>
  <c r="BI2059"/>
  <c r="BH2059"/>
  <c r="BG2059"/>
  <c r="BF2059"/>
  <c r="T2059"/>
  <c r="R2059"/>
  <c r="P2059"/>
  <c r="BK2059"/>
  <c r="J2059"/>
  <c r="BE2059"/>
  <c r="BI2055"/>
  <c r="BH2055"/>
  <c r="BG2055"/>
  <c r="BF2055"/>
  <c r="T2055"/>
  <c r="T2054"/>
  <c r="R2055"/>
  <c r="R2054"/>
  <c r="P2055"/>
  <c r="P2054"/>
  <c r="BK2055"/>
  <c r="BK2054"/>
  <c r="J2054"/>
  <c r="J2055"/>
  <c r="BE2055"/>
  <c r="J86"/>
  <c r="BI2052"/>
  <c r="BH2052"/>
  <c r="BG2052"/>
  <c r="BF2052"/>
  <c r="T2052"/>
  <c r="R2052"/>
  <c r="P2052"/>
  <c r="BK2052"/>
  <c r="J2052"/>
  <c r="BE2052"/>
  <c r="BI2049"/>
  <c r="BH2049"/>
  <c r="BG2049"/>
  <c r="BF2049"/>
  <c r="T2049"/>
  <c r="R2049"/>
  <c r="P2049"/>
  <c r="BK2049"/>
  <c r="J2049"/>
  <c r="BE2049"/>
  <c r="BI2045"/>
  <c r="BH2045"/>
  <c r="BG2045"/>
  <c r="BF2045"/>
  <c r="T2045"/>
  <c r="R2045"/>
  <c r="P2045"/>
  <c r="BK2045"/>
  <c r="J2045"/>
  <c r="BE2045"/>
  <c r="BI2043"/>
  <c r="BH2043"/>
  <c r="BG2043"/>
  <c r="BF2043"/>
  <c r="T2043"/>
  <c r="R2043"/>
  <c r="P2043"/>
  <c r="BK2043"/>
  <c r="J2043"/>
  <c r="BE2043"/>
  <c r="BI2041"/>
  <c r="BH2041"/>
  <c r="BG2041"/>
  <c r="BF2041"/>
  <c r="T2041"/>
  <c r="R2041"/>
  <c r="P2041"/>
  <c r="BK2041"/>
  <c r="J2041"/>
  <c r="BE2041"/>
  <c r="BI2039"/>
  <c r="BH2039"/>
  <c r="BG2039"/>
  <c r="BF2039"/>
  <c r="T2039"/>
  <c r="T2038"/>
  <c r="R2039"/>
  <c r="R2038"/>
  <c r="P2039"/>
  <c r="P2038"/>
  <c r="BK2039"/>
  <c r="BK2038"/>
  <c r="J2038"/>
  <c r="J2039"/>
  <c r="BE2039"/>
  <c r="J85"/>
  <c r="BI2036"/>
  <c r="BH2036"/>
  <c r="BG2036"/>
  <c r="BF2036"/>
  <c r="T2036"/>
  <c r="R2036"/>
  <c r="P2036"/>
  <c r="BK2036"/>
  <c r="J2036"/>
  <c r="BE2036"/>
  <c r="BI2034"/>
  <c r="BH2034"/>
  <c r="BG2034"/>
  <c r="BF2034"/>
  <c r="T2034"/>
  <c r="R2034"/>
  <c r="P2034"/>
  <c r="BK2034"/>
  <c r="J2034"/>
  <c r="BE2034"/>
  <c r="BI2032"/>
  <c r="BH2032"/>
  <c r="BG2032"/>
  <c r="BF2032"/>
  <c r="T2032"/>
  <c r="R2032"/>
  <c r="P2032"/>
  <c r="BK2032"/>
  <c r="J2032"/>
  <c r="BE2032"/>
  <c r="BI2030"/>
  <c r="BH2030"/>
  <c r="BG2030"/>
  <c r="BF2030"/>
  <c r="T2030"/>
  <c r="R2030"/>
  <c r="P2030"/>
  <c r="BK2030"/>
  <c r="J2030"/>
  <c r="BE2030"/>
  <c r="BI2022"/>
  <c r="BH2022"/>
  <c r="BG2022"/>
  <c r="BF2022"/>
  <c r="T2022"/>
  <c r="R2022"/>
  <c r="P2022"/>
  <c r="BK2022"/>
  <c r="J2022"/>
  <c r="BE2022"/>
  <c r="BI1999"/>
  <c r="BH1999"/>
  <c r="BG1999"/>
  <c r="BF1999"/>
  <c r="T1999"/>
  <c r="R1999"/>
  <c r="P1999"/>
  <c r="BK1999"/>
  <c r="J1999"/>
  <c r="BE1999"/>
  <c r="BI1995"/>
  <c r="BH1995"/>
  <c r="BG1995"/>
  <c r="BF1995"/>
  <c r="T1995"/>
  <c r="R1995"/>
  <c r="P1995"/>
  <c r="BK1995"/>
  <c r="J1995"/>
  <c r="BE1995"/>
  <c r="BI1978"/>
  <c r="BH1978"/>
  <c r="BG1978"/>
  <c r="BF1978"/>
  <c r="T1978"/>
  <c r="R1978"/>
  <c r="P1978"/>
  <c r="BK1978"/>
  <c r="J1978"/>
  <c r="BE1978"/>
  <c r="BI1968"/>
  <c r="BH1968"/>
  <c r="BG1968"/>
  <c r="BF1968"/>
  <c r="T1968"/>
  <c r="R1968"/>
  <c r="P1968"/>
  <c r="BK1968"/>
  <c r="J1968"/>
  <c r="BE1968"/>
  <c r="BI1965"/>
  <c r="BH1965"/>
  <c r="BG1965"/>
  <c r="BF1965"/>
  <c r="T1965"/>
  <c r="R1965"/>
  <c r="P1965"/>
  <c r="BK1965"/>
  <c r="J1965"/>
  <c r="BE1965"/>
  <c r="BI1962"/>
  <c r="BH1962"/>
  <c r="BG1962"/>
  <c r="BF1962"/>
  <c r="T1962"/>
  <c r="R1962"/>
  <c r="P1962"/>
  <c r="BK1962"/>
  <c r="J1962"/>
  <c r="BE1962"/>
  <c r="BI1960"/>
  <c r="BH1960"/>
  <c r="BG1960"/>
  <c r="BF1960"/>
  <c r="T1960"/>
  <c r="R1960"/>
  <c r="P1960"/>
  <c r="BK1960"/>
  <c r="J1960"/>
  <c r="BE1960"/>
  <c r="BI1958"/>
  <c r="BH1958"/>
  <c r="BG1958"/>
  <c r="BF1958"/>
  <c r="T1958"/>
  <c r="R1958"/>
  <c r="P1958"/>
  <c r="BK1958"/>
  <c r="J1958"/>
  <c r="BE1958"/>
  <c r="BI1956"/>
  <c r="BH1956"/>
  <c r="BG1956"/>
  <c r="BF1956"/>
  <c r="T1956"/>
  <c r="R1956"/>
  <c r="P1956"/>
  <c r="BK1956"/>
  <c r="J1956"/>
  <c r="BE1956"/>
  <c r="BI1953"/>
  <c r="BH1953"/>
  <c r="BG1953"/>
  <c r="BF1953"/>
  <c r="T1953"/>
  <c r="R1953"/>
  <c r="P1953"/>
  <c r="BK1953"/>
  <c r="J1953"/>
  <c r="BE1953"/>
  <c r="BI1951"/>
  <c r="BH1951"/>
  <c r="BG1951"/>
  <c r="BF1951"/>
  <c r="T1951"/>
  <c r="R1951"/>
  <c r="P1951"/>
  <c r="BK1951"/>
  <c r="J1951"/>
  <c r="BE1951"/>
  <c r="BI1940"/>
  <c r="BH1940"/>
  <c r="BG1940"/>
  <c r="BF1940"/>
  <c r="T1940"/>
  <c r="R1940"/>
  <c r="P1940"/>
  <c r="BK1940"/>
  <c r="J1940"/>
  <c r="BE1940"/>
  <c r="BI1938"/>
  <c r="BH1938"/>
  <c r="BG1938"/>
  <c r="BF1938"/>
  <c r="T1938"/>
  <c r="R1938"/>
  <c r="P1938"/>
  <c r="BK1938"/>
  <c r="J1938"/>
  <c r="BE1938"/>
  <c r="BI1935"/>
  <c r="BH1935"/>
  <c r="BG1935"/>
  <c r="BF1935"/>
  <c r="T1935"/>
  <c r="R1935"/>
  <c r="P1935"/>
  <c r="BK1935"/>
  <c r="J1935"/>
  <c r="BE1935"/>
  <c r="BI1933"/>
  <c r="BH1933"/>
  <c r="BG1933"/>
  <c r="BF1933"/>
  <c r="T1933"/>
  <c r="R1933"/>
  <c r="P1933"/>
  <c r="BK1933"/>
  <c r="J1933"/>
  <c r="BE1933"/>
  <c r="BI1912"/>
  <c r="BH1912"/>
  <c r="BG1912"/>
  <c r="BF1912"/>
  <c r="T1912"/>
  <c r="R1912"/>
  <c r="P1912"/>
  <c r="BK1912"/>
  <c r="J1912"/>
  <c r="BE1912"/>
  <c r="BI1910"/>
  <c r="BH1910"/>
  <c r="BG1910"/>
  <c r="BF1910"/>
  <c r="T1910"/>
  <c r="R1910"/>
  <c r="P1910"/>
  <c r="BK1910"/>
  <c r="J1910"/>
  <c r="BE1910"/>
  <c r="BI1899"/>
  <c r="BH1899"/>
  <c r="BG1899"/>
  <c r="BF1899"/>
  <c r="T1899"/>
  <c r="R1899"/>
  <c r="P1899"/>
  <c r="BK1899"/>
  <c r="J1899"/>
  <c r="BE1899"/>
  <c r="BI1897"/>
  <c r="BH1897"/>
  <c r="BG1897"/>
  <c r="BF1897"/>
  <c r="T1897"/>
  <c r="R1897"/>
  <c r="P1897"/>
  <c r="BK1897"/>
  <c r="J1897"/>
  <c r="BE1897"/>
  <c r="BI1857"/>
  <c r="BH1857"/>
  <c r="BG1857"/>
  <c r="BF1857"/>
  <c r="T1857"/>
  <c r="R1857"/>
  <c r="P1857"/>
  <c r="BK1857"/>
  <c r="J1857"/>
  <c r="BE1857"/>
  <c r="BI1841"/>
  <c r="BH1841"/>
  <c r="BG1841"/>
  <c r="BF1841"/>
  <c r="T1841"/>
  <c r="R1841"/>
  <c r="P1841"/>
  <c r="BK1841"/>
  <c r="J1841"/>
  <c r="BE1841"/>
  <c r="BI1838"/>
  <c r="BH1838"/>
  <c r="BG1838"/>
  <c r="BF1838"/>
  <c r="T1838"/>
  <c r="R1838"/>
  <c r="P1838"/>
  <c r="BK1838"/>
  <c r="J1838"/>
  <c r="BE1838"/>
  <c r="BI1836"/>
  <c r="BH1836"/>
  <c r="BG1836"/>
  <c r="BF1836"/>
  <c r="T1836"/>
  <c r="R1836"/>
  <c r="P1836"/>
  <c r="BK1836"/>
  <c r="J1836"/>
  <c r="BE1836"/>
  <c r="BI1829"/>
  <c r="BH1829"/>
  <c r="BG1829"/>
  <c r="BF1829"/>
  <c r="T1829"/>
  <c r="R1829"/>
  <c r="P1829"/>
  <c r="BK1829"/>
  <c r="J1829"/>
  <c r="BE1829"/>
  <c r="BI1822"/>
  <c r="BH1822"/>
  <c r="BG1822"/>
  <c r="BF1822"/>
  <c r="T1822"/>
  <c r="R1822"/>
  <c r="P1822"/>
  <c r="BK1822"/>
  <c r="J1822"/>
  <c r="BE1822"/>
  <c r="BI1817"/>
  <c r="BH1817"/>
  <c r="BG1817"/>
  <c r="BF1817"/>
  <c r="T1817"/>
  <c r="R1817"/>
  <c r="P1817"/>
  <c r="BK1817"/>
  <c r="J1817"/>
  <c r="BE1817"/>
  <c r="BI1811"/>
  <c r="BH1811"/>
  <c r="BG1811"/>
  <c r="BF1811"/>
  <c r="T1811"/>
  <c r="R1811"/>
  <c r="P1811"/>
  <c r="BK1811"/>
  <c r="J1811"/>
  <c r="BE1811"/>
  <c r="BI1806"/>
  <c r="BH1806"/>
  <c r="BG1806"/>
  <c r="BF1806"/>
  <c r="T1806"/>
  <c r="R1806"/>
  <c r="P1806"/>
  <c r="BK1806"/>
  <c r="J1806"/>
  <c r="BE1806"/>
  <c r="BI1800"/>
  <c r="BH1800"/>
  <c r="BG1800"/>
  <c r="BF1800"/>
  <c r="T1800"/>
  <c r="R1800"/>
  <c r="P1800"/>
  <c r="BK1800"/>
  <c r="J1800"/>
  <c r="BE1800"/>
  <c r="BI1798"/>
  <c r="BH1798"/>
  <c r="BG1798"/>
  <c r="BF1798"/>
  <c r="T1798"/>
  <c r="R1798"/>
  <c r="P1798"/>
  <c r="BK1798"/>
  <c r="J1798"/>
  <c r="BE1798"/>
  <c r="BI1794"/>
  <c r="BH1794"/>
  <c r="BG1794"/>
  <c r="BF1794"/>
  <c r="T1794"/>
  <c r="R1794"/>
  <c r="P1794"/>
  <c r="BK1794"/>
  <c r="J1794"/>
  <c r="BE1794"/>
  <c r="BI1788"/>
  <c r="BH1788"/>
  <c r="BG1788"/>
  <c r="BF1788"/>
  <c r="T1788"/>
  <c r="R1788"/>
  <c r="P1788"/>
  <c r="BK1788"/>
  <c r="J1788"/>
  <c r="BE1788"/>
  <c r="BI1786"/>
  <c r="BH1786"/>
  <c r="BG1786"/>
  <c r="BF1786"/>
  <c r="T1786"/>
  <c r="R1786"/>
  <c r="P1786"/>
  <c r="BK1786"/>
  <c r="J1786"/>
  <c r="BE1786"/>
  <c r="BI1784"/>
  <c r="BH1784"/>
  <c r="BG1784"/>
  <c r="BF1784"/>
  <c r="T1784"/>
  <c r="R1784"/>
  <c r="P1784"/>
  <c r="BK1784"/>
  <c r="J1784"/>
  <c r="BE1784"/>
  <c r="BI1782"/>
  <c r="BH1782"/>
  <c r="BG1782"/>
  <c r="BF1782"/>
  <c r="T1782"/>
  <c r="R1782"/>
  <c r="P1782"/>
  <c r="BK1782"/>
  <c r="J1782"/>
  <c r="BE1782"/>
  <c r="BI1775"/>
  <c r="BH1775"/>
  <c r="BG1775"/>
  <c r="BF1775"/>
  <c r="T1775"/>
  <c r="R1775"/>
  <c r="P1775"/>
  <c r="BK1775"/>
  <c r="J1775"/>
  <c r="BE1775"/>
  <c r="BI1770"/>
  <c r="BH1770"/>
  <c r="BG1770"/>
  <c r="BF1770"/>
  <c r="T1770"/>
  <c r="R1770"/>
  <c r="P1770"/>
  <c r="BK1770"/>
  <c r="J1770"/>
  <c r="BE1770"/>
  <c r="BI1763"/>
  <c r="BH1763"/>
  <c r="BG1763"/>
  <c r="BF1763"/>
  <c r="T1763"/>
  <c r="R1763"/>
  <c r="P1763"/>
  <c r="BK1763"/>
  <c r="J1763"/>
  <c r="BE1763"/>
  <c r="BI1759"/>
  <c r="BH1759"/>
  <c r="BG1759"/>
  <c r="BF1759"/>
  <c r="T1759"/>
  <c r="R1759"/>
  <c r="P1759"/>
  <c r="BK1759"/>
  <c r="J1759"/>
  <c r="BE1759"/>
  <c r="BI1753"/>
  <c r="BH1753"/>
  <c r="BG1753"/>
  <c r="BF1753"/>
  <c r="T1753"/>
  <c r="R1753"/>
  <c r="P1753"/>
  <c r="BK1753"/>
  <c r="J1753"/>
  <c r="BE1753"/>
  <c r="BI1750"/>
  <c r="BH1750"/>
  <c r="BG1750"/>
  <c r="BF1750"/>
  <c r="T1750"/>
  <c r="R1750"/>
  <c r="P1750"/>
  <c r="BK1750"/>
  <c r="J1750"/>
  <c r="BE1750"/>
  <c r="BI1747"/>
  <c r="BH1747"/>
  <c r="BG1747"/>
  <c r="BF1747"/>
  <c r="T1747"/>
  <c r="R1747"/>
  <c r="P1747"/>
  <c r="BK1747"/>
  <c r="J1747"/>
  <c r="BE1747"/>
  <c r="BI1744"/>
  <c r="BH1744"/>
  <c r="BG1744"/>
  <c r="BF1744"/>
  <c r="T1744"/>
  <c r="R1744"/>
  <c r="P1744"/>
  <c r="BK1744"/>
  <c r="J1744"/>
  <c r="BE1744"/>
  <c r="BI1743"/>
  <c r="BH1743"/>
  <c r="BG1743"/>
  <c r="BF1743"/>
  <c r="T1743"/>
  <c r="R1743"/>
  <c r="P1743"/>
  <c r="BK1743"/>
  <c r="J1743"/>
  <c r="BE1743"/>
  <c r="BI1741"/>
  <c r="BH1741"/>
  <c r="BG1741"/>
  <c r="BF1741"/>
  <c r="T1741"/>
  <c r="R1741"/>
  <c r="P1741"/>
  <c r="BK1741"/>
  <c r="J1741"/>
  <c r="BE1741"/>
  <c r="BI1739"/>
  <c r="BH1739"/>
  <c r="BG1739"/>
  <c r="BF1739"/>
  <c r="T1739"/>
  <c r="R1739"/>
  <c r="P1739"/>
  <c r="BK1739"/>
  <c r="J1739"/>
  <c r="BE1739"/>
  <c r="BI1737"/>
  <c r="BH1737"/>
  <c r="BG1737"/>
  <c r="BF1737"/>
  <c r="T1737"/>
  <c r="R1737"/>
  <c r="P1737"/>
  <c r="BK1737"/>
  <c r="J1737"/>
  <c r="BE1737"/>
  <c r="BI1734"/>
  <c r="BH1734"/>
  <c r="BG1734"/>
  <c r="BF1734"/>
  <c r="T1734"/>
  <c r="R1734"/>
  <c r="P1734"/>
  <c r="BK1734"/>
  <c r="J1734"/>
  <c r="BE1734"/>
  <c r="BI1731"/>
  <c r="BH1731"/>
  <c r="BG1731"/>
  <c r="BF1731"/>
  <c r="T1731"/>
  <c r="R1731"/>
  <c r="P1731"/>
  <c r="BK1731"/>
  <c r="J1731"/>
  <c r="BE1731"/>
  <c r="BI1729"/>
  <c r="BH1729"/>
  <c r="BG1729"/>
  <c r="BF1729"/>
  <c r="T1729"/>
  <c r="R1729"/>
  <c r="P1729"/>
  <c r="BK1729"/>
  <c r="J1729"/>
  <c r="BE1729"/>
  <c r="BI1727"/>
  <c r="BH1727"/>
  <c r="BG1727"/>
  <c r="BF1727"/>
  <c r="T1727"/>
  <c r="R1727"/>
  <c r="P1727"/>
  <c r="BK1727"/>
  <c r="J1727"/>
  <c r="BE1727"/>
  <c r="BI1725"/>
  <c r="BH1725"/>
  <c r="BG1725"/>
  <c r="BF1725"/>
  <c r="T1725"/>
  <c r="R1725"/>
  <c r="P1725"/>
  <c r="BK1725"/>
  <c r="J1725"/>
  <c r="BE1725"/>
  <c r="BI1723"/>
  <c r="BH1723"/>
  <c r="BG1723"/>
  <c r="BF1723"/>
  <c r="T1723"/>
  <c r="R1723"/>
  <c r="P1723"/>
  <c r="BK1723"/>
  <c r="J1723"/>
  <c r="BE1723"/>
  <c r="BI1714"/>
  <c r="BH1714"/>
  <c r="BG1714"/>
  <c r="BF1714"/>
  <c r="T1714"/>
  <c r="R1714"/>
  <c r="P1714"/>
  <c r="BK1714"/>
  <c r="J1714"/>
  <c r="BE1714"/>
  <c r="BI1707"/>
  <c r="BH1707"/>
  <c r="BG1707"/>
  <c r="BF1707"/>
  <c r="T1707"/>
  <c r="R1707"/>
  <c r="P1707"/>
  <c r="BK1707"/>
  <c r="J1707"/>
  <c r="BE1707"/>
  <c r="BI1704"/>
  <c r="BH1704"/>
  <c r="BG1704"/>
  <c r="BF1704"/>
  <c r="T1704"/>
  <c r="R1704"/>
  <c r="P1704"/>
  <c r="BK1704"/>
  <c r="J1704"/>
  <c r="BE1704"/>
  <c r="BI1699"/>
  <c r="BH1699"/>
  <c r="BG1699"/>
  <c r="BF1699"/>
  <c r="T1699"/>
  <c r="R1699"/>
  <c r="P1699"/>
  <c r="BK1699"/>
  <c r="J1699"/>
  <c r="BE1699"/>
  <c r="BI1691"/>
  <c r="BH1691"/>
  <c r="BG1691"/>
  <c r="BF1691"/>
  <c r="T1691"/>
  <c r="R1691"/>
  <c r="P1691"/>
  <c r="BK1691"/>
  <c r="J1691"/>
  <c r="BE1691"/>
  <c r="BI1680"/>
  <c r="BH1680"/>
  <c r="BG1680"/>
  <c r="BF1680"/>
  <c r="T1680"/>
  <c r="R1680"/>
  <c r="P1680"/>
  <c r="BK1680"/>
  <c r="J1680"/>
  <c r="BE1680"/>
  <c r="BI1660"/>
  <c r="BH1660"/>
  <c r="BG1660"/>
  <c r="BF1660"/>
  <c r="T1660"/>
  <c r="R1660"/>
  <c r="P1660"/>
  <c r="BK1660"/>
  <c r="J1660"/>
  <c r="BE1660"/>
  <c r="BI1657"/>
  <c r="BH1657"/>
  <c r="BG1657"/>
  <c r="BF1657"/>
  <c r="T1657"/>
  <c r="R1657"/>
  <c r="P1657"/>
  <c r="BK1657"/>
  <c r="J1657"/>
  <c r="BE1657"/>
  <c r="BI1654"/>
  <c r="BH1654"/>
  <c r="BG1654"/>
  <c r="BF1654"/>
  <c r="T1654"/>
  <c r="R1654"/>
  <c r="P1654"/>
  <c r="BK1654"/>
  <c r="J1654"/>
  <c r="BE1654"/>
  <c r="BI1645"/>
  <c r="BH1645"/>
  <c r="BG1645"/>
  <c r="BF1645"/>
  <c r="T1645"/>
  <c r="R1645"/>
  <c r="P1645"/>
  <c r="BK1645"/>
  <c r="J1645"/>
  <c r="BE1645"/>
  <c r="BI1642"/>
  <c r="BH1642"/>
  <c r="BG1642"/>
  <c r="BF1642"/>
  <c r="T1642"/>
  <c r="R1642"/>
  <c r="P1642"/>
  <c r="BK1642"/>
  <c r="J1642"/>
  <c r="BE1642"/>
  <c r="BI1629"/>
  <c r="BH1629"/>
  <c r="BG1629"/>
  <c r="BF1629"/>
  <c r="T1629"/>
  <c r="R1629"/>
  <c r="P1629"/>
  <c r="BK1629"/>
  <c r="J1629"/>
  <c r="BE1629"/>
  <c r="BI1628"/>
  <c r="BH1628"/>
  <c r="BG1628"/>
  <c r="BF1628"/>
  <c r="T1628"/>
  <c r="R1628"/>
  <c r="P1628"/>
  <c r="BK1628"/>
  <c r="J1628"/>
  <c r="BE1628"/>
  <c r="BI1626"/>
  <c r="BH1626"/>
  <c r="BG1626"/>
  <c r="BF1626"/>
  <c r="T1626"/>
  <c r="R1626"/>
  <c r="P1626"/>
  <c r="BK1626"/>
  <c r="J1626"/>
  <c r="BE1626"/>
  <c r="BI1623"/>
  <c r="BH1623"/>
  <c r="BG1623"/>
  <c r="BF1623"/>
  <c r="T1623"/>
  <c r="R1623"/>
  <c r="P1623"/>
  <c r="BK1623"/>
  <c r="J1623"/>
  <c r="BE1623"/>
  <c r="BI1621"/>
  <c r="BH1621"/>
  <c r="BG1621"/>
  <c r="BF1621"/>
  <c r="T1621"/>
  <c r="R1621"/>
  <c r="P1621"/>
  <c r="BK1621"/>
  <c r="J1621"/>
  <c r="BE1621"/>
  <c r="BI1615"/>
  <c r="BH1615"/>
  <c r="BG1615"/>
  <c r="BF1615"/>
  <c r="T1615"/>
  <c r="T1614"/>
  <c r="R1615"/>
  <c r="R1614"/>
  <c r="P1615"/>
  <c r="P1614"/>
  <c r="BK1615"/>
  <c r="BK1614"/>
  <c r="J1614"/>
  <c r="J1615"/>
  <c r="BE1615"/>
  <c r="J84"/>
  <c r="BI1613"/>
  <c r="BH1613"/>
  <c r="BG1613"/>
  <c r="BF1613"/>
  <c r="T1613"/>
  <c r="R1613"/>
  <c r="P1613"/>
  <c r="BK1613"/>
  <c r="J1613"/>
  <c r="BE1613"/>
  <c r="BI1607"/>
  <c r="BH1607"/>
  <c r="BG1607"/>
  <c r="BF1607"/>
  <c r="T1607"/>
  <c r="T1606"/>
  <c r="R1607"/>
  <c r="R1606"/>
  <c r="P1607"/>
  <c r="P1606"/>
  <c r="BK1607"/>
  <c r="BK1606"/>
  <c r="J1606"/>
  <c r="J1607"/>
  <c r="BE1607"/>
  <c r="J83"/>
  <c r="BI1605"/>
  <c r="BH1605"/>
  <c r="BG1605"/>
  <c r="BF1605"/>
  <c r="T1605"/>
  <c r="R1605"/>
  <c r="P1605"/>
  <c r="BK1605"/>
  <c r="J1605"/>
  <c r="BE1605"/>
  <c r="BI1601"/>
  <c r="BH1601"/>
  <c r="BG1601"/>
  <c r="BF1601"/>
  <c r="T1601"/>
  <c r="R1601"/>
  <c r="P1601"/>
  <c r="BK1601"/>
  <c r="J1601"/>
  <c r="BE1601"/>
  <c r="BI1599"/>
  <c r="BH1599"/>
  <c r="BG1599"/>
  <c r="BF1599"/>
  <c r="T1599"/>
  <c r="T1598"/>
  <c r="R1599"/>
  <c r="R1598"/>
  <c r="P1599"/>
  <c r="P1598"/>
  <c r="BK1599"/>
  <c r="BK1598"/>
  <c r="J1598"/>
  <c r="J1599"/>
  <c r="BE1599"/>
  <c r="J82"/>
  <c r="BI1596"/>
  <c r="BH1596"/>
  <c r="BG1596"/>
  <c r="BF1596"/>
  <c r="T1596"/>
  <c r="R1596"/>
  <c r="P1596"/>
  <c r="BK1596"/>
  <c r="J1596"/>
  <c r="BE1596"/>
  <c r="BI1594"/>
  <c r="BH1594"/>
  <c r="BG1594"/>
  <c r="BF1594"/>
  <c r="T1594"/>
  <c r="R1594"/>
  <c r="P1594"/>
  <c r="BK1594"/>
  <c r="J1594"/>
  <c r="BE1594"/>
  <c r="BI1592"/>
  <c r="BH1592"/>
  <c r="BG1592"/>
  <c r="BF1592"/>
  <c r="T1592"/>
  <c r="T1591"/>
  <c r="R1592"/>
  <c r="R1591"/>
  <c r="P1592"/>
  <c r="P1591"/>
  <c r="BK1592"/>
  <c r="BK1591"/>
  <c r="J1591"/>
  <c r="J1592"/>
  <c r="BE1592"/>
  <c r="J81"/>
  <c r="BI1589"/>
  <c r="BH1589"/>
  <c r="BG1589"/>
  <c r="BF1589"/>
  <c r="T1589"/>
  <c r="R1589"/>
  <c r="P1589"/>
  <c r="BK1589"/>
  <c r="J1589"/>
  <c r="BE1589"/>
  <c r="BI1581"/>
  <c r="BH1581"/>
  <c r="BG1581"/>
  <c r="BF1581"/>
  <c r="T1581"/>
  <c r="R1581"/>
  <c r="P1581"/>
  <c r="BK1581"/>
  <c r="J1581"/>
  <c r="BE1581"/>
  <c r="BI1573"/>
  <c r="BH1573"/>
  <c r="BG1573"/>
  <c r="BF1573"/>
  <c r="T1573"/>
  <c r="R1573"/>
  <c r="P1573"/>
  <c r="BK1573"/>
  <c r="J1573"/>
  <c r="BE1573"/>
  <c r="BI1572"/>
  <c r="BH1572"/>
  <c r="BG1572"/>
  <c r="BF1572"/>
  <c r="T1572"/>
  <c r="R1572"/>
  <c r="P1572"/>
  <c r="BK1572"/>
  <c r="J1572"/>
  <c r="BE1572"/>
  <c r="BI1571"/>
  <c r="BH1571"/>
  <c r="BG1571"/>
  <c r="BF1571"/>
  <c r="T1571"/>
  <c r="R1571"/>
  <c r="P1571"/>
  <c r="BK1571"/>
  <c r="J1571"/>
  <c r="BE1571"/>
  <c r="BI1568"/>
  <c r="BH1568"/>
  <c r="BG1568"/>
  <c r="BF1568"/>
  <c r="T1568"/>
  <c r="R1568"/>
  <c r="P1568"/>
  <c r="BK1568"/>
  <c r="J1568"/>
  <c r="BE1568"/>
  <c r="BI1565"/>
  <c r="BH1565"/>
  <c r="BG1565"/>
  <c r="BF1565"/>
  <c r="T1565"/>
  <c r="R1565"/>
  <c r="P1565"/>
  <c r="BK1565"/>
  <c r="J1565"/>
  <c r="BE1565"/>
  <c r="BI1559"/>
  <c r="BH1559"/>
  <c r="BG1559"/>
  <c r="BF1559"/>
  <c r="T1559"/>
  <c r="R1559"/>
  <c r="P1559"/>
  <c r="BK1559"/>
  <c r="J1559"/>
  <c r="BE1559"/>
  <c r="BI1551"/>
  <c r="BH1551"/>
  <c r="BG1551"/>
  <c r="BF1551"/>
  <c r="T1551"/>
  <c r="R1551"/>
  <c r="P1551"/>
  <c r="BK1551"/>
  <c r="J1551"/>
  <c r="BE1551"/>
  <c r="BI1543"/>
  <c r="BH1543"/>
  <c r="BG1543"/>
  <c r="BF1543"/>
  <c r="T1543"/>
  <c r="R1543"/>
  <c r="P1543"/>
  <c r="BK1543"/>
  <c r="J1543"/>
  <c r="BE1543"/>
  <c r="BI1535"/>
  <c r="BH1535"/>
  <c r="BG1535"/>
  <c r="BF1535"/>
  <c r="T1535"/>
  <c r="R1535"/>
  <c r="P1535"/>
  <c r="BK1535"/>
  <c r="J1535"/>
  <c r="BE1535"/>
  <c r="BI1533"/>
  <c r="BH1533"/>
  <c r="BG1533"/>
  <c r="BF1533"/>
  <c r="T1533"/>
  <c r="R1533"/>
  <c r="P1533"/>
  <c r="BK1533"/>
  <c r="J1533"/>
  <c r="BE1533"/>
  <c r="BI1525"/>
  <c r="BH1525"/>
  <c r="BG1525"/>
  <c r="BF1525"/>
  <c r="T1525"/>
  <c r="R1525"/>
  <c r="P1525"/>
  <c r="BK1525"/>
  <c r="J1525"/>
  <c r="BE1525"/>
  <c r="BI1523"/>
  <c r="BH1523"/>
  <c r="BG1523"/>
  <c r="BF1523"/>
  <c r="T1523"/>
  <c r="R1523"/>
  <c r="P1523"/>
  <c r="BK1523"/>
  <c r="J1523"/>
  <c r="BE1523"/>
  <c r="BI1517"/>
  <c r="BH1517"/>
  <c r="BG1517"/>
  <c r="BF1517"/>
  <c r="T1517"/>
  <c r="R1517"/>
  <c r="P1517"/>
  <c r="BK1517"/>
  <c r="J1517"/>
  <c r="BE1517"/>
  <c r="BI1509"/>
  <c r="BH1509"/>
  <c r="BG1509"/>
  <c r="BF1509"/>
  <c r="T1509"/>
  <c r="R1509"/>
  <c r="P1509"/>
  <c r="BK1509"/>
  <c r="J1509"/>
  <c r="BE1509"/>
  <c r="BI1507"/>
  <c r="BH1507"/>
  <c r="BG1507"/>
  <c r="BF1507"/>
  <c r="T1507"/>
  <c r="R1507"/>
  <c r="P1507"/>
  <c r="BK1507"/>
  <c r="J1507"/>
  <c r="BE1507"/>
  <c r="BI1503"/>
  <c r="BH1503"/>
  <c r="BG1503"/>
  <c r="BF1503"/>
  <c r="T1503"/>
  <c r="R1503"/>
  <c r="P1503"/>
  <c r="BK1503"/>
  <c r="J1503"/>
  <c r="BE1503"/>
  <c r="BI1499"/>
  <c r="BH1499"/>
  <c r="BG1499"/>
  <c r="BF1499"/>
  <c r="T1499"/>
  <c r="R1499"/>
  <c r="P1499"/>
  <c r="BK1499"/>
  <c r="J1499"/>
  <c r="BE1499"/>
  <c r="BI1495"/>
  <c r="BH1495"/>
  <c r="BG1495"/>
  <c r="BF1495"/>
  <c r="T1495"/>
  <c r="T1494"/>
  <c r="R1495"/>
  <c r="R1494"/>
  <c r="P1495"/>
  <c r="P1494"/>
  <c r="BK1495"/>
  <c r="BK1494"/>
  <c r="J1494"/>
  <c r="J1495"/>
  <c r="BE1495"/>
  <c r="J80"/>
  <c r="BI1493"/>
  <c r="BH1493"/>
  <c r="BG1493"/>
  <c r="BF1493"/>
  <c r="T1493"/>
  <c r="R1493"/>
  <c r="P1493"/>
  <c r="BK1493"/>
  <c r="J1493"/>
  <c r="BE1493"/>
  <c r="BI1490"/>
  <c r="BH1490"/>
  <c r="BG1490"/>
  <c r="BF1490"/>
  <c r="T1490"/>
  <c r="R1490"/>
  <c r="P1490"/>
  <c r="BK1490"/>
  <c r="J1490"/>
  <c r="BE1490"/>
  <c r="BI1482"/>
  <c r="BH1482"/>
  <c r="BG1482"/>
  <c r="BF1482"/>
  <c r="T1482"/>
  <c r="T1481"/>
  <c r="R1482"/>
  <c r="R1481"/>
  <c r="P1482"/>
  <c r="P1481"/>
  <c r="BK1482"/>
  <c r="BK1481"/>
  <c r="J1481"/>
  <c r="J1482"/>
  <c r="BE1482"/>
  <c r="J79"/>
  <c r="BI1480"/>
  <c r="BH1480"/>
  <c r="BG1480"/>
  <c r="BF1480"/>
  <c r="T1480"/>
  <c r="R1480"/>
  <c r="P1480"/>
  <c r="BK1480"/>
  <c r="J1480"/>
  <c r="BE1480"/>
  <c r="BI1471"/>
  <c r="BH1471"/>
  <c r="BG1471"/>
  <c r="BF1471"/>
  <c r="T1471"/>
  <c r="T1470"/>
  <c r="R1471"/>
  <c r="R1470"/>
  <c r="P1471"/>
  <c r="P1470"/>
  <c r="BK1471"/>
  <c r="BK1470"/>
  <c r="J1470"/>
  <c r="J1471"/>
  <c r="BE1471"/>
  <c r="J78"/>
  <c r="BI1468"/>
  <c r="BH1468"/>
  <c r="BG1468"/>
  <c r="BF1468"/>
  <c r="T1468"/>
  <c r="R1468"/>
  <c r="P1468"/>
  <c r="BK1468"/>
  <c r="J1468"/>
  <c r="BE1468"/>
  <c r="BI1466"/>
  <c r="BH1466"/>
  <c r="BG1466"/>
  <c r="BF1466"/>
  <c r="T1466"/>
  <c r="R1466"/>
  <c r="P1466"/>
  <c r="BK1466"/>
  <c r="J1466"/>
  <c r="BE1466"/>
  <c r="BI1464"/>
  <c r="BH1464"/>
  <c r="BG1464"/>
  <c r="BF1464"/>
  <c r="T1464"/>
  <c r="R1464"/>
  <c r="P1464"/>
  <c r="BK1464"/>
  <c r="J1464"/>
  <c r="BE1464"/>
  <c r="BI1451"/>
  <c r="BH1451"/>
  <c r="BG1451"/>
  <c r="BF1451"/>
  <c r="T1451"/>
  <c r="R1451"/>
  <c r="P1451"/>
  <c r="BK1451"/>
  <c r="J1451"/>
  <c r="BE1451"/>
  <c r="BI1447"/>
  <c r="BH1447"/>
  <c r="BG1447"/>
  <c r="BF1447"/>
  <c r="T1447"/>
  <c r="R1447"/>
  <c r="P1447"/>
  <c r="BK1447"/>
  <c r="J1447"/>
  <c r="BE1447"/>
  <c r="BI1445"/>
  <c r="BH1445"/>
  <c r="BG1445"/>
  <c r="BF1445"/>
  <c r="T1445"/>
  <c r="R1445"/>
  <c r="P1445"/>
  <c r="BK1445"/>
  <c r="J1445"/>
  <c r="BE1445"/>
  <c r="BI1443"/>
  <c r="BH1443"/>
  <c r="BG1443"/>
  <c r="BF1443"/>
  <c r="T1443"/>
  <c r="R1443"/>
  <c r="P1443"/>
  <c r="BK1443"/>
  <c r="J1443"/>
  <c r="BE1443"/>
  <c r="BI1435"/>
  <c r="BH1435"/>
  <c r="BG1435"/>
  <c r="BF1435"/>
  <c r="T1435"/>
  <c r="R1435"/>
  <c r="P1435"/>
  <c r="BK1435"/>
  <c r="J1435"/>
  <c r="BE1435"/>
  <c r="BI1427"/>
  <c r="BH1427"/>
  <c r="BG1427"/>
  <c r="BF1427"/>
  <c r="T1427"/>
  <c r="R1427"/>
  <c r="P1427"/>
  <c r="BK1427"/>
  <c r="J1427"/>
  <c r="BE1427"/>
  <c r="BI1422"/>
  <c r="BH1422"/>
  <c r="BG1422"/>
  <c r="BF1422"/>
  <c r="T1422"/>
  <c r="R1422"/>
  <c r="P1422"/>
  <c r="BK1422"/>
  <c r="J1422"/>
  <c r="BE1422"/>
  <c r="BI1413"/>
  <c r="BH1413"/>
  <c r="BG1413"/>
  <c r="BF1413"/>
  <c r="T1413"/>
  <c r="R1413"/>
  <c r="P1413"/>
  <c r="BK1413"/>
  <c r="J1413"/>
  <c r="BE1413"/>
  <c r="BI1411"/>
  <c r="BH1411"/>
  <c r="BG1411"/>
  <c r="BF1411"/>
  <c r="T1411"/>
  <c r="R1411"/>
  <c r="P1411"/>
  <c r="BK1411"/>
  <c r="J1411"/>
  <c r="BE1411"/>
  <c r="BI1361"/>
  <c r="BH1361"/>
  <c r="BG1361"/>
  <c r="BF1361"/>
  <c r="T1361"/>
  <c r="R1361"/>
  <c r="P1361"/>
  <c r="BK1361"/>
  <c r="J1361"/>
  <c r="BE1361"/>
  <c r="BI1359"/>
  <c r="BH1359"/>
  <c r="BG1359"/>
  <c r="BF1359"/>
  <c r="T1359"/>
  <c r="R1359"/>
  <c r="P1359"/>
  <c r="BK1359"/>
  <c r="J1359"/>
  <c r="BE1359"/>
  <c r="BI1351"/>
  <c r="BH1351"/>
  <c r="BG1351"/>
  <c r="BF1351"/>
  <c r="T1351"/>
  <c r="R1351"/>
  <c r="P1351"/>
  <c r="BK1351"/>
  <c r="J1351"/>
  <c r="BE1351"/>
  <c r="BI1349"/>
  <c r="BH1349"/>
  <c r="BG1349"/>
  <c r="BF1349"/>
  <c r="T1349"/>
  <c r="R1349"/>
  <c r="P1349"/>
  <c r="BK1349"/>
  <c r="J1349"/>
  <c r="BE1349"/>
  <c r="BI1345"/>
  <c r="BH1345"/>
  <c r="BG1345"/>
  <c r="BF1345"/>
  <c r="T1345"/>
  <c r="R1345"/>
  <c r="P1345"/>
  <c r="BK1345"/>
  <c r="J1345"/>
  <c r="BE1345"/>
  <c r="BI1330"/>
  <c r="BH1330"/>
  <c r="BG1330"/>
  <c r="BF1330"/>
  <c r="T1330"/>
  <c r="R1330"/>
  <c r="P1330"/>
  <c r="BK1330"/>
  <c r="J1330"/>
  <c r="BE1330"/>
  <c r="BI1328"/>
  <c r="BH1328"/>
  <c r="BG1328"/>
  <c r="BF1328"/>
  <c r="T1328"/>
  <c r="R1328"/>
  <c r="P1328"/>
  <c r="BK1328"/>
  <c r="J1328"/>
  <c r="BE1328"/>
  <c r="BI1318"/>
  <c r="BH1318"/>
  <c r="BG1318"/>
  <c r="BF1318"/>
  <c r="T1318"/>
  <c r="T1317"/>
  <c r="R1318"/>
  <c r="R1317"/>
  <c r="P1318"/>
  <c r="P1317"/>
  <c r="BK1318"/>
  <c r="BK1317"/>
  <c r="J1317"/>
  <c r="J1318"/>
  <c r="BE1318"/>
  <c r="J77"/>
  <c r="BI1315"/>
  <c r="BH1315"/>
  <c r="BG1315"/>
  <c r="BF1315"/>
  <c r="T1315"/>
  <c r="R1315"/>
  <c r="P1315"/>
  <c r="BK1315"/>
  <c r="J1315"/>
  <c r="BE1315"/>
  <c r="BI1313"/>
  <c r="BH1313"/>
  <c r="BG1313"/>
  <c r="BF1313"/>
  <c r="T1313"/>
  <c r="R1313"/>
  <c r="P1313"/>
  <c r="BK1313"/>
  <c r="J1313"/>
  <c r="BE1313"/>
  <c r="BI1303"/>
  <c r="BH1303"/>
  <c r="BG1303"/>
  <c r="BF1303"/>
  <c r="T1303"/>
  <c r="T1302"/>
  <c r="R1303"/>
  <c r="R1302"/>
  <c r="P1303"/>
  <c r="P1302"/>
  <c r="BK1303"/>
  <c r="BK1302"/>
  <c r="J1302"/>
  <c r="J1303"/>
  <c r="BE1303"/>
  <c r="J76"/>
  <c r="BI1300"/>
  <c r="BH1300"/>
  <c r="BG1300"/>
  <c r="BF1300"/>
  <c r="T1300"/>
  <c r="R1300"/>
  <c r="P1300"/>
  <c r="BK1300"/>
  <c r="J1300"/>
  <c r="BE1300"/>
  <c r="BI1284"/>
  <c r="BH1284"/>
  <c r="BG1284"/>
  <c r="BF1284"/>
  <c r="T1284"/>
  <c r="R1284"/>
  <c r="P1284"/>
  <c r="BK1284"/>
  <c r="J1284"/>
  <c r="BE1284"/>
  <c r="BI1278"/>
  <c r="BH1278"/>
  <c r="BG1278"/>
  <c r="BF1278"/>
  <c r="T1278"/>
  <c r="R1278"/>
  <c r="P1278"/>
  <c r="BK1278"/>
  <c r="J1278"/>
  <c r="BE1278"/>
  <c r="BI1276"/>
  <c r="BH1276"/>
  <c r="BG1276"/>
  <c r="BF1276"/>
  <c r="T1276"/>
  <c r="R1276"/>
  <c r="P1276"/>
  <c r="BK1276"/>
  <c r="J1276"/>
  <c r="BE1276"/>
  <c r="BI1272"/>
  <c r="BH1272"/>
  <c r="BG1272"/>
  <c r="BF1272"/>
  <c r="T1272"/>
  <c r="R1272"/>
  <c r="P1272"/>
  <c r="BK1272"/>
  <c r="J1272"/>
  <c r="BE1272"/>
  <c r="BI1270"/>
  <c r="BH1270"/>
  <c r="BG1270"/>
  <c r="BF1270"/>
  <c r="T1270"/>
  <c r="R1270"/>
  <c r="P1270"/>
  <c r="BK1270"/>
  <c r="J1270"/>
  <c r="BE1270"/>
  <c r="BI1267"/>
  <c r="BH1267"/>
  <c r="BG1267"/>
  <c r="BF1267"/>
  <c r="T1267"/>
  <c r="R1267"/>
  <c r="P1267"/>
  <c r="BK1267"/>
  <c r="J1267"/>
  <c r="BE1267"/>
  <c r="BI1265"/>
  <c r="BH1265"/>
  <c r="BG1265"/>
  <c r="BF1265"/>
  <c r="T1265"/>
  <c r="R1265"/>
  <c r="P1265"/>
  <c r="BK1265"/>
  <c r="J1265"/>
  <c r="BE1265"/>
  <c r="BI1262"/>
  <c r="BH1262"/>
  <c r="BG1262"/>
  <c r="BF1262"/>
  <c r="T1262"/>
  <c r="R1262"/>
  <c r="P1262"/>
  <c r="BK1262"/>
  <c r="J1262"/>
  <c r="BE1262"/>
  <c r="BI1260"/>
  <c r="BH1260"/>
  <c r="BG1260"/>
  <c r="BF1260"/>
  <c r="T1260"/>
  <c r="R1260"/>
  <c r="P1260"/>
  <c r="BK1260"/>
  <c r="J1260"/>
  <c r="BE1260"/>
  <c r="BI1248"/>
  <c r="BH1248"/>
  <c r="BG1248"/>
  <c r="BF1248"/>
  <c r="T1248"/>
  <c r="R1248"/>
  <c r="P1248"/>
  <c r="BK1248"/>
  <c r="J1248"/>
  <c r="BE1248"/>
  <c r="BI1246"/>
  <c r="BH1246"/>
  <c r="BG1246"/>
  <c r="BF1246"/>
  <c r="T1246"/>
  <c r="R1246"/>
  <c r="P1246"/>
  <c r="BK1246"/>
  <c r="J1246"/>
  <c r="BE1246"/>
  <c r="BI1244"/>
  <c r="BH1244"/>
  <c r="BG1244"/>
  <c r="BF1244"/>
  <c r="T1244"/>
  <c r="R1244"/>
  <c r="P1244"/>
  <c r="BK1244"/>
  <c r="J1244"/>
  <c r="BE1244"/>
  <c r="BI1231"/>
  <c r="BH1231"/>
  <c r="BG1231"/>
  <c r="BF1231"/>
  <c r="T1231"/>
  <c r="R1231"/>
  <c r="P1231"/>
  <c r="BK1231"/>
  <c r="J1231"/>
  <c r="BE1231"/>
  <c r="BI1229"/>
  <c r="BH1229"/>
  <c r="BG1229"/>
  <c r="BF1229"/>
  <c r="T1229"/>
  <c r="R1229"/>
  <c r="P1229"/>
  <c r="BK1229"/>
  <c r="J1229"/>
  <c r="BE1229"/>
  <c r="BI1226"/>
  <c r="BH1226"/>
  <c r="BG1226"/>
  <c r="BF1226"/>
  <c r="T1226"/>
  <c r="R1226"/>
  <c r="P1226"/>
  <c r="BK1226"/>
  <c r="J1226"/>
  <c r="BE1226"/>
  <c r="BI1218"/>
  <c r="BH1218"/>
  <c r="BG1218"/>
  <c r="BF1218"/>
  <c r="T1218"/>
  <c r="R1218"/>
  <c r="P1218"/>
  <c r="BK1218"/>
  <c r="J1218"/>
  <c r="BE1218"/>
  <c r="BI1216"/>
  <c r="BH1216"/>
  <c r="BG1216"/>
  <c r="BF1216"/>
  <c r="T1216"/>
  <c r="R1216"/>
  <c r="P1216"/>
  <c r="BK1216"/>
  <c r="J1216"/>
  <c r="BE1216"/>
  <c r="BI1205"/>
  <c r="BH1205"/>
  <c r="BG1205"/>
  <c r="BF1205"/>
  <c r="T1205"/>
  <c r="T1204"/>
  <c r="T1203"/>
  <c r="R1205"/>
  <c r="R1204"/>
  <c r="R1203"/>
  <c r="P1205"/>
  <c r="P1204"/>
  <c r="P1203"/>
  <c r="BK1205"/>
  <c r="BK1204"/>
  <c r="J1204"/>
  <c r="BK1203"/>
  <c r="J1203"/>
  <c r="J1205"/>
  <c r="BE1205"/>
  <c r="J75"/>
  <c r="J74"/>
  <c r="BI1201"/>
  <c r="BH1201"/>
  <c r="BG1201"/>
  <c r="BF1201"/>
  <c r="T1201"/>
  <c r="T1200"/>
  <c r="R1201"/>
  <c r="R1200"/>
  <c r="P1201"/>
  <c r="P1200"/>
  <c r="BK1201"/>
  <c r="BK1200"/>
  <c r="J1200"/>
  <c r="J1201"/>
  <c r="BE1201"/>
  <c r="J73"/>
  <c r="BI1198"/>
  <c r="BH1198"/>
  <c r="BG1198"/>
  <c r="BF1198"/>
  <c r="T1198"/>
  <c r="R1198"/>
  <c r="P1198"/>
  <c r="BK1198"/>
  <c r="J1198"/>
  <c r="BE1198"/>
  <c r="BI1195"/>
  <c r="BH1195"/>
  <c r="BG1195"/>
  <c r="BF1195"/>
  <c r="T1195"/>
  <c r="R1195"/>
  <c r="P1195"/>
  <c r="BK1195"/>
  <c r="J1195"/>
  <c r="BE1195"/>
  <c r="BI1193"/>
  <c r="BH1193"/>
  <c r="BG1193"/>
  <c r="BF1193"/>
  <c r="T1193"/>
  <c r="R1193"/>
  <c r="P1193"/>
  <c r="BK1193"/>
  <c r="J1193"/>
  <c r="BE1193"/>
  <c r="BI1191"/>
  <c r="BH1191"/>
  <c r="BG1191"/>
  <c r="BF1191"/>
  <c r="T1191"/>
  <c r="T1190"/>
  <c r="R1191"/>
  <c r="R1190"/>
  <c r="P1191"/>
  <c r="P1190"/>
  <c r="BK1191"/>
  <c r="BK1190"/>
  <c r="J1190"/>
  <c r="J1191"/>
  <c r="BE1191"/>
  <c r="J72"/>
  <c r="BI1187"/>
  <c r="BH1187"/>
  <c r="BG1187"/>
  <c r="BF1187"/>
  <c r="T1187"/>
  <c r="R1187"/>
  <c r="P1187"/>
  <c r="BK1187"/>
  <c r="J1187"/>
  <c r="BE1187"/>
  <c r="BI1186"/>
  <c r="BH1186"/>
  <c r="BG1186"/>
  <c r="BF1186"/>
  <c r="T1186"/>
  <c r="R1186"/>
  <c r="P1186"/>
  <c r="BK1186"/>
  <c r="J1186"/>
  <c r="BE1186"/>
  <c r="BI1174"/>
  <c r="BH1174"/>
  <c r="BG1174"/>
  <c r="BF1174"/>
  <c r="T1174"/>
  <c r="R1174"/>
  <c r="P1174"/>
  <c r="BK1174"/>
  <c r="J1174"/>
  <c r="BE1174"/>
  <c r="BI1170"/>
  <c r="BH1170"/>
  <c r="BG1170"/>
  <c r="BF1170"/>
  <c r="T1170"/>
  <c r="R1170"/>
  <c r="P1170"/>
  <c r="BK1170"/>
  <c r="J1170"/>
  <c r="BE1170"/>
  <c r="BI1168"/>
  <c r="BH1168"/>
  <c r="BG1168"/>
  <c r="BF1168"/>
  <c r="T1168"/>
  <c r="R1168"/>
  <c r="P1168"/>
  <c r="BK1168"/>
  <c r="J1168"/>
  <c r="BE1168"/>
  <c r="BI1165"/>
  <c r="BH1165"/>
  <c r="BG1165"/>
  <c r="BF1165"/>
  <c r="T1165"/>
  <c r="R1165"/>
  <c r="P1165"/>
  <c r="BK1165"/>
  <c r="J1165"/>
  <c r="BE1165"/>
  <c r="BI1162"/>
  <c r="BH1162"/>
  <c r="BG1162"/>
  <c r="BF1162"/>
  <c r="T1162"/>
  <c r="R1162"/>
  <c r="P1162"/>
  <c r="BK1162"/>
  <c r="J1162"/>
  <c r="BE1162"/>
  <c r="BI1159"/>
  <c r="BH1159"/>
  <c r="BG1159"/>
  <c r="BF1159"/>
  <c r="T1159"/>
  <c r="R1159"/>
  <c r="P1159"/>
  <c r="BK1159"/>
  <c r="J1159"/>
  <c r="BE1159"/>
  <c r="BI1156"/>
  <c r="BH1156"/>
  <c r="BG1156"/>
  <c r="BF1156"/>
  <c r="T1156"/>
  <c r="R1156"/>
  <c r="P1156"/>
  <c r="BK1156"/>
  <c r="J1156"/>
  <c r="BE1156"/>
  <c r="BI1153"/>
  <c r="BH1153"/>
  <c r="BG1153"/>
  <c r="BF1153"/>
  <c r="T1153"/>
  <c r="R1153"/>
  <c r="P1153"/>
  <c r="BK1153"/>
  <c r="J1153"/>
  <c r="BE1153"/>
  <c r="BI1150"/>
  <c r="BH1150"/>
  <c r="BG1150"/>
  <c r="BF1150"/>
  <c r="T1150"/>
  <c r="R1150"/>
  <c r="P1150"/>
  <c r="BK1150"/>
  <c r="J1150"/>
  <c r="BE1150"/>
  <c r="BI1147"/>
  <c r="BH1147"/>
  <c r="BG1147"/>
  <c r="BF1147"/>
  <c r="T1147"/>
  <c r="R1147"/>
  <c r="P1147"/>
  <c r="BK1147"/>
  <c r="J1147"/>
  <c r="BE1147"/>
  <c r="BI1145"/>
  <c r="BH1145"/>
  <c r="BG1145"/>
  <c r="BF1145"/>
  <c r="T1145"/>
  <c r="R1145"/>
  <c r="P1145"/>
  <c r="BK1145"/>
  <c r="J1145"/>
  <c r="BE1145"/>
  <c r="BI1142"/>
  <c r="BH1142"/>
  <c r="BG1142"/>
  <c r="BF1142"/>
  <c r="T1142"/>
  <c r="R1142"/>
  <c r="P1142"/>
  <c r="BK1142"/>
  <c r="J1142"/>
  <c r="BE1142"/>
  <c r="BI1137"/>
  <c r="BH1137"/>
  <c r="BG1137"/>
  <c r="BF1137"/>
  <c r="T1137"/>
  <c r="R1137"/>
  <c r="P1137"/>
  <c r="BK1137"/>
  <c r="J1137"/>
  <c r="BE1137"/>
  <c r="BI1135"/>
  <c r="BH1135"/>
  <c r="BG1135"/>
  <c r="BF1135"/>
  <c r="T1135"/>
  <c r="R1135"/>
  <c r="P1135"/>
  <c r="BK1135"/>
  <c r="J1135"/>
  <c r="BE1135"/>
  <c r="BI1132"/>
  <c r="BH1132"/>
  <c r="BG1132"/>
  <c r="BF1132"/>
  <c r="T1132"/>
  <c r="R1132"/>
  <c r="P1132"/>
  <c r="BK1132"/>
  <c r="J1132"/>
  <c r="BE1132"/>
  <c r="BI1129"/>
  <c r="BH1129"/>
  <c r="BG1129"/>
  <c r="BF1129"/>
  <c r="T1129"/>
  <c r="R1129"/>
  <c r="P1129"/>
  <c r="BK1129"/>
  <c r="J1129"/>
  <c r="BE1129"/>
  <c r="BI1127"/>
  <c r="BH1127"/>
  <c r="BG1127"/>
  <c r="BF1127"/>
  <c r="T1127"/>
  <c r="R1127"/>
  <c r="P1127"/>
  <c r="BK1127"/>
  <c r="J1127"/>
  <c r="BE1127"/>
  <c r="BI1125"/>
  <c r="BH1125"/>
  <c r="BG1125"/>
  <c r="BF1125"/>
  <c r="T1125"/>
  <c r="R1125"/>
  <c r="P1125"/>
  <c r="BK1125"/>
  <c r="J1125"/>
  <c r="BE1125"/>
  <c r="BI1123"/>
  <c r="BH1123"/>
  <c r="BG1123"/>
  <c r="BF1123"/>
  <c r="T1123"/>
  <c r="R1123"/>
  <c r="P1123"/>
  <c r="BK1123"/>
  <c r="J1123"/>
  <c r="BE1123"/>
  <c r="BI1121"/>
  <c r="BH1121"/>
  <c r="BG1121"/>
  <c r="BF1121"/>
  <c r="T1121"/>
  <c r="R1121"/>
  <c r="P1121"/>
  <c r="BK1121"/>
  <c r="J1121"/>
  <c r="BE1121"/>
  <c r="BI1117"/>
  <c r="BH1117"/>
  <c r="BG1117"/>
  <c r="BF1117"/>
  <c r="T1117"/>
  <c r="R1117"/>
  <c r="P1117"/>
  <c r="BK1117"/>
  <c r="J1117"/>
  <c r="BE1117"/>
  <c r="BI1115"/>
  <c r="BH1115"/>
  <c r="BG1115"/>
  <c r="BF1115"/>
  <c r="T1115"/>
  <c r="R1115"/>
  <c r="P1115"/>
  <c r="BK1115"/>
  <c r="J1115"/>
  <c r="BE1115"/>
  <c r="BI1113"/>
  <c r="BH1113"/>
  <c r="BG1113"/>
  <c r="BF1113"/>
  <c r="T1113"/>
  <c r="R1113"/>
  <c r="P1113"/>
  <c r="BK1113"/>
  <c r="J1113"/>
  <c r="BE1113"/>
  <c r="BI1111"/>
  <c r="BH1111"/>
  <c r="BG1111"/>
  <c r="BF1111"/>
  <c r="T1111"/>
  <c r="R1111"/>
  <c r="P1111"/>
  <c r="BK1111"/>
  <c r="J1111"/>
  <c r="BE1111"/>
  <c r="BI1109"/>
  <c r="BH1109"/>
  <c r="BG1109"/>
  <c r="BF1109"/>
  <c r="T1109"/>
  <c r="R1109"/>
  <c r="P1109"/>
  <c r="BK1109"/>
  <c r="J1109"/>
  <c r="BE1109"/>
  <c r="BI1100"/>
  <c r="BH1100"/>
  <c r="BG1100"/>
  <c r="BF1100"/>
  <c r="T1100"/>
  <c r="R1100"/>
  <c r="P1100"/>
  <c r="BK1100"/>
  <c r="J1100"/>
  <c r="BE1100"/>
  <c r="BI1094"/>
  <c r="BH1094"/>
  <c r="BG1094"/>
  <c r="BF1094"/>
  <c r="T1094"/>
  <c r="R1094"/>
  <c r="P1094"/>
  <c r="BK1094"/>
  <c r="J1094"/>
  <c r="BE1094"/>
  <c r="BI1083"/>
  <c r="BH1083"/>
  <c r="BG1083"/>
  <c r="BF1083"/>
  <c r="T1083"/>
  <c r="R1083"/>
  <c r="P1083"/>
  <c r="BK1083"/>
  <c r="J1083"/>
  <c r="BE1083"/>
  <c r="BI1075"/>
  <c r="BH1075"/>
  <c r="BG1075"/>
  <c r="BF1075"/>
  <c r="T1075"/>
  <c r="R1075"/>
  <c r="P1075"/>
  <c r="BK1075"/>
  <c r="J1075"/>
  <c r="BE1075"/>
  <c r="BI1066"/>
  <c r="BH1066"/>
  <c r="BG1066"/>
  <c r="BF1066"/>
  <c r="T1066"/>
  <c r="R1066"/>
  <c r="P1066"/>
  <c r="BK1066"/>
  <c r="J1066"/>
  <c r="BE1066"/>
  <c r="BI1063"/>
  <c r="BH1063"/>
  <c r="BG1063"/>
  <c r="BF1063"/>
  <c r="T1063"/>
  <c r="R1063"/>
  <c r="P1063"/>
  <c r="BK1063"/>
  <c r="J1063"/>
  <c r="BE1063"/>
  <c r="BI1060"/>
  <c r="BH1060"/>
  <c r="BG1060"/>
  <c r="BF1060"/>
  <c r="T1060"/>
  <c r="R1060"/>
  <c r="P1060"/>
  <c r="BK1060"/>
  <c r="J1060"/>
  <c r="BE1060"/>
  <c r="BI1035"/>
  <c r="BH1035"/>
  <c r="BG1035"/>
  <c r="BF1035"/>
  <c r="T1035"/>
  <c r="R1035"/>
  <c r="P1035"/>
  <c r="BK1035"/>
  <c r="J1035"/>
  <c r="BE1035"/>
  <c r="BI1030"/>
  <c r="BH1030"/>
  <c r="BG1030"/>
  <c r="BF1030"/>
  <c r="T1030"/>
  <c r="R1030"/>
  <c r="P1030"/>
  <c r="BK1030"/>
  <c r="J1030"/>
  <c r="BE1030"/>
  <c r="BI1019"/>
  <c r="BH1019"/>
  <c r="BG1019"/>
  <c r="BF1019"/>
  <c r="T1019"/>
  <c r="R1019"/>
  <c r="P1019"/>
  <c r="BK1019"/>
  <c r="J1019"/>
  <c r="BE1019"/>
  <c r="BI1015"/>
  <c r="BH1015"/>
  <c r="BG1015"/>
  <c r="BF1015"/>
  <c r="T1015"/>
  <c r="R1015"/>
  <c r="P1015"/>
  <c r="BK1015"/>
  <c r="J1015"/>
  <c r="BE1015"/>
  <c r="BI1008"/>
  <c r="BH1008"/>
  <c r="BG1008"/>
  <c r="BF1008"/>
  <c r="T1008"/>
  <c r="R1008"/>
  <c r="P1008"/>
  <c r="BK1008"/>
  <c r="J1008"/>
  <c r="BE1008"/>
  <c r="BI993"/>
  <c r="BH993"/>
  <c r="BG993"/>
  <c r="BF993"/>
  <c r="T993"/>
  <c r="R993"/>
  <c r="P993"/>
  <c r="BK993"/>
  <c r="J993"/>
  <c r="BE993"/>
  <c r="BI988"/>
  <c r="BH988"/>
  <c r="BG988"/>
  <c r="BF988"/>
  <c r="T988"/>
  <c r="R988"/>
  <c r="P988"/>
  <c r="BK988"/>
  <c r="J988"/>
  <c r="BE988"/>
  <c r="BI985"/>
  <c r="BH985"/>
  <c r="BG985"/>
  <c r="BF985"/>
  <c r="T985"/>
  <c r="R985"/>
  <c r="P985"/>
  <c r="BK985"/>
  <c r="J985"/>
  <c r="BE985"/>
  <c r="BI978"/>
  <c r="BH978"/>
  <c r="BG978"/>
  <c r="BF978"/>
  <c r="T978"/>
  <c r="R978"/>
  <c r="P978"/>
  <c r="BK978"/>
  <c r="J978"/>
  <c r="BE978"/>
  <c r="BI974"/>
  <c r="BH974"/>
  <c r="BG974"/>
  <c r="BF974"/>
  <c r="T974"/>
  <c r="R974"/>
  <c r="P974"/>
  <c r="BK974"/>
  <c r="J974"/>
  <c r="BE974"/>
  <c r="BI968"/>
  <c r="BH968"/>
  <c r="BG968"/>
  <c r="BF968"/>
  <c r="T968"/>
  <c r="R968"/>
  <c r="P968"/>
  <c r="BK968"/>
  <c r="J968"/>
  <c r="BE968"/>
  <c r="BI965"/>
  <c r="BH965"/>
  <c r="BG965"/>
  <c r="BF965"/>
  <c r="T965"/>
  <c r="R965"/>
  <c r="P965"/>
  <c r="BK965"/>
  <c r="J965"/>
  <c r="BE965"/>
  <c r="BI952"/>
  <c r="BH952"/>
  <c r="BG952"/>
  <c r="BF952"/>
  <c r="T952"/>
  <c r="R952"/>
  <c r="P952"/>
  <c r="BK952"/>
  <c r="J952"/>
  <c r="BE952"/>
  <c r="BI944"/>
  <c r="BH944"/>
  <c r="BG944"/>
  <c r="BF944"/>
  <c r="T944"/>
  <c r="R944"/>
  <c r="P944"/>
  <c r="BK944"/>
  <c r="J944"/>
  <c r="BE944"/>
  <c r="BI941"/>
  <c r="BH941"/>
  <c r="BG941"/>
  <c r="BF941"/>
  <c r="T941"/>
  <c r="R941"/>
  <c r="P941"/>
  <c r="BK941"/>
  <c r="J941"/>
  <c r="BE941"/>
  <c r="BI930"/>
  <c r="BH930"/>
  <c r="BG930"/>
  <c r="BF930"/>
  <c r="T930"/>
  <c r="R930"/>
  <c r="P930"/>
  <c r="BK930"/>
  <c r="J930"/>
  <c r="BE930"/>
  <c r="BI926"/>
  <c r="BH926"/>
  <c r="BG926"/>
  <c r="BF926"/>
  <c r="T926"/>
  <c r="R926"/>
  <c r="P926"/>
  <c r="BK926"/>
  <c r="J926"/>
  <c r="BE926"/>
  <c r="BI924"/>
  <c r="BH924"/>
  <c r="BG924"/>
  <c r="BF924"/>
  <c r="T924"/>
  <c r="R924"/>
  <c r="P924"/>
  <c r="BK924"/>
  <c r="J924"/>
  <c r="BE924"/>
  <c r="BI921"/>
  <c r="BH921"/>
  <c r="BG921"/>
  <c r="BF921"/>
  <c r="T921"/>
  <c r="R921"/>
  <c r="P921"/>
  <c r="BK921"/>
  <c r="J921"/>
  <c r="BE921"/>
  <c r="BI917"/>
  <c r="BH917"/>
  <c r="BG917"/>
  <c r="BF917"/>
  <c r="T917"/>
  <c r="R917"/>
  <c r="P917"/>
  <c r="BK917"/>
  <c r="J917"/>
  <c r="BE917"/>
  <c r="BI906"/>
  <c r="BH906"/>
  <c r="BG906"/>
  <c r="BF906"/>
  <c r="T906"/>
  <c r="R906"/>
  <c r="P906"/>
  <c r="BK906"/>
  <c r="J906"/>
  <c r="BE906"/>
  <c r="BI902"/>
  <c r="BH902"/>
  <c r="BG902"/>
  <c r="BF902"/>
  <c r="T902"/>
  <c r="R902"/>
  <c r="P902"/>
  <c r="BK902"/>
  <c r="J902"/>
  <c r="BE902"/>
  <c r="BI898"/>
  <c r="BH898"/>
  <c r="BG898"/>
  <c r="BF898"/>
  <c r="T898"/>
  <c r="R898"/>
  <c r="P898"/>
  <c r="BK898"/>
  <c r="J898"/>
  <c r="BE898"/>
  <c r="BI895"/>
  <c r="BH895"/>
  <c r="BG895"/>
  <c r="BF895"/>
  <c r="T895"/>
  <c r="R895"/>
  <c r="P895"/>
  <c r="BK895"/>
  <c r="J895"/>
  <c r="BE895"/>
  <c r="BI886"/>
  <c r="BH886"/>
  <c r="BG886"/>
  <c r="BF886"/>
  <c r="T886"/>
  <c r="T885"/>
  <c r="R886"/>
  <c r="R885"/>
  <c r="P886"/>
  <c r="P885"/>
  <c r="BK886"/>
  <c r="BK885"/>
  <c r="J885"/>
  <c r="J886"/>
  <c r="BE886"/>
  <c r="J71"/>
  <c r="BI884"/>
  <c r="BH884"/>
  <c r="BG884"/>
  <c r="BF884"/>
  <c r="T884"/>
  <c r="R884"/>
  <c r="P884"/>
  <c r="BK884"/>
  <c r="J884"/>
  <c r="BE884"/>
  <c r="BI883"/>
  <c r="BH883"/>
  <c r="BG883"/>
  <c r="BF883"/>
  <c r="T883"/>
  <c r="R883"/>
  <c r="P883"/>
  <c r="BK883"/>
  <c r="J883"/>
  <c r="BE883"/>
  <c r="BI881"/>
  <c r="BH881"/>
  <c r="BG881"/>
  <c r="BF881"/>
  <c r="T881"/>
  <c r="R881"/>
  <c r="P881"/>
  <c r="BK881"/>
  <c r="J881"/>
  <c r="BE881"/>
  <c r="BI876"/>
  <c r="BH876"/>
  <c r="BG876"/>
  <c r="BF876"/>
  <c r="T876"/>
  <c r="R876"/>
  <c r="P876"/>
  <c r="BK876"/>
  <c r="J876"/>
  <c r="BE876"/>
  <c r="BI874"/>
  <c r="BH874"/>
  <c r="BG874"/>
  <c r="BF874"/>
  <c r="T874"/>
  <c r="R874"/>
  <c r="P874"/>
  <c r="BK874"/>
  <c r="J874"/>
  <c r="BE874"/>
  <c r="BI872"/>
  <c r="BH872"/>
  <c r="BG872"/>
  <c r="BF872"/>
  <c r="T872"/>
  <c r="R872"/>
  <c r="P872"/>
  <c r="BK872"/>
  <c r="J872"/>
  <c r="BE872"/>
  <c r="BI870"/>
  <c r="BH870"/>
  <c r="BG870"/>
  <c r="BF870"/>
  <c r="T870"/>
  <c r="R870"/>
  <c r="P870"/>
  <c r="BK870"/>
  <c r="J870"/>
  <c r="BE870"/>
  <c r="BI868"/>
  <c r="BH868"/>
  <c r="BG868"/>
  <c r="BF868"/>
  <c r="T868"/>
  <c r="R868"/>
  <c r="P868"/>
  <c r="BK868"/>
  <c r="J868"/>
  <c r="BE868"/>
  <c r="BI866"/>
  <c r="BH866"/>
  <c r="BG866"/>
  <c r="BF866"/>
  <c r="T866"/>
  <c r="R866"/>
  <c r="P866"/>
  <c r="BK866"/>
  <c r="J866"/>
  <c r="BE866"/>
  <c r="BI864"/>
  <c r="BH864"/>
  <c r="BG864"/>
  <c r="BF864"/>
  <c r="T864"/>
  <c r="R864"/>
  <c r="P864"/>
  <c r="BK864"/>
  <c r="J864"/>
  <c r="BE864"/>
  <c r="BI857"/>
  <c r="BH857"/>
  <c r="BG857"/>
  <c r="BF857"/>
  <c r="T857"/>
  <c r="R857"/>
  <c r="P857"/>
  <c r="BK857"/>
  <c r="J857"/>
  <c r="BE857"/>
  <c r="BI854"/>
  <c r="BH854"/>
  <c r="BG854"/>
  <c r="BF854"/>
  <c r="T854"/>
  <c r="R854"/>
  <c r="P854"/>
  <c r="BK854"/>
  <c r="J854"/>
  <c r="BE854"/>
  <c r="BI851"/>
  <c r="BH851"/>
  <c r="BG851"/>
  <c r="BF851"/>
  <c r="T851"/>
  <c r="R851"/>
  <c r="P851"/>
  <c r="BK851"/>
  <c r="J851"/>
  <c r="BE851"/>
  <c r="BI848"/>
  <c r="BH848"/>
  <c r="BG848"/>
  <c r="BF848"/>
  <c r="T848"/>
  <c r="R848"/>
  <c r="P848"/>
  <c r="BK848"/>
  <c r="J848"/>
  <c r="BE848"/>
  <c r="BI845"/>
  <c r="BH845"/>
  <c r="BG845"/>
  <c r="BF845"/>
  <c r="T845"/>
  <c r="R845"/>
  <c r="P845"/>
  <c r="BK845"/>
  <c r="J845"/>
  <c r="BE845"/>
  <c r="BI843"/>
  <c r="BH843"/>
  <c r="BG843"/>
  <c r="BF843"/>
  <c r="T843"/>
  <c r="R843"/>
  <c r="P843"/>
  <c r="BK843"/>
  <c r="J843"/>
  <c r="BE843"/>
  <c r="BI832"/>
  <c r="BH832"/>
  <c r="BG832"/>
  <c r="BF832"/>
  <c r="T832"/>
  <c r="R832"/>
  <c r="P832"/>
  <c r="BK832"/>
  <c r="J832"/>
  <c r="BE832"/>
  <c r="BI821"/>
  <c r="BH821"/>
  <c r="BG821"/>
  <c r="BF821"/>
  <c r="T821"/>
  <c r="R821"/>
  <c r="P821"/>
  <c r="BK821"/>
  <c r="J821"/>
  <c r="BE821"/>
  <c r="BI820"/>
  <c r="BH820"/>
  <c r="BG820"/>
  <c r="BF820"/>
  <c r="T820"/>
  <c r="R820"/>
  <c r="P820"/>
  <c r="BK820"/>
  <c r="J820"/>
  <c r="BE820"/>
  <c r="BI817"/>
  <c r="BH817"/>
  <c r="BG817"/>
  <c r="BF817"/>
  <c r="T817"/>
  <c r="R817"/>
  <c r="P817"/>
  <c r="BK817"/>
  <c r="J817"/>
  <c r="BE817"/>
  <c r="BI813"/>
  <c r="BH813"/>
  <c r="BG813"/>
  <c r="BF813"/>
  <c r="T813"/>
  <c r="R813"/>
  <c r="P813"/>
  <c r="BK813"/>
  <c r="J813"/>
  <c r="BE813"/>
  <c r="BI811"/>
  <c r="BH811"/>
  <c r="BG811"/>
  <c r="BF811"/>
  <c r="T811"/>
  <c r="R811"/>
  <c r="P811"/>
  <c r="BK811"/>
  <c r="J811"/>
  <c r="BE811"/>
  <c r="BI808"/>
  <c r="BH808"/>
  <c r="BG808"/>
  <c r="BF808"/>
  <c r="T808"/>
  <c r="R808"/>
  <c r="P808"/>
  <c r="BK808"/>
  <c r="J808"/>
  <c r="BE808"/>
  <c r="BI805"/>
  <c r="BH805"/>
  <c r="BG805"/>
  <c r="BF805"/>
  <c r="T805"/>
  <c r="R805"/>
  <c r="P805"/>
  <c r="BK805"/>
  <c r="J805"/>
  <c r="BE805"/>
  <c r="BI803"/>
  <c r="BH803"/>
  <c r="BG803"/>
  <c r="BF803"/>
  <c r="T803"/>
  <c r="R803"/>
  <c r="P803"/>
  <c r="BK803"/>
  <c r="J803"/>
  <c r="BE803"/>
  <c r="BI798"/>
  <c r="BH798"/>
  <c r="BG798"/>
  <c r="BF798"/>
  <c r="T798"/>
  <c r="R798"/>
  <c r="P798"/>
  <c r="BK798"/>
  <c r="J798"/>
  <c r="BE798"/>
  <c r="BI792"/>
  <c r="BH792"/>
  <c r="BG792"/>
  <c r="BF792"/>
  <c r="T792"/>
  <c r="T791"/>
  <c r="R792"/>
  <c r="R791"/>
  <c r="P792"/>
  <c r="P791"/>
  <c r="BK792"/>
  <c r="BK791"/>
  <c r="J791"/>
  <c r="J792"/>
  <c r="BE792"/>
  <c r="J70"/>
  <c r="BI788"/>
  <c r="BH788"/>
  <c r="BG788"/>
  <c r="BF788"/>
  <c r="T788"/>
  <c r="R788"/>
  <c r="P788"/>
  <c r="BK788"/>
  <c r="J788"/>
  <c r="BE788"/>
  <c r="BI785"/>
  <c r="BH785"/>
  <c r="BG785"/>
  <c r="BF785"/>
  <c r="T785"/>
  <c r="T784"/>
  <c r="R785"/>
  <c r="R784"/>
  <c r="P785"/>
  <c r="P784"/>
  <c r="BK785"/>
  <c r="BK784"/>
  <c r="J784"/>
  <c r="J785"/>
  <c r="BE785"/>
  <c r="J69"/>
  <c r="BI783"/>
  <c r="BH783"/>
  <c r="BG783"/>
  <c r="BF783"/>
  <c r="T783"/>
  <c r="R783"/>
  <c r="P783"/>
  <c r="BK783"/>
  <c r="J783"/>
  <c r="BE783"/>
  <c r="BI778"/>
  <c r="BH778"/>
  <c r="BG778"/>
  <c r="BF778"/>
  <c r="T778"/>
  <c r="R778"/>
  <c r="P778"/>
  <c r="BK778"/>
  <c r="J778"/>
  <c r="BE778"/>
  <c r="BI776"/>
  <c r="BH776"/>
  <c r="BG776"/>
  <c r="BF776"/>
  <c r="T776"/>
  <c r="R776"/>
  <c r="P776"/>
  <c r="BK776"/>
  <c r="J776"/>
  <c r="BE776"/>
  <c r="BI774"/>
  <c r="BH774"/>
  <c r="BG774"/>
  <c r="BF774"/>
  <c r="T774"/>
  <c r="R774"/>
  <c r="P774"/>
  <c r="BK774"/>
  <c r="J774"/>
  <c r="BE774"/>
  <c r="BI748"/>
  <c r="BH748"/>
  <c r="BG748"/>
  <c r="BF748"/>
  <c r="T748"/>
  <c r="R748"/>
  <c r="P748"/>
  <c r="BK748"/>
  <c r="J748"/>
  <c r="BE748"/>
  <c r="BI745"/>
  <c r="BH745"/>
  <c r="BG745"/>
  <c r="BF745"/>
  <c r="T745"/>
  <c r="R745"/>
  <c r="P745"/>
  <c r="BK745"/>
  <c r="J745"/>
  <c r="BE745"/>
  <c r="BI733"/>
  <c r="BH733"/>
  <c r="BG733"/>
  <c r="BF733"/>
  <c r="T733"/>
  <c r="R733"/>
  <c r="P733"/>
  <c r="BK733"/>
  <c r="J733"/>
  <c r="BE733"/>
  <c r="BI728"/>
  <c r="BH728"/>
  <c r="BG728"/>
  <c r="BF728"/>
  <c r="T728"/>
  <c r="R728"/>
  <c r="P728"/>
  <c r="BK728"/>
  <c r="J728"/>
  <c r="BE728"/>
  <c r="BI722"/>
  <c r="BH722"/>
  <c r="BG722"/>
  <c r="BF722"/>
  <c r="T722"/>
  <c r="R722"/>
  <c r="P722"/>
  <c r="BK722"/>
  <c r="J722"/>
  <c r="BE722"/>
  <c r="BI705"/>
  <c r="BH705"/>
  <c r="BG705"/>
  <c r="BF705"/>
  <c r="T705"/>
  <c r="R705"/>
  <c r="P705"/>
  <c r="BK705"/>
  <c r="J705"/>
  <c r="BE705"/>
  <c r="BI702"/>
  <c r="BH702"/>
  <c r="BG702"/>
  <c r="BF702"/>
  <c r="T702"/>
  <c r="R702"/>
  <c r="P702"/>
  <c r="BK702"/>
  <c r="J702"/>
  <c r="BE702"/>
  <c r="BI699"/>
  <c r="BH699"/>
  <c r="BG699"/>
  <c r="BF699"/>
  <c r="T699"/>
  <c r="R699"/>
  <c r="P699"/>
  <c r="BK699"/>
  <c r="J699"/>
  <c r="BE699"/>
  <c r="BI696"/>
  <c r="BH696"/>
  <c r="BG696"/>
  <c r="BF696"/>
  <c r="T696"/>
  <c r="R696"/>
  <c r="P696"/>
  <c r="BK696"/>
  <c r="J696"/>
  <c r="BE696"/>
  <c r="BI690"/>
  <c r="BH690"/>
  <c r="BG690"/>
  <c r="BF690"/>
  <c r="T690"/>
  <c r="R690"/>
  <c r="P690"/>
  <c r="BK690"/>
  <c r="J690"/>
  <c r="BE690"/>
  <c r="BI686"/>
  <c r="BH686"/>
  <c r="BG686"/>
  <c r="BF686"/>
  <c r="T686"/>
  <c r="R686"/>
  <c r="P686"/>
  <c r="BK686"/>
  <c r="J686"/>
  <c r="BE686"/>
  <c r="BI675"/>
  <c r="BH675"/>
  <c r="BG675"/>
  <c r="BF675"/>
  <c r="T675"/>
  <c r="R675"/>
  <c r="P675"/>
  <c r="BK675"/>
  <c r="J675"/>
  <c r="BE675"/>
  <c r="BI668"/>
  <c r="BH668"/>
  <c r="BG668"/>
  <c r="BF668"/>
  <c r="T668"/>
  <c r="R668"/>
  <c r="P668"/>
  <c r="BK668"/>
  <c r="J668"/>
  <c r="BE668"/>
  <c r="BI666"/>
  <c r="BH666"/>
  <c r="BG666"/>
  <c r="BF666"/>
  <c r="T666"/>
  <c r="R666"/>
  <c r="P666"/>
  <c r="BK666"/>
  <c r="J666"/>
  <c r="BE666"/>
  <c r="BI663"/>
  <c r="BH663"/>
  <c r="BG663"/>
  <c r="BF663"/>
  <c r="T663"/>
  <c r="R663"/>
  <c r="P663"/>
  <c r="BK663"/>
  <c r="J663"/>
  <c r="BE663"/>
  <c r="BI661"/>
  <c r="BH661"/>
  <c r="BG661"/>
  <c r="BF661"/>
  <c r="T661"/>
  <c r="R661"/>
  <c r="P661"/>
  <c r="BK661"/>
  <c r="J661"/>
  <c r="BE661"/>
  <c r="BI658"/>
  <c r="BH658"/>
  <c r="BG658"/>
  <c r="BF658"/>
  <c r="T658"/>
  <c r="R658"/>
  <c r="P658"/>
  <c r="BK658"/>
  <c r="J658"/>
  <c r="BE658"/>
  <c r="BI656"/>
  <c r="BH656"/>
  <c r="BG656"/>
  <c r="BF656"/>
  <c r="T656"/>
  <c r="R656"/>
  <c r="P656"/>
  <c r="BK656"/>
  <c r="J656"/>
  <c r="BE656"/>
  <c r="BI653"/>
  <c r="BH653"/>
  <c r="BG653"/>
  <c r="BF653"/>
  <c r="T653"/>
  <c r="R653"/>
  <c r="P653"/>
  <c r="BK653"/>
  <c r="J653"/>
  <c r="BE653"/>
  <c r="BI650"/>
  <c r="BH650"/>
  <c r="BG650"/>
  <c r="BF650"/>
  <c r="T650"/>
  <c r="R650"/>
  <c r="P650"/>
  <c r="BK650"/>
  <c r="J650"/>
  <c r="BE650"/>
  <c r="BI641"/>
  <c r="BH641"/>
  <c r="BG641"/>
  <c r="BF641"/>
  <c r="T641"/>
  <c r="R641"/>
  <c r="P641"/>
  <c r="BK641"/>
  <c r="J641"/>
  <c r="BE641"/>
  <c r="BI638"/>
  <c r="BH638"/>
  <c r="BG638"/>
  <c r="BF638"/>
  <c r="T638"/>
  <c r="R638"/>
  <c r="P638"/>
  <c r="BK638"/>
  <c r="J638"/>
  <c r="BE638"/>
  <c r="BI636"/>
  <c r="BH636"/>
  <c r="BG636"/>
  <c r="BF636"/>
  <c r="T636"/>
  <c r="R636"/>
  <c r="P636"/>
  <c r="BK636"/>
  <c r="J636"/>
  <c r="BE636"/>
  <c r="BI622"/>
  <c r="BH622"/>
  <c r="BG622"/>
  <c r="BF622"/>
  <c r="T622"/>
  <c r="R622"/>
  <c r="P622"/>
  <c r="BK622"/>
  <c r="J622"/>
  <c r="BE622"/>
  <c r="BI615"/>
  <c r="BH615"/>
  <c r="BG615"/>
  <c r="BF615"/>
  <c r="T615"/>
  <c r="R615"/>
  <c r="P615"/>
  <c r="BK615"/>
  <c r="J615"/>
  <c r="BE615"/>
  <c r="BI612"/>
  <c r="BH612"/>
  <c r="BG612"/>
  <c r="BF612"/>
  <c r="T612"/>
  <c r="R612"/>
  <c r="P612"/>
  <c r="BK612"/>
  <c r="J612"/>
  <c r="BE612"/>
  <c r="BI594"/>
  <c r="BH594"/>
  <c r="BG594"/>
  <c r="BF594"/>
  <c r="T594"/>
  <c r="R594"/>
  <c r="P594"/>
  <c r="BK594"/>
  <c r="J594"/>
  <c r="BE594"/>
  <c r="BI592"/>
  <c r="BH592"/>
  <c r="BG592"/>
  <c r="BF592"/>
  <c r="T592"/>
  <c r="R592"/>
  <c r="P592"/>
  <c r="BK592"/>
  <c r="J592"/>
  <c r="BE592"/>
  <c r="BI589"/>
  <c r="BH589"/>
  <c r="BG589"/>
  <c r="BF589"/>
  <c r="T589"/>
  <c r="R589"/>
  <c r="P589"/>
  <c r="BK589"/>
  <c r="J589"/>
  <c r="BE589"/>
  <c r="BI586"/>
  <c r="BH586"/>
  <c r="BG586"/>
  <c r="BF586"/>
  <c r="T586"/>
  <c r="R586"/>
  <c r="P586"/>
  <c r="BK586"/>
  <c r="J586"/>
  <c r="BE586"/>
  <c r="BI584"/>
  <c r="BH584"/>
  <c r="BG584"/>
  <c r="BF584"/>
  <c r="T584"/>
  <c r="R584"/>
  <c r="P584"/>
  <c r="BK584"/>
  <c r="J584"/>
  <c r="BE584"/>
  <c r="BI553"/>
  <c r="BH553"/>
  <c r="BG553"/>
  <c r="BF553"/>
  <c r="T553"/>
  <c r="R553"/>
  <c r="P553"/>
  <c r="BK553"/>
  <c r="J553"/>
  <c r="BE553"/>
  <c r="BI551"/>
  <c r="BH551"/>
  <c r="BG551"/>
  <c r="BF551"/>
  <c r="T551"/>
  <c r="R551"/>
  <c r="P551"/>
  <c r="BK551"/>
  <c r="J551"/>
  <c r="BE551"/>
  <c r="BI548"/>
  <c r="BH548"/>
  <c r="BG548"/>
  <c r="BF548"/>
  <c r="T548"/>
  <c r="R548"/>
  <c r="P548"/>
  <c r="BK548"/>
  <c r="J548"/>
  <c r="BE548"/>
  <c r="BI546"/>
  <c r="BH546"/>
  <c r="BG546"/>
  <c r="BF546"/>
  <c r="T546"/>
  <c r="R546"/>
  <c r="P546"/>
  <c r="BK546"/>
  <c r="J546"/>
  <c r="BE546"/>
  <c r="BI503"/>
  <c r="BH503"/>
  <c r="BG503"/>
  <c r="BF503"/>
  <c r="T503"/>
  <c r="R503"/>
  <c r="P503"/>
  <c r="BK503"/>
  <c r="J503"/>
  <c r="BE503"/>
  <c r="BI501"/>
  <c r="BH501"/>
  <c r="BG501"/>
  <c r="BF501"/>
  <c r="T501"/>
  <c r="R501"/>
  <c r="P501"/>
  <c r="BK501"/>
  <c r="J501"/>
  <c r="BE501"/>
  <c r="BI495"/>
  <c r="BH495"/>
  <c r="BG495"/>
  <c r="BF495"/>
  <c r="T495"/>
  <c r="R495"/>
  <c r="P495"/>
  <c r="BK495"/>
  <c r="J495"/>
  <c r="BE495"/>
  <c r="BI482"/>
  <c r="BH482"/>
  <c r="BG482"/>
  <c r="BF482"/>
  <c r="T482"/>
  <c r="R482"/>
  <c r="P482"/>
  <c r="BK482"/>
  <c r="J482"/>
  <c r="BE482"/>
  <c r="BI479"/>
  <c r="BH479"/>
  <c r="BG479"/>
  <c r="BF479"/>
  <c r="T479"/>
  <c r="R479"/>
  <c r="P479"/>
  <c r="BK479"/>
  <c r="J479"/>
  <c r="BE479"/>
  <c r="BI476"/>
  <c r="BH476"/>
  <c r="BG476"/>
  <c r="BF476"/>
  <c r="T476"/>
  <c r="R476"/>
  <c r="P476"/>
  <c r="BK476"/>
  <c r="J476"/>
  <c r="BE476"/>
  <c r="BI474"/>
  <c r="BH474"/>
  <c r="BG474"/>
  <c r="BF474"/>
  <c r="T474"/>
  <c r="R474"/>
  <c r="P474"/>
  <c r="BK474"/>
  <c r="J474"/>
  <c r="BE474"/>
  <c r="BI472"/>
  <c r="BH472"/>
  <c r="BG472"/>
  <c r="BF472"/>
  <c r="T472"/>
  <c r="R472"/>
  <c r="P472"/>
  <c r="BK472"/>
  <c r="J472"/>
  <c r="BE472"/>
  <c r="BI469"/>
  <c r="BH469"/>
  <c r="BG469"/>
  <c r="BF469"/>
  <c r="T469"/>
  <c r="R469"/>
  <c r="P469"/>
  <c r="BK469"/>
  <c r="J469"/>
  <c r="BE469"/>
  <c r="BI436"/>
  <c r="BH436"/>
  <c r="BG436"/>
  <c r="BF436"/>
  <c r="T436"/>
  <c r="T435"/>
  <c r="R436"/>
  <c r="R435"/>
  <c r="P436"/>
  <c r="P435"/>
  <c r="BK436"/>
  <c r="BK435"/>
  <c r="J435"/>
  <c r="J436"/>
  <c r="BE436"/>
  <c r="J68"/>
  <c r="BI433"/>
  <c r="BH433"/>
  <c r="BG433"/>
  <c r="BF433"/>
  <c r="T433"/>
  <c r="R433"/>
  <c r="P433"/>
  <c r="BK433"/>
  <c r="J433"/>
  <c r="BE433"/>
  <c r="BI427"/>
  <c r="BH427"/>
  <c r="BG427"/>
  <c r="BF427"/>
  <c r="T427"/>
  <c r="R427"/>
  <c r="P427"/>
  <c r="BK427"/>
  <c r="J427"/>
  <c r="BE427"/>
  <c r="BI425"/>
  <c r="BH425"/>
  <c r="BG425"/>
  <c r="BF425"/>
  <c r="T425"/>
  <c r="R425"/>
  <c r="P425"/>
  <c r="BK425"/>
  <c r="J425"/>
  <c r="BE425"/>
  <c r="BI416"/>
  <c r="BH416"/>
  <c r="BG416"/>
  <c r="BF416"/>
  <c r="T416"/>
  <c r="T415"/>
  <c r="R416"/>
  <c r="R415"/>
  <c r="P416"/>
  <c r="P415"/>
  <c r="BK416"/>
  <c r="BK415"/>
  <c r="J415"/>
  <c r="J416"/>
  <c r="BE416"/>
  <c r="J67"/>
  <c r="BI413"/>
  <c r="BH413"/>
  <c r="BG413"/>
  <c r="BF413"/>
  <c r="T413"/>
  <c r="R413"/>
  <c r="P413"/>
  <c r="BK413"/>
  <c r="J413"/>
  <c r="BE413"/>
  <c r="BI412"/>
  <c r="BH412"/>
  <c r="BG412"/>
  <c r="BF412"/>
  <c r="T412"/>
  <c r="R412"/>
  <c r="P412"/>
  <c r="BK412"/>
  <c r="J412"/>
  <c r="BE412"/>
  <c r="BI411"/>
  <c r="BH411"/>
  <c r="BG411"/>
  <c r="BF411"/>
  <c r="T411"/>
  <c r="R411"/>
  <c r="P411"/>
  <c r="BK411"/>
  <c r="J411"/>
  <c r="BE411"/>
  <c r="BI407"/>
  <c r="BH407"/>
  <c r="BG407"/>
  <c r="BF407"/>
  <c r="T407"/>
  <c r="R407"/>
  <c r="P407"/>
  <c r="BK407"/>
  <c r="J407"/>
  <c r="BE407"/>
  <c r="BI405"/>
  <c r="BH405"/>
  <c r="BG405"/>
  <c r="BF405"/>
  <c r="T405"/>
  <c r="R405"/>
  <c r="P405"/>
  <c r="BK405"/>
  <c r="J405"/>
  <c r="BE405"/>
  <c r="BI402"/>
  <c r="BH402"/>
  <c r="BG402"/>
  <c r="BF402"/>
  <c r="T402"/>
  <c r="R402"/>
  <c r="P402"/>
  <c r="BK402"/>
  <c r="J402"/>
  <c r="BE402"/>
  <c r="BI400"/>
  <c r="BH400"/>
  <c r="BG400"/>
  <c r="BF400"/>
  <c r="T400"/>
  <c r="R400"/>
  <c r="P400"/>
  <c r="BK400"/>
  <c r="J400"/>
  <c r="BE400"/>
  <c r="BI399"/>
  <c r="BH399"/>
  <c r="BG399"/>
  <c r="BF399"/>
  <c r="T399"/>
  <c r="R399"/>
  <c r="P399"/>
  <c r="BK399"/>
  <c r="J399"/>
  <c r="BE399"/>
  <c r="BI396"/>
  <c r="BH396"/>
  <c r="BG396"/>
  <c r="BF396"/>
  <c r="T396"/>
  <c r="R396"/>
  <c r="P396"/>
  <c r="BK396"/>
  <c r="J396"/>
  <c r="BE396"/>
  <c r="BI395"/>
  <c r="BH395"/>
  <c r="BG395"/>
  <c r="BF395"/>
  <c r="T395"/>
  <c r="R395"/>
  <c r="P395"/>
  <c r="BK395"/>
  <c r="J395"/>
  <c r="BE395"/>
  <c r="BI392"/>
  <c r="BH392"/>
  <c r="BG392"/>
  <c r="BF392"/>
  <c r="T392"/>
  <c r="T391"/>
  <c r="R392"/>
  <c r="R391"/>
  <c r="P392"/>
  <c r="P391"/>
  <c r="BK392"/>
  <c r="BK391"/>
  <c r="J391"/>
  <c r="J392"/>
  <c r="BE392"/>
  <c r="J66"/>
  <c r="BI387"/>
  <c r="BH387"/>
  <c r="BG387"/>
  <c r="BF387"/>
  <c r="T387"/>
  <c r="R387"/>
  <c r="P387"/>
  <c r="BK387"/>
  <c r="J387"/>
  <c r="BE387"/>
  <c r="BI381"/>
  <c r="BH381"/>
  <c r="BG381"/>
  <c r="BF381"/>
  <c r="T381"/>
  <c r="R381"/>
  <c r="P381"/>
  <c r="BK381"/>
  <c r="J381"/>
  <c r="BE381"/>
  <c r="BI378"/>
  <c r="BH378"/>
  <c r="BG378"/>
  <c r="BF378"/>
  <c r="T378"/>
  <c r="R378"/>
  <c r="P378"/>
  <c r="BK378"/>
  <c r="J378"/>
  <c r="BE378"/>
  <c r="BI375"/>
  <c r="BH375"/>
  <c r="BG375"/>
  <c r="BF375"/>
  <c r="T375"/>
  <c r="R375"/>
  <c r="P375"/>
  <c r="BK375"/>
  <c r="J375"/>
  <c r="BE375"/>
  <c r="BI372"/>
  <c r="BH372"/>
  <c r="BG372"/>
  <c r="BF372"/>
  <c r="T372"/>
  <c r="R372"/>
  <c r="P372"/>
  <c r="BK372"/>
  <c r="J372"/>
  <c r="BE372"/>
  <c r="BI369"/>
  <c r="BH369"/>
  <c r="BG369"/>
  <c r="BF369"/>
  <c r="T369"/>
  <c r="R369"/>
  <c r="P369"/>
  <c r="BK369"/>
  <c r="J369"/>
  <c r="BE369"/>
  <c r="BI366"/>
  <c r="BH366"/>
  <c r="BG366"/>
  <c r="BF366"/>
  <c r="T366"/>
  <c r="R366"/>
  <c r="P366"/>
  <c r="BK366"/>
  <c r="J366"/>
  <c r="BE366"/>
  <c r="BI363"/>
  <c r="BH363"/>
  <c r="BG363"/>
  <c r="BF363"/>
  <c r="T363"/>
  <c r="R363"/>
  <c r="P363"/>
  <c r="BK363"/>
  <c r="J363"/>
  <c r="BE363"/>
  <c r="BI360"/>
  <c r="BH360"/>
  <c r="BG360"/>
  <c r="BF360"/>
  <c r="T360"/>
  <c r="R360"/>
  <c r="P360"/>
  <c r="BK360"/>
  <c r="J360"/>
  <c r="BE360"/>
  <c r="BI353"/>
  <c r="BH353"/>
  <c r="BG353"/>
  <c r="BF353"/>
  <c r="T353"/>
  <c r="R353"/>
  <c r="P353"/>
  <c r="BK353"/>
  <c r="J353"/>
  <c r="BE353"/>
  <c r="BI349"/>
  <c r="BH349"/>
  <c r="BG349"/>
  <c r="BF349"/>
  <c r="T349"/>
  <c r="R349"/>
  <c r="P349"/>
  <c r="BK349"/>
  <c r="J349"/>
  <c r="BE349"/>
  <c r="BI346"/>
  <c r="BH346"/>
  <c r="BG346"/>
  <c r="BF346"/>
  <c r="T346"/>
  <c r="R346"/>
  <c r="P346"/>
  <c r="BK346"/>
  <c r="J346"/>
  <c r="BE346"/>
  <c r="BI343"/>
  <c r="BH343"/>
  <c r="BG343"/>
  <c r="BF343"/>
  <c r="T343"/>
  <c r="R343"/>
  <c r="P343"/>
  <c r="BK343"/>
  <c r="J343"/>
  <c r="BE343"/>
  <c r="BI339"/>
  <c r="BH339"/>
  <c r="BG339"/>
  <c r="BF339"/>
  <c r="T339"/>
  <c r="R339"/>
  <c r="P339"/>
  <c r="BK339"/>
  <c r="J339"/>
  <c r="BE339"/>
  <c r="BI334"/>
  <c r="BH334"/>
  <c r="BG334"/>
  <c r="BF334"/>
  <c r="T334"/>
  <c r="R334"/>
  <c r="P334"/>
  <c r="BK334"/>
  <c r="J334"/>
  <c r="BE334"/>
  <c r="BI331"/>
  <c r="BH331"/>
  <c r="BG331"/>
  <c r="BF331"/>
  <c r="T331"/>
  <c r="R331"/>
  <c r="P331"/>
  <c r="BK331"/>
  <c r="J331"/>
  <c r="BE331"/>
  <c r="BI323"/>
  <c r="BH323"/>
  <c r="BG323"/>
  <c r="BF323"/>
  <c r="T323"/>
  <c r="R323"/>
  <c r="P323"/>
  <c r="BK323"/>
  <c r="J323"/>
  <c r="BE323"/>
  <c r="BI320"/>
  <c r="BH320"/>
  <c r="BG320"/>
  <c r="BF320"/>
  <c r="T320"/>
  <c r="R320"/>
  <c r="P320"/>
  <c r="BK320"/>
  <c r="J320"/>
  <c r="BE320"/>
  <c r="BI317"/>
  <c r="BH317"/>
  <c r="BG317"/>
  <c r="BF317"/>
  <c r="T317"/>
  <c r="R317"/>
  <c r="P317"/>
  <c r="BK317"/>
  <c r="J317"/>
  <c r="BE317"/>
  <c r="BI314"/>
  <c r="BH314"/>
  <c r="BG314"/>
  <c r="BF314"/>
  <c r="T314"/>
  <c r="R314"/>
  <c r="P314"/>
  <c r="BK314"/>
  <c r="J314"/>
  <c r="BE314"/>
  <c r="BI311"/>
  <c r="BH311"/>
  <c r="BG311"/>
  <c r="BF311"/>
  <c r="T311"/>
  <c r="R311"/>
  <c r="P311"/>
  <c r="BK311"/>
  <c r="J311"/>
  <c r="BE311"/>
  <c r="BI309"/>
  <c r="BH309"/>
  <c r="BG309"/>
  <c r="BF309"/>
  <c r="T309"/>
  <c r="R309"/>
  <c r="P309"/>
  <c r="BK309"/>
  <c r="J309"/>
  <c r="BE309"/>
  <c r="BI306"/>
  <c r="BH306"/>
  <c r="BG306"/>
  <c r="BF306"/>
  <c r="T306"/>
  <c r="R306"/>
  <c r="P306"/>
  <c r="BK306"/>
  <c r="J306"/>
  <c r="BE306"/>
  <c r="BI305"/>
  <c r="BH305"/>
  <c r="BG305"/>
  <c r="BF305"/>
  <c r="T305"/>
  <c r="R305"/>
  <c r="P305"/>
  <c r="BK305"/>
  <c r="J305"/>
  <c r="BE305"/>
  <c r="BI302"/>
  <c r="BH302"/>
  <c r="BG302"/>
  <c r="BF302"/>
  <c r="T302"/>
  <c r="R302"/>
  <c r="P302"/>
  <c r="BK302"/>
  <c r="J302"/>
  <c r="BE302"/>
  <c r="BI299"/>
  <c r="BH299"/>
  <c r="BG299"/>
  <c r="BF299"/>
  <c r="T299"/>
  <c r="R299"/>
  <c r="P299"/>
  <c r="BK299"/>
  <c r="J299"/>
  <c r="BE299"/>
  <c r="BI297"/>
  <c r="BH297"/>
  <c r="BG297"/>
  <c r="BF297"/>
  <c r="T297"/>
  <c r="R297"/>
  <c r="P297"/>
  <c r="BK297"/>
  <c r="J297"/>
  <c r="BE297"/>
  <c r="BI291"/>
  <c r="BH291"/>
  <c r="BG291"/>
  <c r="BF291"/>
  <c r="T291"/>
  <c r="R291"/>
  <c r="P291"/>
  <c r="BK291"/>
  <c r="J291"/>
  <c r="BE291"/>
  <c r="BI288"/>
  <c r="BH288"/>
  <c r="BG288"/>
  <c r="BF288"/>
  <c r="T288"/>
  <c r="R288"/>
  <c r="P288"/>
  <c r="BK288"/>
  <c r="J288"/>
  <c r="BE288"/>
  <c r="BI287"/>
  <c r="BH287"/>
  <c r="BG287"/>
  <c r="BF287"/>
  <c r="T287"/>
  <c r="R287"/>
  <c r="P287"/>
  <c r="BK287"/>
  <c r="J287"/>
  <c r="BE287"/>
  <c r="BI282"/>
  <c r="BH282"/>
  <c r="BG282"/>
  <c r="BF282"/>
  <c r="T282"/>
  <c r="R282"/>
  <c r="P282"/>
  <c r="BK282"/>
  <c r="J282"/>
  <c r="BE282"/>
  <c r="BI279"/>
  <c r="BH279"/>
  <c r="BG279"/>
  <c r="BF279"/>
  <c r="T279"/>
  <c r="R279"/>
  <c r="P279"/>
  <c r="BK279"/>
  <c r="J279"/>
  <c r="BE279"/>
  <c r="BI278"/>
  <c r="BH278"/>
  <c r="BG278"/>
  <c r="BF278"/>
  <c r="T278"/>
  <c r="R278"/>
  <c r="P278"/>
  <c r="BK278"/>
  <c r="J278"/>
  <c r="BE278"/>
  <c r="BI275"/>
  <c r="BH275"/>
  <c r="BG275"/>
  <c r="BF275"/>
  <c r="T275"/>
  <c r="R275"/>
  <c r="P275"/>
  <c r="BK275"/>
  <c r="J275"/>
  <c r="BE275"/>
  <c r="BI272"/>
  <c r="BH272"/>
  <c r="BG272"/>
  <c r="BF272"/>
  <c r="T272"/>
  <c r="R272"/>
  <c r="P272"/>
  <c r="BK272"/>
  <c r="J272"/>
  <c r="BE272"/>
  <c r="BI268"/>
  <c r="BH268"/>
  <c r="BG268"/>
  <c r="BF268"/>
  <c r="T268"/>
  <c r="R268"/>
  <c r="P268"/>
  <c r="BK268"/>
  <c r="J268"/>
  <c r="BE268"/>
  <c r="BI259"/>
  <c r="BH259"/>
  <c r="BG259"/>
  <c r="BF259"/>
  <c r="T259"/>
  <c r="R259"/>
  <c r="P259"/>
  <c r="BK259"/>
  <c r="J259"/>
  <c r="BE259"/>
  <c r="BI254"/>
  <c r="BH254"/>
  <c r="BG254"/>
  <c r="BF254"/>
  <c r="T254"/>
  <c r="R254"/>
  <c r="P254"/>
  <c r="BK254"/>
  <c r="J254"/>
  <c r="BE254"/>
  <c r="BI251"/>
  <c r="BH251"/>
  <c r="BG251"/>
  <c r="BF251"/>
  <c r="T251"/>
  <c r="R251"/>
  <c r="P251"/>
  <c r="BK251"/>
  <c r="J251"/>
  <c r="BE251"/>
  <c r="BI248"/>
  <c r="BH248"/>
  <c r="BG248"/>
  <c r="BF248"/>
  <c r="T248"/>
  <c r="R248"/>
  <c r="P248"/>
  <c r="BK248"/>
  <c r="J248"/>
  <c r="BE248"/>
  <c r="BI245"/>
  <c r="BH245"/>
  <c r="BG245"/>
  <c r="BF245"/>
  <c r="T245"/>
  <c r="T244"/>
  <c r="R245"/>
  <c r="R244"/>
  <c r="P245"/>
  <c r="P244"/>
  <c r="BK245"/>
  <c r="BK244"/>
  <c r="J244"/>
  <c r="J245"/>
  <c r="BE245"/>
  <c r="J65"/>
  <c r="BI241"/>
  <c r="BH241"/>
  <c r="BG241"/>
  <c r="BF241"/>
  <c r="T241"/>
  <c r="R241"/>
  <c r="P241"/>
  <c r="BK241"/>
  <c r="J241"/>
  <c r="BE241"/>
  <c r="BI238"/>
  <c r="BH238"/>
  <c r="BG238"/>
  <c r="BF238"/>
  <c r="T238"/>
  <c r="R238"/>
  <c r="P238"/>
  <c r="BK238"/>
  <c r="J238"/>
  <c r="BE238"/>
  <c r="BI235"/>
  <c r="BH235"/>
  <c r="BG235"/>
  <c r="BF235"/>
  <c r="T235"/>
  <c r="R235"/>
  <c r="P235"/>
  <c r="BK235"/>
  <c r="J235"/>
  <c r="BE235"/>
  <c r="BI231"/>
  <c r="BH231"/>
  <c r="BG231"/>
  <c r="BF231"/>
  <c r="T231"/>
  <c r="R231"/>
  <c r="P231"/>
  <c r="BK231"/>
  <c r="J231"/>
  <c r="BE231"/>
  <c r="BI229"/>
  <c r="BH229"/>
  <c r="BG229"/>
  <c r="BF229"/>
  <c r="T229"/>
  <c r="R229"/>
  <c r="P229"/>
  <c r="BK229"/>
  <c r="J229"/>
  <c r="BE229"/>
  <c r="BI225"/>
  <c r="BH225"/>
  <c r="BG225"/>
  <c r="BF225"/>
  <c r="T225"/>
  <c r="R225"/>
  <c r="P225"/>
  <c r="BK225"/>
  <c r="J225"/>
  <c r="BE225"/>
  <c r="BI221"/>
  <c r="BH221"/>
  <c r="BG221"/>
  <c r="BF221"/>
  <c r="T221"/>
  <c r="T220"/>
  <c r="R221"/>
  <c r="R220"/>
  <c r="P221"/>
  <c r="P220"/>
  <c r="BK221"/>
  <c r="BK220"/>
  <c r="J220"/>
  <c r="J221"/>
  <c r="BE221"/>
  <c r="J64"/>
  <c r="BI211"/>
  <c r="BH211"/>
  <c r="BG211"/>
  <c r="BF211"/>
  <c r="T211"/>
  <c r="T210"/>
  <c r="R211"/>
  <c r="R210"/>
  <c r="P211"/>
  <c r="P210"/>
  <c r="BK211"/>
  <c r="BK210"/>
  <c r="J210"/>
  <c r="J211"/>
  <c r="BE211"/>
  <c r="J63"/>
  <c r="BI206"/>
  <c r="BH206"/>
  <c r="BG206"/>
  <c r="BF206"/>
  <c r="T206"/>
  <c r="R206"/>
  <c r="P206"/>
  <c r="BK206"/>
  <c r="J206"/>
  <c r="BE206"/>
  <c r="BI199"/>
  <c r="BH199"/>
  <c r="BG199"/>
  <c r="BF199"/>
  <c r="T199"/>
  <c r="R199"/>
  <c r="P199"/>
  <c r="BK199"/>
  <c r="J199"/>
  <c r="BE199"/>
  <c r="BI196"/>
  <c r="BH196"/>
  <c r="BG196"/>
  <c r="BF196"/>
  <c r="T196"/>
  <c r="R196"/>
  <c r="P196"/>
  <c r="BK196"/>
  <c r="J196"/>
  <c r="BE196"/>
  <c r="BI194"/>
  <c r="BH194"/>
  <c r="BG194"/>
  <c r="BF194"/>
  <c r="T194"/>
  <c r="R194"/>
  <c r="P194"/>
  <c r="BK194"/>
  <c r="J194"/>
  <c r="BE194"/>
  <c r="BI190"/>
  <c r="BH190"/>
  <c r="BG190"/>
  <c r="BF190"/>
  <c r="T190"/>
  <c r="R190"/>
  <c r="P190"/>
  <c r="BK190"/>
  <c r="J190"/>
  <c r="BE190"/>
  <c r="BI187"/>
  <c r="BH187"/>
  <c r="BG187"/>
  <c r="BF187"/>
  <c r="T187"/>
  <c r="R187"/>
  <c r="P187"/>
  <c r="BK187"/>
  <c r="J187"/>
  <c r="BE187"/>
  <c r="BI184"/>
  <c r="BH184"/>
  <c r="BG184"/>
  <c r="BF184"/>
  <c r="T184"/>
  <c r="R184"/>
  <c r="P184"/>
  <c r="BK184"/>
  <c r="J184"/>
  <c r="BE184"/>
  <c r="BI181"/>
  <c r="BH181"/>
  <c r="BG181"/>
  <c r="BF181"/>
  <c r="T181"/>
  <c r="R181"/>
  <c r="P181"/>
  <c r="BK181"/>
  <c r="J181"/>
  <c r="BE181"/>
  <c r="BI178"/>
  <c r="BH178"/>
  <c r="BG178"/>
  <c r="BF178"/>
  <c r="T178"/>
  <c r="R178"/>
  <c r="P178"/>
  <c r="BK178"/>
  <c r="J178"/>
  <c r="BE178"/>
  <c r="BI175"/>
  <c r="BH175"/>
  <c r="BG175"/>
  <c r="BF175"/>
  <c r="T175"/>
  <c r="R175"/>
  <c r="P175"/>
  <c r="BK175"/>
  <c r="J175"/>
  <c r="BE175"/>
  <c r="BI172"/>
  <c r="BH172"/>
  <c r="BG172"/>
  <c r="BF172"/>
  <c r="T172"/>
  <c r="R172"/>
  <c r="P172"/>
  <c r="BK172"/>
  <c r="J172"/>
  <c r="BE172"/>
  <c r="BI169"/>
  <c r="BH169"/>
  <c r="BG169"/>
  <c r="BF169"/>
  <c r="T169"/>
  <c r="R169"/>
  <c r="P169"/>
  <c r="BK169"/>
  <c r="J169"/>
  <c r="BE169"/>
  <c r="BI166"/>
  <c r="BH166"/>
  <c r="BG166"/>
  <c r="BF166"/>
  <c r="T166"/>
  <c r="R166"/>
  <c r="P166"/>
  <c r="BK166"/>
  <c r="J166"/>
  <c r="BE166"/>
  <c r="BI163"/>
  <c r="BH163"/>
  <c r="BG163"/>
  <c r="BF163"/>
  <c r="T163"/>
  <c r="R163"/>
  <c r="P163"/>
  <c r="BK163"/>
  <c r="J163"/>
  <c r="BE163"/>
  <c r="BI161"/>
  <c r="BH161"/>
  <c r="BG161"/>
  <c r="BF161"/>
  <c r="T161"/>
  <c r="R161"/>
  <c r="P161"/>
  <c r="BK161"/>
  <c r="J161"/>
  <c r="BE161"/>
  <c r="BI159"/>
  <c r="BH159"/>
  <c r="BG159"/>
  <c r="BF159"/>
  <c r="T159"/>
  <c r="R159"/>
  <c r="P159"/>
  <c r="BK159"/>
  <c r="J159"/>
  <c r="BE159"/>
  <c r="BI158"/>
  <c r="BH158"/>
  <c r="BG158"/>
  <c r="BF158"/>
  <c r="T158"/>
  <c r="R158"/>
  <c r="P158"/>
  <c r="BK158"/>
  <c r="J158"/>
  <c r="BE158"/>
  <c r="BI157"/>
  <c r="BH157"/>
  <c r="BG157"/>
  <c r="BF157"/>
  <c r="T157"/>
  <c r="R157"/>
  <c r="P157"/>
  <c r="BK157"/>
  <c r="J157"/>
  <c r="BE157"/>
  <c r="BI136"/>
  <c r="BH136"/>
  <c r="BG136"/>
  <c r="BF136"/>
  <c r="T136"/>
  <c r="R136"/>
  <c r="P136"/>
  <c r="BK136"/>
  <c r="J136"/>
  <c r="BE136"/>
  <c r="BI129"/>
  <c r="BH129"/>
  <c r="BG129"/>
  <c r="BF129"/>
  <c r="T129"/>
  <c r="R129"/>
  <c r="P129"/>
  <c r="BK129"/>
  <c r="J129"/>
  <c r="BE129"/>
  <c r="BI127"/>
  <c r="BH127"/>
  <c r="BG127"/>
  <c r="BF127"/>
  <c r="T127"/>
  <c r="R127"/>
  <c r="P127"/>
  <c r="BK127"/>
  <c r="J127"/>
  <c r="BE127"/>
  <c r="BI124"/>
  <c r="F36"/>
  <c i="1" r="BD53"/>
  <c i="2" r="BH124"/>
  <c r="F35"/>
  <c i="1" r="BC53"/>
  <c i="2" r="BG124"/>
  <c r="F34"/>
  <c i="1" r="BB53"/>
  <c i="2" r="BF124"/>
  <c r="J33"/>
  <c i="1" r="AW53"/>
  <c i="2" r="F33"/>
  <c i="1" r="BA53"/>
  <c i="2" r="T124"/>
  <c r="T123"/>
  <c r="T122"/>
  <c r="T121"/>
  <c r="R124"/>
  <c r="R123"/>
  <c r="R122"/>
  <c r="R121"/>
  <c r="P124"/>
  <c r="P123"/>
  <c r="P122"/>
  <c r="P121"/>
  <c i="1" r="AU53"/>
  <c i="2" r="BK124"/>
  <c r="BK123"/>
  <c r="J123"/>
  <c r="BK122"/>
  <c r="J122"/>
  <c r="BK121"/>
  <c r="J121"/>
  <c r="J60"/>
  <c r="J29"/>
  <c i="1" r="AG53"/>
  <c i="2" r="J124"/>
  <c r="BE124"/>
  <c r="J32"/>
  <c i="1" r="AV53"/>
  <c i="2" r="F32"/>
  <c i="1" r="AZ53"/>
  <c i="2" r="J62"/>
  <c r="J61"/>
  <c r="J117"/>
  <c r="F117"/>
  <c r="F115"/>
  <c r="E113"/>
  <c r="J55"/>
  <c r="F55"/>
  <c r="F53"/>
  <c r="E51"/>
  <c r="J38"/>
  <c r="J20"/>
  <c r="E20"/>
  <c r="F118"/>
  <c r="F56"/>
  <c r="J19"/>
  <c r="J14"/>
  <c r="J115"/>
  <c r="J53"/>
  <c r="E7"/>
  <c r="E109"/>
  <c r="E47"/>
  <c i="1" r="BD52"/>
  <c r="BC52"/>
  <c r="BB52"/>
  <c r="BA52"/>
  <c r="AZ52"/>
  <c r="AY52"/>
  <c r="AX52"/>
  <c r="AW52"/>
  <c r="AV52"/>
  <c r="AU52"/>
  <c r="AT52"/>
  <c r="AS52"/>
  <c r="AG52"/>
  <c r="BD51"/>
  <c r="W30"/>
  <c r="BC51"/>
  <c r="W29"/>
  <c r="BB51"/>
  <c r="W28"/>
  <c r="BA51"/>
  <c r="W27"/>
  <c r="AZ51"/>
  <c r="W26"/>
  <c r="AY51"/>
  <c r="AX51"/>
  <c r="AW51"/>
  <c r="AK27"/>
  <c r="AV51"/>
  <c r="AK26"/>
  <c r="AU51"/>
  <c r="AT51"/>
  <c r="AS51"/>
  <c r="AG51"/>
  <c r="AK23"/>
  <c r="AT60"/>
  <c r="AN60"/>
  <c r="AT59"/>
  <c r="AN59"/>
  <c r="AT58"/>
  <c r="AN58"/>
  <c r="AT57"/>
  <c r="AN57"/>
  <c r="AT56"/>
  <c r="AN56"/>
  <c r="AT55"/>
  <c r="AN55"/>
  <c r="AT54"/>
  <c r="AN54"/>
  <c r="AT53"/>
  <c r="AN53"/>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<sst xmlns="http://schemas.openxmlformats.org/spreadsheetml/2006/main">
  <si>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</si>
  <si>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</si>
  <si>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</si>
  <si>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</si>
  <si>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</si>
  <si>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</si>
  <si>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</si>
  <si>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{057dd8a7-3176-40c8-86b4-d1c504efe96e}</t>
  </si>
  <si>
    <t>0,01</t>
  </si>
  <si>
    <t>21</t>
  </si>
  <si>
    <t>15</t>
  </si>
  <si>
    <t>REKAPITULACE STAVBY</t>
  </si>
  <si>
    <t xml:space="preserve">v ---  níže se nacházejí doplnkové a pomocné údaje k sestavám  --- v</t>
  </si>
  <si>
    <t>Návod na vyplnění</t>
  </si>
  <si>
    <t>0,001</t>
  </si>
  <si>
    <t>Kód:</t>
  </si>
  <si>
    <t>517016</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</si>
  <si>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</si>
  <si>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</si>
  <si>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Rekonstrukce podstávkového domu č.p.106 Nový Bor</t>
  </si>
  <si>
    <t>KSO:</t>
  </si>
  <si>
    <t/>
  </si>
  <si>
    <t>CC-CZ:</t>
  </si>
  <si>
    <t>Místo:</t>
  </si>
  <si>
    <t xml:space="preserve">č.parc.: 152,153 k.ú. Nový Bor </t>
  </si>
  <si>
    <t>Datum:</t>
  </si>
  <si>
    <t>11. 8. 2017</t>
  </si>
  <si>
    <t>Zadavatel:</t>
  </si>
  <si>
    <t>IČ:</t>
  </si>
  <si>
    <t>00260771</t>
  </si>
  <si>
    <t>Město Nový Bor náměstí Míru 1, 473 01 Nový Bor</t>
  </si>
  <si>
    <t>DIČ:</t>
  </si>
  <si>
    <t>CZ00260771</t>
  </si>
  <si>
    <t>Uchazeč:</t>
  </si>
  <si>
    <t>Vyplň údaj</t>
  </si>
  <si>
    <t>Projektant:</t>
  </si>
  <si>
    <t>15028909</t>
  </si>
  <si>
    <t>BKN,spol.s r.o.Vladislavova 29/I,566 01Vysoké Mýto</t>
  </si>
  <si>
    <t>CZ15028909</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</si>
  <si>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</si>
  <si>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</si>
  <si>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</si>
  <si>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</si>
  <si>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</si>
  <si>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</si>
  <si>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</si>
  <si>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</si>
  <si>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</si>
  <si>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</si>
  <si>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</si>
  <si>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</si>
  <si>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</si>
  <si>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</si>
  <si>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</si>
  <si>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</si>
  <si>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</si>
  <si>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</si>
  <si>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</si>
  <si>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</si>
  <si>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</si>
  <si>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</si>
  <si>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</si>
  <si>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</si>
  <si>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</si>
  <si>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</si>
  <si>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</si>
  <si>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</si>
  <si>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</si>
  <si>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</si>
  <si>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</si>
  <si>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</si>
  <si>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</si>
  <si>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</si>
  <si>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</si>
  <si>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</si>
  <si>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</si>
  <si>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</si>
  <si>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</si>
  <si>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</si>
  <si>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</si>
  <si>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SO 03</t>
  </si>
  <si>
    <t>Dům č.p. 106 Stavební úpravy</t>
  </si>
  <si>
    <t>STA</t>
  </si>
  <si>
    <t>1</t>
  </si>
  <si>
    <t>{7cbe4a00-f118-4ba0-bebf-5cad9818a678}</t>
  </si>
  <si>
    <t>2</t>
  </si>
  <si>
    <t>/</t>
  </si>
  <si>
    <t>D.1.1</t>
  </si>
  <si>
    <t>Architektonicko-stavební řešení</t>
  </si>
  <si>
    <t>Soupis</t>
  </si>
  <si>
    <t>{885e97bc-55b2-4a18-a782-32365debe7ce}</t>
  </si>
  <si>
    <t>801 45</t>
  </si>
  <si>
    <t>D.1.5</t>
  </si>
  <si>
    <t>Plynová zařízení</t>
  </si>
  <si>
    <t>{f60e2c30-71bb-482f-aadf-3808f048cc9f}</t>
  </si>
  <si>
    <t>D.1.6</t>
  </si>
  <si>
    <t>Zařízení vzduchotechniky</t>
  </si>
  <si>
    <t>{186f7c5c-8647-4675-a598-e11e437be7e1}</t>
  </si>
  <si>
    <t>D.1.7</t>
  </si>
  <si>
    <t>Zařízení zdravotně technických instalací</t>
  </si>
  <si>
    <t>{6984a707-1770-43e1-a622-a97a4077efed}</t>
  </si>
  <si>
    <t>D.1.8</t>
  </si>
  <si>
    <t>Zařízení silnoproudé elektrotechniky vč.bleskosvodů</t>
  </si>
  <si>
    <t>{c3054420-e9c2-4078-b95a-075bd512f8ca}</t>
  </si>
  <si>
    <t>D.1.9</t>
  </si>
  <si>
    <t xml:space="preserve">Zařízení slaboproudé elektrotechniky </t>
  </si>
  <si>
    <t>{bf52919b-70d3-4f9c-8a86-dc95dde9c9b6}</t>
  </si>
  <si>
    <t>D.1.10</t>
  </si>
  <si>
    <t>Sadové úpravy</t>
  </si>
  <si>
    <t>{63071c72-5def-44ae-8d14-726e1293b683}</t>
  </si>
  <si>
    <t>823 27</t>
  </si>
  <si>
    <t>VON</t>
  </si>
  <si>
    <t>Vedlejší a ostatní náklady</t>
  </si>
  <si>
    <t>{71e83eb3-417f-4b2a-af6e-faab4a625cca}</t>
  </si>
  <si>
    <t>1) Krycí list soupisu</t>
  </si>
  <si>
    <t>2) Rekapitulace</t>
  </si>
  <si>
    <t>3) Soupis prací</t>
  </si>
  <si>
    <t>Zpět na list:</t>
  </si>
  <si>
    <t>Rekapitulace stavby</t>
  </si>
  <si>
    <t>KRYCÍ LIST SOUPISU</t>
  </si>
  <si>
    <t>Objekt:</t>
  </si>
  <si>
    <t>SO 03 - Dům č.p. 106 Stavební úpravy</t>
  </si>
  <si>
    <t>Soupis:</t>
  </si>
  <si>
    <t>D.1.1 - Architektonicko-stavební řešení</t>
  </si>
  <si>
    <t>REKAPITULACE ČLENĚNÍ SOUPISU PRACÍ</t>
  </si>
  <si>
    <t>Kód dílu - Popis</t>
  </si>
  <si>
    <t>Cena celkem [CZK]</t>
  </si>
  <si>
    <t>Náklady soupisu celkem</t>
  </si>
  <si>
    <t>-1</t>
  </si>
  <si>
    <t>HSV - Práce a dodávky HSV</t>
  </si>
  <si>
    <t xml:space="preserve">    1 - Zemní práce</t>
  </si>
  <si>
    <t xml:space="preserve">    11 - Zemní práce - přípravné a přidružené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</si>
  <si>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</si>
  <si>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</si>
  <si>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</si>
  <si>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</si>
  <si>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</si>
  <si>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</si>
  <si>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práce-bourání</t>
  </si>
  <si>
    <t xml:space="preserve">    96 - Bourání konstrukcí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</si>
  <si>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</si>
  <si>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</si>
  <si>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</si>
  <si>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</si>
  <si>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</si>
  <si>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</si>
  <si>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</si>
  <si>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</si>
  <si>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</si>
  <si>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731 - Ústřední vytápění - kotelny</t>
  </si>
  <si>
    <t xml:space="preserve">    733 - Ústřední vytápění - rozvodné potrubí</t>
  </si>
  <si>
    <t xml:space="preserve">    735 - Ústřední vytápění - otopná tělesa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</si>
  <si>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</si>
  <si>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</si>
  <si>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</si>
  <si>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</si>
  <si>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</si>
  <si>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</si>
  <si>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</si>
  <si>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772 - Podlahy z kamene</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</si>
  <si>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</si>
  <si>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</si>
  <si>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</si>
  <si>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</si>
  <si>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</si>
  <si>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 xml:space="preserve">    OST - Ostatní</t>
  </si>
  <si>
    <t>M - Práce a dodávky M</t>
  </si>
  <si>
    <t xml:space="preserve">    33-M - Montáže dopr.zaříz.,sklad. zař. a váh</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</si>
  <si>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</si>
  <si>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</si>
  <si>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</si>
  <si>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</si>
  <si>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</si>
  <si>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</si>
  <si>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</si>
  <si>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</si>
  <si>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</si>
  <si>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</si>
  <si>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</si>
  <si>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</si>
  <si>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</si>
  <si>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</si>
  <si>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</si>
  <si>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</si>
  <si>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</si>
  <si>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</si>
  <si>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</si>
  <si>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112101101</t>
  </si>
  <si>
    <t>Kácení stromů s odřezáním kmene a s odvětvením listnatých, průměru kmene přes 100 do 300 mm</t>
  </si>
  <si>
    <t>kus</t>
  </si>
  <si>
    <t>CS ÚRS 2017 02</t>
  </si>
  <si>
    <t>4</t>
  </si>
  <si>
    <t>267712780</t>
  </si>
  <si>
    <t>PSC</t>
  </si>
  <si>
    <t xml:space="preserve">Poznámka k souboru cen:_x000d_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</si>
  <si>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VV</t>
  </si>
  <si>
    <t xml:space="preserve">1            "1.NP viz.přílohy PD: D.1.1.1, D.1.1.3 a D.1.1.8</t>
  </si>
  <si>
    <t>112201101</t>
  </si>
  <si>
    <t>Odstranění pařezů s jejich vykopáním, vytrháním nebo odstřelením, s přesekáním kořenů průměru přes 100 do 300 mm</t>
  </si>
  <si>
    <t>1000615882</t>
  </si>
  <si>
    <t xml:space="preserve">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</si>
  <si>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3</t>
  </si>
  <si>
    <t>131203101</t>
  </si>
  <si>
    <t>Hloubení zapažených i nezapažených jam ručním nebo pneumatickým nářadím s urovnáním dna do předepsaného profilu a spádu v horninách tř. 3 soudržných</t>
  </si>
  <si>
    <t>m3</t>
  </si>
  <si>
    <t>2134166571</t>
  </si>
  <si>
    <t xml:space="preserve">Poznámka k souboru cen:_x000d_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</si>
  <si>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1.PP viz.přílohy PD: D.1.1.1, D.1.1.10 a D.1.1.16</t>
  </si>
  <si>
    <t>(11,10+7,70+0,95+2,30+3,75+1,50+5,95+0,30)*1,20*1,38</t>
  </si>
  <si>
    <t>1.NP viz.přílohy PD: D.1.1.1, D.1.1.11 a D.1.1.16</t>
  </si>
  <si>
    <t xml:space="preserve">5,40*2,90*0,15                 "115</t>
  </si>
  <si>
    <t>Součet</t>
  </si>
  <si>
    <t>139711101</t>
  </si>
  <si>
    <t>Vykopávka v uzavřených prostorách s naložením výkopku na dopravní prostředek v hornině tř. 1 až 4</t>
  </si>
  <si>
    <t>-487607572</t>
  </si>
  <si>
    <t xml:space="preserve">Poznámka k souboru cen:_x000d_
1. V cenách nejsou započteny náklady na podchycení stavebních konstrukcí a případné odvětrávání pracovního prostoru. </t>
  </si>
  <si>
    <t>1.NP viz.přílohy PD: D.1.1.1, D.1.1.3 a D.1.1.8</t>
  </si>
  <si>
    <t xml:space="preserve">(1,75*0,88+2,31*3,88)*0,11        "102</t>
  </si>
  <si>
    <t xml:space="preserve">((3,50+3,55)/2*(4,75+4,72)/2+1,05*0,10+0,80*0,10)*0,11             "103</t>
  </si>
  <si>
    <t xml:space="preserve">(5,14*1,78+5,34*(1,56+1,53)/2+0,90*0,44+0,88*0,10)*0,11          "104</t>
  </si>
  <si>
    <t xml:space="preserve">((4,02+3,95)/2*3,31+0,90*0,05)*0,11               "108                                       </t>
  </si>
  <si>
    <t>"101</t>
  </si>
  <si>
    <t>(1,19*1,18+1,19*0,20+1,23*0,09+1,45*0,82+3,85*(1,26+1,31)/2+1,55*0,32+1,00*0,10)*0,11</t>
  </si>
  <si>
    <t xml:space="preserve">(4,44*1,24+4,34*0,21+4,12*0,45+1,26*0,63)*0,11                 "105</t>
  </si>
  <si>
    <t xml:space="preserve">(2,48*0,20+(2,48+2,745)/2*0,33+2,74*1,15)*0,11                 "106</t>
  </si>
  <si>
    <t xml:space="preserve">2,33*1,39*0,11                "107</t>
  </si>
  <si>
    <t xml:space="preserve">(12,56+1,18*0,40)*0,11             "109</t>
  </si>
  <si>
    <t xml:space="preserve">0,85*0,70*0,11                 "110</t>
  </si>
  <si>
    <t xml:space="preserve">1,265*1,04*0,11                  "113</t>
  </si>
  <si>
    <t xml:space="preserve">1,30*2,60*0,11        "114</t>
  </si>
  <si>
    <t xml:space="preserve">1,30*2,60*0,11             "115</t>
  </si>
  <si>
    <t xml:space="preserve">1,30*2,60*0,11           "116</t>
  </si>
  <si>
    <t xml:space="preserve">1,35*2,60*0,11               "117                               </t>
  </si>
  <si>
    <t>(10,416+8,48*2+5,945+0,573+3,56+3,50+3,47+3,62)*(0,675+0,60)/2*0,30</t>
  </si>
  <si>
    <t>5</t>
  </si>
  <si>
    <t>162201211</t>
  </si>
  <si>
    <t>Vodorovné přemístění výkopku nebo sypaniny stavebním kolečkem s naložením a vyprázdněním kolečka na hromady nebo do dopravního prostředku na vzdálenost do 10 m z horniny tř. 1 až 4</t>
  </si>
  <si>
    <t>1958634130</t>
  </si>
  <si>
    <t>6</t>
  </si>
  <si>
    <t>162201219</t>
  </si>
  <si>
    <t>Vodorovné přemístění výkopku nebo sypaniny stavebním kolečkem s naložením a vyprázdněním kolečka na hromady nebo do dopravního prostředku na vzdálenost do 10 m z horniny Příplatek k ceně za každých dalších 10 m</t>
  </si>
  <si>
    <t>1807494488</t>
  </si>
  <si>
    <t>7</t>
  </si>
  <si>
    <t>162301401</t>
  </si>
  <si>
    <t>Vodorovné přemístění větví, kmenů nebo pařezů s naložením, složením a dopravou do 5000 m větví stromů listnatých, průměru kmene přes 100 do 300 mm</t>
  </si>
  <si>
    <t>-1078125003</t>
  </si>
  <si>
    <t xml:space="preserve">Poznámka k souboru cen:_x000d_
1. Průměr kmene i pařezu se měří v místě řezu. 2. Měrná jednotka je 1 strom. </t>
  </si>
  <si>
    <t>8</t>
  </si>
  <si>
    <t>162301411</t>
  </si>
  <si>
    <t>Vodorovné přemístění větví, kmenů nebo pařezů s naložením, složením a dopravou do 5000 m kmenů stromů listnatých, průměru přes 100 do 300 mm</t>
  </si>
  <si>
    <t>-1209160071</t>
  </si>
  <si>
    <t>9</t>
  </si>
  <si>
    <t>162301421</t>
  </si>
  <si>
    <t>Vodorovné přemístění větví, kmenů nebo pařezů s naložením, složením a dopravou do 5000 m pařezů kmenů, průměru přes 100 do 300 mm</t>
  </si>
  <si>
    <t>-408224983</t>
  </si>
  <si>
    <t xml:space="preserve">1*3            "1.NP viz.přílohy PD: D.1.1.1, D.1.1.3 a D.1.1.8</t>
  </si>
  <si>
    <t>10</t>
  </si>
  <si>
    <t>162301901</t>
  </si>
  <si>
    <t>Vodorovné přemístění větví, kmenů nebo pařezů s naložením, složením a dopravou Příplatek k cenám za každých dalších i započatých 5000 m přes 5000 m větví stromů listnatých, průměru kmene přes 100 do 300 mm</t>
  </si>
  <si>
    <t>1463074304</t>
  </si>
  <si>
    <t>11</t>
  </si>
  <si>
    <t>162301911</t>
  </si>
  <si>
    <t>Vodorovné přemístění větví, kmenů nebo pařezů s naložením, složením a dopravou Příplatek k cenám za každých dalších i započatých 5000 m přes 5000 m kmenů stromů listnatých, o průměru přes 100 do 300 mm</t>
  </si>
  <si>
    <t>-133032918</t>
  </si>
  <si>
    <t>12</t>
  </si>
  <si>
    <t>162301921</t>
  </si>
  <si>
    <t>Vodorovné přemístění větví, kmenů nebo pařezů s naložením, složením a dopravou Příplatek k cenám za každých dalších i započatých 5000 m přes 5000 m pařezů kmenů, průměru přes 100 do 300 mm</t>
  </si>
  <si>
    <t>-1034969402</t>
  </si>
  <si>
    <t>13</t>
  </si>
  <si>
    <t>162701105</t>
  </si>
  <si>
    <t>Vodorovné přemístění výkopku nebo sypaniny po suchu na obvyklém dopravním prostředku, bez naložení výkopku, avšak se složením bez rozhrnutí z horniny tř. 1 až 4 na vzdálenost přes 9 000 do 10 000 m</t>
  </si>
  <si>
    <t>26098356</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</si>
  <si>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</si>
  <si>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57,908+21,550</t>
  </si>
  <si>
    <t>14</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</si>
  <si>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</si>
  <si>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</si>
  <si>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773129642</t>
  </si>
  <si>
    <t>79,458*5</t>
  </si>
  <si>
    <t>167101101</t>
  </si>
  <si>
    <t>Nakládání, skládání a překládání neulehlého výkopku nebo sypaniny nakládání, množství do 100 m3, z hornin tř. 1 až 4</t>
  </si>
  <si>
    <t>-1581579785</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</si>
  <si>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</si>
  <si>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21,550</t>
  </si>
  <si>
    <t>16</t>
  </si>
  <si>
    <t>171201201</t>
  </si>
  <si>
    <t>Uložení sypaniny na skládky</t>
  </si>
  <si>
    <t>-2008119135</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</si>
  <si>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</si>
  <si>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 xml:space="preserve">79,458        "viz. položka 162701105</t>
  </si>
  <si>
    <t>17</t>
  </si>
  <si>
    <t>171201211</t>
  </si>
  <si>
    <t>Uložení sypaniny poplatek za uložení sypaniny na skládce (skládkovné)</t>
  </si>
  <si>
    <t>t</t>
  </si>
  <si>
    <t>-479746665</t>
  </si>
  <si>
    <t>79,458*1,90</t>
  </si>
  <si>
    <t>18</t>
  </si>
  <si>
    <t>174101101</t>
  </si>
  <si>
    <t>Zásyp sypaninou z jakékoliv horniny s uložením výkopku ve vrstvách se zhutněním jam, šachet, rýh nebo kolem objektů v těchto vykopávkách</t>
  </si>
  <si>
    <t>-732714388</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</si>
  <si>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</si>
  <si>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(11,10+7,70+0,95+2,30+3,75+1,50+5,95+0,30)*1,20*0,73</t>
  </si>
  <si>
    <t>19</t>
  </si>
  <si>
    <t>M</t>
  </si>
  <si>
    <t>583312010</t>
  </si>
  <si>
    <t>štěrkopísek netříděný stabilizační zemina</t>
  </si>
  <si>
    <t>1994357776</t>
  </si>
  <si>
    <t>29,390*1,700</t>
  </si>
  <si>
    <t>20</t>
  </si>
  <si>
    <t>174101102</t>
  </si>
  <si>
    <t>Zásyp sypaninou z jakékoliv horniny s uložením výkopku ve vrstvách se zhutněním v uzavřených prostorách s urovnáním povrchu zásypu</t>
  </si>
  <si>
    <t>1030933935</t>
  </si>
  <si>
    <t xml:space="preserve">1,20*1,20*1,00              "žumpa 1.NP viz.přílohy PD: D.1.1.1, D.1.1.3 a D.1.1.8</t>
  </si>
  <si>
    <t>181951102</t>
  </si>
  <si>
    <t>Úprava pláně vyrovnáním výškových rozdílů v hornině tř. 1 až 4 se zhutněním</t>
  </si>
  <si>
    <t>m2</t>
  </si>
  <si>
    <t>-209077914</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</si>
  <si>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</si>
  <si>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 xml:space="preserve">10,45*1,50      "drobné žulové kostky 1.NP viz.přílohy PD: D.1.1.1, D.1.1.11 a D.1.1.16</t>
  </si>
  <si>
    <t>čedičové odseky</t>
  </si>
  <si>
    <t xml:space="preserve">4,21*1,725+4,15*(1,85+1,925)/2+1,725*2,30+(0,83+0,76)/2*2,35    "116</t>
  </si>
  <si>
    <t xml:space="preserve">(1,90+1,46)/2*8,80+(0,86+0,83)/2*1,65                       "117                   </t>
  </si>
  <si>
    <t>22</t>
  </si>
  <si>
    <t>182101101</t>
  </si>
  <si>
    <t>Svahování trvalých svahů do projektovaných profilů s potřebným přemístěním výkopku při svahování v zářezech v hornině tř. 1 až 4</t>
  </si>
  <si>
    <t>1246875058</t>
  </si>
  <si>
    <t xml:space="preserve">Poznámka k souboru cen:_x000d_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</si>
  <si>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 xml:space="preserve">2,00*1,40+3,00*1,40        "120;  121</t>
  </si>
  <si>
    <t>Zemní práce - přípravné a přidružené práce</t>
  </si>
  <si>
    <t>23</t>
  </si>
  <si>
    <t>113106161</t>
  </si>
  <si>
    <t>Rozebrání dlažeb a dílců komunikací pro pěší, vozovek a ploch s přemístěním hmot na skládku na vzdálenost do 3 m nebo s naložením na dopravní prostředek vozovek a ploch, s jakoukoliv výplní spár v ploše jednotlivě do 50 m2 z drobných kostek nebo odseků s ložem z kameniva</t>
  </si>
  <si>
    <t>1769372729</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</si>
  <si>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</si>
  <si>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 xml:space="preserve">10,45*1,50      "drobná žulová kostka 1.NP viz.přílohy PD: D.1.1.1, D.1.1.11 a D.1.1.16</t>
  </si>
  <si>
    <t>Mezisoučet</t>
  </si>
  <si>
    <t>(1,90+1,46)/2*8,80+(0,86+0,76)/2*3,95+1,80*0,50+3,95*1,45</t>
  </si>
  <si>
    <t>(7,10+7,25)/2*2,30</t>
  </si>
  <si>
    <t>Zakládání</t>
  </si>
  <si>
    <t>24</t>
  </si>
  <si>
    <t>211531111</t>
  </si>
  <si>
    <t>Výplň kamenivem do rýh odvodňovacích žeber nebo trativodů bez zhutnění, s úpravou povrchu výplně kamenivem hrubým drceným frakce 16 až 63 mm</t>
  </si>
  <si>
    <t>-753056439</t>
  </si>
  <si>
    <t xml:space="preserve">Poznámka k souboru cen:_x000d_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</si>
  <si>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(11,10+7,70+0,95+2,30+3,75+1,50+5,95+0,30)*1,20*0,35</t>
  </si>
  <si>
    <t>25</t>
  </si>
  <si>
    <t>211971121</t>
  </si>
  <si>
    <t>Zřízení opláštění výplně z geotextilie odvodňovacích žeber nebo trativodů v rýze nebo zářezu se stěnami svislými nebo šikmými o sklonu přes 1:2 při rozvinuté šířce opláštění do 2,5 m</t>
  </si>
  <si>
    <t>-72890042</t>
  </si>
  <si>
    <t xml:space="preserve">Poznámka k souboru cen:_x000d_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</si>
  <si>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(11,10+7,70+0,95+2,30+3,75+1,50+5,95+0,30)*3,50</t>
  </si>
  <si>
    <t>26</t>
  </si>
  <si>
    <t>693111460</t>
  </si>
  <si>
    <t>geotextilie netkaná PP 300 g/m2 do š 8,8 m</t>
  </si>
  <si>
    <t>1421662889</t>
  </si>
  <si>
    <t>117,425*1,02</t>
  </si>
  <si>
    <t>27</t>
  </si>
  <si>
    <t>212312111</t>
  </si>
  <si>
    <t>Lože pro trativody z betonu prostého</t>
  </si>
  <si>
    <t>-1099858533</t>
  </si>
  <si>
    <t xml:space="preserve">Poznámka k souboru cen:_x000d_
1. V cenách jsou započteny i náklady na vyčištění dna rýh a na urovnání povrchu lože. 2. V ceně materiálu jsou započteny i náklady na prohození výkopku. </t>
  </si>
  <si>
    <t>(11,10+7,70+0,95+2,30+3,75+1,50+5,95+0,30)*1,20*0,10</t>
  </si>
  <si>
    <t>28</t>
  </si>
  <si>
    <t>212692111X1</t>
  </si>
  <si>
    <t>Lože pro trativody jílové těsnění na dně výkopu</t>
  </si>
  <si>
    <t>2017462294</t>
  </si>
  <si>
    <t>(11,10+7,70+0,95+2,30+3,75+1,50+5,95+0,30)*1,20*0,20</t>
  </si>
  <si>
    <t>29</t>
  </si>
  <si>
    <t>212755214</t>
  </si>
  <si>
    <t>Trativody bez lože z drenážních trubek plastových flexibilních D 100 mm</t>
  </si>
  <si>
    <t>m</t>
  </si>
  <si>
    <t>1613409787</t>
  </si>
  <si>
    <t xml:space="preserve">Poznámka k souboru cen:_x000d_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</si>
  <si>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 xml:space="preserve">10,30+7,20+0,95+2,30+2,75+1,50+5,95+0,30    "viz.přílohy PD: D.1.1.1, D.1.1.10 a D.1.1.16</t>
  </si>
  <si>
    <t>30</t>
  </si>
  <si>
    <t>273353111</t>
  </si>
  <si>
    <t>Bednění kotevních otvorů a prostupů v základových konstrukcích v deskách včetně polohového zajištění a odbednění, popř. ztraceného bednění z pletiva apod. průřezu přes 0,01 do 0,02 m2, hl. do 0,50 m</t>
  </si>
  <si>
    <t>-679663289</t>
  </si>
  <si>
    <t xml:space="preserve">Poznámka k souboru cen:_x000d_
1. Ceny jsou určeny pro jakýkoliv způsob provádění kotevních otvorů, (např. ztraceným bedněním z pletiva, bandáží na rámu, hranoly polystyrénu s vyjmutím, dutinovými tvarovkami apod.). Ceny lze použít i pro bednění kotevních otvorů a prostupů ve stěnových a stropních konstrukcích. 2. Pro volbu cen kotevních otvorů s proměnným průřezem v části nebo celé výšce otvoru je rozhodující průměrný průřez v místě zkosení. 3. Zalévání kotevních otvorů se oceňuje cenami souboru cen 278 31-1 . Zálivka kotevních otvorů z betonu prostého. </t>
  </si>
  <si>
    <t xml:space="preserve">32          "1.NP viz.přílohy PD: D.1.1.1, D.1.1.11 a D.1.1.20</t>
  </si>
  <si>
    <t>Svislé a kompletní konstrukce</t>
  </si>
  <si>
    <t>31</t>
  </si>
  <si>
    <t>310239211</t>
  </si>
  <si>
    <t>Zazdívka otvorů ve zdivu nadzákladovém cihlami pálenými plochy přes 1 m2 do 4 m2 na maltu vápenocementovou</t>
  </si>
  <si>
    <t>-20422846</t>
  </si>
  <si>
    <t>1,00*2,38*0,30</t>
  </si>
  <si>
    <t>32</t>
  </si>
  <si>
    <t>310239411</t>
  </si>
  <si>
    <t>Zazdívka otvorů ve zdivu nadzákladovém komínovém cihlami pálenými plochy přes 1 m2 do 4 m2 na maltu M10</t>
  </si>
  <si>
    <t>-1747637715</t>
  </si>
  <si>
    <t>1,06*3,13*0,35</t>
  </si>
  <si>
    <t>33</t>
  </si>
  <si>
    <t>310279842</t>
  </si>
  <si>
    <t>Zazdívka otvorů ve zdivu nadzákladovém nepálenými tvárnicemi plochy přes 1 m2 do 4 m2 , ve zdi tl. do 300 mm</t>
  </si>
  <si>
    <t>186449230</t>
  </si>
  <si>
    <t>3.NP viz.přílohy PD: D.1.1.1, D.1.1.13 a D.1.1.16</t>
  </si>
  <si>
    <t>1,10*3,45*0,10+0,60*3,45*0,10</t>
  </si>
  <si>
    <t>34</t>
  </si>
  <si>
    <t>311273312</t>
  </si>
  <si>
    <t>Zdivo z pórobetonových přesných tvárnic nosné z tvárnic na pero a drážku s kapsou jakékoli pevnosti na tenké maltové lože, tloušťka zdiva 300 mm, objemová hmotnost 400 kg/m3</t>
  </si>
  <si>
    <t>1605219679</t>
  </si>
  <si>
    <t>1.NP viz.přílohy PD: D.1.1.1, D.1.1.11 a D.1.1.18</t>
  </si>
  <si>
    <t>(6,00+2,30)*2*2,28*0,30+2,90*(0,175+1,00)/2*0,30*2</t>
  </si>
  <si>
    <t>-1,10*2,10*0,30-0,90*0,45*0,30*2</t>
  </si>
  <si>
    <t>35</t>
  </si>
  <si>
    <t>314231117</t>
  </si>
  <si>
    <t>Zdivo komínů a ventilací volně stojících z cihel pálených plných dl. 290 mm P 7 M až P 15 M, na maltu ze suché směsi 10 MPa</t>
  </si>
  <si>
    <t>1585506743</t>
  </si>
  <si>
    <t xml:space="preserve">Poznámka k souboru cen:_x000d_
1. Množství měrných jednotek se určuje v m3 objemu vyzdívky z cihel nastojato nebo naležato,objem průduchu se odečítá. 2. V cenách zdiva z cihel plných pálených a příčně děrovaných nejsou započteny náklady na: a) úpravu líce režného zdiva; tyto lze ocenit cenami souboru cen 310 90-11 Úprava líce při zdění režného zdiva, b) spárování; tyto lze ocenit cenami souboru cen 62. 63-10.. Spárování vnějších ploch. </t>
  </si>
  <si>
    <t>2.NP viz.přílohy PD: D.1.1.1, D.1.1.12 a D.1.1.16</t>
  </si>
  <si>
    <t>1,20*0,48*2,70+0,84*0,68*2,70</t>
  </si>
  <si>
    <t>1,16*0,575*2,40+0,50*0,80*2,40</t>
  </si>
  <si>
    <t>viz.přílohy PD: D.1.1.1, D.1.1.14 a D.1.1.16</t>
  </si>
  <si>
    <t>1,07*0,47*1,20+0,80*0,47*1,20</t>
  </si>
  <si>
    <t>36</t>
  </si>
  <si>
    <t>314231511</t>
  </si>
  <si>
    <t>Zdivo komínových nebo ventilačních těles dosavadních objektů volně stojících nad střešní rovinou na maltu cementovou včetně spárování, o průřezu průduchu do 150x150 mm z cihel pálených plných, pevnosti P 40 dl. 290 mm,</t>
  </si>
  <si>
    <t>-1617424235</t>
  </si>
  <si>
    <t xml:space="preserve">Poznámka k souboru cen:_x000d_
1. Množství měrných jednotek se určuje v m3 objemu vyzdívky z cihel nastojato nebo naležato, objem průduchu se odečítá. </t>
  </si>
  <si>
    <t>viz.přílohy PD: D.1.1.1, D.1.1.15 a D.1.1.16</t>
  </si>
  <si>
    <t>1,07*0,47*2,00+0,80*0,47*2,00</t>
  </si>
  <si>
    <t>37</t>
  </si>
  <si>
    <t>316381116</t>
  </si>
  <si>
    <t>Komínové krycí desky z betonu tř. C 12/15 až C 16/20 s případnou konstrukční obvodovou výztuží včetně bednění, s potěrem nebo s povrchem vyhlazeným ve spádu k okrajům, s přesahem do 70 mm sešikmeným v podhledu proti zatékání, o tl. přes 80 do 100 mm</t>
  </si>
  <si>
    <t>-1182688923</t>
  </si>
  <si>
    <t>1,17*0,57+0,90*0,57</t>
  </si>
  <si>
    <t>38</t>
  </si>
  <si>
    <t>317121151</t>
  </si>
  <si>
    <t>Montáž překladů ze železobetonových prefabrikátů dodatečně do připravených rýh, světlosti otvoru do 1050 mm</t>
  </si>
  <si>
    <t>-511654985</t>
  </si>
  <si>
    <t xml:space="preserve">Poznámka k souboru cen:_x000d_
1. Ceny jsou určeny za 1 kus dílce, neplatí za 1 kus překladu (za sestavu). 2. Pro volbu cen je rozhodující světlost otvoru. 3. V cenách nejsou započteny náklady na prefabrikované dílce; tyto dílce se oceňují ve specifikaci. </t>
  </si>
  <si>
    <t xml:space="preserve">1            "2   1.NP viz.přílohy PD: D.1.1.1, D.1.1.11 a D.1.1.16</t>
  </si>
  <si>
    <t>39</t>
  </si>
  <si>
    <t>593218980</t>
  </si>
  <si>
    <t>překlad nenosný pórobetonový pro otvor 1010 mm 125x24,9x10 cm</t>
  </si>
  <si>
    <t>133000704</t>
  </si>
  <si>
    <t>40</t>
  </si>
  <si>
    <t>317141215</t>
  </si>
  <si>
    <t>Překlady ploché prefabrikované z pórobetonu osazené do tenkého maltového lože, včetně slepení dvou překladů vedle sebe po celé délce boční plochy, šířky překladu 125 mm, světlost otvoru přes 1250 do 1500 mm</t>
  </si>
  <si>
    <t>1987627416</t>
  </si>
  <si>
    <t xml:space="preserve">Poznámka k souboru cen:_x000d_
1. V cenách jsou započteny náklady na: a) dodání a uložení překladu předepsané délky, včetně podmazáním ložné plochy tenkovrstvou maltou, b) montážní podepření plochých překladů tak, aby světlá vzdálenost mezi podporou a okrajem otvoru nebo mezi podporami byla maximálně 1,25 m. 2. Množství jednotek se určuje v kusech překladů podle šířky a světlosti otvoru. </t>
  </si>
  <si>
    <t xml:space="preserve">1       "4 1.NP viz.přílohy PD: D.1.1.1, D.1.1.11 a D.1.1.16</t>
  </si>
  <si>
    <t>41</t>
  </si>
  <si>
    <t>317142221</t>
  </si>
  <si>
    <t>Překlady nenosné prefabrikované z pórobetonu osazené do tenkého maltového lože, v příčkách přímé, světlost otvoru do 1010 mm tl. 100 mm</t>
  </si>
  <si>
    <t>1610816368</t>
  </si>
  <si>
    <t xml:space="preserve">Poznámka k souboru cen:_x000d_
1. V cenách jsou započteny náklady na dodání a uložení překladu, včetně podmazání ložné plochy tenkovrstvou maltou. </t>
  </si>
  <si>
    <t xml:space="preserve">3+1            "1; 2 1.NP viz.přílohy PD: D.1.1.1, D.1.1.11 a D.1.1.16</t>
  </si>
  <si>
    <t xml:space="preserve">4                   "1 2.NP viz.přílohy PD: D.1.1.1, D.1.1.12 a D.1.1.16</t>
  </si>
  <si>
    <t>42</t>
  </si>
  <si>
    <t>317142222X01</t>
  </si>
  <si>
    <t>Překlady nenosné prefabrikované z pórobetonu osazené do tenkého maltového lože, v příčkách přímé, světlost otvoru 1260 mm tl. 100 mm</t>
  </si>
  <si>
    <t>1976990833</t>
  </si>
  <si>
    <t>43</t>
  </si>
  <si>
    <t>317142321</t>
  </si>
  <si>
    <t>Překlady nenosné prefabrikované z pórobetonu osazené do tenkého maltového lože, v příčkách přímé, světlost otvoru do 1010 mm tl. 125 mm</t>
  </si>
  <si>
    <t>-1599182975</t>
  </si>
  <si>
    <t xml:space="preserve">2            "3 1.NP viz.přílohy PD: D.1.1.1, D.1.1.11 a D.1.1.16</t>
  </si>
  <si>
    <t>44</t>
  </si>
  <si>
    <t>317234410</t>
  </si>
  <si>
    <t>Vyzdívka mezi nosníky cihlami pálenými na maltu cementovou</t>
  </si>
  <si>
    <t>1588985463</t>
  </si>
  <si>
    <t xml:space="preserve">Poznámka k souboru cen:_x000d_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</si>
  <si>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1,30*0,10*0,10+1,55*0,605*0,10+1,45*0,800*0,10+1,15*0,15*0,10+0,90*0,30*0,10</t>
  </si>
  <si>
    <t>4,65*0,18*0,10</t>
  </si>
  <si>
    <t>45</t>
  </si>
  <si>
    <t>317321511</t>
  </si>
  <si>
    <t>Překlady z betonu železového (bez výztuže) tř. C 20/25</t>
  </si>
  <si>
    <t>-61645151</t>
  </si>
  <si>
    <t xml:space="preserve">(1,50+1,30*2)*0,19*0,175       "1.NP viz.přílohy PD: D.1.1.1, D.1.1.11 a D.1.1.18</t>
  </si>
  <si>
    <t>46</t>
  </si>
  <si>
    <t>317324511X01</t>
  </si>
  <si>
    <t>Dobetonování překladu mezi dodatečně osazené válcované nosníky z betonu (bez výztuže) tř. C 20/25</t>
  </si>
  <si>
    <t>1646715309</t>
  </si>
  <si>
    <t>1,55*0,505*0,12+1,45*0,700*0,12+0,90*0,20*0,12</t>
  </si>
  <si>
    <t>47</t>
  </si>
  <si>
    <t>317351107</t>
  </si>
  <si>
    <t>Bednění klenbových pásů, říms nebo překladů překladů neproměnného nebo proměnného průřezu nebo při tvaru zalomeném půdorysně nebo nárysně včetně podpěrné konstrukce do výše 4 m zřízení</t>
  </si>
  <si>
    <t>-876544075</t>
  </si>
  <si>
    <t xml:space="preserve">(1,50+1,30*2)*0,25*2+(1,10+0,90*2)*0,30+0,95*0,605+0,93*0,700+0,55*0,30       </t>
  </si>
  <si>
    <t>48</t>
  </si>
  <si>
    <t>317351108</t>
  </si>
  <si>
    <t>Bednění klenbových pásů, říms nebo překladů překladů neproměnného nebo proměnného průřezu nebo při tvaru zalomeném půdorysně nebo nárysně včetně podpěrné konstrukce do výše 4 m odstranění</t>
  </si>
  <si>
    <t>291213015</t>
  </si>
  <si>
    <t>49</t>
  </si>
  <si>
    <t>317352311</t>
  </si>
  <si>
    <t>Ztracené bednění překladů z pórobetonových U-profilů osazených do maltového lože, bez podpěrné konstrukce, objemová hmotnost 500 kg/m3, délka dílce 599 mm, ve zdech tloušťky 300 mm</t>
  </si>
  <si>
    <t>-1522348557</t>
  </si>
  <si>
    <t xml:space="preserve">Poznámka k souboru cen:_x000d_
1. V cenách nejsou započteny náklady na: a) dodání a uložení betonu; tyto se oceňují cenami souboru cen 317 32-1 . Překlady z betonu železového (bez výztuže), b) dodání a uložení betonářské výztuže; tyto se oceňují cenami souboru cen 317 36- . . Výztuž překladů, říms, žlabů, žlabových říms, klenbových pásů, c) zřízení a odstranění podpěrné konstrukce; tyto se oceňují cenami souboru cen 411 35-417 Podpěrná konstrukce stropů. 2. Množství jednotek se určuje v m délky překladu. </t>
  </si>
  <si>
    <t xml:space="preserve">1,20*3      "1.NP viz.přílohy PD: D.1.1.1, D.1.1.11 a D.1.1.18</t>
  </si>
  <si>
    <t>50</t>
  </si>
  <si>
    <t>317361821</t>
  </si>
  <si>
    <t>Výztuž překladů, říms, žlabů, žlabových říms, klenbových pásů z betonářské oceli 10 505 (R) nebo BSt 500</t>
  </si>
  <si>
    <t>1111643134</t>
  </si>
  <si>
    <t>(0,11313-0,088)*1,10</t>
  </si>
  <si>
    <t>51</t>
  </si>
  <si>
    <t>317944321</t>
  </si>
  <si>
    <t>Válcované nosníky dodatečně osazované do připravených otvorů bez zazdění hlav do č. 12</t>
  </si>
  <si>
    <t>-2033934287</t>
  </si>
  <si>
    <t xml:space="preserve">Poznámka k souboru cen:_x000d_
1. V cenách jsou zahrnuty náklady na dodávku a montáž válcovaných nosníků. 2. Ceny jsou určeny pouze pro ocenění konstrukce překladů nad otvory. </t>
  </si>
  <si>
    <t xml:space="preserve">(0,01887+0,01221+0,0777+0,0666)*1,20  "1.NP viz.přílohy PD: D.1.1.1, D.1.1.11 a D.1.1.16</t>
  </si>
  <si>
    <t>52</t>
  </si>
  <si>
    <t>317944323</t>
  </si>
  <si>
    <t>Válcované nosníky dodatečně osazované do připravených otvorů bez zazdění hlav č. 14 až 22</t>
  </si>
  <si>
    <t>1314992167</t>
  </si>
  <si>
    <t xml:space="preserve">0,33134-0,210  "1.NP viz.přílohy PD: D.1.1.1, D.1.1.11 a D.1.1.16</t>
  </si>
  <si>
    <t>53</t>
  </si>
  <si>
    <t>340238211</t>
  </si>
  <si>
    <t>Zazdívka otvorů v příčkách nebo stěnách plochy přes 0,25 m2 do 1 m2 cihlami pálenými, tl. do 100 mm</t>
  </si>
  <si>
    <t>-333834115</t>
  </si>
  <si>
    <t>1,05*2,38-0,80*1,97+0,15*2,63*2</t>
  </si>
  <si>
    <t>54</t>
  </si>
  <si>
    <t>340239234</t>
  </si>
  <si>
    <t>Zazdívka otvorů v příčkách nebo stěnách plochy přes 1 m2 do 4 m2 příčkovkami hladkými pórobetonovými, objemové hmotnosti 500 kg/m3, tl. příčky 125 mm</t>
  </si>
  <si>
    <t>246975810</t>
  </si>
  <si>
    <t>1,60*2,38-0,80*1,97</t>
  </si>
  <si>
    <t>55</t>
  </si>
  <si>
    <t>342272323</t>
  </si>
  <si>
    <t>Příčky z pórobetonových přesných příčkovek hladkých, objemové hmotnosti 500 kg/m3 na tenké maltové lože, tloušťky příčky 100 mm</t>
  </si>
  <si>
    <t>-1656847283</t>
  </si>
  <si>
    <t>2,685*2,63-1,45*1,97+(0,90+1,30)*2,78-0,60*1,97</t>
  </si>
  <si>
    <t>(3,30+1,90+1,60)*2,78-0,70*1,97*2-0,80*1,97+0,50*2,38*2</t>
  </si>
  <si>
    <t>3,053*2,55+1,45*2*2,55+(2,318+1,10)*2,55-0,60*1,97*4-1,00*0,25*4-1,25*1,97</t>
  </si>
  <si>
    <t>-2,00*0,25</t>
  </si>
  <si>
    <t>56</t>
  </si>
  <si>
    <t>342272423</t>
  </si>
  <si>
    <t>Příčky z pórobetonových přesných příčkovek hladkých, objemové hmotnosti 500 kg/m3 na tenké maltové lože, tloušťky příčky 125 mm</t>
  </si>
  <si>
    <t>-781714334</t>
  </si>
  <si>
    <t>5,945*2,63-0,80*1,97</t>
  </si>
  <si>
    <t>57</t>
  </si>
  <si>
    <t>342291121</t>
  </si>
  <si>
    <t>Ukotvení příček plochými kotvami, do konstrukce cihelné</t>
  </si>
  <si>
    <t>-330083714</t>
  </si>
  <si>
    <t xml:space="preserve">Poznámka k souboru cen:_x000d_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</si>
  <si>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 xml:space="preserve">2,65*14      "1.NP viz.přílohy PD: D.1.1.1, D.1.1.11 a D.1.1.16</t>
  </si>
  <si>
    <t xml:space="preserve">2,50*6         "2.NP viz.přílohy PD: D.1.1.1, D.1.1.12 a D.1.1.16</t>
  </si>
  <si>
    <t>58</t>
  </si>
  <si>
    <t>346234314</t>
  </si>
  <si>
    <t>Zazdívka rýh pro ventilační průduchy cihlami P 20, na maltu vápenocementovou MVC 25, průřezu 150x300 mm s vytvořením průduchu plastovou troubou</t>
  </si>
  <si>
    <t>899070459</t>
  </si>
  <si>
    <t xml:space="preserve">1,20       "T2 1.NP viz.přílohy PD: D.1.1.1, D.1.1.11, D.1.1.16 a D.1.1.19</t>
  </si>
  <si>
    <t xml:space="preserve">1,20       "T3 1.NP viz.přílohy PD: D.1.1.1, D.1.1.11, D.1.1.16 a D.1.1.19</t>
  </si>
  <si>
    <t>59</t>
  </si>
  <si>
    <t>346244381</t>
  </si>
  <si>
    <t>Plentování ocelových válcovaných nosníků jednostranné cihlami na maltu, výška stojiny do 200 mm</t>
  </si>
  <si>
    <t>1659623005</t>
  </si>
  <si>
    <t>1,50*0,12*2+1,40*0,12*2+1,10*0,12*2+0,85*0,12*2+4,60*0,18*2</t>
  </si>
  <si>
    <t>60</t>
  </si>
  <si>
    <t>346272115</t>
  </si>
  <si>
    <t>Přizdívky izolační a ochranné z pórobetonových tvárnic o objemové hmotnosti 500 kg/m3, na tenké maltové lože tloušťky přizdívky 150 mm</t>
  </si>
  <si>
    <t>1799784754</t>
  </si>
  <si>
    <t>0,93*1,30+0,92*1,30</t>
  </si>
  <si>
    <t>61</t>
  </si>
  <si>
    <t>346481111</t>
  </si>
  <si>
    <t>Zaplentování rýh, potrubí, válcovaných nosníků, výklenků nebo nik jakéhokoliv tvaru, na maltu ve stěnách nebo před stěnami rabicovým pletivem</t>
  </si>
  <si>
    <t>-1277830455</t>
  </si>
  <si>
    <t xml:space="preserve">Poznámka k souboru cen:_x000d_
1. Ceny jsou určeny pro uchycení pletiva na sousední konstrukci (zdivo apod.), kde není nutné tvarování ocelové podkladní kostry. 2. V cenách jsou započteny i náklady na potřebné vypnutí pletiva přetažením a zakotvením drátů a provedení postřiku maltou. 3. V cenách nejsou započteny náklady na omítku. </t>
  </si>
  <si>
    <t>1,50*0,20*4+1,40*0,20*5+1,10*0,20+0,85*0,20*2+4,60*0,30</t>
  </si>
  <si>
    <t>62</t>
  </si>
  <si>
    <t>346971131</t>
  </si>
  <si>
    <t>Izolace proti šíření zvuku prováděná současně při zdění z lepenky asfaltové hadrové pod příčky dvojitá, složená z 10 mm tl. vrstvy upraveného maltového písku, lepenky pískované, nepískované a 15 mm tl. vrstvy malty MC 5, v pruzích š. do 100 mm</t>
  </si>
  <si>
    <t>-187514346</t>
  </si>
  <si>
    <t xml:space="preserve">Poznámka k souboru cen:_x000d_
1. U položek -1121 až -1142 a -1221 až -1242 se množství měrných jednotek určuje v m délky příčky. </t>
  </si>
  <si>
    <t>2,685+(0,90+1,30)+(3,30+1,90+1,60)+0,50*2</t>
  </si>
  <si>
    <t>3,053+1,45*2+(2,318+1,10)</t>
  </si>
  <si>
    <t>63</t>
  </si>
  <si>
    <t>346971132</t>
  </si>
  <si>
    <t>Izolace proti šíření zvuku prováděná současně při zdění z lepenky asfaltové hadrové pod příčky dvojitá, složená z 10 mm tl. vrstvy upraveného maltového písku, lepenky pískované, nepískované a 15 mm tl. vrstvy malty MC 5, v pruzích š. přes 100 do 200 mm</t>
  </si>
  <si>
    <t>-1180142162</t>
  </si>
  <si>
    <t xml:space="preserve">5,945       "1.NP viz.přílohy PD: D.1.1.1, D.1.1.11 a D.1.1.16</t>
  </si>
  <si>
    <t>64</t>
  </si>
  <si>
    <t>348211223</t>
  </si>
  <si>
    <t>Zdivo plotových zdí a podezdívek z kamenných kvádrů na maltu z pravidelných kamenů (na vazbu) objemu 1 kusu kamene přes 0,02 m3, šířka spáry přes 10 do 20 mm</t>
  </si>
  <si>
    <t>-376173465</t>
  </si>
  <si>
    <t xml:space="preserve">Poznámka k souboru cen:_x000d_
1. V cenách nejsou započteny náklady na spárování zdiva; tyto se oceňují cenami souboru cen 628 63-12 Spárování zdiva opěrných zdí a valů části A05 tohoto katalogu. 2. V případě, že není nutno kámen nakupovat nebo je potřeba zohlednit jeho specifické vlastnosti, lze ocenit zdění z kamene cenami souboru cen 348 21- Zdění plotových zdí a podezdívek z lomového kamene. </t>
  </si>
  <si>
    <t xml:space="preserve">0,40*0,275*1,50*14  "1.NP viz.přílohy PD: D.1.1.1, D.1.1.11 a D.1.1.16</t>
  </si>
  <si>
    <t>65</t>
  </si>
  <si>
    <t>348211912</t>
  </si>
  <si>
    <t>Zdivo plotových zdí a podezdívek z kamenných kvádrů na maltu Příplatek k cenám za lícování zdiva oboustranné</t>
  </si>
  <si>
    <t>1810404866</t>
  </si>
  <si>
    <t>2,310*2</t>
  </si>
  <si>
    <t>66</t>
  </si>
  <si>
    <t>348211921</t>
  </si>
  <si>
    <t>Zdivo plotových zdí a podezdívek z kamenných kvádrů na maltu Příplatek k cenám za vytvoření hrany rohu</t>
  </si>
  <si>
    <t>-2073694793</t>
  </si>
  <si>
    <t xml:space="preserve">4*1,50*14  "1.NP viz.přílohy PD: D.1.1.1, D.1.1.11 a D.1.1.16</t>
  </si>
  <si>
    <t>67</t>
  </si>
  <si>
    <t>348211922</t>
  </si>
  <si>
    <t>Zdivo plotových zdí a podezdívek z kamenných kvádrů na maltu Příplatek k cenám za vytvoření hrany nároží</t>
  </si>
  <si>
    <t>1075608212</t>
  </si>
  <si>
    <t xml:space="preserve">4*0,10*14  "1.NP viz.přílohy PD: D.1.1.1, D.1.1.11 a D.1.1.16</t>
  </si>
  <si>
    <t>68</t>
  </si>
  <si>
    <t>348501222X10</t>
  </si>
  <si>
    <t xml:space="preserve">dřevěné oplocení výšky 1 500 mm kotvené do kamenných sloupků </t>
  </si>
  <si>
    <t>366202152</t>
  </si>
  <si>
    <t>2,10*2+1,20*3+2,085+2,00*3+1,125*2+1,425+1,725</t>
  </si>
  <si>
    <t>69</t>
  </si>
  <si>
    <t>348501322X10</t>
  </si>
  <si>
    <t xml:space="preserve">branka oplocení výšky 1400 x 2000 mm kotvená do kamenných sloupků </t>
  </si>
  <si>
    <t>-482899910</t>
  </si>
  <si>
    <t xml:space="preserve">1            "1.NP viz.přílohy PD: D.1.1.1, D.1.1.11 a D.1.1.16</t>
  </si>
  <si>
    <t>70</t>
  </si>
  <si>
    <t>349231811</t>
  </si>
  <si>
    <t>Přizdívka z cihel ostění s ozubem ve vybouraných otvorech, s vysekáním kapes pro zavázaní přes 80 do 150 mm</t>
  </si>
  <si>
    <t>-1123236146</t>
  </si>
  <si>
    <t xml:space="preserve">Poznámka k souboru cen:_x000d_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</si>
  <si>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0,60*1,20*2+0,60*2,20*2+0,80*1,20*2+0,30*1,00*2+0,15*2,20*2*6</t>
  </si>
  <si>
    <t xml:space="preserve">0,30*2,20*2             "2.NP viz.přílohy PD: D.1.1.1, D.1.1.12 a D.1.1.16</t>
  </si>
  <si>
    <t>71</t>
  </si>
  <si>
    <t>388381112</t>
  </si>
  <si>
    <t>Kanály (suché) pro rozvody inženýrských sítí betonové nebo železobetonové včetně bednění a odbednění, s betonovou základovou deskou a se zatřením dna, s vyspravením vnitřních stěn cementovou maltou nebo s omítnutím vnitřních stěn zatřenou cementovou omítkou, bez úpravy vnějších stěn, bez zakrytí betonové volné, vnitřního průřezu (šířka x výška) přes 150x150 do 300x300 mm</t>
  </si>
  <si>
    <t>-1651018943</t>
  </si>
  <si>
    <t xml:space="preserve">Poznámka k souboru cen:_x000d_
1. Neodpovídají-li rozměry v projektu, lze použít cena pro rozměry nejbližší průřezové ploše příslušného rozmezí. </t>
  </si>
  <si>
    <t>1.NP viz.přílohy PD: D.1.1.1, D.1.1.11, D.1.1.16 a D.1.1.20</t>
  </si>
  <si>
    <t>10,416+8,48*2+5,945+0,573+3,56+3,50+3,47+3,62</t>
  </si>
  <si>
    <t>Vodorovné konstrukce</t>
  </si>
  <si>
    <t>72</t>
  </si>
  <si>
    <t>411121221</t>
  </si>
  <si>
    <t>Montáž prefabrikovaných železobetonových stropů se zalitím spár, včetně podpěrné konstrukce, na cementovou maltu ze stropních desek, šířky do 600 mm a délky do 900 mm</t>
  </si>
  <si>
    <t>276800131</t>
  </si>
  <si>
    <t xml:space="preserve">Poznámka k souboru cen:_x000d_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</si>
  <si>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 xml:space="preserve">145       "D1 1.NP viz.přílohy PD: D.1.1.1, D.1.1.11, D.1.1.16 a D.1.1.19</t>
  </si>
  <si>
    <t>73</t>
  </si>
  <si>
    <t>593412080</t>
  </si>
  <si>
    <t>deska stropní plná PZD 59x29x6,5 cm</t>
  </si>
  <si>
    <t>1078715509</t>
  </si>
  <si>
    <t>74</t>
  </si>
  <si>
    <t>413941121</t>
  </si>
  <si>
    <t>Osazování ocelových válcovaných nosníků ve stropech I nebo IE nebo U nebo UE nebo L do č.12 nebo výšky do 120 mm</t>
  </si>
  <si>
    <t>197018572</t>
  </si>
  <si>
    <t xml:space="preserve">Poznámka k souboru cen:_x000d_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</si>
  <si>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 xml:space="preserve">0,03328       "1.NP viz.přílohy PD: D.1.1.1, D.1.1.11, D.1.1.16 a D.1.1.19</t>
  </si>
  <si>
    <t>75</t>
  </si>
  <si>
    <t>130104201X4</t>
  </si>
  <si>
    <t>úhelník ocelový rovnostranný, v jakosti 11 375, 50 x 50 x 4 mm</t>
  </si>
  <si>
    <t>201699687</t>
  </si>
  <si>
    <t>76</t>
  </si>
  <si>
    <t>417321414</t>
  </si>
  <si>
    <t>Ztužující pásy a věnce z betonu železového (bez výztuže) tř. C 20/25</t>
  </si>
  <si>
    <t>1756872389</t>
  </si>
  <si>
    <t xml:space="preserve">((6,00+2,30)*2-1,50-1,30*2)*0,19*0,175    "1.NP viz.přílohy PD: D.1.1.1, D.1.1.11 a D.1.1.16</t>
  </si>
  <si>
    <t>77</t>
  </si>
  <si>
    <t>417352311</t>
  </si>
  <si>
    <t>Ztracené bednění věnců z pórobetonových U-profilů osazených do maltového lože, objemová hmotnost 500 kg/m3, délka dílce 599 mm, ve zdech tloušťky 300 mm</t>
  </si>
  <si>
    <t>-2115611585</t>
  </si>
  <si>
    <t xml:space="preserve">Poznámka k souboru cen:_x000d_
1. V cenách nejsou započteny náklady na: a) dodání a uložení betonu; tyto se oceňují cenami souboru cen 417 32-1 . Ztužující pásy a věnce z betonu železového (bez výztuže), b) dodání a uložení betonářské výztuže; tyto se oceňují cenami souboru cen 417 36- . . Výztuž ztužujících pásů a věnců. 2. Množství jednotek se určuje v m délky ztužujícího věnce. </t>
  </si>
  <si>
    <t xml:space="preserve">(6,00+2,30)*2-1,20*3       "1.NP viz.přílohy PD: D.1.1.1, D.1.1.11 a D.1.1.16</t>
  </si>
  <si>
    <t>78</t>
  </si>
  <si>
    <t>417361821</t>
  </si>
  <si>
    <t>Výztuž ztužujících pásů a věnců z betonářské oceli 10 505 (R) nebo BSt 500</t>
  </si>
  <si>
    <t>187209055</t>
  </si>
  <si>
    <t xml:space="preserve">0,088*1,10  "1.NP viz.přílohy PD: D.1.1.1, D.1.1.11 a D.1.1.16</t>
  </si>
  <si>
    <t>79</t>
  </si>
  <si>
    <t>434191421</t>
  </si>
  <si>
    <t>Osazování schodišťových stupňů kamenných s vyspárováním styčných spár, s provizorním dřevěným zábradlím a dočasným zakrytím stupnic prkny na desku, stupňů broušených nebo leštěných</t>
  </si>
  <si>
    <t>-1817018390</t>
  </si>
  <si>
    <t xml:space="preserve">Poznámka k souboru cen:_x000d_
1. U cen -1441, -1443, -1461, -1462 je započtena podpěrná konstrukce visuté části stupňů. 2. Množství měrných jednotek se určuje v m délky stupňů včetně uložení. 3. Dodávka stupňů se oceňuje ve specifikaci. </t>
  </si>
  <si>
    <t>1,45*(5+7)+1,00*3</t>
  </si>
  <si>
    <t>80</t>
  </si>
  <si>
    <t>583880311X2</t>
  </si>
  <si>
    <t>stupeň schodišťový kamenný 182,5x300x1450 mm zhotovených dle stávajících vybouraných stupňů</t>
  </si>
  <si>
    <t>-373092986</t>
  </si>
  <si>
    <t>81</t>
  </si>
  <si>
    <t>583880321X3</t>
  </si>
  <si>
    <t>stupeň schodišťový kamenný 150x300x1000 mm zhotovených dle stávajících vybouraných stupňů</t>
  </si>
  <si>
    <t>-1469695779</t>
  </si>
  <si>
    <t>82</t>
  </si>
  <si>
    <t>434231211X1</t>
  </si>
  <si>
    <t>Stupně zděné nastojato z cihel šamotových na cementovou maltu, na urovnaný terén, s vyspárováním přímé</t>
  </si>
  <si>
    <t>1790838187</t>
  </si>
  <si>
    <t xml:space="preserve">1,20*12  "viz.přílohy PD: D.1.1.1, D.1.1.10 a D.1.1.16</t>
  </si>
  <si>
    <t>Komunikace pozemní</t>
  </si>
  <si>
    <t>83</t>
  </si>
  <si>
    <t>591211111</t>
  </si>
  <si>
    <t>Kladení dlažby z kostek s provedením lože do tl. 50 mm, s vyplněním spár, s dvojím beraněním a se smetením přebytečného materiálu na krajnici drobných z kamene, do lože z kameniva těženého</t>
  </si>
  <si>
    <t>2022159583</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</si>
  <si>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</si>
  <si>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84</t>
  </si>
  <si>
    <t>583800191X1</t>
  </si>
  <si>
    <t>Čedičové odseky</t>
  </si>
  <si>
    <t>-1529285816</t>
  </si>
  <si>
    <t xml:space="preserve">37,109*0,10*0,10*3,00                "viz. položka 591211111 a 113106161</t>
  </si>
  <si>
    <t>85</t>
  </si>
  <si>
    <t>591411111</t>
  </si>
  <si>
    <t>Kladení dlažby z mozaiky komunikací pro pěší s vyplněním spár, s dvojím beraněním a se smetením přebytečného materiálu na vzdálenost do 3 m jednobarevné, s ložem tl. do 40 mm z kameniva</t>
  </si>
  <si>
    <t>-1498526106</t>
  </si>
  <si>
    <t xml:space="preserve">Poznámka k souboru cen:_x000d_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</si>
  <si>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 xml:space="preserve">3,12*1,45        "119</t>
  </si>
  <si>
    <t xml:space="preserve">0,69*1,45+3,00*1,76                   "116</t>
  </si>
  <si>
    <t>86</t>
  </si>
  <si>
    <t>583800140</t>
  </si>
  <si>
    <t>mozaika dlažební štípaná, čedič 4/6 cm</t>
  </si>
  <si>
    <t>-1191316078</t>
  </si>
  <si>
    <t>10,805*0,05*3,00*1,02</t>
  </si>
  <si>
    <t>Úpravy povrchů, podlahy a osazování výplní</t>
  </si>
  <si>
    <t>87</t>
  </si>
  <si>
    <t>611131101</t>
  </si>
  <si>
    <t>Podkladní a spojovací vrstva vnitřních omítaných ploch cementový postřik nanášený ručně celoplošně stropů</t>
  </si>
  <si>
    <t>748602628</t>
  </si>
  <si>
    <t xml:space="preserve">16,75           "101</t>
  </si>
  <si>
    <t xml:space="preserve">29,59+4,14*0,18+4,14*0,18*2            "102   </t>
  </si>
  <si>
    <t xml:space="preserve">16,08            "103</t>
  </si>
  <si>
    <t xml:space="preserve">9,42              "104</t>
  </si>
  <si>
    <t xml:space="preserve">0,59                 "106</t>
  </si>
  <si>
    <t xml:space="preserve">3,05                "109</t>
  </si>
  <si>
    <t xml:space="preserve">1,93                "110</t>
  </si>
  <si>
    <t xml:space="preserve">1,44                 "111</t>
  </si>
  <si>
    <t xml:space="preserve">6,23               "112</t>
  </si>
  <si>
    <t xml:space="preserve">1,07                 "113 </t>
  </si>
  <si>
    <t xml:space="preserve">1,26                  "114</t>
  </si>
  <si>
    <t xml:space="preserve">29,53                  "202</t>
  </si>
  <si>
    <t xml:space="preserve">19,63                  "203</t>
  </si>
  <si>
    <t xml:space="preserve">4,57                "212</t>
  </si>
  <si>
    <t xml:space="preserve">4,60                "213</t>
  </si>
  <si>
    <t xml:space="preserve">(6,78+6,897)/2*2,60+1,40*1,075-0,60*0,85-0,65*1,05              "301; 310; 311</t>
  </si>
  <si>
    <t xml:space="preserve">(6,16+6,24)/2*(2,70+2,62)/2+5,50*1,95               "302</t>
  </si>
  <si>
    <t xml:space="preserve">(5,87+5,92)/2*2,06+5,55*1,95                "303    </t>
  </si>
  <si>
    <t xml:space="preserve">1,68*1,95+(1,68+1,525)/2*1,00+1,10*0,975+0,55*0,315*2+1,00*0,23*2                "304</t>
  </si>
  <si>
    <t xml:space="preserve">1,20*0,82+1,20*1,75+1,00*0,20          "305</t>
  </si>
  <si>
    <t xml:space="preserve">1,47*0,82+1,525*1,30+1,20*0,635           "306</t>
  </si>
  <si>
    <t xml:space="preserve">4,30*1,95+4,30*0,20+4,39*1,925                 "307</t>
  </si>
  <si>
    <t xml:space="preserve">2,305*1,80+0,55*0,315*2+1,00*0,23*2            "308      </t>
  </si>
  <si>
    <t xml:space="preserve">(1,90+1,87)/2*(2,515+2,37)/2+1,87*1,95                   "309</t>
  </si>
  <si>
    <t>"401</t>
  </si>
  <si>
    <t xml:space="preserve">10,10*0,50+(15,10+10,10)/2*2,80+(5,00+0,50)/2*2,80*2+(10,10+15,15)/2*2,80-0,47*1,20               </t>
  </si>
  <si>
    <t>-0,47*1,50-0,55*1,18</t>
  </si>
  <si>
    <t>88</t>
  </si>
  <si>
    <t>611131105</t>
  </si>
  <si>
    <t>Podkladní a spojovací vrstva vnitřních omítaných ploch cementový postřik nanášený ručně celoplošně schodišťových konstrukcí</t>
  </si>
  <si>
    <t>738894323</t>
  </si>
  <si>
    <t xml:space="preserve">(0,65+1,525)*2,40                "311</t>
  </si>
  <si>
    <t>89</t>
  </si>
  <si>
    <t>611142022</t>
  </si>
  <si>
    <t>Potažení vnitřních ploch pletivem rákosovou rohoží přichycením stropů v jedné vrstvě</t>
  </si>
  <si>
    <t>1725355351</t>
  </si>
  <si>
    <t xml:space="preserve">Poznámka k souboru cen:_x000d_
1. V cenách -2001 jsou započteny i náklady na tmel. </t>
  </si>
  <si>
    <t>90</t>
  </si>
  <si>
    <t>611311142</t>
  </si>
  <si>
    <t>Omítka vápenná vnitřních ploch nanášená ručně dvouvrstvá štuková, tloušťky jádrové omítky do 10 mm a tloušťky štuku do 3 mm vodorovných konstrukcí stropů žebrových nebo osamělých trámů</t>
  </si>
  <si>
    <t>-30930953</t>
  </si>
  <si>
    <t xml:space="preserve">Poznámka k souboru cen:_x000d_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</si>
  <si>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91</t>
  </si>
  <si>
    <t>611311143</t>
  </si>
  <si>
    <t>Omítka vápenná vnitřních ploch nanášená ručně dvouvrstvá štuková, tloušťky jádrové omítky do 10 mm a tloušťky štuku do 3 mm vodorovných konstrukcí kleneb nebo skořepin</t>
  </si>
  <si>
    <t>262885816</t>
  </si>
  <si>
    <t xml:space="preserve">1,30*6,30  "001 1.PP viz.přílohy PD: D.1.1.1, D.1.1.10 a D.1.1.16</t>
  </si>
  <si>
    <t>92</t>
  </si>
  <si>
    <t>611311145</t>
  </si>
  <si>
    <t>Omítka vápenná vnitřních ploch nanášená ručně dvouvrstvá štuková, tloušťky jádrové omítky do 10 mm a tloušťky štuku do 3 mm schodišťových konstrukcí stropů, stěn, ramen nebo nosníků</t>
  </si>
  <si>
    <t>1189625626</t>
  </si>
  <si>
    <t xml:space="preserve">5,220         "viz. položka 611131105</t>
  </si>
  <si>
    <t>93</t>
  </si>
  <si>
    <t>611325421</t>
  </si>
  <si>
    <t>Oprava vápenocementové nebo vápenné omítky vnitřních ploch štukové dvouvrstvé, tloušťky do 20 mm stropů, v rozsahu opravované plochy do 10%</t>
  </si>
  <si>
    <t>-113372915</t>
  </si>
  <si>
    <t xml:space="preserve">Poznámka k souboru cen:_x000d_
1. Pro ocenění opravy omítek plochy do 1 m2 se použijí ceny souboru cen 61. 32-52.. Vápenocementová nebo vápenná omítka jednotlivých malých ploch. </t>
  </si>
  <si>
    <t xml:space="preserve">4,20*3,96-2,325*1,10       "201</t>
  </si>
  <si>
    <t xml:space="preserve">(4,23+4,27)/2*4,27            "204</t>
  </si>
  <si>
    <t xml:space="preserve">(4,20+4,28)/2*(4,05+4,02)/2           "205</t>
  </si>
  <si>
    <t xml:space="preserve">9,95          "206</t>
  </si>
  <si>
    <t xml:space="preserve">2,31            "207</t>
  </si>
  <si>
    <t xml:space="preserve">1,95                        "208</t>
  </si>
  <si>
    <t xml:space="preserve">1,31                        "209</t>
  </si>
  <si>
    <t xml:space="preserve">2,06                        "210   </t>
  </si>
  <si>
    <t xml:space="preserve">1,31                    "211</t>
  </si>
  <si>
    <t>94</t>
  </si>
  <si>
    <t>611325423</t>
  </si>
  <si>
    <t>Oprava vápenocementové nebo vápenné omítky vnitřních ploch štukové dvouvrstvé, tloušťky do 20 mm stropů, v rozsahu opravované plochy přes 30 do 50%</t>
  </si>
  <si>
    <t>211570840</t>
  </si>
  <si>
    <t xml:space="preserve">0,50*3,00+0,22*3,70+4,22*4,50              "101</t>
  </si>
  <si>
    <t xml:space="preserve">(3,56+3,62)/2*(4,80+4,85)/2         "108</t>
  </si>
  <si>
    <t>95</t>
  </si>
  <si>
    <t>611995111X03</t>
  </si>
  <si>
    <t>Příplatky k cenám oprav vnitřních povrchů za provádění omítek na na rákosové rohoži ve stropech, v rozsahu opravované plochy do 10%</t>
  </si>
  <si>
    <t>326329933</t>
  </si>
  <si>
    <t xml:space="preserve">68,221         "viz. položka 611325421</t>
  </si>
  <si>
    <t>96</t>
  </si>
  <si>
    <t>612131101</t>
  </si>
  <si>
    <t>Podkladní a spojovací vrstva vnitřních omítaných ploch cementový postřik nanášený ručně celoplošně stěn</t>
  </si>
  <si>
    <t>391237621</t>
  </si>
  <si>
    <t xml:space="preserve">2,685*2,10-1,45*1,97                "101</t>
  </si>
  <si>
    <t xml:space="preserve">2,685*2,10-1,45*1,97+5,945*2,45-0,80*1,97                  "102</t>
  </si>
  <si>
    <t xml:space="preserve">5,945*2,45-0,80*1,97+1,60*2,10-0,80*1,97                    "103</t>
  </si>
  <si>
    <t xml:space="preserve">1,60*2,10-0,80*1,97                       "104</t>
  </si>
  <si>
    <t xml:space="preserve">(1,90+1,60)*2*2,63-0,80*1,97         "109</t>
  </si>
  <si>
    <t xml:space="preserve">(0,90+1,60)*2*2,63-0,70*1,97*2              "110</t>
  </si>
  <si>
    <t xml:space="preserve">(0,90+1,60)*2*2,63-0,70*1,97                  "111</t>
  </si>
  <si>
    <t xml:space="preserve">(2,068+3,30)*2*2,63+(1,015+2,10*2)*0,80-0,80*1,97*3-0,60*1,97-0,70*1,97         "112             </t>
  </si>
  <si>
    <t xml:space="preserve">(0,90+1,20)*2*2,63-0,60*1,97   "113</t>
  </si>
  <si>
    <t>"115</t>
  </si>
  <si>
    <t>(5,40+2,30)*2*2,385+2,30*0,665/2*2+(1,10+2,10*2)*0,125</t>
  </si>
  <si>
    <t>(0,90+0,45*2)*0,125*2-1,10*2,10-0,90*0,45*2</t>
  </si>
  <si>
    <t xml:space="preserve">(0,87+0,31)*2,28                  "202</t>
  </si>
  <si>
    <t>"206</t>
  </si>
  <si>
    <t>(0,90+3,703+0,92+0,465+2,80+1,835+2,418+1,20+1,61)*2,35-0,60*1,97*2-1,25*1,97</t>
  </si>
  <si>
    <t xml:space="preserve">(0,91+2,02*2)*0,25+(0,89+2,02*2)*0,25-0,80*1,97*3      </t>
  </si>
  <si>
    <t xml:space="preserve">(2,318+1,10)*2*2,35            "207</t>
  </si>
  <si>
    <t xml:space="preserve">(1,35+1,45)*2*2,35-0,60*0,63-0,60*1,97*2                 "208</t>
  </si>
  <si>
    <t xml:space="preserve">(0,92+1,45)*2*2,35-0,60*1,97                        "209</t>
  </si>
  <si>
    <t xml:space="preserve">(1,453+1,45)*2*2,35-1,20*0,63-0,60*1,97*2                        "210   </t>
  </si>
  <si>
    <t xml:space="preserve">(0,93+1,47)*2*2,35-0,60*1,97                         "211</t>
  </si>
  <si>
    <t xml:space="preserve">(4,21+1,06)*2*2,35-1,10*1,87-0,83*1,20-0,93*0,95*2                "212</t>
  </si>
  <si>
    <t xml:space="preserve">(4,575+0,35+1,06)*2*2,40-0,60*1,97-1,00*1,20-0,93*0,95*2                "213</t>
  </si>
  <si>
    <t>"301; 310; 311</t>
  </si>
  <si>
    <t xml:space="preserve">(6,78+6,897+2,60*2)*2,20+1,075*2,08*2-0,80*1,97*2-0,82*0,85-0,70*1,97*2   </t>
  </si>
  <si>
    <t>"302</t>
  </si>
  <si>
    <t>(6,16+2,70+2,62+0,74)*2,20+1,30*(0,80+2,20)/2+1,38*(0,80+2,20)/2</t>
  </si>
  <si>
    <t xml:space="preserve">-0,80*1,97-0,90*1,10           </t>
  </si>
  <si>
    <t xml:space="preserve">"303  </t>
  </si>
  <si>
    <t xml:space="preserve">5,55*0,80+1,30*(0,80+2,20)/2*2+(2,05+5,92+1,98+0,32)*2,20-0,90*1,10-0,80*1,97*2                                  </t>
  </si>
  <si>
    <t xml:space="preserve"> "304</t>
  </si>
  <si>
    <t>1,68*0,80+1,30*(0,80+2,20)/2*2+(1,98+0,425+0,98+1,10+1,98)*2</t>
  </si>
  <si>
    <t>-0,80*1,97*2-0,60*1,97</t>
  </si>
  <si>
    <t xml:space="preserve">1,20*1,65+0,55*(1,65+2,20)/2*2+(1,95*2+1,20)*2,20-0,60*1,97          "305</t>
  </si>
  <si>
    <t xml:space="preserve">1,47*1,65+0,565*(1,65+2,20)/2*2+(1,935*2+1,525+0,07)*2,20-0,70*1,97         "306</t>
  </si>
  <si>
    <t xml:space="preserve">4,30*0,80+1,30*(0,80+2,20)/2*2+(1,975+4,39+1,971)*2,20                 "307</t>
  </si>
  <si>
    <t xml:space="preserve">2,305*1,70+2,305*0,80+1,17*(0,80+1,70)/2*2              "308      </t>
  </si>
  <si>
    <t xml:space="preserve">(2,515+1,90+2,37)*2,20+1,30*(0,80+2,20)/2*2+1,87*0,80-0,70*1,97-0,80*0,97   "309</t>
  </si>
  <si>
    <t>97</t>
  </si>
  <si>
    <t>612142022</t>
  </si>
  <si>
    <t>Potažení vnitřních ploch pletivem rákosovou rohoží přichycením stěn v jedné vrstvě</t>
  </si>
  <si>
    <t>80038086</t>
  </si>
  <si>
    <t>98</t>
  </si>
  <si>
    <t>612311141</t>
  </si>
  <si>
    <t>Omítka vápenná vnitřních ploch nanášená ručně dvouvrstvá štuková, tloušťky jádrové omítky do 10 mm a tloušťky štuku do 3 mm svislých konstrukcí stěn</t>
  </si>
  <si>
    <t>-1610492229</t>
  </si>
  <si>
    <t xml:space="preserve">470,066         "viz. položka 612131101</t>
  </si>
  <si>
    <t>99</t>
  </si>
  <si>
    <t>612311499X01</t>
  </si>
  <si>
    <t>Příplatek k vápenné omítce vnitřní montáž a dodání lišt, podomítkových kovových profilů apod.</t>
  </si>
  <si>
    <t>-189030699</t>
  </si>
  <si>
    <t>100</t>
  </si>
  <si>
    <t>612325423</t>
  </si>
  <si>
    <t>Oprava vápenocementové nebo vápenné omítky vnitřních ploch štukové dvouvrstvé, tloušťky do 20 mm stěn, v rozsahu opravované plochy přes 30 do 50%</t>
  </si>
  <si>
    <t>-560757000</t>
  </si>
  <si>
    <t xml:space="preserve">4,956*1,58+0,20*1,60+1,40*0,70+1,50*0,70+4,20*1,58+1,50*0,70+1,30*0,70               </t>
  </si>
  <si>
    <t>3,685*2,40-2,685*2,10+0,50*2,65+0,22*2,30+(1,10+2,21*2)*0,38+(1,05+1,20*2)*0,375</t>
  </si>
  <si>
    <t>(1,26+2,15*2)*0,65-0,95*2,10-0,93*1,20-0,80*1,97-0,90*1,97</t>
  </si>
  <si>
    <t>"102</t>
  </si>
  <si>
    <t xml:space="preserve">(5,36+5,655+0,60*2*2+5,425+0,575)*2,45-2,685*2,10+(1,05+1,20*2)*0,16                 </t>
  </si>
  <si>
    <t>(1,04+1,20*2)*0,16+(1,03+1,20*2)*0,16-0,93*1,20*3-0,98*1,20-0,97*1,20</t>
  </si>
  <si>
    <t xml:space="preserve">(2,70+6,06+2,70)*2,40+(1,60+2,10*2)*0,475-0,96*1,20*2-0,97*1,20-1,60*2,10  "103</t>
  </si>
  <si>
    <t>"104</t>
  </si>
  <si>
    <t xml:space="preserve">(3,865+4,04)*2*2,48+0,23*0,90+(1,00+2,10*2)*0,10+(1,60+2,15*2)*0,35           </t>
  </si>
  <si>
    <t>(1,25+1,20*2)*0,35-0,90*1,97-1,18*2,48-0,60*1,97-0,90*1,85-1,60*2,10-0,87*1,75</t>
  </si>
  <si>
    <t>-1,15*2,15-0,89*1,15</t>
  </si>
  <si>
    <t xml:space="preserve">(2,75+2,15+1,55)*2,90+0,97*0,75/2+3,00*1,18+2,80*1,15             "105 a 215</t>
  </si>
  <si>
    <t xml:space="preserve">(0,85+0,70)*2*2,48-0,60*1,97          "106</t>
  </si>
  <si>
    <t>"108</t>
  </si>
  <si>
    <t>3,56*0,98+1,05*1,10+1,10*1,10+3,62*0,98+1,45*1,10+1,50*1,10+3,50*2,10+3,47*2,10</t>
  </si>
  <si>
    <t>(1,18+1,90*2)*0,41+(1,25+1,05*2)*0,45+(1,35+1,05*2)*0,45-0,87*1,75-0,85*1,05*2</t>
  </si>
  <si>
    <t xml:space="preserve">(1,275+1,05)*2*2,50+(0,55+1,00*2)*0,15-0,45*0,90-0,70*1,97               "114</t>
  </si>
  <si>
    <t xml:space="preserve">(4,20+3,96)*2*2,35+(0,99+2,10*2)*0,10-0,80*1,97-1,10*1,87-0,83*1,20        "201</t>
  </si>
  <si>
    <t xml:space="preserve">(5,90+6,23+4,85+4,00)*2,28-0,80*1,97-1,00*1,20-0,93*1,20-0,93*1,20-0,96*1,20         "202</t>
  </si>
  <si>
    <t xml:space="preserve">(5,50+5,55+3,62+3,58)*2,38-1,10*1,20-0,92*1,20-0,90*2,02-0,80*1,97                  "203</t>
  </si>
  <si>
    <t xml:space="preserve">(4,23+4,27*3)*2,37+(0,69+2,10*2)*0,15-0,87*1,97-0,60*1,97-1,00*1,20-0,93*1,20         "204</t>
  </si>
  <si>
    <t>"205</t>
  </si>
  <si>
    <t xml:space="preserve">(4,20+4,28+4,05+4,02)*2,41+(0,93+2,10*2)*0,535+(0,90+2,15*2)*0,17-0,93*2,10                </t>
  </si>
  <si>
    <t>-0,80*1,97*2-0,92*1,20</t>
  </si>
  <si>
    <t xml:space="preserve">(2,46+2,15)*2,70+1,31*0,75            "216 a 310</t>
  </si>
  <si>
    <t>101</t>
  </si>
  <si>
    <t>612995113X04</t>
  </si>
  <si>
    <t>Příplatky k cenám oprav vnitřních povrchů za provádění omítek na na rákosové rohoži na stěnách, v rozsahu opravované plochy přes 30 do 50%</t>
  </si>
  <si>
    <t>-1869914008</t>
  </si>
  <si>
    <t xml:space="preserve">384,844         "viz. položka 612325432</t>
  </si>
  <si>
    <t>102</t>
  </si>
  <si>
    <t>613131101</t>
  </si>
  <si>
    <t>Podkladní a spojovací vrstva vnitřních omítaných ploch cementový postřik nanášený ručně celoplošně pilířů nebo sloupů</t>
  </si>
  <si>
    <t>1572925920</t>
  </si>
  <si>
    <t xml:space="preserve">(0,47+1,07)*2*1,60+(0,47+0,80)*2*1,65            "401</t>
  </si>
  <si>
    <t>103</t>
  </si>
  <si>
    <t>613311141</t>
  </si>
  <si>
    <t>Omítka vápenná vnitřních ploch nanášená ručně dvouvrstvá štuková, tloušťky jádrové omítky do 10 mm a tloušťky štuku do 3 mm svislých konstrukcí pilířů nebo sloupů</t>
  </si>
  <si>
    <t>-1142419972</t>
  </si>
  <si>
    <t xml:space="preserve">9,119    "viz. položka 613131101</t>
  </si>
  <si>
    <t>104</t>
  </si>
  <si>
    <t>613311499X02</t>
  </si>
  <si>
    <t>1098773076</t>
  </si>
  <si>
    <t xml:space="preserve">9,119         "viz. položka 612131101</t>
  </si>
  <si>
    <t>105</t>
  </si>
  <si>
    <t>619991001</t>
  </si>
  <si>
    <t>Zakrytí vnitřních ploch před znečištěním včetně pozdějšího odkrytí podlah fólií přilepenou lepící páskou</t>
  </si>
  <si>
    <t>1381661696</t>
  </si>
  <si>
    <t xml:space="preserve">Poznámka k souboru cen:_x000d_
1. U ceny -1011 se množství měrných jednotek určuje v m2 rozvinuté plochy jednotlivých konstrukcí a prvků. 2. Zakrytí výplní otvorů se oceňuje příslušnými cenami souboru cen 629 99-10.. Zakrytí vnějších ploch před znečištěním. </t>
  </si>
  <si>
    <t xml:space="preserve">12,63              "P1 viz. položka 772527040X2</t>
  </si>
  <si>
    <t xml:space="preserve">95,651           "P3 viz. položka 771574116</t>
  </si>
  <si>
    <t xml:space="preserve">5,370              "P4 viz.položka 771574153</t>
  </si>
  <si>
    <t xml:space="preserve">3,521              "P5 viz. položka 771574153</t>
  </si>
  <si>
    <t xml:space="preserve">7,280              "P6 viz.položka 771574153</t>
  </si>
  <si>
    <t xml:space="preserve">15,353           "P7 viz. položka 771574120</t>
  </si>
  <si>
    <t xml:space="preserve">49,285           "P8 viz. položka 762525104</t>
  </si>
  <si>
    <t xml:space="preserve">11,143            "P9 viz.položka 762525104</t>
  </si>
  <si>
    <t xml:space="preserve">17,974            "P10 viz. položka 762525104</t>
  </si>
  <si>
    <t xml:space="preserve">17,728            "P11 viz.položka 762525104</t>
  </si>
  <si>
    <t xml:space="preserve">12,813            "P12 viz. položka 762525104</t>
  </si>
  <si>
    <t xml:space="preserve">4,570              "P14 viz. položka 762525104</t>
  </si>
  <si>
    <t xml:space="preserve">4,600              "P15 viz.položka 762525104</t>
  </si>
  <si>
    <t xml:space="preserve">91,342              "P16 viz.položka 762525104</t>
  </si>
  <si>
    <t xml:space="preserve">79,095             "P18 viz. položka 762525104</t>
  </si>
  <si>
    <t>106</t>
  </si>
  <si>
    <t>619991011</t>
  </si>
  <si>
    <t>Zakrytí vnitřních ploch před znečištěním včetně pozdějšího odkrytí konstrukcí a prvků obalením fólií a přelepením páskou</t>
  </si>
  <si>
    <t>-1263485030</t>
  </si>
  <si>
    <t>16,236+7,273+12,000</t>
  </si>
  <si>
    <t>107</t>
  </si>
  <si>
    <t>622131101</t>
  </si>
  <si>
    <t>Podkladní a spojovací vrstva vnějších omítaných ploch cementový postřik nanášený ručně celoplošně stěn</t>
  </si>
  <si>
    <t>1263461386</t>
  </si>
  <si>
    <t xml:space="preserve">viz.přílohy PD: D.1.1.1, D.1.1.11, D.1.1.16 a  D.1.1.19</t>
  </si>
  <si>
    <t xml:space="preserve">6,00*0,18             "pohled východní</t>
  </si>
  <si>
    <t xml:space="preserve">3,00*0,22              "pohled jižní</t>
  </si>
  <si>
    <t xml:space="preserve">6,00*(0,10+0,28)/2             "pohled východní</t>
  </si>
  <si>
    <t xml:space="preserve">3,00*(0,28+0,10)/2              "pohled jižní</t>
  </si>
  <si>
    <t>108</t>
  </si>
  <si>
    <t>622143004</t>
  </si>
  <si>
    <t xml:space="preserve">Montáž omítkových profilů plastových nebo pozinkovaných, upevněných vtlačením do podkladní vrstvy nebo přibitím začišťovacích samolepících </t>
  </si>
  <si>
    <t>-1605023247</t>
  </si>
  <si>
    <t xml:space="preserve">Poznámka k souboru cen:_x000d_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</si>
  <si>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(0,93+1,20)*2*2*4+(0,95+2,16*2)*2+(0,98+1,20)*2+(0,97+1,20)*2*2</t>
  </si>
  <si>
    <t>(0,96+1,20)*2*2+(1,15+2,15*2)*2*2+(0,89+1,15)*2*2+(0,85+1,05)*2*2*2</t>
  </si>
  <si>
    <t>(0,45+0,90)*2*2+(0,90+2,00*2)*2+(0,90+0,45)*2*2*2</t>
  </si>
  <si>
    <t>(1,10+1,20)*2+(0,92+1,20)*2+(1,00+1,20)*2+(0,93+1,20)*2*2</t>
  </si>
  <si>
    <t>(1,20+0,63)*2+(0,60+0,63)*2+(0,96+1,20)*2+(1,10+1,87*2)*2</t>
  </si>
  <si>
    <t>(0,83+1,20)*2*2+(0,69+1,97*2)*2+(1,00+1,20)*2*2+(0,92+1,20)*2</t>
  </si>
  <si>
    <t>(0,93+0,95)*2*2*4</t>
  </si>
  <si>
    <t>(0,90+1,10)*2*2+(0,80+0,97)*2*2</t>
  </si>
  <si>
    <t>109</t>
  </si>
  <si>
    <t>590514760</t>
  </si>
  <si>
    <t>profil okenní začišťovací se sklovláknitou armovací tkaninou 9 mm/2,4 m</t>
  </si>
  <si>
    <t>-1292230399</t>
  </si>
  <si>
    <t>254,920*1,05</t>
  </si>
  <si>
    <t>110</t>
  </si>
  <si>
    <t>622325202</t>
  </si>
  <si>
    <t>Oprava vápenocementové omítky vnějších ploch stupně členitosti 1 štukové stěn, v rozsahu opravované plochy přes 10 do 30%</t>
  </si>
  <si>
    <t>1020674006</t>
  </si>
  <si>
    <t xml:space="preserve">pohled západní  1.NP viz.přílohy PD: D.1.1.1, D.1.1.11 a D.1.1.16</t>
  </si>
  <si>
    <t>11,30*2,80+(0,93+1,20)*2*0,15*4+(0,95+2,16*2)*0,22-0,93*1,20*4-0,95*2,16</t>
  </si>
  <si>
    <t>111</t>
  </si>
  <si>
    <t>622325203</t>
  </si>
  <si>
    <t>Oprava vápenocementové omítky vnějších ploch stupně členitosti 1 štukové stěn, v rozsahu opravované plochy přes 30 do 50%</t>
  </si>
  <si>
    <t>613489194</t>
  </si>
  <si>
    <t xml:space="preserve">pohled jižní  1.NP viz.přílohy PD: D.1.1.1, D.1.1.11 a D.1.1.16</t>
  </si>
  <si>
    <t>9,30*(1,95+2,25)/2</t>
  </si>
  <si>
    <t xml:space="preserve">pohled východní  1.NP viz.přílohy PD: D.1.1.1, D.1.1.11 a D.1.1.16</t>
  </si>
  <si>
    <t>1,25*(1,95+1,22)/2+3,42*1,15+1,80*(1,15+0,20)/2</t>
  </si>
  <si>
    <t>(6,525+1,35+1,725)*2,50+0,65*(5,25+4,90)/2</t>
  </si>
  <si>
    <t>(0,89+1,15)*2*0,15+(0,85+1,05)*2*0,15*2-1,15*2,15-0,89*1,15</t>
  </si>
  <si>
    <t>-0,85*1,05*2-0,70*1,97</t>
  </si>
  <si>
    <t>112</t>
  </si>
  <si>
    <t>622325208</t>
  </si>
  <si>
    <t>Oprava vápenocementové omítky vnějších ploch stupně členitosti 1 štukové stěn, v rozsahu opravované plochy přes 65 do 80%</t>
  </si>
  <si>
    <t>1077126870</t>
  </si>
  <si>
    <t xml:space="preserve">pohled severní  1.NP viz.přílohy PD: D.1.1.1, D.1.1.11 a D.1.1.16</t>
  </si>
  <si>
    <t>1,65*4,90+0,65*(5,25+4,90)/2+8,80*(2,52+2,55)/2</t>
  </si>
  <si>
    <t>113</t>
  </si>
  <si>
    <t>622331121</t>
  </si>
  <si>
    <t>Omítka cementová vnějších ploch nanášená ručně jednovrstvá, tloušťky do 15 mm hladká stěn</t>
  </si>
  <si>
    <t>-1000622450</t>
  </si>
  <si>
    <t xml:space="preserve">Poznámka k souboru cen:_x000d_
1. Pro ocenění nanášení omítky v tloušťce jádrové omítky přes 15 mm se použije příplatek za každých dalších i započatých 5 mm. 2. Podkladní a spojovací vrstvy se oceňují cenami souboru cen 62.13-1... této části katalogu. </t>
  </si>
  <si>
    <t xml:space="preserve">3,450          "viz. položka 622131101</t>
  </si>
  <si>
    <t>114</t>
  </si>
  <si>
    <t>622511121</t>
  </si>
  <si>
    <t>Omítka tenkovrstvá akrylátová vnějších ploch probarvená, včetně penetrace podkladu mozaiková hrubozrnná stěn</t>
  </si>
  <si>
    <t>1959641713</t>
  </si>
  <si>
    <t xml:space="preserve">3,450         "viz. položka 622331121</t>
  </si>
  <si>
    <t>115</t>
  </si>
  <si>
    <t>623131101</t>
  </si>
  <si>
    <t>Podkladní a spojovací vrstva vnějších omítaných ploch cementový postřik nanášený ručně celoplošně pilířů nebo sloupů</t>
  </si>
  <si>
    <t>1571175984</t>
  </si>
  <si>
    <t>(1,07+0,47)*2*2,00+(0,80+0,47)*2*2,00</t>
  </si>
  <si>
    <t>116</t>
  </si>
  <si>
    <t>623321141</t>
  </si>
  <si>
    <t xml:space="preserve">Omítka vápenocementová vnějších ploch nanášená ručně dvouvrstvá pro památkové objekty, tloušťky jádrové omítky do 15 mm a tloušťky štuku do 3 mm štuková pilířů nebo sloupů, komínů </t>
  </si>
  <si>
    <t>-642013826</t>
  </si>
  <si>
    <t>117</t>
  </si>
  <si>
    <t>629991012</t>
  </si>
  <si>
    <t>Zakrytí vnějších ploch před znečištěním včetně pozdějšího odkrytí výplní otvorů a svislých ploch fólií přilepenou na začišťovací lištu</t>
  </si>
  <si>
    <t>-1714266816</t>
  </si>
  <si>
    <t xml:space="preserve">Poznámka k souboru cen:_x000d_
1. V ceně -1012 nejsou započteny náklady na dodávku a montáž začišťovací lišty; tyto se oceňují cenou 622 14-3004 této části katalogu a materiálem ve specifikaci. </t>
  </si>
  <si>
    <t>118</t>
  </si>
  <si>
    <t>629995101</t>
  </si>
  <si>
    <t>Očištění vnějších ploch tlakovou vodou omytím</t>
  </si>
  <si>
    <t>-1846430358</t>
  </si>
  <si>
    <t>28,839+49,050+33,692</t>
  </si>
  <si>
    <t>119</t>
  </si>
  <si>
    <t>631311116</t>
  </si>
  <si>
    <t>Mazanina z betonu prostého bez zvýšených nároků na prostředí tl. přes 50 do 80 mm tř. C 25/30</t>
  </si>
  <si>
    <t>401396452</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</si>
  <si>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</si>
  <si>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 xml:space="preserve">3,521*0,065              "P5 viz. položka 771574153</t>
  </si>
  <si>
    <t xml:space="preserve">7,280*0,067              "P6 viz.položka 771574153</t>
  </si>
  <si>
    <t xml:space="preserve">15,380*0,067           "P7 viz. položka 771574120</t>
  </si>
  <si>
    <t xml:space="preserve">6,870*0,073              "P13 viz.položka 771574153</t>
  </si>
  <si>
    <t>120</t>
  </si>
  <si>
    <t>631311125</t>
  </si>
  <si>
    <t>Mazanina z betonu prostého bez zvýšených nároků na prostředí tl. přes 80 do 120 mm tř. C 20/25</t>
  </si>
  <si>
    <t>666889201</t>
  </si>
  <si>
    <t>((5,36+5,34)/2*(3,34+3,31)/2+4,14*0,18+5,34*0,88+5,945*3,88+1,60*0,60)*0,10</t>
  </si>
  <si>
    <t>(2,45*0,20+5,056*(2,485+2,438)/2+4,42*0,545+4,20*0,415)*0,10</t>
  </si>
  <si>
    <t>(1,19*1,18+1,19*0,20+1,23*0,09+1,45*0,82+3,85*(1,26+1,31)/2+1,55*0,32+1,00*0,10)*0,10</t>
  </si>
  <si>
    <t xml:space="preserve">((4,02+3,95)/2*3,31+0,90*0,15+(3,58+3,62)/2*(3,50+3,47)/2)*0,10 </t>
  </si>
  <si>
    <t xml:space="preserve">0,85*0,71*0,10               "106</t>
  </si>
  <si>
    <t xml:space="preserve">1,275*1,05*0,10                  "114</t>
  </si>
  <si>
    <t xml:space="preserve">6,00*2,90*0,10                 "115</t>
  </si>
  <si>
    <t>121</t>
  </si>
  <si>
    <t>631311135</t>
  </si>
  <si>
    <t>Mazanina z betonu prostého bez zvýšených nároků na prostředí tl. přes 120 do 240 mm tř. C 20/25</t>
  </si>
  <si>
    <t>661566207</t>
  </si>
  <si>
    <t xml:space="preserve">2,00*1,40*0,20+3,00*1,40*0,20        "120;  121</t>
  </si>
  <si>
    <t>122</t>
  </si>
  <si>
    <t>631319171</t>
  </si>
  <si>
    <t>Příplatek k cenám mazanin za stržení povrchu spodní vrstvy mazaniny latí před vložením výztuže nebo pletiva pro tl. obou vrstev mazaniny přes 50 do 80 mm</t>
  </si>
  <si>
    <t>-1221024790</t>
  </si>
  <si>
    <t xml:space="preserve">Poznámka k souboru cen:_x000d_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</si>
  <si>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 xml:space="preserve">2,248            "viz. položka 631311116</t>
  </si>
  <si>
    <t xml:space="preserve">95,651*0,05           "P3 viz. položka 771574116</t>
  </si>
  <si>
    <t xml:space="preserve">5,370*0,05              "P4 viz.položka 771574153</t>
  </si>
  <si>
    <t>123</t>
  </si>
  <si>
    <t>631319173</t>
  </si>
  <si>
    <t>Příplatek k cenám mazanin za stržení povrchu spodní vrstvy mazaniny latí před vložením výztuže nebo pletiva pro tl. obou vrstev mazaniny přes 80 do 120 mm</t>
  </si>
  <si>
    <t>-1636379385</t>
  </si>
  <si>
    <t xml:space="preserve">11,805            "viz. položka 631311125</t>
  </si>
  <si>
    <t>124</t>
  </si>
  <si>
    <t>631319175</t>
  </si>
  <si>
    <t>Příplatek k cenám mazanin za stržení povrchu spodní vrstvy mazaniny latí před vložením výztuže nebo pletiva pro tl. obou vrstev mazaniny přes 120 do 240 mm</t>
  </si>
  <si>
    <t>-1349764932</t>
  </si>
  <si>
    <t xml:space="preserve">1,400            "viz. položka 631311135</t>
  </si>
  <si>
    <t>125</t>
  </si>
  <si>
    <t>631319185</t>
  </si>
  <si>
    <t>Příplatek k cenám mazanin za sklon přes 15 st. do 35 st. od vodorovné roviny mazanina tl. přes 120 do 240 mm</t>
  </si>
  <si>
    <t>-1861003120</t>
  </si>
  <si>
    <t>126</t>
  </si>
  <si>
    <t>631362021</t>
  </si>
  <si>
    <t>Výztuž mazanin ze svařovaných sítí z drátů typu KARI</t>
  </si>
  <si>
    <t>2094603417</t>
  </si>
  <si>
    <t>((5,36+5,34)/2*(3,34+3,31)/2+4,14*0,18+5,34*0,88+5,945*3,88+1,60*0,60)*0,004335*1,30</t>
  </si>
  <si>
    <t>(2,45*0,20+5,056*(2,485+2,438)/2+4,42*0,545+4,20*0,415)*0,004335*1,30</t>
  </si>
  <si>
    <t>(1,19*1,18+1,19*0,20+1,23*0,09+1,45*0,82+3,85*(1,26+1,31)/2+1,55*0,32)*0,004335*1,30</t>
  </si>
  <si>
    <t xml:space="preserve">(1,00*0,10+(4,02+3,95)/2*3,31+0,90*0,15+(3,58+3,62)/2*(3,50+3,47)/2)*0,004335*1,30 </t>
  </si>
  <si>
    <t xml:space="preserve">0,85*0,71*0,004335*1,30               "106</t>
  </si>
  <si>
    <t xml:space="preserve">1,275*1,05*0,004335*1,30                  "114</t>
  </si>
  <si>
    <t xml:space="preserve">6,00*2,90*0,004335*1,30                 "115</t>
  </si>
  <si>
    <t xml:space="preserve">95,651*0,001351*1,30           "P3 viz. položka 771574116</t>
  </si>
  <si>
    <t xml:space="preserve">5,370*0,001351*1,30              "P4 viz.položka 771574153</t>
  </si>
  <si>
    <t xml:space="preserve">3,521*0,001351*1,30              "P5 viz. položka 771574153</t>
  </si>
  <si>
    <t xml:space="preserve">7,280*0,001351*1,30              "P6 viz.položka 771574153</t>
  </si>
  <si>
    <t xml:space="preserve">15,380*0,001351*1,30           "P7 viz. položka 771574120</t>
  </si>
  <si>
    <t xml:space="preserve">6,870*0,001351*1,30              "P13 viz.položka 771574153</t>
  </si>
  <si>
    <t xml:space="preserve">(2,00*1,40+3,00*1,40)*0,004335*1,30       "120;  121</t>
  </si>
  <si>
    <t>127</t>
  </si>
  <si>
    <t>632450124</t>
  </si>
  <si>
    <t>Potěr cementový vyrovnávací ze suchých směsí v pásu o průměrné (střední) tl. přes 40 do 50 mm</t>
  </si>
  <si>
    <t>-1255975468</t>
  </si>
  <si>
    <t xml:space="preserve">Poznámka k souboru cen:_x000d_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</si>
  <si>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0,93*0,60*3+0,93*0,80+0,89*0,30+0,85*0,30*2+0,55*0,30</t>
  </si>
  <si>
    <t>0,90*0,45*2</t>
  </si>
  <si>
    <t>128</t>
  </si>
  <si>
    <t>632451457</t>
  </si>
  <si>
    <t>Potěr pískocementový běžný tl. přes 40 do 50 mm tř. C 30</t>
  </si>
  <si>
    <t>-1898504505</t>
  </si>
  <si>
    <t xml:space="preserve">Poznámka k souboru cen:_x000d_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</si>
  <si>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129</t>
  </si>
  <si>
    <t>635111232</t>
  </si>
  <si>
    <t>Násyp ze štěrkopísku, písku nebo kameniva pod podlahy se zhutněním z kameniva drobného 0-4</t>
  </si>
  <si>
    <t>1771295550</t>
  </si>
  <si>
    <t xml:space="preserve">Poznámka k souboru cen:_x000d_
1. Ceny jsou určeny pro násyp vodorovný nebo ve spádu pod podlahy, mazaniny, dlažby a pro násypy na plochých střechách. </t>
  </si>
  <si>
    <t>((5,36+5,34)/2*(3,34+3,31)/2+4,14*0,18+5,34*0,88+5,945*3,88+1,60*0,60)*0,04</t>
  </si>
  <si>
    <t>(2,45*0,20+5,056*(2,485+2,438)/2+4,42*0,545+4,20*0,415)*0,04</t>
  </si>
  <si>
    <t>(1,19*1,18+1,19*0,20+1,23*0,09+1,45*0,82+3,85*(1,26+1,31)/2+1,55*0,32+1,00*0,10)*0,04</t>
  </si>
  <si>
    <t xml:space="preserve">((4,02+3,95)/2*3,31+0,90*0,15+(3,58+3,62)/2*(3,50+3,47)/2)*0,04 </t>
  </si>
  <si>
    <t>-(10,416+8,48*2+5,945+0,573+3,56+3,50+3,47+3,62)*0,675*0,04</t>
  </si>
  <si>
    <t xml:space="preserve">0,85*0,71*0,04               "106</t>
  </si>
  <si>
    <t xml:space="preserve">1,275*1,05*0,04                  "114</t>
  </si>
  <si>
    <t xml:space="preserve">5,40*2,90*0,04                 "115</t>
  </si>
  <si>
    <t>130</t>
  </si>
  <si>
    <t>635111241</t>
  </si>
  <si>
    <t>Násyp ze štěrkopísku, písku nebo kameniva pod podlahy se zhutněním z kameniva hrubého 0-16</t>
  </si>
  <si>
    <t>1441051703</t>
  </si>
  <si>
    <t xml:space="preserve">2,00*1,40*0,15+3,00*1,40*0,15       "120;  121</t>
  </si>
  <si>
    <t>131</t>
  </si>
  <si>
    <t>635111242</t>
  </si>
  <si>
    <t>Násyp ze štěrkopísku, písku nebo kameniva pod podlahy se zhutněním z kameniva hrubého 16-32</t>
  </si>
  <si>
    <t>1335348803</t>
  </si>
  <si>
    <t>((5,36+5,34)/2*(3,34+3,31)/2+4,14*0,18+5,34*0,88+5,945*3,88+1,60*0,60)*0,12</t>
  </si>
  <si>
    <t>(2,45*0,20+5,056*(2,485+2,438)/2+4,42*0,545+4,20*0,415)*0,12</t>
  </si>
  <si>
    <t>(1,19*1,18+1,19*0,20+1,23*0,09+1,45*0,82+3,85*(1,26+1,31)/2+1,55*0,32+1,00*0,10)*0,12</t>
  </si>
  <si>
    <t xml:space="preserve">((4,02+3,95)/2*3,31+0,90*0,15+(3,58+3,62)/2*(3,50+3,47)/2)*0,12 </t>
  </si>
  <si>
    <t>-(10,416+8,48*2+5,945+0,573+3,56+3,50+3,47+3,62)*0,675*0,12</t>
  </si>
  <si>
    <t>3,14*0,0625*0,0625*0,15*32</t>
  </si>
  <si>
    <t xml:space="preserve">0,85*0,71*0,12               "106</t>
  </si>
  <si>
    <t xml:space="preserve">1,275*1,05*0,12                  "114</t>
  </si>
  <si>
    <t xml:space="preserve">5,40*2,90*0,12                 "115</t>
  </si>
  <si>
    <t xml:space="preserve">10,45*1,50*0,20      "drobné žulové kostky 1.NP viz.přílohy PD: D.1.1.1, D.1.1.11 a D.1.1.16</t>
  </si>
  <si>
    <t xml:space="preserve">(4,21*1,725+4,15*(1,85+1,925)/2+1,725*2,30+(0,83+0,76)/2*2,35)*0,20    "116</t>
  </si>
  <si>
    <t xml:space="preserve">((1,90+1,46)/2*8,80+(0,86+0,83)/2*1,65)*0,20                       "117                   </t>
  </si>
  <si>
    <t>čedičová mozaika</t>
  </si>
  <si>
    <t xml:space="preserve">3,12*1,45*0,20        "119</t>
  </si>
  <si>
    <t xml:space="preserve">(0,69*1,45+3,00*1,76)*0,20                   "116</t>
  </si>
  <si>
    <t xml:space="preserve">3,50*0,40*0,15            "okapový chodník</t>
  </si>
  <si>
    <t xml:space="preserve">2,00*1,40*0,10+3,00*1,40*0,10        "120;  121</t>
  </si>
  <si>
    <t>132</t>
  </si>
  <si>
    <t>637121112</t>
  </si>
  <si>
    <t>Okapový chodník z kameniva s udusáním a urovnáním povrchu z kačírku tl. 150 mm</t>
  </si>
  <si>
    <t>1260049986</t>
  </si>
  <si>
    <t xml:space="preserve">3,50*0,40  "1.NP viz.přílohy PD: D.1.1.1, D.1.1.11 a D.1.1.16</t>
  </si>
  <si>
    <t>133</t>
  </si>
  <si>
    <t>637311131</t>
  </si>
  <si>
    <t>Okapový chodník z obrubníků betonových zahradních, se zalitím spár cementovou maltou do lože z betonu prostého</t>
  </si>
  <si>
    <t>-1871874028</t>
  </si>
  <si>
    <t xml:space="preserve">4,05  "1.NP viz.přílohy PD: D.1.1.1, D.1.1.11 a D.1.1.16</t>
  </si>
  <si>
    <t>134</t>
  </si>
  <si>
    <t>644941112</t>
  </si>
  <si>
    <t>Montáž průvětrníků nebo mřížek odvětrávacích velikosti přes 150 x 200 do 300 x 300 mm</t>
  </si>
  <si>
    <t>1566370269</t>
  </si>
  <si>
    <t xml:space="preserve">Poznámka k souboru cen:_x000d_
1. V cenách nejsou započteny náklady na dodávku průvětrníku nebo mřížky, tyto se oceňují ve specifikaci. </t>
  </si>
  <si>
    <t xml:space="preserve">4     "3s10 1.NP viz.přílohy PD: D.1.1.1, D.1.1.11 a D.1.1.20</t>
  </si>
  <si>
    <t xml:space="preserve">8      "3s11 viz.přílohy PD: D.1.1.1, D.1.1.12 a D.1.1.23</t>
  </si>
  <si>
    <t>135</t>
  </si>
  <si>
    <t>553414161X05</t>
  </si>
  <si>
    <t xml:space="preserve">mřížka větrací  hliníková 200 x 200 mm se síťovinou bez příruby</t>
  </si>
  <si>
    <t>-1410772331</t>
  </si>
  <si>
    <t>Trubní vedení</t>
  </si>
  <si>
    <t>136</t>
  </si>
  <si>
    <t>894811113</t>
  </si>
  <si>
    <t>Revizní šachta z tvrdého PVC v otevřeném výkopu typ přímý (DN šachty/DN trubního vedení) DN 315/160, hloubka od 1360 do 1730 mm</t>
  </si>
  <si>
    <t>-530869300</t>
  </si>
  <si>
    <t xml:space="preserve">Poznámka k souboru cen:_x000d_
1. V cenách jsou započteny náklady na dodání a montáž šachtového dna, trouby šachty a teleskopu. 2. V cenách je započteno i fixování šachty obsypem. Objem obsypu se neodečítá od objemu zásypu rýhy. 3. V cenách nejsou započteny náklady na dodání lapače splavenin. Lapač splavenin se oceňuje ve specifikaci. Ztratné lze dohodnout ve výši 1 %. </t>
  </si>
  <si>
    <t xml:space="preserve">6    "1.PP viz.přílohy PD: D.1.1.1, D.1.1.10 a D.1.1.16</t>
  </si>
  <si>
    <t>137</t>
  </si>
  <si>
    <t>894812163</t>
  </si>
  <si>
    <t>Revizní a čistící šachta z polypropylenu PP pro hladké trouby DN 315 poklop litinový (pro zatížení) plný do teleskopické trubky (40 t)</t>
  </si>
  <si>
    <t>-1226762433</t>
  </si>
  <si>
    <t xml:space="preserve">Poznámka k souboru cen:_x000d_
1. V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</si>
  <si>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 xml:space="preserve">  Ostatní konstrukce a práce-bourání</t>
  </si>
  <si>
    <t>138</t>
  </si>
  <si>
    <t>941111131</t>
  </si>
  <si>
    <t>Montáž lešení řadového trubkového lehkého pracovního s podlahami s provozním zatížením tř. 3 do 200 kg/m2 šířky tř. W12 přes 1,2 do 1,5 m, výšky do 10 m</t>
  </si>
  <si>
    <t>2003816913</t>
  </si>
  <si>
    <t xml:space="preserve">Poznámka k souboru cen:_x000d_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</si>
  <si>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(12,10+2,25)*6,60+13,35*4,70+12,60*9,20+19,70*5,40+3,00*5,40</t>
  </si>
  <si>
    <t xml:space="preserve">3,00*4,20*2        "bourání a zdění komínů</t>
  </si>
  <si>
    <t>139</t>
  </si>
  <si>
    <t>941111231</t>
  </si>
  <si>
    <t>Montáž lešení řadového trubkového lehkého pracovního s podlahami s provozním zatížením tř. 3 do 200 kg/m2 Příplatek za první a každý další den použití lešení k ceně -1131</t>
  </si>
  <si>
    <t>-895169285</t>
  </si>
  <si>
    <t>((12,10+2,25)*6,60+13,35*4,70+12,60*9,20+19,70*5,40+3,00*5,40)*90</t>
  </si>
  <si>
    <t xml:space="preserve">3,00*4,20*2*10        "bourání a zdění komínů</t>
  </si>
  <si>
    <t>140</t>
  </si>
  <si>
    <t>941111831</t>
  </si>
  <si>
    <t>Demontáž lešení řadového trubkového lehkého pracovního s podlahami s provozním zatížením tř. 3 do 200 kg/m2 šířky tř. W12 přes 1,2 do 1,5 m, výšky do 10 m</t>
  </si>
  <si>
    <t>-479634691</t>
  </si>
  <si>
    <t xml:space="preserve">Poznámka k souboru cen:_x000d_
1. Demontáž lešení řadového trubkového lehkého výšky přes 25 m se oceňuje individuálně. </t>
  </si>
  <si>
    <t>141</t>
  </si>
  <si>
    <t>941121111</t>
  </si>
  <si>
    <t>Montáž lešení řadového trubkového těžkého pracovního s podlahami z fošen nebo dílců min. tl. 38 mm, s provozním zatížením tř. 4 do 300 kg/m2 šířky tř. W15 přes 1,5 do 1,8 m, výšky do 10 m</t>
  </si>
  <si>
    <t>1155619017</t>
  </si>
  <si>
    <t xml:space="preserve">Poznámka k souboru cen:_x000d_
1. V ceně jsou započteny i náklady na kotvení lešení. 2. Montáž lešení řadového trubkového těžkého výšky přes 30 m se oceňuje individuálně. 3. Šířkou se rozumí půdorysná vzdálenost, měřená od vnitřního líce sloupků zábradlí k protilehlému volnému okraji podlahy nebo mezi vnitřními líci. </t>
  </si>
  <si>
    <t>142</t>
  </si>
  <si>
    <t>941121211</t>
  </si>
  <si>
    <t>Montáž lešení řadového trubkového těžkého pracovního s podlahami Příplatek za první a každý další den použití lešení k ceně -1111</t>
  </si>
  <si>
    <t>1960280620</t>
  </si>
  <si>
    <t>143</t>
  </si>
  <si>
    <t>941121811</t>
  </si>
  <si>
    <t>Demontáž lešení řadového trubkového těžkého pracovního s podlahami z fošen nebo dílců min. tl. 38 mm, s provozním zatížením tř. 4 do 300 kg/m2 šířky tř. W15 přes 1,5 do 1,8 m, výšky do 10 m</t>
  </si>
  <si>
    <t>1177901139</t>
  </si>
  <si>
    <t xml:space="preserve">Poznámka k souboru cen:_x000d_
1. Demontáž lešení řadového trubkového těžkého výšky přes 30 m se oceňuje individuálně. </t>
  </si>
  <si>
    <t>144</t>
  </si>
  <si>
    <t>944611111</t>
  </si>
  <si>
    <t>Montáž ochranné plachty zavěšené na konstrukci lešení z textilie z umělých vláken</t>
  </si>
  <si>
    <t>785619593</t>
  </si>
  <si>
    <t xml:space="preserve">Poznámka k souboru cen:_x000d_
1. V cenách nejsou započteny náklady na lešení potřebné pro zavěšení plachty; toto lešení se oceňuje příslušnými cenami lešení. </t>
  </si>
  <si>
    <t>145</t>
  </si>
  <si>
    <t>944611211</t>
  </si>
  <si>
    <t>Montáž ochranné plachty Příplatek za první a každý další den použití plachty k ceně -1111</t>
  </si>
  <si>
    <t>1322616839</t>
  </si>
  <si>
    <t>146</t>
  </si>
  <si>
    <t>944611811</t>
  </si>
  <si>
    <t>Demontáž ochranné plachty zavěšené na konstrukci lešení z textilie z umělých vláken</t>
  </si>
  <si>
    <t>293682880</t>
  </si>
  <si>
    <t>147</t>
  </si>
  <si>
    <t>949101111</t>
  </si>
  <si>
    <t>Lešení pomocné pracovní pro objekty pozemních staveb pro zatížení do 150 kg/m2, o výšce lešeňové podlahy do 1,9 m</t>
  </si>
  <si>
    <t>-620583858</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</si>
  <si>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</si>
  <si>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15,85*(9,30+9,095)/2+9,25*(1,33+1,35)/2+0,65*1,65</t>
  </si>
  <si>
    <t>15,85*(9,30+9,095)/2</t>
  </si>
  <si>
    <t>(15,10+15,15)/2*5,00</t>
  </si>
  <si>
    <t>148</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</si>
  <si>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</si>
  <si>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</si>
  <si>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-1796754987</t>
  </si>
  <si>
    <t xml:space="preserve">Poznámka k souboru cen:_x000d_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</si>
  <si>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149</t>
  </si>
  <si>
    <t>953731125X02</t>
  </si>
  <si>
    <t xml:space="preserve">Odvětrání plastovými troubami v prostupech v obvodových zdech s obetonováním vnitřního průměru přes 140 do 160 mm </t>
  </si>
  <si>
    <t>87815361</t>
  </si>
  <si>
    <t xml:space="preserve">5,10+4*0,20       "T1 až T3 1.NP viz.přílohy PD: D.1.1.1, D.1.1.11, D.1.1.16 a D.1.1.19</t>
  </si>
  <si>
    <t>150</t>
  </si>
  <si>
    <t>953961213</t>
  </si>
  <si>
    <t>Kotvy chemické s vyvrtáním otvoru do betonu, železobetonu nebo tvrdého kamene chemická patrona, velikost M 12, hloubka 110 mm</t>
  </si>
  <si>
    <t>1640020483</t>
  </si>
  <si>
    <t xml:space="preserve">Poznámka k souboru cen:_x000d_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</si>
  <si>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 xml:space="preserve">10    "viz. položka 762085112</t>
  </si>
  <si>
    <t>151</t>
  </si>
  <si>
    <t>975021211</t>
  </si>
  <si>
    <t>Podchycení nadzákladového zdiva pod stropem dřevěnou výztuhou nad vybouraným otvorem, pro jakoukoliv délku podchycení, při tl. zdiva do 450 mm</t>
  </si>
  <si>
    <t>-1365263037</t>
  </si>
  <si>
    <t xml:space="preserve">Poznámka k souboru cen:_x000d_
1. Ceny lze použít tehdy, provádí-li se přechodné vynesení hmotnosti zdiva nad otvorem v témž podlaží, v němž se zřizuje otvor a při výšce podchycení do 4 m. U otvorů s podchycením vyšším než 4 m a u otvorů, v nichž se nosníky tvořící překlad ukládají těsně pod strop a přechodné vynesení hmotnosti zdiva nad otvorem se proto provádí v besprostředně vyšším podlaží, jsou určeny ceny souboru cen 975 02-2 . Podchycení nadzákladového zdiva dřevěnou výztuhou 2. V cenách jsou započteny i náklady na: a) vybourání otvorů pro provléknutí vynášecích trámů pro podchycení zdí, b) vynesení podchycené konstrukce. 3. Množství jednotek podchycování při vybourávání otvorů se určuje v m světlosti otvoru. </t>
  </si>
  <si>
    <t xml:space="preserve">1,15+0,90*2           "1.NP viz.přílohy PD: D.1.1.1, D.1.1.11 a D.1.1.16</t>
  </si>
  <si>
    <t>152</t>
  </si>
  <si>
    <t>975021411</t>
  </si>
  <si>
    <t>Podchycení nadzákladového zdiva pod stropem dřevěnou výztuhou nad vybouraným otvorem, pro jakoukoliv délku podchycení, při tl. zdiva přes 600 do 900 mm</t>
  </si>
  <si>
    <t>-801675333</t>
  </si>
  <si>
    <t xml:space="preserve">1,55*4+1,45*5       "1.NP viz.přílohy PD: D.1.1.1, D.1.1.11 a D.1.1.16</t>
  </si>
  <si>
    <t>153</t>
  </si>
  <si>
    <t>975053141</t>
  </si>
  <si>
    <t>Víceřadové podchycení stropů pro osazení nosníků dřevěnou výztuhou v. podchycení do 3,5 m a při zatížení hmotností přes 800 do 1500 kg/m2</t>
  </si>
  <si>
    <t>1255073404</t>
  </si>
  <si>
    <t xml:space="preserve">Poznámka k souboru cen:_x000d_
1. U víceřadového podchycení stropů se každá řada podchycení oceňuje zvlášť. </t>
  </si>
  <si>
    <t xml:space="preserve">4,65*4           "1.NP viz.přílohy PD: D.1.1.1, D.1.1.11 a D.1.1.16</t>
  </si>
  <si>
    <t>154</t>
  </si>
  <si>
    <t>979071121</t>
  </si>
  <si>
    <t>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</si>
  <si>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-98229650</t>
  </si>
  <si>
    <t xml:space="preserve">Poznámka k souboru cen:_x000d_
1. Ceny jsou určeny jen pro očištění vybouraných kostek uložených do lože ze sypkého materiálu bez pojiva. 2. Přemístění vybouraných dlažebních kostek na vzdálenost přes 3 m se oceňuje cenami souborů cen 997 22-1 Vodorovná doprava suti. </t>
  </si>
  <si>
    <t>155</t>
  </si>
  <si>
    <t>985131311</t>
  </si>
  <si>
    <t>Očištění ploch stěn, rubu kleneb a podlah ruční dočištění ocelovými kartáči</t>
  </si>
  <si>
    <t>-1735593322</t>
  </si>
  <si>
    <t xml:space="preserve">Poznámka k souboru cen:_x000d_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</si>
  <si>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156</t>
  </si>
  <si>
    <t>985132311</t>
  </si>
  <si>
    <t>Očištění ploch líce kleneb a podhledů ruční dočištění ocelovými kartáči</t>
  </si>
  <si>
    <t>506415595</t>
  </si>
  <si>
    <t>157</t>
  </si>
  <si>
    <t>985141111</t>
  </si>
  <si>
    <t>Vyčištění trhlin nebo dutin ve zdivu šířky do 30 mm, hloubky do 150 mm</t>
  </si>
  <si>
    <t>-1698889839</t>
  </si>
  <si>
    <t xml:space="preserve">Poznámka k souboru cen:_x000d_
1. V cenách jsou započteny i náklady na: a) odstranění porostů, zvětralin a nečistot, b) vysekání navětralých částí zdiva, c) vyfoukání a vypláchnutí trhlin. 2. Množství měrných jednotek se určuje v m délky vyčištěné dutiny. </t>
  </si>
  <si>
    <t>158</t>
  </si>
  <si>
    <t>985142113</t>
  </si>
  <si>
    <t>Vysekání spojovací hmoty ze spár zdiva včetně vyčištění hloubky spáry do 40 mm délky spáry na 1 m2 upravované plochy přes 12 m</t>
  </si>
  <si>
    <t>-743112237</t>
  </si>
  <si>
    <t xml:space="preserve">Poznámka k souboru cen:_x000d_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</si>
  <si>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159</t>
  </si>
  <si>
    <t>985231113</t>
  </si>
  <si>
    <t>Spárování zdiva hloubky do 40 mm aktivovanou maltou délky spáry na 1 m2 upravované plochy přes 12 m</t>
  </si>
  <si>
    <t>-1242269956</t>
  </si>
  <si>
    <t xml:space="preserve">Poznámka k souboru cen:_x000d_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</si>
  <si>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160</t>
  </si>
  <si>
    <t>985233132</t>
  </si>
  <si>
    <t>Úprava spár po spárování zdiva kamenného nebo cihelného délky spáry na 1 m2 upravované plochy přes 12 m zdrsněním</t>
  </si>
  <si>
    <t>1469292737</t>
  </si>
  <si>
    <t xml:space="preserve">Poznámka k souboru cen:_x000d_
1. Délce spáry na 1 m2 upravované plochy odpovídají tyto počty kamenů: a) do 6 m - do10 kusů na 1 m2, b) přes 6 do 12 m - přes 10 do 35 kusů na 1 m2, c) přes 12 m - přes 35 kusů na 1 m2. </t>
  </si>
  <si>
    <t>161</t>
  </si>
  <si>
    <t>985249911X01</t>
  </si>
  <si>
    <t>Oprava opěrné zdi z kamenných kvádrů</t>
  </si>
  <si>
    <t>-1576003417</t>
  </si>
  <si>
    <t>1,00*0,60+1,90*0,65+3,42*0,60+(1,30+0,40)/2*1,55+5,40*1,65</t>
  </si>
  <si>
    <t>7,10*1,65+3,50*2,50+6,00*(1,00+0,20)/2</t>
  </si>
  <si>
    <t>162</t>
  </si>
  <si>
    <t>985411111</t>
  </si>
  <si>
    <t>Beztlakové zalití trhlin a dutin aktivovanou maltou</t>
  </si>
  <si>
    <t>1136602530</t>
  </si>
  <si>
    <t xml:space="preserve">Poznámka k souboru cen:_x000d_
1. Množství měrných jednotek se určuje v m3 objemu trhliny nebo dutiny. 2. V ceně nejsou započteny náklady na vyčištění dutin; toto vyčištění se oceňuje cenami souboru cen 985 14-1 Vyčištění trhlin nebo dutin ve zdivu. </t>
  </si>
  <si>
    <t>163</t>
  </si>
  <si>
    <t>98999X00</t>
  </si>
  <si>
    <t xml:space="preserve">Stavební přípomoce, dozdívky a ostatní stavební práce a konstrukce nutné k řádnému dokončení díla </t>
  </si>
  <si>
    <t>hod</t>
  </si>
  <si>
    <t>1545354668</t>
  </si>
  <si>
    <t>164</t>
  </si>
  <si>
    <t>98999X14</t>
  </si>
  <si>
    <t xml:space="preserve">nepředvídatelné práce čerpané na základě souhlasu investora </t>
  </si>
  <si>
    <t>25201208</t>
  </si>
  <si>
    <t>Bourání konstrukcí</t>
  </si>
  <si>
    <t>165</t>
  </si>
  <si>
    <t>962031132</t>
  </si>
  <si>
    <t>Bourání příček z cihel, tvárnic nebo příčkovek z cihel pálených, plných nebo dutých na maltu vápennou nebo vápenocementovou, tl. do 100 mm</t>
  </si>
  <si>
    <t>-1281734291</t>
  </si>
  <si>
    <t>4,72*2,58-1,05*2,05+1,18*2,56+5,07*2,88+0,66*2,30</t>
  </si>
  <si>
    <t>2.NP viz.přílohy PD: D.1.1.1, D.1.1.4 a D.1.1.8</t>
  </si>
  <si>
    <t>4,75*2,38-1,00*2,00+3,173*2,50-0,60*1,97*2</t>
  </si>
  <si>
    <t>3.NP viz.přílohy PD: D.1.1.1, D.1.1.5 a D.1.1.8</t>
  </si>
  <si>
    <t>1,24*0,83*2+(1,24+0,60)/2*1,415+4,594*2,20+1,00*2,20+3,79*2,25+(1,28+1,11)*0,80</t>
  </si>
  <si>
    <t>0,72*1,97-0,60*1,97-0,70*1,97-0,80*1,97*2</t>
  </si>
  <si>
    <t>166</t>
  </si>
  <si>
    <t>962031133</t>
  </si>
  <si>
    <t>Bourání příček z cihel, tvárnic nebo příčkovek z cihel pálených, plných nebo dutých na maltu vápennou nebo vápenocementovou, tl. do 150 mm</t>
  </si>
  <si>
    <t>635831346</t>
  </si>
  <si>
    <t>5,92*2,25-0,80*1,97+1,35*2,33-0,80*1,97</t>
  </si>
  <si>
    <t>167</t>
  </si>
  <si>
    <t>962032231</t>
  </si>
  <si>
    <t>Bourání zdiva nadzákladového z cihel nebo tvárnic z cihel pálených nebo vápenopískových, na maltu vápennou nebo vápenocementovou, objemu přes 1 m3</t>
  </si>
  <si>
    <t>-73549848</t>
  </si>
  <si>
    <t xml:space="preserve">Poznámka k souboru cen:_x000d_
1. Bourání pilířů o průřezu přes 0,36 m2 se oceňuje příslušnými cenami -2230, -2231, -2240, -2241,-2253 a -2254 jako bourání zdiva nadzákladového cihelného. </t>
  </si>
  <si>
    <t>(4,44*2,63-0,80*1,97-1,20*0,225)*0,18</t>
  </si>
  <si>
    <t>168</t>
  </si>
  <si>
    <t>962032240</t>
  </si>
  <si>
    <t>Bourání zdiva nadzákladového z cihel nebo tvárnic z cihel pálených nebo vápenopískových, na maltu cementovou, objemu do 1 m3</t>
  </si>
  <si>
    <t>388347822</t>
  </si>
  <si>
    <t xml:space="preserve">(1,80+1,20)*2*0,50*0,30           "žumpa</t>
  </si>
  <si>
    <t>169</t>
  </si>
  <si>
    <t>962032241</t>
  </si>
  <si>
    <t>Bourání zdiva nadzákladového z cihel nebo tvárnic z cihel pálených nebo vápenopískových, na maltu cementovou, objemu přes 1 m3</t>
  </si>
  <si>
    <t>-892402290</t>
  </si>
  <si>
    <t>1,06*(0,349+0,35)/2*2,95</t>
  </si>
  <si>
    <t>1,20*0,48*2,70+0,84*0,65*2,70</t>
  </si>
  <si>
    <t>1,22*0,565*2,35+0,52*0,87*2,35</t>
  </si>
  <si>
    <t>viz.přílohy PD: D.1.1.1, D.1.1.6 a D.1.1.8</t>
  </si>
  <si>
    <t>1,07*0,47*1,40+0,80*0,47*1,40</t>
  </si>
  <si>
    <t>170</t>
  </si>
  <si>
    <t>962032641</t>
  </si>
  <si>
    <t>Bourání zdiva nadzákladového z cihel nebo tvárnic komínového z cihel pálených, šamotových nebo vápenopískových nad střechou na maltu cementovou</t>
  </si>
  <si>
    <t>1608375947</t>
  </si>
  <si>
    <t>viz.přílohy PD: D.1.1.1, D.1.1.7 a D.1.1.8</t>
  </si>
  <si>
    <t>171</t>
  </si>
  <si>
    <t>963031434</t>
  </si>
  <si>
    <t>Bourání cihelných kleneb na maltu vápennou nebo vápenocementovou, tl. do 300 mm</t>
  </si>
  <si>
    <t>1318359116</t>
  </si>
  <si>
    <t xml:space="preserve">2,00*2,00              "žumpa</t>
  </si>
  <si>
    <t>172</t>
  </si>
  <si>
    <t>963032819</t>
  </si>
  <si>
    <t>Bourání schodišťových stupňů cihelných jakýchkoliv</t>
  </si>
  <si>
    <t>161626795</t>
  </si>
  <si>
    <t xml:space="preserve">1,20*12            "1.PP viz.přílohy PD: D.1.1.1, D.1.1.2 a D.1.1.8</t>
  </si>
  <si>
    <t>173</t>
  </si>
  <si>
    <t>964011221</t>
  </si>
  <si>
    <t>Vybourání železobetonových prefabrikovaných překladů uložených ve zdivu, délky do 3 m, hmotnosti do 75 kg/m</t>
  </si>
  <si>
    <t>-1592334857</t>
  </si>
  <si>
    <t xml:space="preserve">Poznámka k souboru cen:_x000d_
1. Hmotnost železobetonových překladů se určuje z objemu překladu a objemové hmotnosti 2,4 t/m3. </t>
  </si>
  <si>
    <t>1,20*0,15*0,225</t>
  </si>
  <si>
    <t>174</t>
  </si>
  <si>
    <t>965024131</t>
  </si>
  <si>
    <t>Bourání podlah kamenných bez podkladního lože, s jakoukoliv výplní spár z desek nebo mozaiky, plochy přes 1 m2</t>
  </si>
  <si>
    <t>694899013</t>
  </si>
  <si>
    <t>1.PP viz.přílohy PD: D.1.1.1, D.1.1.2 a D.1.1.8</t>
  </si>
  <si>
    <t xml:space="preserve">1,17*1,44+0,80*0,27            "002</t>
  </si>
  <si>
    <t xml:space="preserve">(3,50+3,60)/2*2,91+(1,21+1,40)/2*0,31                 "003</t>
  </si>
  <si>
    <t xml:space="preserve">1,265*1,04                  "113</t>
  </si>
  <si>
    <t xml:space="preserve">2,50*1,10+2,34*0,37             "205</t>
  </si>
  <si>
    <t xml:space="preserve">2,37*1,48                             "206</t>
  </si>
  <si>
    <t xml:space="preserve">5,166*0,89+4,266*0,13+4,781*0,75+4,266*0,40+3,87*0,64            "207</t>
  </si>
  <si>
    <t>175</t>
  </si>
  <si>
    <t>965042121</t>
  </si>
  <si>
    <t>Bourání mazanin betonových nebo z litého asfaltu tl. do 100 mm, plochy do 1 m2</t>
  </si>
  <si>
    <t>-1240958611</t>
  </si>
  <si>
    <t xml:space="preserve">0,85*0,70*0,10                 "110</t>
  </si>
  <si>
    <t>176</t>
  </si>
  <si>
    <t>965042131</t>
  </si>
  <si>
    <t>Bourání mazanin betonových nebo z litého asfaltu tl. do 100 mm, plochy do 4 m2</t>
  </si>
  <si>
    <t>1498765551</t>
  </si>
  <si>
    <t xml:space="preserve">1,265*1,04*0,10                  "113</t>
  </si>
  <si>
    <t xml:space="preserve">1,30*2,60*0,10        "114</t>
  </si>
  <si>
    <t xml:space="preserve">1,30*2,60*0,10             "115</t>
  </si>
  <si>
    <t xml:space="preserve">1,30*2,60*0,10           "116</t>
  </si>
  <si>
    <t xml:space="preserve">1,35*2,60*0,10               "117                               </t>
  </si>
  <si>
    <t>177</t>
  </si>
  <si>
    <t>965042141</t>
  </si>
  <si>
    <t>Bourání mazanin betonových nebo z litého asfaltu tl. do 100 mm, plochy přes 4 m2</t>
  </si>
  <si>
    <t>185726405</t>
  </si>
  <si>
    <t xml:space="preserve">(1,75*1,06+2,31*3,88)*0,10        "102</t>
  </si>
  <si>
    <t xml:space="preserve">((3,60+3,65)/2*(4,93+4,90)/2)*0,10             "103</t>
  </si>
  <si>
    <t xml:space="preserve">(5,14*1,78+5,34*(1,56+1,53)/2+0,88*0,10)*0,10           "104</t>
  </si>
  <si>
    <t xml:space="preserve">((4,02+3,95)/2*3,31+0,90*0,05)*0,10               "108                                       </t>
  </si>
  <si>
    <t xml:space="preserve">(4,44*1,24+4,34*0,21+4,12*0,45+1,26*0,63)*0,10                 "105</t>
  </si>
  <si>
    <t xml:space="preserve">(2,58*0,20+(2,58+2,545)/2*0,33+2,84*1,25)*0,10                 "106</t>
  </si>
  <si>
    <t xml:space="preserve">2,33*1,49*0,10                "107</t>
  </si>
  <si>
    <t xml:space="preserve">(12,56+1,18*0,40)*0,10             "109</t>
  </si>
  <si>
    <t>178</t>
  </si>
  <si>
    <t>965042221</t>
  </si>
  <si>
    <t>Bourání mazanin betonových nebo z litého asfaltu tl. přes 100 mm, plochy do 1 m2</t>
  </si>
  <si>
    <t>1435380926</t>
  </si>
  <si>
    <t xml:space="preserve">0,85*0,70*0,125                "110</t>
  </si>
  <si>
    <t>179</t>
  </si>
  <si>
    <t>965042231</t>
  </si>
  <si>
    <t>Bourání mazanin betonových nebo z litého asfaltu tl. přes 100 mm, plochy do 4 m2</t>
  </si>
  <si>
    <t>2034020814</t>
  </si>
  <si>
    <t xml:space="preserve">2,33*1,39*0,14                "107</t>
  </si>
  <si>
    <t xml:space="preserve">1,265*1,04*0,125                 "113</t>
  </si>
  <si>
    <t xml:space="preserve">1,50*1,45*0,15+2,50*1,45*0,15                    "pod kamennými schodišťovými stupni</t>
  </si>
  <si>
    <t>180</t>
  </si>
  <si>
    <t>965042241</t>
  </si>
  <si>
    <t>Bourání mazanin betonových nebo z litého asfaltu tl. přes 100 mm, plochy přes 4 m2</t>
  </si>
  <si>
    <t>-790938469</t>
  </si>
  <si>
    <t xml:space="preserve">(4,44*1,24+4,34*0,21+4,12*0,45+1,26*0,63)*0,14                 "105</t>
  </si>
  <si>
    <t xml:space="preserve">(2,48*0,20+(2,48+2,745)/2*0,33+2,74*1,15)*0,14                 "106</t>
  </si>
  <si>
    <t>181</t>
  </si>
  <si>
    <t>965043331</t>
  </si>
  <si>
    <t>Bourání mazanin betonových s potěrem nebo teracem tl. do 100 mm, plochy do 4 m2</t>
  </si>
  <si>
    <t>-908340397</t>
  </si>
  <si>
    <t>182</t>
  </si>
  <si>
    <t>965043431</t>
  </si>
  <si>
    <t>Bourání mazanin betonových s potěrem nebo teracem tl. do 150 mm, plochy do 4 m2</t>
  </si>
  <si>
    <t>-255139375</t>
  </si>
  <si>
    <t xml:space="preserve">1,80*1,80*0,12              "žumpa</t>
  </si>
  <si>
    <t>183</t>
  </si>
  <si>
    <t>965043441</t>
  </si>
  <si>
    <t>Bourání mazanin betonových s potěrem nebo teracem tl. do 150 mm, plochy přes 4 m2</t>
  </si>
  <si>
    <t>1428892398</t>
  </si>
  <si>
    <t xml:space="preserve">(12,56+1,18*0,40)*0,15             "109</t>
  </si>
  <si>
    <t xml:space="preserve">3,42*1,45*0,15+3,90*1,45*0,15                    "chodník</t>
  </si>
  <si>
    <t>184</t>
  </si>
  <si>
    <t>965045113</t>
  </si>
  <si>
    <t>Bourání potěrů tl. do 50 mm cementových nebo pískocementových, plochy přes 4 m2</t>
  </si>
  <si>
    <t>-1010104910</t>
  </si>
  <si>
    <t xml:space="preserve">4,44*1,24+4,34*0,21+4,12*0,45+1,26*0,63                 "105</t>
  </si>
  <si>
    <t xml:space="preserve">2,48*0,20+(2,48+2,745)/2*0,33+2,74*1,15                 "106</t>
  </si>
  <si>
    <t xml:space="preserve">2,33*1,39                "107</t>
  </si>
  <si>
    <t xml:space="preserve">0,85*0,70               "110</t>
  </si>
  <si>
    <t>1,19*1,18+1,19*0,20+1,23*0,09+1,45*0,82+3,85*(1,26+1,31)/2+1,55*0,32+1,00*0,10</t>
  </si>
  <si>
    <t xml:space="preserve">0,85*0,70                 "110</t>
  </si>
  <si>
    <t xml:space="preserve">(15,75+15,80)/2*4,75        "401 4.NP viz.přílohy PD: D.1.1.1, D.1.1.6 a D.1.1.8</t>
  </si>
  <si>
    <t>185</t>
  </si>
  <si>
    <t>965081213</t>
  </si>
  <si>
    <t>Bourání podlah z dlaždic bez podkladního lože nebo mazaniny, s jakoukoliv výplní spár keramických nebo xylolitových tl. do 10 mm, plochy přes 1 m2</t>
  </si>
  <si>
    <t>-1557381816</t>
  </si>
  <si>
    <t xml:space="preserve">Poznámka k souboru cen:_x000d_
1. Odsekání soklíků se oceňuje cenami souboru cen 965 08. </t>
  </si>
  <si>
    <t>186</t>
  </si>
  <si>
    <t>965081322</t>
  </si>
  <si>
    <t>Bourání podlah z dlaždic bez podkladního lože nebo mazaniny, s jakoukoliv výplní spár betonových, teracových nebo čedičových tl. do 25 mm, plochy do 1 m2</t>
  </si>
  <si>
    <t>1962918600</t>
  </si>
  <si>
    <t>187</t>
  </si>
  <si>
    <t>965081323</t>
  </si>
  <si>
    <t>Bourání podlah z dlaždic bez podkladního lože nebo mazaniny, s jakoukoliv výplní spár betonových, teracových nebo čedičových tl. do 25 mm, plochy přes 1 m2</t>
  </si>
  <si>
    <t>1712969157</t>
  </si>
  <si>
    <t>188</t>
  </si>
  <si>
    <t>965082922</t>
  </si>
  <si>
    <t>Odstranění násypu pod podlahami nebo ochranného násypu na střechách tl. do 100 mm, plochy do 2 m2</t>
  </si>
  <si>
    <t>-1890043998</t>
  </si>
  <si>
    <t>189</t>
  </si>
  <si>
    <t>965082923</t>
  </si>
  <si>
    <t>Odstranění násypu pod podlahami nebo ochranného násypu na střechách tl. do 100 mm, plochy přes 2 m2</t>
  </si>
  <si>
    <t>-1072073331</t>
  </si>
  <si>
    <t>(1,19*1,18+1,19*0,20+1,23*0,09+1,45*0,82+3,85*(1,26+1,31)/2+1,55*0,32)*0,10</t>
  </si>
  <si>
    <t>1,00*0,10*0,10</t>
  </si>
  <si>
    <t xml:space="preserve">(1,84*1,18+1,45*1,11+3,85*(1,26+1,31)/2)*0,06                    "v podhledu</t>
  </si>
  <si>
    <t xml:space="preserve">(2,17*0,87+2,47*4,00)*0,04                  "202</t>
  </si>
  <si>
    <t xml:space="preserve">((3,63+3,66)/2*(4,85+4,75)/2+1,00*0,10)*0,04                   "203</t>
  </si>
  <si>
    <t xml:space="preserve">((5,50+5,55)/2*(3,62+3,58)/2+0,89*0,05+0,80*0,10)*0,04          "204</t>
  </si>
  <si>
    <t xml:space="preserve">(15,75+15,80)/2*4,75*0,01        "401 4.NP viz.přílohy PD: D.1.1.1, D.1.1.6 a D.1.1.8</t>
  </si>
  <si>
    <t>190</t>
  </si>
  <si>
    <t>965082941</t>
  </si>
  <si>
    <t>Odstranění násypu pod podlahami nebo ochranného násypu na střechách tl. přes 200 mm jakékoliv plochy</t>
  </si>
  <si>
    <t>704057245</t>
  </si>
  <si>
    <t xml:space="preserve">2,00*1,40*0,45+3,00*1,40*0,45       "120;  121</t>
  </si>
  <si>
    <t>191</t>
  </si>
  <si>
    <t>967031142</t>
  </si>
  <si>
    <t>Přisekání (špicování) plošné nebo rovných ostění zdiva z cihel pálených rovných ostění, bez odstupu, po hrubém vybourání otvorů, na maltu cementovou</t>
  </si>
  <si>
    <t>893433208</t>
  </si>
  <si>
    <t>(1,06+0,35)*2,95</t>
  </si>
  <si>
    <t>192</t>
  </si>
  <si>
    <t>968062354</t>
  </si>
  <si>
    <t>Vybourání dřevěných rámů oken s křídly, dveřních zárubní, vrat, stěn, ostění nebo obkladů rámů oken s křídly dvojitých, plochy do 1 m2</t>
  </si>
  <si>
    <t>-771372576</t>
  </si>
  <si>
    <t xml:space="preserve">Poznámka k souboru cen:_x000d_
1. V cenách -2244 až -2747 jsou započteny i náklady na vyvěšení křídel. </t>
  </si>
  <si>
    <t>0,70*0,50+1,20*0,70+0,85*1,05*2</t>
  </si>
  <si>
    <t>0,60*0,43+0,98*0,80+1,10*1,20+0,92*1,20+0,83*1,20</t>
  </si>
  <si>
    <t>0,90*1,10*2+0,80*0,97+1,20*0,77</t>
  </si>
  <si>
    <t>193</t>
  </si>
  <si>
    <t>968062355</t>
  </si>
  <si>
    <t>Vybourání dřevěných rámů oken s křídly, dveřních zárubní, vrat, stěn, ostění nebo obkladů rámů oken s křídly dvojitých, plochy do 2 m2</t>
  </si>
  <si>
    <t>-527861348</t>
  </si>
  <si>
    <t>0,93*1,20+0,97*1,20*2+0,98*1,20+0,965*1,20+0,96*1,20*2</t>
  </si>
  <si>
    <t>0,89*1,15</t>
  </si>
  <si>
    <t>1,10*1,20+0,92*1,20+1,00*1,20*2+0,93*1,20*2+0,96*1,20</t>
  </si>
  <si>
    <t>194</t>
  </si>
  <si>
    <t>968062455</t>
  </si>
  <si>
    <t>Vybourání dřevěných rámů oken s křídly, dveřních zárubní, vrat, stěn, ostění nebo obkladů dveřních zárubní, plochy do 2 m2</t>
  </si>
  <si>
    <t>1511753231</t>
  </si>
  <si>
    <t>0,80*1,72</t>
  </si>
  <si>
    <t>0,62*1,97+0,90*1,85+0,87*1,75+0,75*1,85</t>
  </si>
  <si>
    <t>0,60*1,97</t>
  </si>
  <si>
    <t>0,80*1,97*5+0,70*1,97*2+0,60*1,97</t>
  </si>
  <si>
    <t>195</t>
  </si>
  <si>
    <t>968062456</t>
  </si>
  <si>
    <t>Vybourání dřevěných rámů oken s křídly, dveřních zárubní, vrat, stěn, ostění nebo obkladů dveřních zárubní, plochy přes 2 m2</t>
  </si>
  <si>
    <t>-2074111375</t>
  </si>
  <si>
    <t>1,15*2,15</t>
  </si>
  <si>
    <t>1,10*1,87</t>
  </si>
  <si>
    <t>196</t>
  </si>
  <si>
    <t>968072455</t>
  </si>
  <si>
    <t>Vybourání kovových rámů oken s křídly, dveřních zárubní, vrat, stěn, ostění nebo obkladů dveřních zárubní, plochy do 2 m2</t>
  </si>
  <si>
    <t>-1003448784</t>
  </si>
  <si>
    <t xml:space="preserve">Poznámka k souboru cen:_x000d_
1. V cenách -2244 až -2559 jsou započteny i náklady na vyvěšení křídel. 2. Cenou -2641 se oceňuje i vybourání nosné ocelové konstrukce pro sádrokartonové příčky. </t>
  </si>
  <si>
    <t>0,80*1,97*5+0,70*1,97</t>
  </si>
  <si>
    <t>0,60*1,97*3+0,80*1,97*4+0,90*1,97</t>
  </si>
  <si>
    <t>0,80*1,97*4+0,72*1,97+0,60*1,97+0,70*1,97</t>
  </si>
  <si>
    <t>197</t>
  </si>
  <si>
    <t>971028461</t>
  </si>
  <si>
    <t>Vybourání otvorů ve zdivu základovém nebo nadzákladovém kamenném, smíšeném smíšeném, plochy do 0,25 m2, tl. do 600 mm</t>
  </si>
  <si>
    <t>1481659101</t>
  </si>
  <si>
    <t xml:space="preserve">2       "T1 1.NP viz.přílohy PD: D.1.1.1, D.1.1.11, D.1.1.16 a D.1.1.19</t>
  </si>
  <si>
    <t>198</t>
  </si>
  <si>
    <t>971028471</t>
  </si>
  <si>
    <t>Vybourání otvorů ve zdivu základovém nebo nadzákladovém kamenném, smíšeném smíšeném, plochy do 0,25 m2, tl. do 750 mm</t>
  </si>
  <si>
    <t>-1168065968</t>
  </si>
  <si>
    <t xml:space="preserve">1       "T3 1.NP viz.přílohy PD: D.1.1.1, D.1.1.11, D.1.1.16 a D.1.1.19</t>
  </si>
  <si>
    <t>199</t>
  </si>
  <si>
    <t>971028481</t>
  </si>
  <si>
    <t>Vybourání otvorů ve zdivu základovém nebo nadzákladovém kamenném, smíšeném smíšeném, plochy do 0,25 m2, tl. do 900 mm</t>
  </si>
  <si>
    <t>-1526171341</t>
  </si>
  <si>
    <t xml:space="preserve">1       "T2 1.NP viz.přílohy PD: D.1.1.1, D.1.1.11, D.1.1.16 a D.1.1.19</t>
  </si>
  <si>
    <t>200</t>
  </si>
  <si>
    <t>971033241</t>
  </si>
  <si>
    <t>Vybourání otvorů ve zdivu základovém nebo nadzákladovém z cihel, tvárnic, příčkovek z cihel pálených na maltu vápennou nebo vápenocementovou plochy do 0,0225 m2, tl. do 300 mm</t>
  </si>
  <si>
    <t>1235791192</t>
  </si>
  <si>
    <t xml:space="preserve">3          "do komínů 1.NP viz.přílohy PD: D.1.1.1, D.1.1.11, D.1.1.16 a D.1.1.19</t>
  </si>
  <si>
    <t>201</t>
  </si>
  <si>
    <t>971033261</t>
  </si>
  <si>
    <t>Vybourání otvorů ve zdivu základovém nebo nadzákladovém z cihel, tvárnic, příčkovek z cihel pálených na maltu vápennou nebo vápenocementovou plochy do 0,0225 m2, tl. do 600 mm</t>
  </si>
  <si>
    <t>-980752852</t>
  </si>
  <si>
    <t xml:space="preserve">1         "do komínu 1.NP viz.přílohy PD: D.1.1.1, D.1.1.11, D.1.1.16 a D.1.1.19</t>
  </si>
  <si>
    <t xml:space="preserve">2           "VZT</t>
  </si>
  <si>
    <t>202</t>
  </si>
  <si>
    <t>971033381</t>
  </si>
  <si>
    <t>Vybourání otvorů ve zdivu základovém nebo nadzákladovém z cihel, tvárnic, příčkovek z cihel pálených na maltu vápennou nebo vápenocementovou plochy do 0,09 m2, tl. do 900 mm</t>
  </si>
  <si>
    <t>-1195220133</t>
  </si>
  <si>
    <t xml:space="preserve">1          "VZT 1.NP viz.přílohy PD: D.1.1.1, D.1.1.11, D.1.1.16 a D.1.1.19</t>
  </si>
  <si>
    <t>203</t>
  </si>
  <si>
    <t>971033541</t>
  </si>
  <si>
    <t>Vybourání otvorů ve zdivu základovém nebo nadzákladovém z cihel, tvárnic, příčkovek z cihel pálených na maltu vápennou nebo vápenocementovou plochy do 1 m2, tl. do 300 mm</t>
  </si>
  <si>
    <t>2103482059</t>
  </si>
  <si>
    <t xml:space="preserve">0,55*1,00*0,30     "1.NP viz.přílohy PD: D.1.1.1, D.1.1.11 a D.1.1.16</t>
  </si>
  <si>
    <t>204</t>
  </si>
  <si>
    <t>971033561</t>
  </si>
  <si>
    <t>Vybourání otvorů ve zdivu základovém nebo nadzákladovém z cihel, tvárnic, příčkovek z cihel pálených na maltu vápennou nebo vápenocementovou plochy do 1 m2, tl. do 600 mm</t>
  </si>
  <si>
    <t>670715780</t>
  </si>
  <si>
    <t xml:space="preserve">1,60*0,48*0,60        "1.NP viz.přílohy PD: D.1.1.1, D.1.1.3 a D.1.1.8</t>
  </si>
  <si>
    <t>205</t>
  </si>
  <si>
    <t>971033581</t>
  </si>
  <si>
    <t>Vybourání otvorů ve zdivu základovém nebo nadzákladovém z cihel, tvárnic, příčkovek z cihel pálených na maltu vápennou nebo vápenocementovou plochy do 1 m2, tl. do 900 mm</t>
  </si>
  <si>
    <t>1760917513</t>
  </si>
  <si>
    <t xml:space="preserve">(0,93*1,20-0,70*0,50)*0,80               "1.NP viz.přílohy PD: D.1.1.1, D.1.1.11 a D.1.1.16</t>
  </si>
  <si>
    <t>206</t>
  </si>
  <si>
    <t>971033641</t>
  </si>
  <si>
    <t>Vybourání otvorů ve zdivu základovém nebo nadzákladovém z cihel, tvárnic, příčkovek z cihel pálených na maltu vápennou nebo vápenocementovou plochy do 4 m2, tl. do 300 mm</t>
  </si>
  <si>
    <t>-1504455229</t>
  </si>
  <si>
    <t>1,60*1,80*0,20+1,246*1,20*0,59-0,86*1,20*0,085-0,93*1,20*0,20</t>
  </si>
  <si>
    <t>207</t>
  </si>
  <si>
    <t>971033651</t>
  </si>
  <si>
    <t>Vybourání otvorů ve zdivu základovém nebo nadzákladovém z cihel, tvárnic, příčkovek z cihel pálených na maltu vápennou nebo vápenocementovou plochy do 4 m2, tl. do 600 mm</t>
  </si>
  <si>
    <t>-266015905</t>
  </si>
  <si>
    <t>1,30*2,31*0,59-1,20*0,70*0,59+1,35*1,20*0,80-0,70*0,50*0,80</t>
  </si>
  <si>
    <t>208</t>
  </si>
  <si>
    <t>971042251</t>
  </si>
  <si>
    <t>Vybourání otvorů v betonových příčkách a zdech základových nebo nadzákladových plochy do 0,0225 m2, tl. do 450 mm</t>
  </si>
  <si>
    <t>-61927417</t>
  </si>
  <si>
    <t xml:space="preserve">1         "do komínu 1.NP viz.přílohy PD: D.1.1.1, D.1.1.11 a D.1.1.16</t>
  </si>
  <si>
    <t>209</t>
  </si>
  <si>
    <t>974029185</t>
  </si>
  <si>
    <t>Vysekání rýh ve zdivu kamenném do hl. 300 mm a šířky do 200 mm</t>
  </si>
  <si>
    <t>-673288410</t>
  </si>
  <si>
    <t xml:space="preserve">Poznámka k souboru cen:_x000d_
1. Ceny -9121 až -9669 lze použít i pro vysekávání ve zdivu z cihel pálených na maltu cementovou a ve zdivu smíšeném. </t>
  </si>
  <si>
    <t>210</t>
  </si>
  <si>
    <t>974031664</t>
  </si>
  <si>
    <t>Vysekání rýh ve zdivu cihelném na maltu vápennou nebo vápenocementovou pro vtahování nosníků do zdí, před vybouráním otvoru do hl. 150 mm, při v. nosníku do 150 mm</t>
  </si>
  <si>
    <t>-170059732</t>
  </si>
  <si>
    <t>1,55*4+1,45*5+1,15+0,90*2</t>
  </si>
  <si>
    <t>211</t>
  </si>
  <si>
    <t>974031666</t>
  </si>
  <si>
    <t>Vysekání rýh ve zdivu cihelném na maltu vápennou nebo vápenocementovou pro vtahování nosníků do zdí, před vybouráním otvoru do hl. 150 mm, při v. nosníku do 250 mm</t>
  </si>
  <si>
    <t>-2039923758</t>
  </si>
  <si>
    <t xml:space="preserve">1,30+4,65           "1.NP viz.přílohy PD: D.1.1.1, D.1.1.11 a D.1.1.16</t>
  </si>
  <si>
    <t>212</t>
  </si>
  <si>
    <t>976071111</t>
  </si>
  <si>
    <t>Vybourání kovových madel, zábradlí, dvířek, zděří, kotevních želez madel a zábradlí</t>
  </si>
  <si>
    <t>-626340691</t>
  </si>
  <si>
    <t>6,42+5,20+7,00+2,30+3,45</t>
  </si>
  <si>
    <t>213</t>
  </si>
  <si>
    <t>976074121</t>
  </si>
  <si>
    <t>Vybourání kovových madel, zábradlí, dvířek, zděří, kotevních želez kotevních želez zapuštěných do 300 mm, ve zdivu nebo dlažbě z cihel na maltu vápennou nebo vápenocementovou</t>
  </si>
  <si>
    <t>-273697409</t>
  </si>
  <si>
    <t xml:space="preserve">3*6              "mříže v oknech</t>
  </si>
  <si>
    <t>214</t>
  </si>
  <si>
    <t>976085311</t>
  </si>
  <si>
    <t>Vybourání drobných zámečnických a jiných konstrukcí kanalizačních rámů litinových, z rýhovaného plechu nebo betonových včetně poklopů nebo mříží, plochy do 0,60 m2</t>
  </si>
  <si>
    <t>655583860</t>
  </si>
  <si>
    <t xml:space="preserve">1              "žumpa</t>
  </si>
  <si>
    <t>215</t>
  </si>
  <si>
    <t>978011141</t>
  </si>
  <si>
    <t>Otlučení vápenných nebo vápenocementových omítek vnitřních ploch stropů, v rozsahu přes 10 do 30 %</t>
  </si>
  <si>
    <t>-1370868575</t>
  </si>
  <si>
    <t xml:space="preserve">Poznámka k souboru cen:_x000d_
1. Položky lze použít i pro ocenění otlučení sádrových, hliněných apod. vnitřních omítek. </t>
  </si>
  <si>
    <t xml:space="preserve">38,626         "viz. položka 611325423</t>
  </si>
  <si>
    <t>216</t>
  </si>
  <si>
    <t>978011191</t>
  </si>
  <si>
    <t>Otlučení vápenných nebo vápenocementových omítek vnitřních ploch stropů, v rozsahu přes 50 do 100 %</t>
  </si>
  <si>
    <t>-1409123814</t>
  </si>
  <si>
    <t>217</t>
  </si>
  <si>
    <t>978012111</t>
  </si>
  <si>
    <t>Otlučení vápenných nebo vápenocementových omítek vnitřních ploch stropů rákosovaných, v rozsahu do 5 %</t>
  </si>
  <si>
    <t>1965283435</t>
  </si>
  <si>
    <t>218</t>
  </si>
  <si>
    <t>978013141</t>
  </si>
  <si>
    <t>Otlučení vápenných nebo vápenocementových omítek vnitřních ploch stěn s vyškrabáním spar, s očištěním zdiva, v rozsahu přes 10 do 30 %</t>
  </si>
  <si>
    <t>-519646458</t>
  </si>
  <si>
    <t xml:space="preserve">381,987         "viz. položka 612325423</t>
  </si>
  <si>
    <t>219</t>
  </si>
  <si>
    <t>978015321</t>
  </si>
  <si>
    <t>Otlučení vápenných nebo vápenocementových omítek vnějších ploch s vyškrabáním spar a s očištěním zdiva stupně členitosti 1 a 2, v rozsahu do 10 %</t>
  </si>
  <si>
    <t>-2141567846</t>
  </si>
  <si>
    <t xml:space="preserve">28,839         "viz. položka 622325202</t>
  </si>
  <si>
    <t>220</t>
  </si>
  <si>
    <t>978015341</t>
  </si>
  <si>
    <t>Otlučení vápenných nebo vápenocementových omítek vnějších ploch s vyškrabáním spar a s očištěním zdiva stupně členitosti 1 a 2, v rozsahu přes 10 do 30 %</t>
  </si>
  <si>
    <t>1961001774</t>
  </si>
  <si>
    <t xml:space="preserve">49,050         "viz. položka 622325203</t>
  </si>
  <si>
    <t xml:space="preserve">33,692         "viz. položka 622325208</t>
  </si>
  <si>
    <t>221</t>
  </si>
  <si>
    <t>978059541</t>
  </si>
  <si>
    <t>Odsekání obkladů stěn včetně otlučení podkladní omítky až na zdivo z obkládaček vnitřních, z jakýchkoliv materiálů, plochy přes 1 m2</t>
  </si>
  <si>
    <t>-1800694647</t>
  </si>
  <si>
    <t xml:space="preserve">(2,48+0,20)*1,30                         "106</t>
  </si>
  <si>
    <t xml:space="preserve">(2,33+1,39)*1,30                         "107  </t>
  </si>
  <si>
    <t xml:space="preserve">1,47*1,35                    "108</t>
  </si>
  <si>
    <t xml:space="preserve">(2,20+1,47+1,05+1,47-0,70)*1,30             "205</t>
  </si>
  <si>
    <t xml:space="preserve">(1,48+2,37+1,45+0,90)*1,30                       "206                   </t>
  </si>
  <si>
    <t>(2,80+0,84+0,28)*1,20</t>
  </si>
  <si>
    <t>222</t>
  </si>
  <si>
    <t>979012001X01</t>
  </si>
  <si>
    <t>Vyklizení objektu před zahájením prací (nános ve sklepě, cihly apod.)</t>
  </si>
  <si>
    <t>hodina</t>
  </si>
  <si>
    <t>-1224058767</t>
  </si>
  <si>
    <t>223</t>
  </si>
  <si>
    <t>981011314</t>
  </si>
  <si>
    <t>Demolice budov postupným rozebíráním z cihel, kamene, smíšeného nebo hrázděného zdiva, tvárnic na maltu vápennou nebo vápenocementovou s podílem konstrukcí přes 20 do 25 %</t>
  </si>
  <si>
    <t>-1063657897</t>
  </si>
  <si>
    <t xml:space="preserve">Poznámka k souboru cen:_x000d_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</si>
  <si>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1,50*2,90*3,00+4,50*2,90*3,60</t>
  </si>
  <si>
    <t>997</t>
  </si>
  <si>
    <t>Přesun sutě</t>
  </si>
  <si>
    <t>224</t>
  </si>
  <si>
    <t>997013154</t>
  </si>
  <si>
    <t>Vnitrostaveništní doprava suti a vybouraných hmot vodorovně do 50 m svisle s omezením mechanizace pro budovy a haly výšky přes 12 do 15 m</t>
  </si>
  <si>
    <t>-298027296</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</si>
  <si>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</si>
  <si>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225</t>
  </si>
  <si>
    <t>997013501</t>
  </si>
  <si>
    <t>Odvoz suti a vybouraných hmot na skládku nebo meziskládku se složením, na vzdálenost do 1 km</t>
  </si>
  <si>
    <t>-372876513</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</si>
  <si>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</si>
  <si>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226</t>
  </si>
  <si>
    <t>997013509</t>
  </si>
  <si>
    <t>Odvoz suti a vybouraných hmot na skládku nebo meziskládku se složením, na vzdálenost Příplatek k ceně za každý další i započatý 1 km přes 1 km</t>
  </si>
  <si>
    <t>354349180</t>
  </si>
  <si>
    <t>233,267*14</t>
  </si>
  <si>
    <t>227</t>
  </si>
  <si>
    <t>997013831</t>
  </si>
  <si>
    <t>Poplatek za uložení stavebního odpadu na skládce (skládkovné) směsného</t>
  </si>
  <si>
    <t>1642234105</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</si>
  <si>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</si>
  <si>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</si>
  <si>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</si>
  <si>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228</t>
  </si>
  <si>
    <t>998011003</t>
  </si>
  <si>
    <t>Přesun hmot pro budovy občanské výstavby, bydlení, výrobu a služby s nosnou svislou konstrukcí zděnou z cihel, tvárnic nebo kamene vodorovná dopravní vzdálenost do 100 m pro budovy výšky přes 12 do 24 m</t>
  </si>
  <si>
    <t>-2068112526</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</si>
  <si>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</si>
  <si>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</si>
  <si>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</si>
  <si>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</si>
  <si>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</si>
  <si>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229</t>
  </si>
  <si>
    <t>711111001</t>
  </si>
  <si>
    <t>Provedení izolace proti zemní vlhkosti natěradly a tmely za studena na ploše vodorovné V nátěrem penetračním</t>
  </si>
  <si>
    <t>-1367790844</t>
  </si>
  <si>
    <t xml:space="preserve">Poznámka k souboru cen:_x000d_
1. Izolace plochy jednotlivě do 10 m2 se oceňují skladebně cenou příslušné izolace a cenou 711 19-9095 Příplatek za plochu do 10 m2. </t>
  </si>
  <si>
    <t>(5,36+5,34)/2*(3,34+3,31)/2+4,14*0,18+5,34*0,88+5,945*3,88+1,60*0,60</t>
  </si>
  <si>
    <t>2,45*0,20+5,056*(2,485+2,438)/2+4,42*0,545+4,20*0,415+1,30*0,60</t>
  </si>
  <si>
    <t>1,60*0,60+1,50*0,60+(4,02+3,95)/2*3,31+0,90*0,15+(3,58+3,62)/2*(3,50+3,47)/2</t>
  </si>
  <si>
    <t xml:space="preserve">0,85*0,71                    "106</t>
  </si>
  <si>
    <t xml:space="preserve">1,275*1,05                  "114</t>
  </si>
  <si>
    <t xml:space="preserve">6,00*2,90                    "115</t>
  </si>
  <si>
    <t>230</t>
  </si>
  <si>
    <t>111631500</t>
  </si>
  <si>
    <t>lak asfaltový penetrační (MJ t) bal 9 kg</t>
  </si>
  <si>
    <t>644751055</t>
  </si>
  <si>
    <t>120,686*0,00035</t>
  </si>
  <si>
    <t>231</t>
  </si>
  <si>
    <t>711131811</t>
  </si>
  <si>
    <t>Odstranění izolace proti zemní vlhkosti na ploše vodorovné V</t>
  </si>
  <si>
    <t>388820628</t>
  </si>
  <si>
    <t xml:space="preserve">Poznámka k souboru cen:_x000d_
1. Ceny se používají pro odstranění hydroizolačních pásů a folií bez rozlišení tloušťky a počtu vrstev. </t>
  </si>
  <si>
    <t xml:space="preserve">1,75*0,88+2,31*3,88        "102</t>
  </si>
  <si>
    <t xml:space="preserve">(3,50+3,55)/2*(4,75+4,72)/2+1,05*0,10+0,80*0,10             "103</t>
  </si>
  <si>
    <t xml:space="preserve">5,14*1,78+5,34*(1,56+1,53)/2+0,90*0,44+0,88*0,10           "104</t>
  </si>
  <si>
    <t xml:space="preserve">(4,02+3,95)/2*3,31+0,90*0,05               "108                                       </t>
  </si>
  <si>
    <t>232</t>
  </si>
  <si>
    <t>711141559</t>
  </si>
  <si>
    <t>Provedení izolace proti zemní vlhkosti pásy přitavením NAIP na ploše vodorovné V</t>
  </si>
  <si>
    <t>-943687366</t>
  </si>
  <si>
    <t xml:space="preserve">Poznámka k souboru cen:_x000d_
1. Izolace plochy jednotlivě do 10 m2 se oceňují skladebně cenou příslušné izolace a cenou 711 19-9097 Příplatek za plochu do 10 m2. </t>
  </si>
  <si>
    <t xml:space="preserve">120,686            "viz. položka 711111001</t>
  </si>
  <si>
    <t>233</t>
  </si>
  <si>
    <t>628331580</t>
  </si>
  <si>
    <t>pás těžký asfaltovaný se skleněnou tkaninou z oxidovaného asfaltu G200 S40 tl. 4 mm, se stanoveným součinitelem difuze radonu (uvažován součinitel difuze radonu - 1,6 . 10-11 v m2/s)</t>
  </si>
  <si>
    <t>1369468742</t>
  </si>
  <si>
    <t>120,686*1,15</t>
  </si>
  <si>
    <t>234</t>
  </si>
  <si>
    <t>711472053</t>
  </si>
  <si>
    <t>Provedení izolace proti povrchové a podpovrchové tlakové vodě termoplasty na ploše svislé S folií z nízkolehčeného PE položenou volně</t>
  </si>
  <si>
    <t>-1651401846</t>
  </si>
  <si>
    <t xml:space="preserve">Poznámka k souboru cen:_x000d_
1. Izolace plochy jednotlivě do 10 m2 lze oceňovat cenami příslušných izolací a cenou 711 49-9097 Příplatek za plochy do 10 m2. 2. Cenami lze oceňovat i montáž proti zemní vlhkosti. </t>
  </si>
  <si>
    <t xml:space="preserve">(9,21+1,33)*2,85+8,125*1,35        "pavlač</t>
  </si>
  <si>
    <t>(8,95+1,10)*2,85+8,00*1,12</t>
  </si>
  <si>
    <t>svislá stěna podkroví</t>
  </si>
  <si>
    <t>15,15*0,90+0,81*(0,90+1,85)/2+2,82*1,85</t>
  </si>
  <si>
    <t>5,50*0,90+1,38*(0,90+2,30)/2+5,432*2,30+(0,82+0,90)*2*0,20-0,82*0,90+1,075*2,30*2</t>
  </si>
  <si>
    <t>1,32*(0,90+2,20)/2+4,35*0,90</t>
  </si>
  <si>
    <t>235</t>
  </si>
  <si>
    <t>283293220</t>
  </si>
  <si>
    <t xml:space="preserve">závětrná kontaktní vysoce difusně otevřená folie (pojistná hydroizolace difusně otevřená) - fasáda se spárami, provětrávaná fasáda – dřevěný obklad (s vlivem UV záření), sd = 0,015m s integrovanými aplikačními páskami  pro snadný a rychlý spoj (páska na pásku)</t>
  </si>
  <si>
    <t>-1847277755</t>
  </si>
  <si>
    <t>41,008*1,15</t>
  </si>
  <si>
    <t>236</t>
  </si>
  <si>
    <t>283292330</t>
  </si>
  <si>
    <t>difusní folie - parobrzda - pro difúzně otevřené stěny, s proměnou hodnotou sd pro difúzně otevřené konstrukce, ekvivalentní difúzní tloušťka sd = 0,2 - 20 m, se spoji slepenými těsnící páskou</t>
  </si>
  <si>
    <t>-1037513581</t>
  </si>
  <si>
    <t>88,077*1,15</t>
  </si>
  <si>
    <t>237</t>
  </si>
  <si>
    <t>711491171</t>
  </si>
  <si>
    <t>Provedení izolace proti povrchové a podpovrchové tlakové vodě ostatní na ploše vodorovné V z textilií, vrstvy podkladní</t>
  </si>
  <si>
    <t>-1956959308</t>
  </si>
  <si>
    <t xml:space="preserve">Poznámka k souboru cen:_x000d_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</si>
  <si>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2,45*0,20+5,056*(2,485+2,438)/2+4,42*0,545+4,20*0,415</t>
  </si>
  <si>
    <t xml:space="preserve">(4,02+3,95)/2*3,31+0,90*0,15+(3,58+3,62)/2*(3,50+3,47)/2 </t>
  </si>
  <si>
    <t>(10,416+8,48*2+5,945+0,573+3,56+3,50+3,47+3,62)*0,16</t>
  </si>
  <si>
    <t xml:space="preserve">0,85*0,71            "106</t>
  </si>
  <si>
    <t xml:space="preserve">1,275*1,05            "114</t>
  </si>
  <si>
    <t xml:space="preserve">5,50*2,40                 "115</t>
  </si>
  <si>
    <t>238</t>
  </si>
  <si>
    <t>-1455906854</t>
  </si>
  <si>
    <t>121,533*1,05</t>
  </si>
  <si>
    <t>239</t>
  </si>
  <si>
    <t>711491172</t>
  </si>
  <si>
    <t>Provedení izolace proti povrchové a podpovrchové tlakové vodě ostatní na ploše vodorovné V z textilií, vrstvy ochranné</t>
  </si>
  <si>
    <t>53479544</t>
  </si>
  <si>
    <t>240</t>
  </si>
  <si>
    <t>693111420</t>
  </si>
  <si>
    <t>geotextilie netkaná PP 200 g/m2 do š 8,8 m</t>
  </si>
  <si>
    <t>1317828995</t>
  </si>
  <si>
    <t>120,686*1,05</t>
  </si>
  <si>
    <t>241</t>
  </si>
  <si>
    <t>711491176</t>
  </si>
  <si>
    <t>Provedení izolace proti povrchové a podpovrchové tlakové vodě ostatní na ploše vodorovné V připevnění izolace ukončovací lištou</t>
  </si>
  <si>
    <t>1998307656</t>
  </si>
  <si>
    <t xml:space="preserve">11,275+8,80+0,60+1,61+1,725+1,35+8,15  "1.PP viz.přílohy PD: D.1.1.1, D.1.1.10 a D.1.1.16</t>
  </si>
  <si>
    <t>242</t>
  </si>
  <si>
    <t>283230861X01</t>
  </si>
  <si>
    <t>lišta ukončovací pro fólie nopové s výškou nopů 20 mm s plastovou mřížkou dl.2 m</t>
  </si>
  <si>
    <t>-595351433</t>
  </si>
  <si>
    <t>33,510/2+0,245</t>
  </si>
  <si>
    <t>243</t>
  </si>
  <si>
    <t>711491273</t>
  </si>
  <si>
    <t>Provedení izolace proti povrchové a podpovrchové tlakové vodě ostatní na ploše svislé S z textilií, vrstvy z nopové fólie</t>
  </si>
  <si>
    <t>479202390</t>
  </si>
  <si>
    <t>11,275*1,40+8,80*1,40+(0,60+1,61+1,725+1,35+8,15)*1,40</t>
  </si>
  <si>
    <t>244</t>
  </si>
  <si>
    <t>283230521X4</t>
  </si>
  <si>
    <t>fólie hydroizolační (nopová) pro extrémní vlhkost o výšce nopů 20 mm s integrovanou filtrační textilií na straně nopů</t>
  </si>
  <si>
    <t>-1478206199</t>
  </si>
  <si>
    <t>46,914*1,20</t>
  </si>
  <si>
    <t>245</t>
  </si>
  <si>
    <t>711493113X01</t>
  </si>
  <si>
    <t>Izolace proti podpovrchové a tlakové vodě - ostatní na ploše vodorovné V hydroizolační stěrkou včetně systémového příslušenství (lepící pásky pro lepení spojů, páska pro lepení rohů, koutů a prostupů, páska pro ukončení u stěny, lepicí tmel atd.), jejich montáže a provedení stěrky dle vybraného výrobce</t>
  </si>
  <si>
    <t>310352373</t>
  </si>
  <si>
    <t xml:space="preserve">6,870              "P13 viz.položka 771574153</t>
  </si>
  <si>
    <t xml:space="preserve">6,763              "P17 viz.položka 771574153</t>
  </si>
  <si>
    <t>246</t>
  </si>
  <si>
    <t>711493123X02</t>
  </si>
  <si>
    <t>Izolace proti podpovrchové a tlakové vodě - ostatní na ploše svislé S hydroizolační stěrkou včetně systémového příslušenství (lepící pásky pro lepení spojů, páska pro lepení rohů, koutů a prostupů, páska pro ukončení u stěny, lepicí tmel atd.), jejich montáže a provedení stěrky dle vybraného výrobce</t>
  </si>
  <si>
    <t>-1542455396</t>
  </si>
  <si>
    <t xml:space="preserve">(1,90+1,60)*2*0,22+(0,70+1,20)*1,10                "109</t>
  </si>
  <si>
    <t xml:space="preserve">(0,90+2,10)*2*0,22+(0,90+0,80*2)*1,10                "110</t>
  </si>
  <si>
    <t xml:space="preserve">(0,90+1,60)*2*0,22                 "111</t>
  </si>
  <si>
    <t xml:space="preserve">(0,90+1,20)*2*0,22+(0,90+1,20*2)*1,00                 "113 </t>
  </si>
  <si>
    <t xml:space="preserve">(1,35+1,45)*2*0,20+(0,50*2+1,45)*1,10                        "208</t>
  </si>
  <si>
    <t xml:space="preserve">(0,92+1,45)*2*0,20                       "209</t>
  </si>
  <si>
    <t xml:space="preserve">(1,453+1,45)*2*0,20+(0,50*2+1,45)*1,10                        "210   </t>
  </si>
  <si>
    <t xml:space="preserve">(0,93+1,47)*2*0,20                       "211</t>
  </si>
  <si>
    <t xml:space="preserve">(1,20+2,50)*2*0,20          "305</t>
  </si>
  <si>
    <t>"306</t>
  </si>
  <si>
    <t xml:space="preserve">(1,625+2,50)*2*0,20+(1,225+2,00+0,66)*1,90              </t>
  </si>
  <si>
    <t>247</t>
  </si>
  <si>
    <t>998711103</t>
  </si>
  <si>
    <t>Přesun hmot pro izolace proti vodě, vlhkosti a plynům stanovený z hmotnosti přesunovaného materiálu vodorovná dopravní vzdálenost do 50 m v objektech výšky přes 12 do 60 m</t>
  </si>
  <si>
    <t>-735947497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</si>
  <si>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</si>
  <si>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</si>
  <si>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</si>
  <si>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248</t>
  </si>
  <si>
    <t>712461701</t>
  </si>
  <si>
    <t>Provedení povlakové krytiny střech šikmých přes 10 st. do 30 st. fólií položenou volně s přilepením spojů</t>
  </si>
  <si>
    <t>-1439181010</t>
  </si>
  <si>
    <t xml:space="preserve">Poznámka k souboru cen:_x000d_
1. Povlakové krytiny střech jednotlivě do 10 m2 se oceňují skladebně cenou příslušné izolace a cenou 712 49-9097 Příplatek za plochu do 10 m2. </t>
  </si>
  <si>
    <t>15,15*1,95+5,50*1,95+4,95*1,95</t>
  </si>
  <si>
    <t>1,40*1,075+15,15*4,80</t>
  </si>
  <si>
    <t>-0,47*1,50</t>
  </si>
  <si>
    <t>249</t>
  </si>
  <si>
    <t>-924645664</t>
  </si>
  <si>
    <t>213,956*1,15</t>
  </si>
  <si>
    <t>250</t>
  </si>
  <si>
    <t>998712103</t>
  </si>
  <si>
    <t>Přesun hmot pro povlakové krytiny stanovený z hmotnosti přesunovaného materiálu vodorovná dopravní vzdálenost do 50 m v objektech výšky přes 12 do 24 m</t>
  </si>
  <si>
    <t>1523522021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</si>
  <si>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</si>
  <si>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</si>
  <si>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</si>
  <si>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251</t>
  </si>
  <si>
    <t>713111111</t>
  </si>
  <si>
    <t>Montáž tepelné izolace stropů rohožemi, pásy, dílci, deskami, bloky (izolační materiál ve specifikaci) vrchem bez překrytí lepenkou kladenými volně</t>
  </si>
  <si>
    <t>-1247643011</t>
  </si>
  <si>
    <t>strop nad 1.NP viz.přílohy PD: D.1.1.1, D.1.1.12 a D.1.1.16</t>
  </si>
  <si>
    <t>(14,65+14,70)/2*8,62-2,46*1,15-1,15*0,75</t>
  </si>
  <si>
    <t xml:space="preserve">9,305*1,06*3         "pavlač</t>
  </si>
  <si>
    <t>strop nad 2.NP viz.přílohy PD: D.1.1.1, D.1.1.13 a D.1.1.16</t>
  </si>
  <si>
    <t>(15,75*1,10+3,00*0,85+2,00*1,74+1,60*1,74+9,30*1,35)*2</t>
  </si>
  <si>
    <t>(15,15+15,20)/2*7,40</t>
  </si>
  <si>
    <t>strop nad 3.NP viz.přílohy PD: D.1.1.1, D.1.1.14 a D.1.1.16</t>
  </si>
  <si>
    <t>(15,15+15,20)/2*4,80</t>
  </si>
  <si>
    <t>252</t>
  </si>
  <si>
    <t>631481550</t>
  </si>
  <si>
    <t>deska izolační minerální pro suchou výstavbu univerzální λD = 0,035 W/m.K tl. 120 mm</t>
  </si>
  <si>
    <t>2142715325</t>
  </si>
  <si>
    <t>77,388*1,02</t>
  </si>
  <si>
    <t>253</t>
  </si>
  <si>
    <t>713121111</t>
  </si>
  <si>
    <t>Montáž tepelné izolace podlah rohožemi, pásy, deskami, dílci, bloky (izolační materiál ve specifikaci) kladenými volně jednovrstvá</t>
  </si>
  <si>
    <t>468376337</t>
  </si>
  <si>
    <t xml:space="preserve">Poznámka k souboru cen:_x000d_
1. Množství tepelné izolace podlah okrajovými pásky k ceně -1211 se určuje v m projektované délky obložení (bez přesahů) na obvodu podlahy. </t>
  </si>
  <si>
    <t>tl.50 mm</t>
  </si>
  <si>
    <t>EPS tl.60 mm</t>
  </si>
  <si>
    <t>254</t>
  </si>
  <si>
    <t>631535650</t>
  </si>
  <si>
    <t>rohož izolační z minerální vlny λD = 0,035 (W∙m-1∙K-1), objemová hmotnost ≥ 40 kg/m3 tl.50 mm</t>
  </si>
  <si>
    <t>-248650236</t>
  </si>
  <si>
    <t>197,208*1,02</t>
  </si>
  <si>
    <t xml:space="preserve">9,305*1,06*1,02         "pavlač</t>
  </si>
  <si>
    <t>255</t>
  </si>
  <si>
    <t>283758810</t>
  </si>
  <si>
    <t>deska z pěnového polystyrenu EPS 100 Z (λD = 0,037 W/m.K) tl. 60 mm</t>
  </si>
  <si>
    <t>-1849264562</t>
  </si>
  <si>
    <t>6,87*1,02</t>
  </si>
  <si>
    <t>256</t>
  </si>
  <si>
    <t>713121121</t>
  </si>
  <si>
    <t>Montáž tepelné izolace podlah rohožemi, pásy, deskami, dílci, bloky (izolační materiál ve specifikaci) kladenými volně dvouvrstvá</t>
  </si>
  <si>
    <t>-2096419859</t>
  </si>
  <si>
    <t>257</t>
  </si>
  <si>
    <t>283760730</t>
  </si>
  <si>
    <t>deska fasádní polystyrénová s příměsí grafitu („šedý“) EPS 100 λD=0,031 W/mK, tl. 50 mm</t>
  </si>
  <si>
    <t>1602832338</t>
  </si>
  <si>
    <t>127,175*2*1,02</t>
  </si>
  <si>
    <t>258</t>
  </si>
  <si>
    <t>713121211</t>
  </si>
  <si>
    <t>Montáž tepelné izolace podlah okrajovými pásky kladenými volně</t>
  </si>
  <si>
    <t>1722202515</t>
  </si>
  <si>
    <t xml:space="preserve">(4,956+3,60+0,30+0,64)*2           "101</t>
  </si>
  <si>
    <t xml:space="preserve">(5,945+5,655+0,60*2)*2           "102   </t>
  </si>
  <si>
    <t xml:space="preserve">(5,945+2,70+0,474)*2            "103</t>
  </si>
  <si>
    <t xml:space="preserve">(3,853+4,04+0,33+0,10)*2               "104</t>
  </si>
  <si>
    <t xml:space="preserve">(0,85+0,72)*2                 "106</t>
  </si>
  <si>
    <t xml:space="preserve">3,56+3,62+3,50+3,47+0,55*2            "108</t>
  </si>
  <si>
    <t xml:space="preserve">(1,90+1,60)*2                "109</t>
  </si>
  <si>
    <t xml:space="preserve">(0,90+2,10)*2               "110</t>
  </si>
  <si>
    <t xml:space="preserve">(0,90+1,60)*2          "111</t>
  </si>
  <si>
    <t xml:space="preserve">(2,065+4,10)*2               "112</t>
  </si>
  <si>
    <t xml:space="preserve">(0,90+1,20)*2              "113 </t>
  </si>
  <si>
    <t xml:space="preserve">(1,275+1,05)*2                "114</t>
  </si>
  <si>
    <t xml:space="preserve">(5,20+2,00)*2               "115</t>
  </si>
  <si>
    <t xml:space="preserve">1,74+4,20+3,96+0,10*2     "201</t>
  </si>
  <si>
    <t xml:space="preserve">6,21+6,23+4,85+4,87                 "202</t>
  </si>
  <si>
    <t xml:space="preserve">5,50+5,55+3,62+3,58+0,05*2                  "203</t>
  </si>
  <si>
    <t xml:space="preserve">4,23+4,27+4,27+0,15*2         "204</t>
  </si>
  <si>
    <t xml:space="preserve">4,20+4,05+4,02+4,28+0,45*2+0,30*2           "205     </t>
  </si>
  <si>
    <t xml:space="preserve">4,953+2,80+4,75+2,81+0,25*2+0,20*2           "206</t>
  </si>
  <si>
    <t xml:space="preserve">(2,318+1,10)*2           "207</t>
  </si>
  <si>
    <t xml:space="preserve">(1,35+1,45)*2                      "208</t>
  </si>
  <si>
    <t xml:space="preserve">(0,92+1,45)*2                      "209</t>
  </si>
  <si>
    <t xml:space="preserve">(1,453+1,45)*2                        "210   </t>
  </si>
  <si>
    <t xml:space="preserve">(0,93+1,47)*2                        "211</t>
  </si>
  <si>
    <t xml:space="preserve">(4,21+1,075)*2               "212</t>
  </si>
  <si>
    <t xml:space="preserve">(4,575+1,075)*2                "213</t>
  </si>
  <si>
    <t xml:space="preserve">1,90+2,60+4,492+1,075*2+2,38+2,60+2,53                "301</t>
  </si>
  <si>
    <t xml:space="preserve">6,16+4,00*2+6,24                "302</t>
  </si>
  <si>
    <t xml:space="preserve">5,92*2+3,35+3,36                 "303    </t>
  </si>
  <si>
    <t xml:space="preserve">(1,68+3,36)*2                  "304</t>
  </si>
  <si>
    <t xml:space="preserve">4,39+3,275+3,296+4,39                 "307</t>
  </si>
  <si>
    <t xml:space="preserve">(2,305+1,17)*2                    "308      </t>
  </si>
  <si>
    <t xml:space="preserve">1,90+1,87+3,815+3,67                     "309</t>
  </si>
  <si>
    <t xml:space="preserve">(1,20+2,50)*2*1,75+1,20*0,45+1,20*0,70+(1,75+2,50)/2*0,45*2         "305</t>
  </si>
  <si>
    <t xml:space="preserve">(1,625+2,50)*2*1,75+1,625*0,45+1,47*0,70+0,155*0,60+(1,75+2,50)/2*0,45*2   "306</t>
  </si>
  <si>
    <t>259</t>
  </si>
  <si>
    <t>631527010</t>
  </si>
  <si>
    <t>pásek izolační minerální podlahový λ-0.036 15x100x1000 mm</t>
  </si>
  <si>
    <t>1567063718</t>
  </si>
  <si>
    <t>535,963*1,02</t>
  </si>
  <si>
    <t>260</t>
  </si>
  <si>
    <t>713131151</t>
  </si>
  <si>
    <t>Montáž tepelné izolace stěn rohožemi, pásy, deskami, dílci, bloky (izolační materiál ve specifikaci) vložením jednovrstvě</t>
  </si>
  <si>
    <t>1603073066</t>
  </si>
  <si>
    <t xml:space="preserve">Poznámka k souboru cen:_x000d_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</si>
  <si>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příčky</t>
  </si>
  <si>
    <t>5,92*2,30-0,80*1,97+2,90*2,30+3,80*2,30-0,80*1,97+4,39*2,30</t>
  </si>
  <si>
    <t>1,30*2,30-0,70*1,97+2,495*2,30-0,70*1,97+1,32*(0,90+2,30)/2</t>
  </si>
  <si>
    <t>1,00*2,30+1,25*2,30-0,80*1,97+2,50*1,85*2+(2,50+1,935)/2*0,45*2-0,60*1,97</t>
  </si>
  <si>
    <t>0,20*2,35*2</t>
  </si>
  <si>
    <t>261</t>
  </si>
  <si>
    <t>631481540</t>
  </si>
  <si>
    <t>deska izolační minerální pro suchou výstavbu univerzální λD = 0,035 W/m.K tl. 100 mm</t>
  </si>
  <si>
    <t>416772189</t>
  </si>
  <si>
    <t>58,657*1,02</t>
  </si>
  <si>
    <t xml:space="preserve">9,305*1,06*2*1,02         "pavlač</t>
  </si>
  <si>
    <t>(122,807+112,295+72,840)*1,02</t>
  </si>
  <si>
    <t>262</t>
  </si>
  <si>
    <t>713131155</t>
  </si>
  <si>
    <t>Montáž tepelné izolace stěn rohožemi, pásy, deskami, dílci, bloky (izolační materiál ve specifikaci) vložením dvouvrstvě</t>
  </si>
  <si>
    <t>114751393</t>
  </si>
  <si>
    <t>15,15*0,95+5,50*0,95+4,95*0,95+(5,20+1,075*2)*2,30+1,38*(0,95+2,30)/2</t>
  </si>
  <si>
    <t>1,32*(0,95+2,30)/2</t>
  </si>
  <si>
    <t>(9,20+1,20)*2,85-0,93*0,95*4</t>
  </si>
  <si>
    <t>263</t>
  </si>
  <si>
    <t>713151111</t>
  </si>
  <si>
    <t>Montáž tepelné izolace střech šikmých rohožemi, pásy, deskami (izolační materiál ve specifikaci) kladenými volně mezi krokve</t>
  </si>
  <si>
    <t>1794099165</t>
  </si>
  <si>
    <t xml:space="preserve">Poznámka k souboru cen:_x000d_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</si>
  <si>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15,15*2,25+5,50*2,25+4,95*2,25+5,20*0,30+1,95*1,10</t>
  </si>
  <si>
    <t xml:space="preserve">(16,20+9,55)/2*3,85+5,40/2*3,85*2+(9,55+16,25)/2*2,80      </t>
  </si>
  <si>
    <t>264</t>
  </si>
  <si>
    <t>631481271X01</t>
  </si>
  <si>
    <t>deska izolační minerální pro suchou výstavbu univerzální λD ≤ 0,035 W/m.K tl. 150 mm</t>
  </si>
  <si>
    <t>-1853502474</t>
  </si>
  <si>
    <t>167,784*1,02</t>
  </si>
  <si>
    <t>265</t>
  </si>
  <si>
    <t>713151121</t>
  </si>
  <si>
    <t>Montáž tepelné izolace střech šikmých rohožemi, pásy, deskami (izolační materiál ve specifikaci) kladenými volně pod krokve</t>
  </si>
  <si>
    <t>-1684218684</t>
  </si>
  <si>
    <t>266</t>
  </si>
  <si>
    <t>631481520</t>
  </si>
  <si>
    <t>deska izolační minerální pro suchou výstavbu univerzální λ-0.035 tl. 60 mm</t>
  </si>
  <si>
    <t>1512571511</t>
  </si>
  <si>
    <t>(43,468+2,145)*1,02</t>
  </si>
  <si>
    <t>267</t>
  </si>
  <si>
    <t>713191132</t>
  </si>
  <si>
    <t>Montáž tepelné izolace stavebních konstrukcí - doplňky a konstrukční součásti podlah, stropů vrchem nebo střech překrytím fólií separační z PE</t>
  </si>
  <si>
    <t>549364591</t>
  </si>
  <si>
    <t>204,078+127,175</t>
  </si>
  <si>
    <t xml:space="preserve">9,305*1,06         "pavlač</t>
  </si>
  <si>
    <t>(15,75*1,10+3,00*0,85+2,00*1,74+1,60*1,74+9,30*1,35)</t>
  </si>
  <si>
    <t>268</t>
  </si>
  <si>
    <t>283231500</t>
  </si>
  <si>
    <t>fólie separační PE bal. 100 m2</t>
  </si>
  <si>
    <t>1462700930</t>
  </si>
  <si>
    <t>331,253*1,15</t>
  </si>
  <si>
    <t>269</t>
  </si>
  <si>
    <t>283293150</t>
  </si>
  <si>
    <t>fólie podstřešní paropropustná difúzní nekontaktní 140 g/m2 nehořlavý (1,5 x 50 m)</t>
  </si>
  <si>
    <t>1816275950</t>
  </si>
  <si>
    <t>356,499*1,15</t>
  </si>
  <si>
    <t>270</t>
  </si>
  <si>
    <t>998713103</t>
  </si>
  <si>
    <t>Přesun hmot pro izolace tepelné stanovený z hmotnosti přesunovaného materiálu vodorovná dopravní vzdálenost do 50 m v objektech výšky přes 12 m do 24 m</t>
  </si>
  <si>
    <t>-1142176434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</si>
  <si>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</si>
  <si>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</si>
  <si>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</si>
  <si>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271</t>
  </si>
  <si>
    <t>721171803</t>
  </si>
  <si>
    <t>Demontáž potrubí z novodurových trub odpadních nebo připojovacích do D 75</t>
  </si>
  <si>
    <t>1821618396</t>
  </si>
  <si>
    <t xml:space="preserve">Poznámka k souboru cen:_x000d_
1. Demontáž plstěných pásů se oceňuje cenami souboru cen 722 18-18 Demontáž plstěných pásů z trub, části B 02. </t>
  </si>
  <si>
    <t>20,00</t>
  </si>
  <si>
    <t>10,00</t>
  </si>
  <si>
    <t>5,00</t>
  </si>
  <si>
    <t>272</t>
  </si>
  <si>
    <t>721290823</t>
  </si>
  <si>
    <t>Vnitrostaveništní přemístění vybouraných (demontovaných) hmot vnitřní kanalizace vodorovně do 100 m v objektech výšky přes 12 do 24 m</t>
  </si>
  <si>
    <t>-2034763465</t>
  </si>
  <si>
    <t>722</t>
  </si>
  <si>
    <t>Zdravotechnika - vnitřní vodovod</t>
  </si>
  <si>
    <t>273</t>
  </si>
  <si>
    <t>722130801</t>
  </si>
  <si>
    <t>Demontáž potrubí z ocelových trubek pozinkovaných závitových do DN 25</t>
  </si>
  <si>
    <t>1306706203</t>
  </si>
  <si>
    <t>274</t>
  </si>
  <si>
    <t>722170801</t>
  </si>
  <si>
    <t>Demontáž rozvodů vody z plastů do D 25 mm</t>
  </si>
  <si>
    <t>1921996524</t>
  </si>
  <si>
    <t>275</t>
  </si>
  <si>
    <t>722290823</t>
  </si>
  <si>
    <t>Vnitrostaveništní přemístění vybouraných (demontovaných) hmot vnitřní vodovod vodorovně do 100 m v objektech výšky přes 12 do 24 m</t>
  </si>
  <si>
    <t>-1241475359</t>
  </si>
  <si>
    <t>725</t>
  </si>
  <si>
    <t>Zdravotechnika - zařizovací předměty</t>
  </si>
  <si>
    <t>276</t>
  </si>
  <si>
    <t>725110814</t>
  </si>
  <si>
    <t>Demontáž klozetů odsávacích nebo kombinačních</t>
  </si>
  <si>
    <t>soubor</t>
  </si>
  <si>
    <t>1234142889</t>
  </si>
  <si>
    <t xml:space="preserve">1       "1.NP viz.přílohy PD: D.1.1.1, D.1.1.3 a D.1.1.8</t>
  </si>
  <si>
    <t xml:space="preserve">1        "3.NP viz.přílohy PD: D.1.1.1, D.1.1.5 a D.1.1.8</t>
  </si>
  <si>
    <t>277</t>
  </si>
  <si>
    <t>725210821</t>
  </si>
  <si>
    <t>Demontáž umyvadel bez výtokových armatur umyvadel</t>
  </si>
  <si>
    <t>-1004193960</t>
  </si>
  <si>
    <t xml:space="preserve">1     "1.NP viz.přílohy PD: D.1.1.1, D.1.1.3 a D.1.1.8</t>
  </si>
  <si>
    <t xml:space="preserve">2     "3.NP viz.přílohy PD: D.1.1.1, D.1.1.5 a D.1.1.8</t>
  </si>
  <si>
    <t>278</t>
  </si>
  <si>
    <t>725220841</t>
  </si>
  <si>
    <t>Demontáž van ocelových rohových</t>
  </si>
  <si>
    <t>873396856</t>
  </si>
  <si>
    <t>279</t>
  </si>
  <si>
    <t>725291604X01</t>
  </si>
  <si>
    <t>Doplňky zařízení koupelen a záchodů nerezové madla rovná, délky 600 mm průměr 32 mm včetně montáže dle přílohy PD D.1.1.23 výpisu výrobků ozn.3s12</t>
  </si>
  <si>
    <t>-1919189747</t>
  </si>
  <si>
    <t xml:space="preserve">1             "1.NP viz.přílohy PD: D.1.1.1, D.1.1.11 a D.1.1.16</t>
  </si>
  <si>
    <t>280</t>
  </si>
  <si>
    <t>725291611X04</t>
  </si>
  <si>
    <t>Doplňky zařízení koupelen a záchodů nerezové dávkovač tekutého mýdla a desinfekce nástěnný - automatický nerez matný plastová vnitřní nádobka na 850 ml včetně montáže</t>
  </si>
  <si>
    <t>-402066743</t>
  </si>
  <si>
    <t>1.NP viz.přílohy PD: D.1.1.1, D.1.1.11 a D.1.1.23</t>
  </si>
  <si>
    <t xml:space="preserve">1+1        "3s14 3s15</t>
  </si>
  <si>
    <t>2.NP viz.přílohy PD: D.1.1.1, D.1.1.12 a D.1.1.23</t>
  </si>
  <si>
    <t xml:space="preserve">1+1          "3s16 3s15   </t>
  </si>
  <si>
    <t>3.NP viz.přílohy PD: D.1.1.1, D.1.1.13 a D.1.1.23</t>
  </si>
  <si>
    <t xml:space="preserve">1           "3s16 </t>
  </si>
  <si>
    <t>281</t>
  </si>
  <si>
    <t>725291621</t>
  </si>
  <si>
    <t>Doplňky zařízení koupelen a záchodů nerezové uzamykatelný zásobník na toaletní papír, kulatý nerez matný průměr 270 mm včetně montáže</t>
  </si>
  <si>
    <t>1615297227</t>
  </si>
  <si>
    <t xml:space="preserve">1+1          "3s14 3s15</t>
  </si>
  <si>
    <t>282</t>
  </si>
  <si>
    <t>725291623X02</t>
  </si>
  <si>
    <t>Doplňky zařízení koupelen a záchodů nerezová madla krakorcová sklopná, délky 835 mm včetně montáže dle přílohy PD D.1.1.23 výpisu výrobků ozn.3s13 B</t>
  </si>
  <si>
    <t>2107998589</t>
  </si>
  <si>
    <t>283</t>
  </si>
  <si>
    <t>725291631</t>
  </si>
  <si>
    <t>Doplňky zařízení koupelen a záchodů nerezový uzamykatelný na klíček zásobník na papírové ručníky obsah do 500 ks ručníků nerez matný vybaven průhledným plastovým průzorem umožňujícím kontrolu množství ručníků v zásobníku včetně montáže</t>
  </si>
  <si>
    <t>1141746909</t>
  </si>
  <si>
    <t xml:space="preserve">1+1+1          "3s14 3s15 3s18</t>
  </si>
  <si>
    <t xml:space="preserve">1+1           "3s16 3s17</t>
  </si>
  <si>
    <t>284</t>
  </si>
  <si>
    <t>725291659X03</t>
  </si>
  <si>
    <t>Doplňky zařízení koupelen a záchodů nerezová madla tvaru L, délky 1200 mm včetně montáže dle přílohy PD D.1.1.23 výpisu výrobků ozn.3s13A</t>
  </si>
  <si>
    <t>-143688077</t>
  </si>
  <si>
    <t>285</t>
  </si>
  <si>
    <t>725291661X05</t>
  </si>
  <si>
    <t>Doplňky zařízení koupelen a záchodů nerezové osoušeč rukou automatický bezdotykový s nerezovým matným krytem nerez matný elektrický reaguje na přiblížení rukou pod výfuk spuštěním proudu vzduchu nerezový matný kryt tl. 2 mm otáčecí chromovaný výfuk umožňující sušení obličeje nebo vlasů včetně montáže</t>
  </si>
  <si>
    <t>1665709728</t>
  </si>
  <si>
    <t xml:space="preserve">1+1          "3s14 3s15 </t>
  </si>
  <si>
    <t xml:space="preserve">1         "3s16</t>
  </si>
  <si>
    <t>286</t>
  </si>
  <si>
    <t>725291662X06</t>
  </si>
  <si>
    <t>Doplňky zařízení koupelen a záchodů kovové háčky kulatého tvaru, pro nástěnnou montáž s kulatou rozetou, skryté a zajištěné proti krádeži o počtu min. 4 kusů na každou předsíň WC (2ks na ručníky a 2ks pro ostatní využití) včetně montáže</t>
  </si>
  <si>
    <t>-1309656951</t>
  </si>
  <si>
    <t xml:space="preserve">4+4+4          "3s14 3s15 3s18</t>
  </si>
  <si>
    <t xml:space="preserve">4+4          "3s16 3s15   </t>
  </si>
  <si>
    <t xml:space="preserve">4+4         "3s16 3s17</t>
  </si>
  <si>
    <t>287</t>
  </si>
  <si>
    <t>725291663X07</t>
  </si>
  <si>
    <t>Doplňky zařízení koupelen a záchodů odpadkový koš kovový nerez povrch lesklý kulatý 5 l průměr 205mm, výška 290 mm včetně rozmístění</t>
  </si>
  <si>
    <t>99162809</t>
  </si>
  <si>
    <t xml:space="preserve">2+2+1          "3s14 3s15 3s18</t>
  </si>
  <si>
    <t xml:space="preserve">2+2              "3s16 3s15   </t>
  </si>
  <si>
    <t xml:space="preserve">1+1         "3s16 3s17</t>
  </si>
  <si>
    <t>288</t>
  </si>
  <si>
    <t>725291664X08</t>
  </si>
  <si>
    <t>Doplňky zařízení koupelen a záchodů štětka na čištění WC pro nástěnnou montáž, se snímatelnou odkapávací nádobou nerez včetně montáže</t>
  </si>
  <si>
    <t>-660966197</t>
  </si>
  <si>
    <t xml:space="preserve">1+1             "3s16 3s15   </t>
  </si>
  <si>
    <t>289</t>
  </si>
  <si>
    <t>725291665X09</t>
  </si>
  <si>
    <t>Doplňky zařízení koupelen a záchodů odkládací polička nad umyvadlo nerez matný včetně montáže</t>
  </si>
  <si>
    <t>1939819874</t>
  </si>
  <si>
    <t xml:space="preserve">1          "3s15 </t>
  </si>
  <si>
    <t>290</t>
  </si>
  <si>
    <t>725310823</t>
  </si>
  <si>
    <t>Demontáž dřezů jednodílných bez výtokových armatur vestavěných v kuchyňských sestavách</t>
  </si>
  <si>
    <t>2037101253</t>
  </si>
  <si>
    <t>291</t>
  </si>
  <si>
    <t>725330820</t>
  </si>
  <si>
    <t>Demontáž výlevek bez výtokových armatur a bez nádrže a splachovacího potrubí diturvitových</t>
  </si>
  <si>
    <t>-1873266388</t>
  </si>
  <si>
    <t>292</t>
  </si>
  <si>
    <t>725590813</t>
  </si>
  <si>
    <t>Vnitrostaveništní přemístění vybouraných (demontovaných) hmot zařizovacích předmětů vodorovně do 100 m v objektech výšky přes 12 do 24 m</t>
  </si>
  <si>
    <t>642478976</t>
  </si>
  <si>
    <t>293</t>
  </si>
  <si>
    <t>725820801</t>
  </si>
  <si>
    <t>Demontáž baterií nástěnných do G 3/4</t>
  </si>
  <si>
    <t>1804528477</t>
  </si>
  <si>
    <t>1+1</t>
  </si>
  <si>
    <t>294</t>
  </si>
  <si>
    <t>725860811</t>
  </si>
  <si>
    <t>Demontáž zápachových uzávěrek pro zařizovací předměty jednoduchých</t>
  </si>
  <si>
    <t>754148260</t>
  </si>
  <si>
    <t>1+1+1</t>
  </si>
  <si>
    <t>295</t>
  </si>
  <si>
    <t>998725103</t>
  </si>
  <si>
    <t>Přesun hmot pro zařizovací předměty stanovený z hmotnosti přesunovaného materiálu vodorovná dopravní vzdálenost do 50 m v objektech výšky přes 12 do 24 m</t>
  </si>
  <si>
    <t>1084107245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</si>
  <si>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</si>
  <si>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731</t>
  </si>
  <si>
    <t>Ústřední vytápění - kotelny</t>
  </si>
  <si>
    <t>296</t>
  </si>
  <si>
    <t>731200831</t>
  </si>
  <si>
    <t>Demontáž kotlů ocelových rychlovyhřívacích závěsných (agregáty) bez přípravy TUV</t>
  </si>
  <si>
    <t>1421038630</t>
  </si>
  <si>
    <t xml:space="preserve">1              "1.NP viz.přílohy PD: D.1.1.1, D.1.1.3 a D.1.1.8</t>
  </si>
  <si>
    <t>297</t>
  </si>
  <si>
    <t>731310821X1</t>
  </si>
  <si>
    <t>Demontáž "turbo"- odtahu přes obvodovou stěnu do vnějšího prostoru</t>
  </si>
  <si>
    <t>1352920700</t>
  </si>
  <si>
    <t>298</t>
  </si>
  <si>
    <t>731890802</t>
  </si>
  <si>
    <t>Vnitrostaveništní přemístění vybouraných (demontovaných) hmot kotelen vodorovně do 100 m umístěných ve výšce (hloubce) přes 6 do 12 m</t>
  </si>
  <si>
    <t>184168044</t>
  </si>
  <si>
    <t xml:space="preserve">Poznámka k souboru cen:_x000d_
1. Pro volbu ceny -0801 nebo -0802 je rozhodující výška (hloubka) úrovně podlaží, ve kterém je kotelna umístěna. Výška objektu není pro volbu ceny rozhodující. </t>
  </si>
  <si>
    <t>733</t>
  </si>
  <si>
    <t>Ústřední vytápění - rozvodné potrubí</t>
  </si>
  <si>
    <t>299</t>
  </si>
  <si>
    <t>733110806</t>
  </si>
  <si>
    <t>Demontáž potrubí z trubek ocelových závitových DN přes 15 do 32</t>
  </si>
  <si>
    <t>-768407107</t>
  </si>
  <si>
    <t xml:space="preserve">2*6,00+3,00           "3.NP viz.přílohy PD: D.1.1.1, D.1.1.5 a D.1.1.8</t>
  </si>
  <si>
    <t>300</t>
  </si>
  <si>
    <t>733290801</t>
  </si>
  <si>
    <t>Demontáž potrubí z trubek měděných D do 35/1,5</t>
  </si>
  <si>
    <t>1175982687</t>
  </si>
  <si>
    <t xml:space="preserve">30,00*2       "1.NP viz.přílohy PD: D.1.1.1, D.1.1.3 a D.1.1.8</t>
  </si>
  <si>
    <t xml:space="preserve">35,00*2         "2.NP viz.přílohy PD: D.1.1.1, D.1.1.4 a D.1.1.8</t>
  </si>
  <si>
    <t>301</t>
  </si>
  <si>
    <t>733890803</t>
  </si>
  <si>
    <t>Vnitrostaveništní přemístění vybouraných (demontovaných) hmot rozvodů potrubí vodorovně do 100 m v objektech výšky přes 6 do 24 m</t>
  </si>
  <si>
    <t>-1887419984</t>
  </si>
  <si>
    <t>735</t>
  </si>
  <si>
    <t>Ústřední vytápění - otopná tělesa</t>
  </si>
  <si>
    <t>302</t>
  </si>
  <si>
    <t>735151821</t>
  </si>
  <si>
    <t>Demontáž otopných těles panelových dvouřadých stavební délky do 1500 mm</t>
  </si>
  <si>
    <t>1537088904</t>
  </si>
  <si>
    <t>303</t>
  </si>
  <si>
    <t>735890803</t>
  </si>
  <si>
    <t>Vnitrostaveništní přemístění vybouraných (demontovaných) hmot otopných těles vodorovně do 100 m v objektech výšky přes 12 do 24 m</t>
  </si>
  <si>
    <t>-862497315</t>
  </si>
  <si>
    <t>762</t>
  </si>
  <si>
    <t>Konstrukce tesařské</t>
  </si>
  <si>
    <t>304</t>
  </si>
  <si>
    <t>762083121</t>
  </si>
  <si>
    <t>Práce společné pro tesařské konstrukce impregnace řeziva máčením proti dřevokaznému hmyzu, houbám a plísním, třída ohrožení 1 a 2 (dřevo v interiéru)</t>
  </si>
  <si>
    <t>491354659</t>
  </si>
  <si>
    <t xml:space="preserve">Poznámka k souboru cen:_x000d_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</si>
  <si>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(3,4772-1,07+0,175+0,036+1,080+1,014+0,154+1,692+0,695+197,208*0,05*0,10)*1,10</t>
  </si>
  <si>
    <t>(1,07+1,40+0,33+11,01+14,40+2,44)*1,10</t>
  </si>
  <si>
    <t>(18,501-2,44)*1,10</t>
  </si>
  <si>
    <t>305</t>
  </si>
  <si>
    <t>762085111</t>
  </si>
  <si>
    <t>Práce společné pro tesařské konstrukce montáž ocelových spojovacích prostředků (materiál ve specifikaci) svorníků, šroubů délky do 150 mm</t>
  </si>
  <si>
    <t>-877458222</t>
  </si>
  <si>
    <t>306</t>
  </si>
  <si>
    <t>762085112</t>
  </si>
  <si>
    <t>Práce společné pro tesařské konstrukce montáž ocelových spojovacích prostředků (materiál ve specifikaci) svorníků, šroubů délky přes 150 do 300 mm</t>
  </si>
  <si>
    <t>1947485454</t>
  </si>
  <si>
    <t>12+10</t>
  </si>
  <si>
    <t>307</t>
  </si>
  <si>
    <t>762085113</t>
  </si>
  <si>
    <t>Práce společné pro tesařské konstrukce montáž ocelových spojovacích prostředků (materiál ve specifikaci) svorníků, šroubů délky přes 300 do 450 mm</t>
  </si>
  <si>
    <t>-206471647</t>
  </si>
  <si>
    <t>308</t>
  </si>
  <si>
    <t>3090001X07</t>
  </si>
  <si>
    <t>kotevní šrouby, svorníky, ozubené ocelové hmoždíky průměru 75 mm</t>
  </si>
  <si>
    <t>-827246749</t>
  </si>
  <si>
    <t>309</t>
  </si>
  <si>
    <t>762111811</t>
  </si>
  <si>
    <t>Demontáž stěn a příček z hranolků, fošen nebo latí</t>
  </si>
  <si>
    <t>-1385694275</t>
  </si>
  <si>
    <t xml:space="preserve">(1,15+1,45)*2,35        "201</t>
  </si>
  <si>
    <t xml:space="preserve">4,49*2,22+2*1,075*2,13+2,64*2,22+(1,504+1,27)*2,22          "301</t>
  </si>
  <si>
    <t xml:space="preserve">5,55*1,363                   "303</t>
  </si>
  <si>
    <t xml:space="preserve">5,50*1,363+0,81*(1,363+2,22)/2+0,74*2,22                           "304</t>
  </si>
  <si>
    <t xml:space="preserve">4,61*0,83        "305, 306, 307  </t>
  </si>
  <si>
    <t xml:space="preserve">4,30*1,295+4,39*2,33                  "308</t>
  </si>
  <si>
    <t xml:space="preserve">(0,21+1,504)*2,14                  "309</t>
  </si>
  <si>
    <t xml:space="preserve">2,65*2,20                   "310</t>
  </si>
  <si>
    <t xml:space="preserve">1,50*(2,10+0,58)/2+4,42*0,58+1,30*(2,10+0,58)/2+(2,335+0,50+1,95)*2,10               "311</t>
  </si>
  <si>
    <t>310</t>
  </si>
  <si>
    <t>762111812X08</t>
  </si>
  <si>
    <t>Demontáž stěn a příček z hranolků, fošen nebo latí pro montáž nové obvodové stěny</t>
  </si>
  <si>
    <t>1759771840</t>
  </si>
  <si>
    <t>viz.přílohy PD: D.1.1.1, D.1.1.4 a D.1.1.8</t>
  </si>
  <si>
    <t>(9,205+1,33+1,20)*2,73</t>
  </si>
  <si>
    <t>311</t>
  </si>
  <si>
    <t>762123110</t>
  </si>
  <si>
    <t>Montáž konstrukce stěn a příček vázaných z fošen, hranolů, hranolků, průřezové plochy do 100 cm2</t>
  </si>
  <si>
    <t>813582178</t>
  </si>
  <si>
    <t xml:space="preserve">1,23*2              "2.NP viz.přílohy PD: D.1.1.1, D.1.1.12 a D.1.1.16</t>
  </si>
  <si>
    <t>2,50*3</t>
  </si>
  <si>
    <t>5,92*2+2,90*2+3,80*2+4,39*2+1,30*2+3,815+2,60+1,90</t>
  </si>
  <si>
    <t>1,25*2+2,50*2*2+0,20*2*2+2,38*2</t>
  </si>
  <si>
    <t>110,00+60,00</t>
  </si>
  <si>
    <t>130,00</t>
  </si>
  <si>
    <t>312</t>
  </si>
  <si>
    <t>762123120</t>
  </si>
  <si>
    <t>Montáž konstrukce stěn a příček vázaných z fošen, hranolů, hranolků, průřezové plochy přes 100 do 144 cm2</t>
  </si>
  <si>
    <t>1629923111</t>
  </si>
  <si>
    <t>45,00+3,40+2,00</t>
  </si>
  <si>
    <t>313</t>
  </si>
  <si>
    <t>762123130</t>
  </si>
  <si>
    <t>Montáž konstrukce stěn a příček vázaných z fošen, hranolů, hranolků, průřezové plochy přes 144 do 224 cm2</t>
  </si>
  <si>
    <t>1822318905</t>
  </si>
  <si>
    <t>13,00+13,00</t>
  </si>
  <si>
    <t>314</t>
  </si>
  <si>
    <t>762131177</t>
  </si>
  <si>
    <t>Montáž bednění stěn z hrubých prken tl. do 32 mm na osovou vzdálenost do 250 mm</t>
  </si>
  <si>
    <t>918420879</t>
  </si>
  <si>
    <t xml:space="preserve">Poznámka k souboru cen:_x000d_
1. V cenách nejsou započteny náklady na vyrovnání podkladu. </t>
  </si>
  <si>
    <t xml:space="preserve">(4,21+1,06*2)*2,15-0,93*0,95*2                "212</t>
  </si>
  <si>
    <t xml:space="preserve">(4,575+1,06)*2,15-0,93*0,95*2                "213</t>
  </si>
  <si>
    <t>15,15*0,95+0,65*(0,95+1,90)/2+2,82*1,90</t>
  </si>
  <si>
    <t>5,775*0,95+1,38*(0,95+2,35)/2+5,00*2,35-0,82*0,90+1,075*2,5*2+1,32*(0,95+2,25)/2</t>
  </si>
  <si>
    <t>4,90*0,95</t>
  </si>
  <si>
    <t>5,92*2,30*2-0,80*1,97*2+2,90*2,30*2+3,80*2,30*2-0,80*1,97*2+4,39*2,30*2</t>
  </si>
  <si>
    <t>1,30*2,30*2-0,70*1,97*2+2,495*2,30*2-0,70*1,97*2+1,32*(0,90+2,30)/2*2</t>
  </si>
  <si>
    <t>1,00*2,30+1,25*2,30-0,80*1,97*2+2,50*1,85*2*2+(2,50+1,935)/2*0,45*2*2-0,60*1,97*2</t>
  </si>
  <si>
    <t>315</t>
  </si>
  <si>
    <t>762131811</t>
  </si>
  <si>
    <t>Demontáž bednění svislých stěn a nadstřešních stěn z hrubých prken, latí nebo tyčoviny</t>
  </si>
  <si>
    <t>743586989</t>
  </si>
  <si>
    <t xml:space="preserve">4,49*2,22+2*1,075*2,13+2,60*2,22+(1,504+1,27+0,82)*2,22          "301</t>
  </si>
  <si>
    <t xml:space="preserve">5,50*1,363+0,81*(1,363+2,22)/2+0,74*2,22+2,64*2,22                           "304</t>
  </si>
  <si>
    <t xml:space="preserve">(0,21+1,504+1,27+1,45+2,72)*2,14                  "309</t>
  </si>
  <si>
    <t xml:space="preserve">(1,91+1,88+2,65+2,74)*2,20                   "310</t>
  </si>
  <si>
    <t xml:space="preserve">1,50*(2,10+0,58)/2+4,42*0,58+1,30*(2,10+0,58)/2+1,95*2,10               "311</t>
  </si>
  <si>
    <t>316</t>
  </si>
  <si>
    <t>762132138</t>
  </si>
  <si>
    <t>Montáž bednění stěn z hoblovaných prken tl. do 32 mm na pero a drážku, na polodrážku, na vložené pero</t>
  </si>
  <si>
    <t>1800047085</t>
  </si>
  <si>
    <t>6,10*2,22*2+3,00*2,22*2+3,60*1,10/2*2+(1,10+2,10*2)*0,15</t>
  </si>
  <si>
    <t>(0,90+0,45*2)*0,125*2-1,00*2,05-0,80*0,40*2</t>
  </si>
  <si>
    <t>(9,21+1,33)*2,85+(0,93+0,95)*2*0,15*4-0,93*0,95*4</t>
  </si>
  <si>
    <t>317</t>
  </si>
  <si>
    <t>611911611X02</t>
  </si>
  <si>
    <t>palubky obkladové SM profil klasický "C" 19 x 196 mm A/B</t>
  </si>
  <si>
    <t>-754155199</t>
  </si>
  <si>
    <t xml:space="preserve">71,680*1,10               "viz. položka 762132138</t>
  </si>
  <si>
    <t xml:space="preserve">15,120*1,10                "viz. položka 763161731</t>
  </si>
  <si>
    <t xml:space="preserve">10,969*1,10                "viz. položka 762841310</t>
  </si>
  <si>
    <t>318</t>
  </si>
  <si>
    <t>762132811</t>
  </si>
  <si>
    <t>Demontáž bednění svislých stěn a nadstřešních stěn z jednostranně hoblovaných prken</t>
  </si>
  <si>
    <t>2032604558</t>
  </si>
  <si>
    <t>(9,205+1,33)*2,73-1,31*0,95*4</t>
  </si>
  <si>
    <t>319</t>
  </si>
  <si>
    <t>762192915X10</t>
  </si>
  <si>
    <t xml:space="preserve">oprava dřevěné roubené konstrukce poškozené částí prvků vyměněny a opatřeny preventivním fungicidním a insekticidním nátěrem na ochranu dřeva výhradně bezbarvými přípravky spáry budou obnoveny z tradiční hliněné směsi dle přílohy PD D.1.1.1 TZ </t>
  </si>
  <si>
    <t>1194553490</t>
  </si>
  <si>
    <t>viz.přílohy PD: D.1.1.1, D.1.1.11 až D.1.1.17</t>
  </si>
  <si>
    <t>(9,30+6,50)*2,935-0,98*1,20-0,97*1,20*2-0,96*1,20*2</t>
  </si>
  <si>
    <t>(9,30+15,75-2,60+9,095+6,60)*2,85</t>
  </si>
  <si>
    <t>-0,92*1,20*3-1,00*1,20-0,93*1,20*2-1,10*1,20-0,98*0,63-0,60*0,43-0,96*1,20</t>
  </si>
  <si>
    <t xml:space="preserve">6,71*1,479             "podhled nad schody ke vstupu</t>
  </si>
  <si>
    <t>320</t>
  </si>
  <si>
    <t>762195000</t>
  </si>
  <si>
    <t>Spojovací prostředky stěn a příček hřebíky, svory, fixační prkna</t>
  </si>
  <si>
    <t>-1978370118</t>
  </si>
  <si>
    <t xml:space="preserve">Poznámka k souboru cen:_x000d_
1. Cena je určena pouze pro soubory cen: a) 762 11- Montáž stěn a příček na hladko, b) 762 12- Montáž stěn a příček tesařsky vázaných, c) 762 13- Montáž bednění stěn. 2. Ochrana konstrukce se oceňuje samostatně, např. položkami 762 08-3 Impregnace řeziva tohoto katalogu nebo příslušnými položkami katalogu 800-783 Nátěry. </t>
  </si>
  <si>
    <t>1,07</t>
  </si>
  <si>
    <t>2,46*0,08*0,08+18,06*0,08*0,08</t>
  </si>
  <si>
    <t>7,50*0,05*0,08+60,00*0,05*0,08</t>
  </si>
  <si>
    <t>44,935*0,10*0,08</t>
  </si>
  <si>
    <t>110,00*0,05*0,10</t>
  </si>
  <si>
    <t>130,00*0,06*0,14</t>
  </si>
  <si>
    <t>321</t>
  </si>
  <si>
    <t>762231812X1</t>
  </si>
  <si>
    <t xml:space="preserve">Demontáž obložení schodiště stupňů </t>
  </si>
  <si>
    <t>1654425448</t>
  </si>
  <si>
    <t>322</t>
  </si>
  <si>
    <t>762331921</t>
  </si>
  <si>
    <t>Vázané konstrukce krovů vyřezání části střešní vazby průřezové plochy řeziva přes 120 do 224 cm2, délky vyřezané části krovového prvku do 3 m</t>
  </si>
  <si>
    <t>992346737</t>
  </si>
  <si>
    <t xml:space="preserve">Poznámka k souboru cen:_x000d_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</si>
  <si>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323</t>
  </si>
  <si>
    <t>762331931</t>
  </si>
  <si>
    <t>Vázané konstrukce krovů vyřezání části střešní vazby průřezové plochy řeziva přes 224 do 288 cm2, délky vyřezané části krovového prvku do 3 m</t>
  </si>
  <si>
    <t>-1661831980</t>
  </si>
  <si>
    <t>324</t>
  </si>
  <si>
    <t>762331951</t>
  </si>
  <si>
    <t>Vázané konstrukce krovů vyřezání části střešní vazby průřezové plochy řeziva průřezové plochy řeziva přes 450 cm2, délky vyřezané části krovového prvku do 3 m</t>
  </si>
  <si>
    <t>-1225184106</t>
  </si>
  <si>
    <t>325</t>
  </si>
  <si>
    <t>762332131</t>
  </si>
  <si>
    <t>Montáž vázaných konstrukcí krovů střech pultových, sedlových, valbových, stanových čtvercového nebo obdélníkového půdorysu, z řeziva hraněného průřezové plochy do 120 cm2</t>
  </si>
  <si>
    <t>347851772</t>
  </si>
  <si>
    <t xml:space="preserve">Poznámka k souboru cen:_x000d_
1. V cenách nejsou započteny náklady na montáž kotevních želez s připojením k dřevěné konstrukci; tyto se ocení příslušnými položkami souboru cen 762 08-5 tohoto katalogu. 2. V cenách 762 33-5 nejsou započteny náklady na podpory (např. vazníky). </t>
  </si>
  <si>
    <t xml:space="preserve">6,00      "viz.přílohy PD: D.1.1.1, D.1.1.12 a D.1.1.16</t>
  </si>
  <si>
    <t>326</t>
  </si>
  <si>
    <t>762332132</t>
  </si>
  <si>
    <t>Montáž vázaných konstrukcí krovů střech pultových, sedlových, valbových, stanových čtvercového nebo obdélníkového půdorysu, z řeziva hraněného průřezové plochy přes 120 do 224 cm2</t>
  </si>
  <si>
    <t>257120166</t>
  </si>
  <si>
    <t xml:space="preserve">29,05+10,80              "viz.přílohy PD: D.1.1.1, D.1.1.12 a D.1.1.16</t>
  </si>
  <si>
    <t>327</t>
  </si>
  <si>
    <t>762332542</t>
  </si>
  <si>
    <t>Montáž vázaných konstrukcí krovů střech pultových, sedlových, valbových, stanových čtvercového nebo obdélníkového půdorysu, z řeziva hoblovaného s použitím ocelových spojek (spojky ve specifikaci), přes 120 do 224 cm2 průřezové plochy</t>
  </si>
  <si>
    <t>1047979660</t>
  </si>
  <si>
    <t>328</t>
  </si>
  <si>
    <t>762332921</t>
  </si>
  <si>
    <t>Vázané konstrukce krovů doplnění části střešní vazby z hranolů, nebo hranolků (materiál v ceně), průřezové plochy do 120 cm2</t>
  </si>
  <si>
    <t>-1184626604</t>
  </si>
  <si>
    <t>329</t>
  </si>
  <si>
    <t>762332922</t>
  </si>
  <si>
    <t>Vázané konstrukce krovů doplnění části střešní vazby z hranolů, nebo hranolků (materiál v ceně), průřezové plochy přes 120 do 224 cm2</t>
  </si>
  <si>
    <t>-733252194</t>
  </si>
  <si>
    <t>330</t>
  </si>
  <si>
    <t>762332926X11</t>
  </si>
  <si>
    <t>Vázané konstrukce krovů doplnění části střešní vazby z hranolů, nebo hranolků (materiál v ceně), průřezové plochy přes 600 cm2</t>
  </si>
  <si>
    <t>408764681</t>
  </si>
  <si>
    <t>331</t>
  </si>
  <si>
    <t>762333132</t>
  </si>
  <si>
    <t>Montáž vázaných konstrukcí krovů střech pultových, sedlových, valbových, stanových nepravidelného půdorysu, z řeziva hraněného průřezové plochy přes 120 do 224 cm2</t>
  </si>
  <si>
    <t>-1295920810</t>
  </si>
  <si>
    <t xml:space="preserve">40,00+2,30+2,20                           "viz.přílohy PD: D.1.1.1, D.1.1.14 a D.1.1.16</t>
  </si>
  <si>
    <t>332</t>
  </si>
  <si>
    <t>762333133</t>
  </si>
  <si>
    <t>Montáž vázaných konstrukcí krovů střech pultových, sedlových, valbových, stanových nepravidelného půdorysu, z řeziva hraněného průřezové plochy přes 224 do 288 cm2</t>
  </si>
  <si>
    <t>1109762623</t>
  </si>
  <si>
    <t xml:space="preserve">6,00+13,00+140,00+9,00                       "viz.přílohy PD: D.1.1.1, D.1.1.14 a D.1.1.16</t>
  </si>
  <si>
    <t>333</t>
  </si>
  <si>
    <t>762333135</t>
  </si>
  <si>
    <t>Montáž vázaných konstrukcí krovů střech pultových, sedlových, valbových, stanových nepravidelného půdorysu, z řeziva hraněného průřezové plochy přes 450 cm2</t>
  </si>
  <si>
    <t>-1842245672</t>
  </si>
  <si>
    <t xml:space="preserve">103,00                       "viz.přílohy PD: D.1.1.1, D.1.1.14 a D.1.1.16</t>
  </si>
  <si>
    <t>334</t>
  </si>
  <si>
    <t>762341210</t>
  </si>
  <si>
    <t>Bednění a laťování montáž bednění střech rovných a šikmých sklonu do 60 st. s vyřezáním otvorů z prken hrubých na sraz tl. do 32 mm</t>
  </si>
  <si>
    <t>-1951901835</t>
  </si>
  <si>
    <t xml:space="preserve">Poznámka k souboru cen:_x000d_
1. V cenách -1011 až -1149 bednění střech z desek dřevoštěpkových a cementotřískových jsou započteny i náklady na dodávku spojovacích prostředků, na tyto položky se nevztahuje ocenění dodávky spojovacích prostředků položka 762 39-5000. </t>
  </si>
  <si>
    <t xml:space="preserve">300,00+300,00      "viz.přílohy PD: D.1.1.1, D.1.1.14 a D.1.1.16</t>
  </si>
  <si>
    <t xml:space="preserve">35,00                        "viz.přílohy PD: D.1.1.1, D.1.1.12 a D.1.1.16</t>
  </si>
  <si>
    <t xml:space="preserve">1,50                        "K7 viz.přílohy PD: D.1.1.1, D.1.1.13 a D.1.1.16</t>
  </si>
  <si>
    <t>335</t>
  </si>
  <si>
    <t>762341660</t>
  </si>
  <si>
    <t>Bednění a laťování montáž bednění štítových okapových říms, krajnic, závětrných prken a žaluzií ve spádu nebo rovnoběžně s okapem z palubek</t>
  </si>
  <si>
    <t>-846536761</t>
  </si>
  <si>
    <t>6,40*(0,30+0,175)*2+2,10*(0,22+0,15)*2*2</t>
  </si>
  <si>
    <t>viz.přílohy PD: D.1.1.1, D.1.1.12 a D.1.1.16</t>
  </si>
  <si>
    <t>336</t>
  </si>
  <si>
    <t>762341811</t>
  </si>
  <si>
    <t>Demontáž bednění a laťování bednění střech rovných, obloukových, sklonu do 60 st. se všemi nadstřešními konstrukcemi z prken hrubých, hoblovaných tl. do 32 mm</t>
  </si>
  <si>
    <t>-46541419</t>
  </si>
  <si>
    <t>16,20*(0,87+3,36)+(16,20+9,548)/2*3,48+5,407*4,20/2+5,404*4,21/2</t>
  </si>
  <si>
    <t>(9,548+16,25)/2*3,48+16,25*(3,21+1,06)+(1,11+1,85)/2*0,95*2</t>
  </si>
  <si>
    <t>-2,90*1,40-2,90*2,40/2-0,47*1,55-0,47*1,15-1,15*1,35-1,15*0,80/2</t>
  </si>
  <si>
    <t>1,15*(1,05+1,55)/2+0,85*1,05/2*2+(0,95+1,00)*2*0,40-0,82*0,90</t>
  </si>
  <si>
    <t>337</t>
  </si>
  <si>
    <t>762342441</t>
  </si>
  <si>
    <t>Bednění a laťování montáž lišt trojúhelníkových nebo kontralatí</t>
  </si>
  <si>
    <t>-1719523009</t>
  </si>
  <si>
    <t xml:space="preserve">20,00                       "viz.přílohy PD: D.1.1.1, D.1.1.12 a D.1.1.16</t>
  </si>
  <si>
    <t xml:space="preserve">400,00                       "viz.přílohy PD: D.1.1.1, D.1.1.14 a D.1.1.16</t>
  </si>
  <si>
    <t>338</t>
  </si>
  <si>
    <t>762395000</t>
  </si>
  <si>
    <t>Spojovací prostředky krovů, bednění a laťování, nadstřešních konstrukcí svory, prkna, hřebíky, pásová ocel, vruty</t>
  </si>
  <si>
    <t>-2119051701</t>
  </si>
  <si>
    <t xml:space="preserve">Poznámka k souboru cen:_x000d_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</si>
  <si>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1,47+0,33+26,20+4,60</t>
  </si>
  <si>
    <t xml:space="preserve">6,00*0,06*0,04     "římsa</t>
  </si>
  <si>
    <t>9,188*0,019</t>
  </si>
  <si>
    <t>1,50*0,024</t>
  </si>
  <si>
    <t>339</t>
  </si>
  <si>
    <t>605121300</t>
  </si>
  <si>
    <t>řezivo stavební hranol průřezu 100 x 100 - 140 x 140 mm délka do 5,00 m</t>
  </si>
  <si>
    <t>-1339662502</t>
  </si>
  <si>
    <t>2,38*1,10</t>
  </si>
  <si>
    <t>340</t>
  </si>
  <si>
    <t>605121350</t>
  </si>
  <si>
    <t>řezivo stavební hranol průřezu 160 x 160 - 180 x 180 mm délka do 5,00 m</t>
  </si>
  <si>
    <t>-1125234442</t>
  </si>
  <si>
    <t>6,50*1,10</t>
  </si>
  <si>
    <t>341</t>
  </si>
  <si>
    <t>605121400</t>
  </si>
  <si>
    <t>řezivo stavební hranolek průřezu přes 200 x 200 mm délka do 5,00 m</t>
  </si>
  <si>
    <t>428634753</t>
  </si>
  <si>
    <t>7,675*1,10</t>
  </si>
  <si>
    <t>342</t>
  </si>
  <si>
    <t>605141140</t>
  </si>
  <si>
    <t>řezivo jehličnaté latě střešní impregnované dl 4 m</t>
  </si>
  <si>
    <t>-823516192</t>
  </si>
  <si>
    <t>0,07*1,10</t>
  </si>
  <si>
    <t xml:space="preserve">6,00*0,06*0,04*1,10     "římsa</t>
  </si>
  <si>
    <t>420,00*0,06*0,04*1,10</t>
  </si>
  <si>
    <t xml:space="preserve">158,00*0,06*0,04*1,10              "obklad stěn viz. položka 762132138</t>
  </si>
  <si>
    <t>343</t>
  </si>
  <si>
    <t>605111200</t>
  </si>
  <si>
    <t>řezivo stavební prkna prismovaná (středová) tloušťky 24 mm délky 2 - 5 m</t>
  </si>
  <si>
    <t>-749099209</t>
  </si>
  <si>
    <t>(7,20+7,20+0,84+1,50*0,024)*1,10</t>
  </si>
  <si>
    <t>295,774*0,024*1,10</t>
  </si>
  <si>
    <t>344</t>
  </si>
  <si>
    <t>605121511X12</t>
  </si>
  <si>
    <t>řezivo stavební hranolek hoblovaný průřezu 80 x 160 mm délka do 5,00 m</t>
  </si>
  <si>
    <t>1104744301</t>
  </si>
  <si>
    <t>0,333*1,10</t>
  </si>
  <si>
    <t>345</t>
  </si>
  <si>
    <t>762421815</t>
  </si>
  <si>
    <t>Demontáž obložení stropů nebo střešních podhledů z dřevoštěpkových desek šroubovaných na sraz, tloušťka desky do 15 mm</t>
  </si>
  <si>
    <t>-1972671951</t>
  </si>
  <si>
    <t xml:space="preserve">Poznámka k souboru cen:_x000d_
1. V cenách nejsou započteny náklady na odstranění tepelné izolace ze stropů; tyto se oceňují cenami části B01 katalogu 800–713 Izolace tepelné. </t>
  </si>
  <si>
    <t xml:space="preserve">4,575*1,20+0,35*1,05           "210</t>
  </si>
  <si>
    <t xml:space="preserve">4,33*1,20                                   "211</t>
  </si>
  <si>
    <t>346</t>
  </si>
  <si>
    <t>762429001</t>
  </si>
  <si>
    <t>Obložení stropů nebo střešních podhledů montáž roštu podkladového</t>
  </si>
  <si>
    <t>38723710</t>
  </si>
  <si>
    <t xml:space="preserve">Poznámka k souboru cen:_x000d_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41-1.01 Olištování spár stropů. 5. Tento soubor cen neobsahuje položky pro ocenění typových sádrokartonových, sádrovláknitých a cementovláknitých konstrukcí; tyto konstrukce se oceňují cenami části A 01 katalogu 800-763 Konstrukce suché výstavby. </t>
  </si>
  <si>
    <t xml:space="preserve">300,00+264,00              "bednění šikmých stěn viz.položka 762841111</t>
  </si>
  <si>
    <t xml:space="preserve">38,40                "sádrokartonový podhled</t>
  </si>
  <si>
    <t>347</t>
  </si>
  <si>
    <t>762431815</t>
  </si>
  <si>
    <t>Demontáž obložení stěn z dřevoštěpkových desek šroubovaných na sraz, tloušťka desky do 15 mm</t>
  </si>
  <si>
    <t>1489369825</t>
  </si>
  <si>
    <t xml:space="preserve">Poznámka k souboru cen:_x000d_
1. V cenách nejsou započteny náklady na odstranění tepelné izolace ze stěn; tyto se oceňují cenami části B01 katalogu 800–713 Izolace tepelné. </t>
  </si>
  <si>
    <t xml:space="preserve">(4,575+1,20)*2,50-1,31*0,95*2                   "210</t>
  </si>
  <si>
    <t xml:space="preserve">(4,33+1,20*2)*2,50-1,31*0,95*2                 "211</t>
  </si>
  <si>
    <t>348</t>
  </si>
  <si>
    <t>762439001</t>
  </si>
  <si>
    <t>Obložení stěn montáž roštu podkladového</t>
  </si>
  <si>
    <t>1357779293</t>
  </si>
  <si>
    <t xml:space="preserve">Poznámka k souboru cen:_x000d_
1. V cenách -0011 až -1036 obložení stěn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41-2.01 Olištování spár stěn. 5. Tento soubor cen neobsahuje položky pro ocenění typových sádrokartonových, sádrovláknitých a cementovláknitých konstrukcí; tyto konstrukce se oceňují cenami části A 01 katalogu 800-763 Konstrukce suché výstavby. </t>
  </si>
  <si>
    <t xml:space="preserve">158,00              "obklad stěn viz. položka 762132138</t>
  </si>
  <si>
    <t xml:space="preserve">470,00+181,00              "bednění stěn viz.položka 762131177</t>
  </si>
  <si>
    <t>349</t>
  </si>
  <si>
    <t>762495000</t>
  </si>
  <si>
    <t>Spojovací prostředky olištování spár, obložení stropů, střešních podhledů a stěn hřebíky, vruty</t>
  </si>
  <si>
    <t>1931549904</t>
  </si>
  <si>
    <t xml:space="preserve">Poznámka k souboru cen:_x000d_
1. Cena je určena pro montážní ceny souborů cen: a) 762 41- Montáž olištování spár, b) 762 42- Obložení stropů a střešních podhledů, ceny -1110 až -1235, c) 762 43- Obložení stěn, ceny -1110 až -1235. 2. Ochrana konstrukce se oceňuje samostatně, např. položkami 762 08-3 Impregnace řeziva tohoto katalogu nebo příslušnými položkami katalogu 800-783 Nátěry. </t>
  </si>
  <si>
    <t xml:space="preserve">72,665*2          "viz. položka 762131177</t>
  </si>
  <si>
    <t xml:space="preserve">15,120            "viz. položka 763161731</t>
  </si>
  <si>
    <t xml:space="preserve">71,680            "viz. položka 762132138</t>
  </si>
  <si>
    <t xml:space="preserve">148,901*2          "viz. položka 762841111</t>
  </si>
  <si>
    <t>350</t>
  </si>
  <si>
    <t>605121250</t>
  </si>
  <si>
    <t>řezivo stavební hranolek průřezu do 100 x 100 mm délka do 5,00 m</t>
  </si>
  <si>
    <t>-1620978524</t>
  </si>
  <si>
    <t>(2,46*0,08*0,08+18,06*0,08*0,08)*1,10</t>
  </si>
  <si>
    <t>(7,50*0,05*0,08+60,00*0,05*0,08+38,40*0,05*0,08)*1,10</t>
  </si>
  <si>
    <t>44,935*0,10*0,08*1,10</t>
  </si>
  <si>
    <t>110,00*0,05*0,10*1,10</t>
  </si>
  <si>
    <t>(300,00+470,00)*0,06*0,06*1,10</t>
  </si>
  <si>
    <t>351</t>
  </si>
  <si>
    <t>605111411X16</t>
  </si>
  <si>
    <t xml:space="preserve">řezivo stavební prkna omítaná tl 24 mm </t>
  </si>
  <si>
    <t>749983254</t>
  </si>
  <si>
    <t>(264,00+181,00)*0,16*0,024*1,10</t>
  </si>
  <si>
    <t>352</t>
  </si>
  <si>
    <t>762511236</t>
  </si>
  <si>
    <t>Podlahové konstrukce podkladové z dřevoštěpkových desek jednovrstvých lepených na pero a drážku 22 mm broušených, tloušťky desky</t>
  </si>
  <si>
    <t>1853814742</t>
  </si>
  <si>
    <t xml:space="preserve">Poznámka k souboru cen:_x000d_
1. V cenách -1123 až -2225 podlahové konstrukce podkladové z desek dřevoětepkových a cementotřískových jsou započteny i náklady na dodávku spojovacích prostředků, na tyto položky se nevztahuje ocenění dodávky spojovacích prostředků položka 762 59-5001. </t>
  </si>
  <si>
    <t xml:space="preserve">6,73         "P17 viz. položka 771574153</t>
  </si>
  <si>
    <t>353</t>
  </si>
  <si>
    <t>762522811</t>
  </si>
  <si>
    <t>Demontáž podlah s polštáři z prken tl. do 32 mm</t>
  </si>
  <si>
    <t>953905290</t>
  </si>
  <si>
    <t xml:space="preserve">(2,07+2,075)/2*1,195+2,925*0,95+4,20*1,81+0,99*0,10                "201</t>
  </si>
  <si>
    <t xml:space="preserve">2,17*0,87+2,47*4,00               "202</t>
  </si>
  <si>
    <t xml:space="preserve">(3,63+3,66)/2*(4,85+4,75)/2+1,00*0,10                        "203</t>
  </si>
  <si>
    <t xml:space="preserve">(5,50+5,55)/2*(3,62+3,58)/2+0,89*0,05+0,80*0,10                 "204</t>
  </si>
  <si>
    <t xml:space="preserve">(4,20+4,26)/2*4,02+0,90*0,55+0,87*0,17                    "208</t>
  </si>
  <si>
    <t xml:space="preserve">(4,23+4,27)/2*4,27+0,69*0,15                    "209</t>
  </si>
  <si>
    <t xml:space="preserve">(4,925*1,05+4,575*0,16)*2                           "210</t>
  </si>
  <si>
    <t xml:space="preserve">4,33*(1,20+1,21)/2*2                                    "211</t>
  </si>
  <si>
    <t>354</t>
  </si>
  <si>
    <t>762525104</t>
  </si>
  <si>
    <t>Položení podlah hoblovaných na pero a drážku z palubek</t>
  </si>
  <si>
    <t>572242139</t>
  </si>
  <si>
    <t xml:space="preserve">Poznámka k souboru cen:_x000d_
1. Cenu 762 52-1104, 762 52-1108 lze použít na provizorní zakrytí výkopu uvnitř budov. </t>
  </si>
  <si>
    <t>P8</t>
  </si>
  <si>
    <t xml:space="preserve">19,63+0,90*0,05+0,80*0,10                  "203</t>
  </si>
  <si>
    <t>P9</t>
  </si>
  <si>
    <t xml:space="preserve">11,044+0,99*0,10        "201</t>
  </si>
  <si>
    <t>P10</t>
  </si>
  <si>
    <t xml:space="preserve">17,87+0,69*0,15         "204</t>
  </si>
  <si>
    <t>P12</t>
  </si>
  <si>
    <t xml:space="preserve">9,95+0,91*0,25+0,90*0,20          "206</t>
  </si>
  <si>
    <t xml:space="preserve">2,31+1,45*0,10            "207</t>
  </si>
  <si>
    <t>P11</t>
  </si>
  <si>
    <t xml:space="preserve">16,96+0,93*0,535+0,90*0,30           "205     </t>
  </si>
  <si>
    <t>P14</t>
  </si>
  <si>
    <t>P15</t>
  </si>
  <si>
    <t>P16</t>
  </si>
  <si>
    <t xml:space="preserve">18,70+0,80*0,15                "301</t>
  </si>
  <si>
    <t xml:space="preserve">23,30                "302</t>
  </si>
  <si>
    <t xml:space="preserve">19,80+0,80*0,15                 "303    </t>
  </si>
  <si>
    <t xml:space="preserve">4,80+0,80*0,15*2                   "304</t>
  </si>
  <si>
    <t xml:space="preserve">14,30                 "307</t>
  </si>
  <si>
    <t xml:space="preserve">2,305*1,17+0,70*0,15              "308      </t>
  </si>
  <si>
    <t xml:space="preserve">(1,90+1,87)/2*(3,815+3,67)/2+0,70*0,15                   "309</t>
  </si>
  <si>
    <t>P18</t>
  </si>
  <si>
    <t xml:space="preserve">80,30-0,60*0,85-0,65*1,07                "401</t>
  </si>
  <si>
    <t>355</t>
  </si>
  <si>
    <t>611899950</t>
  </si>
  <si>
    <t>palubky podlahové smrk 24 x 146 mm A/B</t>
  </si>
  <si>
    <t>-325769142</t>
  </si>
  <si>
    <t>288,550*1,10</t>
  </si>
  <si>
    <t>356</t>
  </si>
  <si>
    <t>762526110</t>
  </si>
  <si>
    <t>Položení podlah položení polštářů pod podlahy osové vzdálenosti do 650 mm</t>
  </si>
  <si>
    <t>-932236359</t>
  </si>
  <si>
    <t>357</t>
  </si>
  <si>
    <t>-1437144694</t>
  </si>
  <si>
    <t>197,208*0,05*0,10*1,10</t>
  </si>
  <si>
    <t>358</t>
  </si>
  <si>
    <t>762526510</t>
  </si>
  <si>
    <t>Položení podlah montáž podlahových lišt hoblovaných</t>
  </si>
  <si>
    <t>1714236835</t>
  </si>
  <si>
    <t xml:space="preserve">1,74+4,20+3,96+0,10*2-0,80-1,11     "201</t>
  </si>
  <si>
    <t xml:space="preserve">6,21+6,23+4,85+4,87-0,80                 "202</t>
  </si>
  <si>
    <t xml:space="preserve">5,50+5,55+3,62+3,58+0,05*2-0,80*2                  "203</t>
  </si>
  <si>
    <t xml:space="preserve">4,23+4,27+4,27+0,15*2-0,80-0,60         "204</t>
  </si>
  <si>
    <t xml:space="preserve">4,20+4,05+4,02+4,28+0,45*2+0,30*2-0,93-0,80*2           "205     </t>
  </si>
  <si>
    <t xml:space="preserve">4,953+2,80+4,75+2,81+0,25*2+0,20*2-0,80*3-0,60*2-1,25           "206</t>
  </si>
  <si>
    <t xml:space="preserve">(2,318+1,10)*2-1,25           "207</t>
  </si>
  <si>
    <t xml:space="preserve">(4,21+1,075)*2-1,10                "212</t>
  </si>
  <si>
    <t xml:space="preserve">(4,575+1,075)*2-0,60                "213</t>
  </si>
  <si>
    <t xml:space="preserve">1,90+2,60+4,492+1,075*2+2,38+2,60+2,53-0,80*2-0,70*2                "301</t>
  </si>
  <si>
    <t xml:space="preserve">6,16+4,00*2+6,24-0,80                "302</t>
  </si>
  <si>
    <t xml:space="preserve">5,92*2+3,35+3,36-0,80*2                 "303    </t>
  </si>
  <si>
    <t xml:space="preserve">(1,68+3,36)*2-0,80*2-0,60                  "304</t>
  </si>
  <si>
    <t xml:space="preserve">4,39+3,275+3,296+4,39-0,70-0,80                 "307</t>
  </si>
  <si>
    <t xml:space="preserve">(2,305+1,17)*2-0,70                    "308      </t>
  </si>
  <si>
    <t xml:space="preserve">1,90+1,87+3,815+3,67-0,70                     "309</t>
  </si>
  <si>
    <t>359</t>
  </si>
  <si>
    <t>611899961</t>
  </si>
  <si>
    <t>lišta v materiálu podlahy (materiál dřeva – smrk) plochá 8x35mm/na plocho</t>
  </si>
  <si>
    <t>1901657451</t>
  </si>
  <si>
    <t>201,347*1,10</t>
  </si>
  <si>
    <t>360</t>
  </si>
  <si>
    <t>762526811</t>
  </si>
  <si>
    <t>Demontáž podlah z desek dřevotřískových, překližkových, sololitových tl. do 20 mm bez polštářů</t>
  </si>
  <si>
    <t>1879717906</t>
  </si>
  <si>
    <t>361</t>
  </si>
  <si>
    <t>762595001</t>
  </si>
  <si>
    <t>Spojovací prostředky podlah a podkladových konstrukcí hřebíky, vruty</t>
  </si>
  <si>
    <t>-148300755</t>
  </si>
  <si>
    <t xml:space="preserve">Poznámka k souboru cen:_x000d_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</si>
  <si>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362</t>
  </si>
  <si>
    <t>762811210</t>
  </si>
  <si>
    <t>Záklop stropů montáž (materiál ve specifikaci) z prken hrubých vrchního na sraz, spáry zakryté lepenkovými pásy nebo lištami</t>
  </si>
  <si>
    <t>1729355531</t>
  </si>
  <si>
    <t>viz.přílohy PD: D.1.1.1, D.1.1.13 a D.1.1.16</t>
  </si>
  <si>
    <t xml:space="preserve">(15,15+15,20)/2*(9,90+9,85)/2-2,35*1,10+9,85*1,36       </t>
  </si>
  <si>
    <t>363</t>
  </si>
  <si>
    <t>762811811</t>
  </si>
  <si>
    <t>Demontáž záklopů stropů vrchních a zapuštěných z hrubých prken, tl. do 32 mm</t>
  </si>
  <si>
    <t>-556280365</t>
  </si>
  <si>
    <t>282,378-12,857</t>
  </si>
  <si>
    <t>364</t>
  </si>
  <si>
    <t>762813811</t>
  </si>
  <si>
    <t>Demontáž záklopů stropů vrchních a zapuštěných z tyčoviny celé i půlené průměru do 0,10 m nebo polohraněného řeziva, tl. do 0,14 m</t>
  </si>
  <si>
    <t>2111937618</t>
  </si>
  <si>
    <t xml:space="preserve">(2,07+2,075)/2*1,195+2,925*0,95+4,20*1,81               "201</t>
  </si>
  <si>
    <t>365</t>
  </si>
  <si>
    <t>762822161X13</t>
  </si>
  <si>
    <t xml:space="preserve">Úprava a ošetření dřevěné nosné konstrukce podlahy pavlače (stropní konstrukce pavlače nad 1.NP – výměna poškozených stávajících trámů) a úprava a ošetření dřevěné nosné konstrukce stropu pavlače (stropní konstrukce pavlače nad 2.NP – výměna poškozených stávajících trámů) včetně materiálu viz.D.1.1.1 TZ </t>
  </si>
  <si>
    <t>1656696166</t>
  </si>
  <si>
    <t xml:space="preserve">9,85*1,61         "viz.přílohy PD: D.1.1.1, D.1.1.12 a D.1.1.16</t>
  </si>
  <si>
    <t>366</t>
  </si>
  <si>
    <t>762822162X14</t>
  </si>
  <si>
    <t>Úprava a ošetření dřevěné nosné konstrukce stropu nad 1.NP výměna poškozených stávajících trámů včetně materiálu viz.D.1.1.1 TZ</t>
  </si>
  <si>
    <t>2030640937</t>
  </si>
  <si>
    <t xml:space="preserve">9,30*(15,75+15,80)/2         "viz.přílohy PD: D.1.1.1, D.1.1.12 a D.1.1.16</t>
  </si>
  <si>
    <t>367</t>
  </si>
  <si>
    <t>762822163X15</t>
  </si>
  <si>
    <t>Úprava a ošetření dřevěné nosné konstrukce stropu nad 2.NP včetně zvýšeníé únosnosti vložení dalších stropních trámů mezi stávající – vazné trámy krovu, výměna poškozených stávajících trámů včetně materiálu viz.D.1.1.1 TZ</t>
  </si>
  <si>
    <t>1686780655</t>
  </si>
  <si>
    <t xml:space="preserve">9,30*(15,75+15,80)/2+9,85*1,36         "viz.přílohy PD: D.1.1.1, D.1.1.13 a D.1.1.16</t>
  </si>
  <si>
    <t>368</t>
  </si>
  <si>
    <t>762822922</t>
  </si>
  <si>
    <t>Nosná konstrukce stropů doplnění části stropního trámu z hranolů, nebo hranolků (materiál v ceně), průřezové plochy přes 120 do 224 cm2</t>
  </si>
  <si>
    <t>-1189896267</t>
  </si>
  <si>
    <t xml:space="preserve">Poznámka k souboru cen:_x000d_
1. Množství měrných jednotek se určuje v m součtem délek jednotlivých prvků. </t>
  </si>
  <si>
    <t xml:space="preserve">19,00       "1.NP viz.přílohy PD: D.1.1.1, D.1.1.11 a D.1.1.16</t>
  </si>
  <si>
    <t>369</t>
  </si>
  <si>
    <t>762822925</t>
  </si>
  <si>
    <t>Nosná konstrukce stropů doplnění části stropního trámu z hranolů, nebo hranolků (materiál v ceně), průřezové plochy přes 450 do 600 cm2</t>
  </si>
  <si>
    <t>-474797412</t>
  </si>
  <si>
    <t xml:space="preserve">42,00       "1.NP viz.přílohy PD: D.1.1.1, D.1.1.11 a D.1.1.16</t>
  </si>
  <si>
    <t>370</t>
  </si>
  <si>
    <t>762841110</t>
  </si>
  <si>
    <t>Montáž podbíjení stropů a střech vodorovných z hrubých prken na sraz</t>
  </si>
  <si>
    <t>-803106093</t>
  </si>
  <si>
    <t xml:space="preserve">Poznámka k souboru cen:_x000d_
1. Položky -2111 až -2131 lze použít pouze pro ocenění podbití vnějšího přesahu střech šikmých prkny přibíjenými rovnoběžně s krokvemi na rošt, podbití z prken přibíjených kolmo na krokve se ocení příslušnými položkami -2211 až -2231. 2. V cenách nejsou započteny náklady na montáž roštu, tyto se oceňují cenou 762 42-9001 Montáž podkladového roštu podhledu. 3. U položek -2111 až -2131 se množství jednotek určuje v m celkové délky podbití. </t>
  </si>
  <si>
    <t xml:space="preserve">29,59+4,14*0,18+5,945*0,125            "102   </t>
  </si>
  <si>
    <t xml:space="preserve">9,42             "104</t>
  </si>
  <si>
    <t xml:space="preserve">(4,02+3,95)/2*3,31               "109-113</t>
  </si>
  <si>
    <t>371</t>
  </si>
  <si>
    <t>762841111</t>
  </si>
  <si>
    <t>Montáž podbíjení stropů a střech z hrubých prken s mezerou 10 až 15 mm</t>
  </si>
  <si>
    <t>1187761710</t>
  </si>
  <si>
    <t>372</t>
  </si>
  <si>
    <t>762841310</t>
  </si>
  <si>
    <t>Montáž podbíjení stropů a střech vodorovných z hoblovaných prken z palubek</t>
  </si>
  <si>
    <t>-1203730349</t>
  </si>
  <si>
    <t xml:space="preserve">8,125*1,35        "pavlač</t>
  </si>
  <si>
    <t>373</t>
  </si>
  <si>
    <t>762841812</t>
  </si>
  <si>
    <t>Demontáž podbíjení obkladů stropů a střech sklonu do 60 st. z hrubých prken tl. do 35 mm s omítkou</t>
  </si>
  <si>
    <t>-1284068524</t>
  </si>
  <si>
    <t xml:space="preserve">(3,60+3,65)/2*(4,75+4,72)/2             "103</t>
  </si>
  <si>
    <t xml:space="preserve">5,14*1,78+5,34*(1,76+1,73)/2           "104</t>
  </si>
  <si>
    <t xml:space="preserve">2,74*2,60+0,82*1,28+(2,49+1,749)/2*1,31+1,40*1,075          "301</t>
  </si>
  <si>
    <t xml:space="preserve">4,88*1,00+4,316*(0,34+0,29)/2+3,816*0,71                          "302</t>
  </si>
  <si>
    <t xml:space="preserve">5,55*1,22+5,87*0,20+5,92*(2,00+1,85)/2                          "303</t>
  </si>
  <si>
    <t xml:space="preserve">(6,16+6,24)/2*(2,23+2,38)/2+6,24*0,35+5,50*(0,73+0,97)/2                           "304</t>
  </si>
  <si>
    <t xml:space="preserve">4,61*1,80          "305, 306, 307  </t>
  </si>
  <si>
    <t xml:space="preserve">4,30*0,78+4,30*0,70+4,39*0,36+4,39*(1,96+1,76)/2                  "308</t>
  </si>
  <si>
    <t xml:space="preserve">1,65*1,27+(1,65+2,40)/2*1,24+2,40*0,26+0,55*0,05                  "309</t>
  </si>
  <si>
    <t xml:space="preserve">(1,91+1,88)/2*(2,85+2,94)/2                      "310</t>
  </si>
  <si>
    <t xml:space="preserve">(2,335+2,25)/2*0,50+2,15*0,35+(2,25+4,42)/2*0,05+4,42*0,95                "311</t>
  </si>
  <si>
    <t>374</t>
  </si>
  <si>
    <t>762895000</t>
  </si>
  <si>
    <t>Spojovací prostředky záklopu stropů, stropnic, podbíjení hřebíky, svory</t>
  </si>
  <si>
    <t>1353912767</t>
  </si>
  <si>
    <t xml:space="preserve">Poznámka k souboru cen:_x000d_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</si>
  <si>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295,774*0,024</t>
  </si>
  <si>
    <t>71,618*0,020</t>
  </si>
  <si>
    <t>272,286*0,020</t>
  </si>
  <si>
    <t>10,969*0,19</t>
  </si>
  <si>
    <t>2,44</t>
  </si>
  <si>
    <t>375</t>
  </si>
  <si>
    <t>605111211X17</t>
  </si>
  <si>
    <t>řezivo stavební prkna prismovaná (středová) tloušťky 25 (32) mm délky 2 - 5 m</t>
  </si>
  <si>
    <t>722114513</t>
  </si>
  <si>
    <t>(71,618+272,286)*0,020*1,10</t>
  </si>
  <si>
    <t>376</t>
  </si>
  <si>
    <t>1828803791</t>
  </si>
  <si>
    <t>2,016*1,10</t>
  </si>
  <si>
    <t>377</t>
  </si>
  <si>
    <t>-153578624</t>
  </si>
  <si>
    <t>0,426*1,10</t>
  </si>
  <si>
    <t>378</t>
  </si>
  <si>
    <t>998762103</t>
  </si>
  <si>
    <t>Přesun hmot pro konstrukce tesařské stanovený z hmotnosti přesunovaného materiálu vodorovná dopravní vzdálenost do 50 m v objektech výšky přes 12 do 24 m</t>
  </si>
  <si>
    <t>-337336739</t>
  </si>
  <si>
    <t>763</t>
  </si>
  <si>
    <t>Konstrukce suché výstavby</t>
  </si>
  <si>
    <t>379</t>
  </si>
  <si>
    <t>763131714</t>
  </si>
  <si>
    <t>Podhled ze sádrokartonových desek ostatní práce a konstrukce na podhledech ze sádrokartonových desek základní penetrační nátěr</t>
  </si>
  <si>
    <t>-591526342</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</si>
  <si>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</si>
  <si>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380</t>
  </si>
  <si>
    <t>763131751</t>
  </si>
  <si>
    <t>Podhled ze sádrokartonových desek ostatní práce a konstrukce na podhledech ze sádrokartonových desek montáž parotěsné zábrany</t>
  </si>
  <si>
    <t>993088011</t>
  </si>
  <si>
    <t>381</t>
  </si>
  <si>
    <t>283292831X01</t>
  </si>
  <si>
    <t>parozábrana - vysoce parotěsná folie - čtyřvrstvá fólie skládající se z výztužné mřížky a dvou vrstev polyetylénové laminované  fólie a z reflexní aluminiové vrstvy (parozábrana vždy na „teplé“ straně izolace - umístit z vnitřní strany), ekvivalentní difúzní tloušťka sd = 180 m, se spoji slepenými těsnící páskou</t>
  </si>
  <si>
    <t>-1220401963</t>
  </si>
  <si>
    <t>15,120*1,15</t>
  </si>
  <si>
    <t>382</t>
  </si>
  <si>
    <t>763161731</t>
  </si>
  <si>
    <t>Podkroví ze sádrokartonových desek dvouvrstvá spodní konstrukce z ocelových profilů CD, UD jednoduše opláštěná deskou impregnovanými H2, tl. 12,5 mm, TI tl. 200 mm, REI 15</t>
  </si>
  <si>
    <t>1955084405</t>
  </si>
  <si>
    <t xml:space="preserve">Poznámka k souboru cen:_x000d_
1. V cenách jsou započteny i náklady na tmelení a výztužnou pásku. 2. V cenách nejsou započteny náklady na: a) základní penetrační nátěr; tyto se oceňují cenou 763 13-1714, b) parotěsnou zábranu; tyto se oceňují cenou 763 13-1751. 3. Ceny 763 16-16 lze použít i pro dvouvrstvou dřevěnou spodní konstrukci s nosnými latěmi 60 x 40 mm a montážními latěmi 48 x 24 mm. 4. Ceny -1781 a -1782 Montáž nosné konstrukce je stanoveny pro m2 plochy podkroví. 5. V ceně -1781 nejsou započteny náklady na dřevo a v ceně -1782 náklady na profily; tyto se oceňují ve specifikaci. Doporučené množství na 1 m2 příčky je 3,0 m profilu CD a 0,9 m profilu UD. 6. V cenách -1785 a -1788 Montáž desek nejsou započteny náklady na desky; tato dodávka se oceňuje ve specifikaci. 7. Ostatní konstrukce a práce a příplatky u podkroví se oceňují cenami 763 13-17.. pro podhled ze sádrokartonových desek . </t>
  </si>
  <si>
    <t>5,40*1,40*2</t>
  </si>
  <si>
    <t>383</t>
  </si>
  <si>
    <t>763161791</t>
  </si>
  <si>
    <t>Podkroví ze sádrokartonových desek Příplatek k cenám za dalších 10 mm tepelné izolace objemové hmotnosti 16 kg/m2</t>
  </si>
  <si>
    <t>2052014817</t>
  </si>
  <si>
    <t>15,120*2</t>
  </si>
  <si>
    <t>384</t>
  </si>
  <si>
    <t>998763102</t>
  </si>
  <si>
    <t>Přesun hmot pro dřevostavby stanovený z hmotnosti přesunovaného materiálu vodorovná dopravní vzdálenost do 50 m v objektech výšky přes 12 do 24 m</t>
  </si>
  <si>
    <t>1284576304</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</si>
  <si>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</si>
  <si>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</si>
  <si>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</si>
  <si>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385</t>
  </si>
  <si>
    <t>764001821</t>
  </si>
  <si>
    <t>Demontáž klempířských konstrukcí krytiny ze svitků nebo tabulí do suti</t>
  </si>
  <si>
    <t>534288913</t>
  </si>
  <si>
    <t>300,00+1,50+4,50+3,00</t>
  </si>
  <si>
    <t>386</t>
  </si>
  <si>
    <t>764002821</t>
  </si>
  <si>
    <t>Demontáž klempířských konstrukcí střešního výlezu do suti</t>
  </si>
  <si>
    <t>1872326517</t>
  </si>
  <si>
    <t xml:space="preserve">1               "viz.přílohy PD: D.1.1.1, D.1.1.7 a D.1.1.8</t>
  </si>
  <si>
    <t>387</t>
  </si>
  <si>
    <t>764004801</t>
  </si>
  <si>
    <t>Demontáž klempířských konstrukcí žlabu podokapního do suti</t>
  </si>
  <si>
    <t>-2059484211</t>
  </si>
  <si>
    <t>388</t>
  </si>
  <si>
    <t>764004861</t>
  </si>
  <si>
    <t>Demontáž klempířských konstrukcí svodu do suti</t>
  </si>
  <si>
    <t>-934237218</t>
  </si>
  <si>
    <t>389</t>
  </si>
  <si>
    <t>764041423</t>
  </si>
  <si>
    <t>Dilatační lišta z titanzinkového předzvětralého plechu připojovací, včetně tmelení rš 150 mm</t>
  </si>
  <si>
    <t>-1789381385</t>
  </si>
  <si>
    <t xml:space="preserve">4,00          "ozn.K8 dle D.1.1.24 výpisu výrobků klempířských</t>
  </si>
  <si>
    <t xml:space="preserve">3,40          "ozn.K9 dle D.1.1.24 výpisu výrobků klempířských</t>
  </si>
  <si>
    <t>390</t>
  </si>
  <si>
    <t>764141403</t>
  </si>
  <si>
    <t>Krytina ze svitků nebo tabulí z titanzinkového předzvětralého plechu s úpravou u okapů, prostupů a výčnělků střechy rovné drážkováním ze svitků rš 500 mm, sklon střechy přes 30 do 60 st.</t>
  </si>
  <si>
    <t>1976554784</t>
  </si>
  <si>
    <t xml:space="preserve">3,00          "ozn.K13 dle D.1.1.24 výpisu výrobků klempířských</t>
  </si>
  <si>
    <t>391</t>
  </si>
  <si>
    <t>764141406X01</t>
  </si>
  <si>
    <t>Krytina ze svitků nebo tabulí z titanzinkového předzvětralého plechu s úpravou u okapů, prostupů a výčnělků střechy rovné drážkováním ze svitků rš 500 mm, oplechování čelní stěny a bočních stěn vikýře</t>
  </si>
  <si>
    <t>-752056011</t>
  </si>
  <si>
    <t xml:space="preserve">4,50          "ozn.K12 dle D.1.1.24 výpisu výrobků klempířských</t>
  </si>
  <si>
    <t>392</t>
  </si>
  <si>
    <t>764141433</t>
  </si>
  <si>
    <t>Krytina ze svitků nebo tabulí z titanzinkového předzvětralého plechu s úpravou u okapů, prostupů a výčnělků střechy rovné drážkováním z tabulí, velikosti 1000 x 2000 mm, sklon střechy přes 30 do 60 st.</t>
  </si>
  <si>
    <t>960979079</t>
  </si>
  <si>
    <t xml:space="preserve">1,50          "ozn.K7 dle D.1.1.24 výpisu výrobků klempířských</t>
  </si>
  <si>
    <t>393</t>
  </si>
  <si>
    <t>764241466</t>
  </si>
  <si>
    <t>Oplechování střešních prvků z titanzinkového předzvětralého plechu úžlabí rš 500 mm</t>
  </si>
  <si>
    <t>-1589456423</t>
  </si>
  <si>
    <t xml:space="preserve">Poznámka k souboru cen:_x000d_
1. V cenách 764 24-1405 až - 2457 nejsou započteny náklady na podkladní plech. Ten se oceňuje souborem cen 764 01-14..Podkladní plech z pozinkovaného plechu v tl. 1,0 mm a rozvinuté šířce dle rš střešního prvku. </t>
  </si>
  <si>
    <t xml:space="preserve">8,00          "ozn.K11 dle D.1.1.24 výpisu výrobků klempířských</t>
  </si>
  <si>
    <t>394</t>
  </si>
  <si>
    <t>764243457X03</t>
  </si>
  <si>
    <t>Oplechování střešních prvků z titanzinkového předzvětralého plechu systémových žebříkových sněhových zábran včetně spojek a držáků</t>
  </si>
  <si>
    <t>-806230091</t>
  </si>
  <si>
    <t xml:space="preserve">60,00          "ozn.K14 dle D.1.1.24 výpisu výrobků klempířských</t>
  </si>
  <si>
    <t>395</t>
  </si>
  <si>
    <t>764344412</t>
  </si>
  <si>
    <t>Lemování prostupů z titanzinkového předzvětralého plechu bez lišty, střech s krytinou skládanou nebo z plechu</t>
  </si>
  <si>
    <t>453618006</t>
  </si>
  <si>
    <t xml:space="preserve">Poznámka k souboru cen:_x000d_
1. V cenách nejsou započteny náklady na připojovací dilatační lištu, tyto se oceňují cenami souboru cen 764 04 - 142. Dilatační lišta z titanzinkového předzvětralého plechu. </t>
  </si>
  <si>
    <t xml:space="preserve">3,20          "ozn.K9 dle D.1.1.24 výpisu výrobků klempířských</t>
  </si>
  <si>
    <t>396</t>
  </si>
  <si>
    <t>764345423</t>
  </si>
  <si>
    <t>Lemování trub, konzol, držáků a ostatních kusových prvků z titanzinkového předzvětralého plechu střech s krytinou skládanou mimo prejzovou nebo z plechu, průměr přes 100 do 150 mm</t>
  </si>
  <si>
    <t>-552124423</t>
  </si>
  <si>
    <t xml:space="preserve">3          "ozn.K10 dle D.1.1.24 výpisu výrobků klempířských</t>
  </si>
  <si>
    <t>397</t>
  </si>
  <si>
    <t>764345426X02</t>
  </si>
  <si>
    <t>Lemování trub, konzol, držáků a ostatních kusových prvků z titanzinkového předzvětralého plechu střech s krytinou skládanou mimo prejzovou nebo z plechu, průměr přes 300 mm</t>
  </si>
  <si>
    <t>-440897345</t>
  </si>
  <si>
    <t xml:space="preserve">2          "ozn.K15 dle D.1.1.24 výpisu výrobků klempířských</t>
  </si>
  <si>
    <t>398</t>
  </si>
  <si>
    <t>764541405</t>
  </si>
  <si>
    <t>Žlab podokapní z titanzinkového předzvětralého plechu včetně lapače listí (TiZn), háků a čel půlkruhový rš 330 mm</t>
  </si>
  <si>
    <t>-259819027</t>
  </si>
  <si>
    <t xml:space="preserve">47,50          "ozn.K1 dle D.1.1.24 výpisu výrobků klempířských</t>
  </si>
  <si>
    <t xml:space="preserve">13,00          "ozn.K4 dle D.1.1.24 výpisu výrobků klempířských</t>
  </si>
  <si>
    <t>399</t>
  </si>
  <si>
    <t>764541425</t>
  </si>
  <si>
    <t>Žlab podokapní z titanzinkového předzvětralého plechu včetně háků a čel roh nebo kout, žlabu půlkruhového rš 330 mm</t>
  </si>
  <si>
    <t>-1505861687</t>
  </si>
  <si>
    <t xml:space="preserve">2          "ozn.K1 dle D.1.1.24 výpisu výrobků klempířských a D.1.1.15</t>
  </si>
  <si>
    <t>400</t>
  </si>
  <si>
    <t>764541446</t>
  </si>
  <si>
    <t>Žlab podokapní z titanzinkového předzvětralého plechu včetně háků a čel kotlík oválný (trychtýřový), rš žlabu/průměr svodu 330/100 mm</t>
  </si>
  <si>
    <t>-432950667</t>
  </si>
  <si>
    <t xml:space="preserve">6          "ozn.K3 dle D.1.1.24 výpisu výrobků klempířských</t>
  </si>
  <si>
    <t xml:space="preserve">2          "ozn.K6 dle D.1.1.24 výpisu výrobků klempířských</t>
  </si>
  <si>
    <t>401</t>
  </si>
  <si>
    <t>764548423</t>
  </si>
  <si>
    <t>Svod z titanzinkového předzvětralého plechu včetně objímek, kolen a odskoků kruhový, průměru 100 mm</t>
  </si>
  <si>
    <t>1888989311</t>
  </si>
  <si>
    <t xml:space="preserve">37,50          "ozn.K2 dle D.1.1.24 výpisu výrobků klempířských</t>
  </si>
  <si>
    <t xml:space="preserve">6,00            "ozn.K5 dle D.1.1.24 výpisu výrobků klempířských</t>
  </si>
  <si>
    <t>402</t>
  </si>
  <si>
    <t>998764103</t>
  </si>
  <si>
    <t>Přesun hmot pro konstrukce klempířské stanovený z hmotnosti přesunovaného materiálu vodorovná dopravní vzdálenost do 50 m v objektech výšky přes 12 do 24 m</t>
  </si>
  <si>
    <t>-2147010050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</si>
  <si>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</si>
  <si>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</si>
  <si>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</si>
  <si>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403</t>
  </si>
  <si>
    <t>765133001</t>
  </si>
  <si>
    <t>Krytina vláknocementová skládaná ze šablon jednoduché krytí sklonu do 30 st. s povrchem hladkým</t>
  </si>
  <si>
    <t>140964237</t>
  </si>
  <si>
    <t xml:space="preserve">Poznámka k souboru cen:_x000d_
1. V cenách jsou započteny i náklady na přiřezání desek. 2. V cenách nejsou započteny náklady klempířské konstrukce, tyto se ocení cenami katalogu 800-764 Konstrukce klempířské. 3. Montáž střešních doplňků (větracích, prostupových apod.) se ocení cenami části A02 tohoto katalogu. </t>
  </si>
  <si>
    <t>300,00-46,750*0,30-40,80*0,30-22,796*0,30</t>
  </si>
  <si>
    <t>35,00-6,40*0,30*2*2</t>
  </si>
  <si>
    <t>404</t>
  </si>
  <si>
    <t>765133017</t>
  </si>
  <si>
    <t>Krytina vláknocementová skládaná ze šablon okapová hrana, krytí dvojité lemovací řadou, s povrchem hladkým</t>
  </si>
  <si>
    <t>-630801804</t>
  </si>
  <si>
    <t xml:space="preserve">18,20-2,70+5,40*2+1,10*2+18,25     "viz.přílohy PD: D.1.1.1, D.1.1.15 a D.1.1.16</t>
  </si>
  <si>
    <t xml:space="preserve">6,40*2        "viz.přílohy PD: D.1.1.1, D.1.1.12 a D.1.1.16</t>
  </si>
  <si>
    <t>405</t>
  </si>
  <si>
    <t>765133025</t>
  </si>
  <si>
    <t>Krytina vláknocementová skládaná ze šablon nároží dvojité ze šablon, s povrchem hladkým</t>
  </si>
  <si>
    <t>1072596841</t>
  </si>
  <si>
    <t xml:space="preserve">5,10*4*2     "viz.přílohy PD: D.1.1.1, D.1.1.15 a D.1.1.16</t>
  </si>
  <si>
    <t>406</t>
  </si>
  <si>
    <t>765133029</t>
  </si>
  <si>
    <t>Krytina vláknocementová skládaná ze šablon nároží z hřebenáčů s vloženým větracím pásem</t>
  </si>
  <si>
    <t>-1103308342</t>
  </si>
  <si>
    <t xml:space="preserve">5,10*4     "viz.přílohy PD: D.1.1.1, D.1.1.15 a D.1.1.16</t>
  </si>
  <si>
    <t>407</t>
  </si>
  <si>
    <t>765133035</t>
  </si>
  <si>
    <t>Krytina vláknocementová skládaná ze šablon hřeben z hřebenáčů s vloženým větracím pásem</t>
  </si>
  <si>
    <t>-474429431</t>
  </si>
  <si>
    <t xml:space="preserve">9,548+1,85     "viz.přílohy PD: D.1.1.1, D.1.1.15 a D.1.1.16</t>
  </si>
  <si>
    <t xml:space="preserve">6,40        "viz.přílohy PD: D.1.1.1, D.1.1.12 a D.1.1.16</t>
  </si>
  <si>
    <t>408</t>
  </si>
  <si>
    <t>765133039X08</t>
  </si>
  <si>
    <t>Krytina vláknocementová skládaná ze šablon hřeben dvojitý lemovací řadou ze šablon, s povrchem hladkým</t>
  </si>
  <si>
    <t>-2003240522</t>
  </si>
  <si>
    <t xml:space="preserve">(9,548+1,85)*2     "viz.přílohy PD: D.1.1.1, D.1.1.15 a D.1.1.16</t>
  </si>
  <si>
    <t>409</t>
  </si>
  <si>
    <t>765133041</t>
  </si>
  <si>
    <t>Krytina vláknocementová skládaná ze šablon úžlabí zasekáním desek podél oplechování</t>
  </si>
  <si>
    <t>1677249475</t>
  </si>
  <si>
    <t xml:space="preserve">2,50*2+2,00*2*2    "viz.přílohy PD: D.1.1.1, D.1.1.15 a D.1.1.16</t>
  </si>
  <si>
    <t>410</t>
  </si>
  <si>
    <t>765133093</t>
  </si>
  <si>
    <t>Krytina vláknocementová skládaná ze šablon Příplatek k cenám za sklon přes 30 st., na bednění</t>
  </si>
  <si>
    <t>66530383</t>
  </si>
  <si>
    <t>-2,90*1,40-2,90*2,40/2-1,15*1,35-1,15*0,80/2</t>
  </si>
  <si>
    <t>411</t>
  </si>
  <si>
    <t>765191021</t>
  </si>
  <si>
    <t>Montáž pojistné hydroizolační fólie kladené ve sklonu přes 20 st. s lepenými přesahy na krokve</t>
  </si>
  <si>
    <t>-291298880</t>
  </si>
  <si>
    <t xml:space="preserve">Poznámka k souboru cen:_x000d_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</si>
  <si>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 xml:space="preserve">300,00         "viz.přílohy PD: D.1.1.1, D.1.1.15 a D.1.1.16</t>
  </si>
  <si>
    <t xml:space="preserve">35,00         "viz.přílohy PD: D.1.1.1, D.1.1.12 a D.1.1.16</t>
  </si>
  <si>
    <t>412</t>
  </si>
  <si>
    <t>283293111X07</t>
  </si>
  <si>
    <t>difuzně otevřené folie lehkého typu, položeno na tepelné izolaci podkroví (doplňková hydroizolační vrstva šikmé střechy - folie na podkladu, přesahy folie slepeny, kontralatě jsou podtěsněny) propustnost vodní páry - ekvivalentní difúzní tloušťka sd = 0,02 m těsnicí příslušenství - těsnící pásky a těsnicí hmota</t>
  </si>
  <si>
    <t>-1139433869</t>
  </si>
  <si>
    <t>335,00*1,15</t>
  </si>
  <si>
    <t>413</t>
  </si>
  <si>
    <t>765191023</t>
  </si>
  <si>
    <t>Montáž pojistné hydroizolační fólie kladené ve sklonu přes 20 st. s lepenými přesahy na bednění nebo tepelnou izolaci</t>
  </si>
  <si>
    <t>905353072</t>
  </si>
  <si>
    <t xml:space="preserve">35,00          "viz.přílohy PD: D.1.1.1, D.1.1.12 a D.1.1.16</t>
  </si>
  <si>
    <t>414</t>
  </si>
  <si>
    <t>283293191X06</t>
  </si>
  <si>
    <t>difuzně otevřené folie lehkého typu na bednění z prken tl. 24 mm - podkladní pás pod krytinu upevněnou na bednění, folie na podkladu, přesahy folie slepeny. propustnost vodní páry - ekvivalentní difúzní tloušťka sd = 0,1 m těsnicí příslušenství - těsnící pásky a těsnicí hmota</t>
  </si>
  <si>
    <t>1520376962</t>
  </si>
  <si>
    <t>415</t>
  </si>
  <si>
    <t>765191031</t>
  </si>
  <si>
    <t>Montáž pojistné hydroizolační fólie lepení těsnících pásků pod kontralatě</t>
  </si>
  <si>
    <t>1295154922</t>
  </si>
  <si>
    <t xml:space="preserve">20,00         "viz.přílohy PD: D.1.1.1, D.1.1.12 a D.1.1.16</t>
  </si>
  <si>
    <t>416</t>
  </si>
  <si>
    <t>283293031X05</t>
  </si>
  <si>
    <t>jednostranně lepicí butylkaučuková páska nebo těsnící hmota</t>
  </si>
  <si>
    <t>-1782288579</t>
  </si>
  <si>
    <t>420,00*1,15</t>
  </si>
  <si>
    <t>417</t>
  </si>
  <si>
    <t>765231061</t>
  </si>
  <si>
    <t>Montáž obkladu stěn skládanou vláknocementovou krytinou ze šablon, počet desek přes 10 do 20 ks/m2</t>
  </si>
  <si>
    <t>145105046</t>
  </si>
  <si>
    <t xml:space="preserve">Poznámka k souboru cen:_x000d_
1. V cenách jsou započteny i náklady na přiřezání desek. </t>
  </si>
  <si>
    <t>0,90*1,05/2*2+1,15*(1,05+1,55)/2*2+(0,82+0,90)*2*0,15</t>
  </si>
  <si>
    <t>418</t>
  </si>
  <si>
    <t>591601311X01</t>
  </si>
  <si>
    <t xml:space="preserve">krytina vláknocementová s buničinou a umělými vlákny  česká šablona - šedočerného odstínu 400 x 400 mm</t>
  </si>
  <si>
    <t>-1343883104</t>
  </si>
  <si>
    <t>4,451*1,10</t>
  </si>
  <si>
    <t>419</t>
  </si>
  <si>
    <t>765261152X02</t>
  </si>
  <si>
    <t>Montáž obkladu stěn krytinou z přírodní břidlice ze šupin nebo pravoúhlých formátů s obloukovým řezem, počet kamenů přes 45 ks/m2 z demontovaných prvků dle podrobné dokumentace vyhotovené před započetím prací</t>
  </si>
  <si>
    <t>-2078089612</t>
  </si>
  <si>
    <t>viz.přílohy PD: D.1.1.1, D.1.1.15, D.1.1.16 a D.1.1.17</t>
  </si>
  <si>
    <t xml:space="preserve">(5,40+11,00)/2*2,50*0,50            "50% pohled z Kalinovy ulice</t>
  </si>
  <si>
    <t xml:space="preserve">(5,40+10,90)/2*2,60*0,75            "75% pohled severní</t>
  </si>
  <si>
    <t>420</t>
  </si>
  <si>
    <t>583890581X03</t>
  </si>
  <si>
    <t xml:space="preserve">Břidlicový obklad z přírodní břidlice totožného formátu a barevnosti stávajícího provedení </t>
  </si>
  <si>
    <t>-2096345392</t>
  </si>
  <si>
    <t>421</t>
  </si>
  <si>
    <t>765261852X04</t>
  </si>
  <si>
    <t>Demontáž obkladu stěn z krytiny z přírodní břidlice ze šupin nebo šablon k dalšímu použití</t>
  </si>
  <si>
    <t>-603130381</t>
  </si>
  <si>
    <t xml:space="preserve">26,143          "viz. položka 765261152</t>
  </si>
  <si>
    <t>422</t>
  </si>
  <si>
    <t>998765103</t>
  </si>
  <si>
    <t>Přesun hmot pro krytiny skládané stanovený z hmotnosti přesunovaného materiálu vodorovná dopravní vzdálenost do 50 m na objektech výšky přes 12 do 24 m</t>
  </si>
  <si>
    <t>859607863</t>
  </si>
  <si>
    <t>766</t>
  </si>
  <si>
    <t>Konstrukce truhlářské</t>
  </si>
  <si>
    <t>423</t>
  </si>
  <si>
    <t>766221811</t>
  </si>
  <si>
    <t>Demontáž schodů celodřevěných samonosných</t>
  </si>
  <si>
    <t>178923954</t>
  </si>
  <si>
    <t xml:space="preserve">0,70*12           "3s4</t>
  </si>
  <si>
    <t>424</t>
  </si>
  <si>
    <t>766221911X58</t>
  </si>
  <si>
    <t>Repase stávajícího dřevěného schodiště (tj. schodiště z 1.NP do 2.NP) očištěno, truhlářsky bude doplněno na poškozených místech, truhlářsky budou vyměněny poškozené schodišťové stupně a schodnice a obnovena historická barevnost na základě provedených průzkumů včetně zábradlí dle D.1.1.23 výpisu výrobků ozn.3s2</t>
  </si>
  <si>
    <t>-1731392455</t>
  </si>
  <si>
    <t xml:space="preserve">Poznámka k souboru cen:_x000d_
1. V cenách jsou započteny i náklady na zaměření montované konstrukce, usazení, vertikální a horizontální vyrovnání. 2. V cenách jsou započteny i náklady na montáž zábradlí, je-li toto součástí konstrukce schodiště. 3. V cenách -1111 až -1245 nejsou započteny náklady na montážní materiál (svěrací táhla, krytky); tyto materiály se oceňují ve specifikaci. </t>
  </si>
  <si>
    <t>425</t>
  </si>
  <si>
    <t>766221912X59</t>
  </si>
  <si>
    <t>demontáž stávajícího strmého schodiště, nové pravotočivé jednoramenné vřetenové schodiště v obryse písmene L a s dřevěnými stupni a s dřevěnými schodnicemi šířka schodišťového ramene cca 1100 mm včetně montáže bez zásahů do podhledu s falešnou klenbou schodiště mezi 1. a 2.NP včetně zábradlí a povrchové úpravy dle D.1.1.23 výpisu výrobků ozn.3s3</t>
  </si>
  <si>
    <t>-273337414</t>
  </si>
  <si>
    <t>426</t>
  </si>
  <si>
    <t>766221913X60</t>
  </si>
  <si>
    <t>schodiště z 3. NP na půdu bude dřevěné schodnicové, včetně „padáku“ (vyklápěcí tepelně izolovaný poklop) včetně montáže a povrchové úpravy dle D.1.1.23 výpisu výrobků ozn.3s4</t>
  </si>
  <si>
    <t>776505032</t>
  </si>
  <si>
    <t>427</t>
  </si>
  <si>
    <t>766231113</t>
  </si>
  <si>
    <t>Montáž sklápěcich schodů na půdu s vyřezáním otvoru a kompletizací</t>
  </si>
  <si>
    <t>574347472</t>
  </si>
  <si>
    <t xml:space="preserve">Poznámka k souboru cen:_x000d_
1. V ceně -1113 není započtena dodávka montážního materiálu, tato se oceňuje ve specifikaci. 2. V ceně -1113 není započteno olištování; toto olištování se oceňuje cenami 766 69-9741 až -9742 Překrytí spár lištou. </t>
  </si>
  <si>
    <t xml:space="preserve">1           "4.NPviz.přílohy PD: D.1.1.1, D.1.1.14 a D.1.1.16</t>
  </si>
  <si>
    <t>428</t>
  </si>
  <si>
    <t>612331761X61</t>
  </si>
  <si>
    <t>Výlez na půdu (z 3.NP do 4.NP) se skládacími žebříkovými schůdky (stahovací schody s poklopem) rozměr 1100 x 6000 mm (hrubý stavební otvor ve stropní konstrukcí) dle D.1.1.23 výpisu výrobků ozn.3s5</t>
  </si>
  <si>
    <t>1364920043</t>
  </si>
  <si>
    <t>429</t>
  </si>
  <si>
    <t>766421821</t>
  </si>
  <si>
    <t>Demontáž obložení podhledů palubkami</t>
  </si>
  <si>
    <t>1384766961</t>
  </si>
  <si>
    <t xml:space="preserve">8,195*1,34             "viz.přílohy PD: D.1.1.1, D.1.1.4 a D.1.1.8</t>
  </si>
  <si>
    <t>430</t>
  </si>
  <si>
    <t>766621101</t>
  </si>
  <si>
    <t>Montáž oken dřevěných včetně montáže rámu na polyuretanovou pěnu plochy přes 1 m2 špaletových do dřevěné konstrukce, výšky do 1,5 m</t>
  </si>
  <si>
    <t>-342877040</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</si>
  <si>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</si>
  <si>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 xml:space="preserve">0,98*1,20     "302</t>
  </si>
  <si>
    <t xml:space="preserve">0,97*1,20      "303</t>
  </si>
  <si>
    <t xml:space="preserve">0,96*1,20      "304</t>
  </si>
  <si>
    <t xml:space="preserve">0,97*1,20      "305</t>
  </si>
  <si>
    <t xml:space="preserve">0,96*1,20      "306</t>
  </si>
  <si>
    <t xml:space="preserve">0,93*1,20*3      "314</t>
  </si>
  <si>
    <t xml:space="preserve">0,96*1,20      "315</t>
  </si>
  <si>
    <t xml:space="preserve">1,00*1,20      "316</t>
  </si>
  <si>
    <t xml:space="preserve">1,10*1,20      "317</t>
  </si>
  <si>
    <t xml:space="preserve">0,92*1,20*2      "320</t>
  </si>
  <si>
    <t xml:space="preserve">1,00*1,20      "321</t>
  </si>
  <si>
    <t>431</t>
  </si>
  <si>
    <t>766621111</t>
  </si>
  <si>
    <t>Montáž oken dřevěných včetně montáže rámu na polyuretanovou pěnu plochy přes 1 m2 špaletových do zdiva, výšky do 1,5 m</t>
  </si>
  <si>
    <t>1173739653</t>
  </si>
  <si>
    <t xml:space="preserve">0,93*1,20*2      "307</t>
  </si>
  <si>
    <t xml:space="preserve">0,93*1,20      "308</t>
  </si>
  <si>
    <t xml:space="preserve">0,93*1,20      "309</t>
  </si>
  <si>
    <t xml:space="preserve">0,89*1,15      "310</t>
  </si>
  <si>
    <t xml:space="preserve">0,85*1,05*2      "311</t>
  </si>
  <si>
    <t>432</t>
  </si>
  <si>
    <t>611323021X02</t>
  </si>
  <si>
    <t>Okno dřevěné z masivního dřeva (m.č. 102 - okno do ulice Kalinova)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980x1200 mm dle výpisu truhlářských výrobků dřevená okna ozn.302</t>
  </si>
  <si>
    <t>-1153774648</t>
  </si>
  <si>
    <t>433</t>
  </si>
  <si>
    <t>611323031X03</t>
  </si>
  <si>
    <t>Okno dřevěné z masivního dřeva (m.č. 102 - okno do ulice Kalinova)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970x1200 mm dle výpisu truklářských výrobků dřevená okna ozn.303</t>
  </si>
  <si>
    <t>-560817116</t>
  </si>
  <si>
    <t>434</t>
  </si>
  <si>
    <t>611323041X04</t>
  </si>
  <si>
    <t>Okno dřevěné z masivního dřeva (m.č. 103 - okno do ulice Kalinova)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960x1200 mm dle výpisu truklářských výrobků dřevená okna ozn.304</t>
  </si>
  <si>
    <t>-1977557162</t>
  </si>
  <si>
    <t>435</t>
  </si>
  <si>
    <t>611323051X05</t>
  </si>
  <si>
    <t>Okno dřevěné z masivního dřeva (m.č. 103 - okno do dvora k přístupovému schodišti)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970x1200 mm dle výpisu truklářských výrobků dřevená okna ozn.305</t>
  </si>
  <si>
    <t>-1528064133</t>
  </si>
  <si>
    <t>436</t>
  </si>
  <si>
    <t>611323061X06</t>
  </si>
  <si>
    <t>Okno dřevěné z masivního dřeva (m.č. 103 - okno do dvora k přístupovému schodišti)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960x1200 mm dle výpisu truklářských výrobků dřevená okna ozn.306</t>
  </si>
  <si>
    <t>990673935</t>
  </si>
  <si>
    <t>437</t>
  </si>
  <si>
    <t>611323071X07</t>
  </si>
  <si>
    <t>Okno dřevěné z masivního dřeva (m.č. 102 - okno do dvora musea)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930x1200 mm dle výpisu truhlářských výrobků dřevená okna ozn.307</t>
  </si>
  <si>
    <t>-1736488356</t>
  </si>
  <si>
    <t>438</t>
  </si>
  <si>
    <t>611323081X08</t>
  </si>
  <si>
    <t>Okno dřevěné z masivního dřeva (m.č. 102 - okno do dvora musea)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930x1200 mm dle výpisu truhlářských výrobků dřevená okna ozn.308</t>
  </si>
  <si>
    <t>-851601526</t>
  </si>
  <si>
    <t>439</t>
  </si>
  <si>
    <t>611323091X09</t>
  </si>
  <si>
    <t>Okno dřevěné z masivního dřeva (m.č. 101 - okno do dvora musea)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930x1200 mm dle výpisu truhlářských výrobků dřevená okna ozn.309</t>
  </si>
  <si>
    <t>1010189223</t>
  </si>
  <si>
    <t>440</t>
  </si>
  <si>
    <t>611323101X10</t>
  </si>
  <si>
    <t>Okno dřevěné z masivního dřeva (m.č. 104 - okno do dvora)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890x1150 mm dle výpisu truhlářských výrobků dřevená okna ozn.310</t>
  </si>
  <si>
    <t>971069887</t>
  </si>
  <si>
    <t>441</t>
  </si>
  <si>
    <t>611323111X11</t>
  </si>
  <si>
    <t>Okno dřevěné z masivního dřeva (m.č. 108 - okno do dvora)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850x1050 mm dle výpisu truhlářských výrobků dřevená okna ozn.311</t>
  </si>
  <si>
    <t>-690662419</t>
  </si>
  <si>
    <t>442</t>
  </si>
  <si>
    <t>611323141X14</t>
  </si>
  <si>
    <t>Okno dřevěné z masivního dřeva (m.č. 202; 203)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930x1200 mm dle výpisu truhlářských výrobků dřevená okna ozn.314</t>
  </si>
  <si>
    <t>65859967</t>
  </si>
  <si>
    <t>443</t>
  </si>
  <si>
    <t>611323151X15</t>
  </si>
  <si>
    <t>Okno dřevěné z masivního dřeva (m.č. 202)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960x1200 mm dle výpisu truhlářských výrobků dřevená okna ozn.315</t>
  </si>
  <si>
    <t>-1766071225</t>
  </si>
  <si>
    <t>444</t>
  </si>
  <si>
    <t>611323161X16</t>
  </si>
  <si>
    <t>Okno dřevěné z masivního dřeva (m.č. 202)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1000x1200 mm dle výpisu truhlářských výrobků dřevená okna ozn.316</t>
  </si>
  <si>
    <t>-1726486272</t>
  </si>
  <si>
    <t>445</t>
  </si>
  <si>
    <t>611323171X17</t>
  </si>
  <si>
    <t>Okno dřevěné z masivního dřeva (m.č. 203)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1100x1200 mm dle výpisu truhlářských výrobků dřevená okna ozn.317</t>
  </si>
  <si>
    <t>634427881</t>
  </si>
  <si>
    <t>446</t>
  </si>
  <si>
    <t>611323201X20</t>
  </si>
  <si>
    <t>Okno dřevěné z masivního dřeva (m.č. 204; 205)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920x1200 mm dle výpisu truhlářských výrobků dřevená okna ozn.320</t>
  </si>
  <si>
    <t>1553833935</t>
  </si>
  <si>
    <t>447</t>
  </si>
  <si>
    <t>611323211X21</t>
  </si>
  <si>
    <t>Okno dřevěné z masivního dřeva (m.č. 204 okno na pavlač) jednoduché, dvoukřídlové s obkladem špalety, křídla otvíravá dovnitř nedělená křídla s jednoduchým zasklením do sklenářského tmelu) křídla zasklena sklem vrstveným bezpečnostním s folií bránícím vloupání - bezpečnostní skla třídy P3A-P4A 1000x1200 mm dle výpisu truhlářských výrobků dřevená okna ozn.321</t>
  </si>
  <si>
    <t>1138202099</t>
  </si>
  <si>
    <t>448</t>
  </si>
  <si>
    <t>611323221X22</t>
  </si>
  <si>
    <t>Okno dřevěné z masivního dřeva (m.č. 201 okno na pavlač) jednoduché, dvoukřídlové s obkladem špalety, křídla otvíravá dovnitř nedělená křídla s jednoduchým zasklením do sklenářského tmelu) křídla zasklena sklem vrstveným bezpečnostním s folií bránícím vloupání - bezpečnostní skla třídy P3A-P4A 830x1200 mm dle výpisu truhlářských výrobků dřevená okna ozn.322</t>
  </si>
  <si>
    <t>336184601</t>
  </si>
  <si>
    <t>449</t>
  </si>
  <si>
    <t>766621611</t>
  </si>
  <si>
    <t>Montáž oken dřevěných plochy do 1 m2 včetně montáže rámu na polyuretanovou pěnu špaletových do dřevěné konstrukce</t>
  </si>
  <si>
    <t>-128433210</t>
  </si>
  <si>
    <t xml:space="preserve">1      "318</t>
  </si>
  <si>
    <t xml:space="preserve">1      "319</t>
  </si>
  <si>
    <t xml:space="preserve">1     "322</t>
  </si>
  <si>
    <t xml:space="preserve">4      "323</t>
  </si>
  <si>
    <t xml:space="preserve">2      "324</t>
  </si>
  <si>
    <t xml:space="preserve">2      "325</t>
  </si>
  <si>
    <t xml:space="preserve">1      "326</t>
  </si>
  <si>
    <t>450</t>
  </si>
  <si>
    <t>611323181X18</t>
  </si>
  <si>
    <t>Okno dřevěné z masivního dřeva (m.č. 210) špaletové, dvoukřídlové ve špaletových rámech, křídla otvíravá ven a dovnitř vnější okna dvoukřídlová a vnitřní okna dvoukřídlová dále nedělená křídla s jednoduchým zasklením do sklenářského tmelu) vnější křídla zasklena sklem vrstveným bezpečnostním s folií bránícím vloupání - bezpečnostní skla třídy P3A-P4A 1200x630 mm dle výpisu truhlářských výrobků dřevená okna ozn.318</t>
  </si>
  <si>
    <t>-821049463</t>
  </si>
  <si>
    <t>451</t>
  </si>
  <si>
    <t>611323191X19</t>
  </si>
  <si>
    <t>Okno dřevěné z masivního dřeva (m.č. 208) špaletové, dvoukřídlové ve špaletových rámech, křídla otvíravá ven a dovnitř vnější okna dvoukřídlová a vnitřní okna dvoukřídlová dále nedělená křídla s jednoduchým zasklením do sklenářského tmelu) vnější křídla zasklena sklem vrstveným bezpečnostním s folií bránícím vloupání - bezpečnostní skla třídy P3A-P4A 600x630 mm dle výpisu truhlářských výrobků dřevená okna ozn.319</t>
  </si>
  <si>
    <t>2048952156</t>
  </si>
  <si>
    <t>452</t>
  </si>
  <si>
    <t>611323231X23</t>
  </si>
  <si>
    <t>Okno dřevěné z masivního dřeva (m.č. 212; 213 okno v nové obvodové stěně pavlače) špaletové, dvoukřídlové ve špaletových rámech, křídla otvíravá ven a dovnitř vnější okna dvoukřídlová, křídla s vnějším čtyř tabulkovým členěním (křídla s dělením po dvou tabulkách) vnitřní okna dvoukřídlová dále nedělená křídla s jednoduchým zasklením do sklenářského tmelu) vnější křídla zasklena sklem vrstveným bezpečnostním s folií bránícím vloupání - bezpečnostní skla třídy P3A-P4A 930x950 mm dle výpisu truhlářských výrobků dřevená okna ozn.323</t>
  </si>
  <si>
    <t>-1488672492</t>
  </si>
  <si>
    <t>453</t>
  </si>
  <si>
    <t>611323241X24</t>
  </si>
  <si>
    <t>Okno dřevěné z masivního dřeva (m.č. 303) ve štítu obloženém břidlicí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900x1100 mm dle výpisu truhlářských výrobků dřevená okna ozn.324</t>
  </si>
  <si>
    <t>945272068</t>
  </si>
  <si>
    <t>454</t>
  </si>
  <si>
    <t>611323251X25</t>
  </si>
  <si>
    <t>Okno dřevěné z masivního dřeva (m.č. 307; 309) ve štítu obloženém břidlicí špaletové, dvoukřídlové ve špaletových rámech, křídla otvíravá ven a dovnitř vnější okna dvoukřídlová, křídla s vnějším šesti tabulkovým členěním (křídla s dělením po třech tabulkách) vnitřní okna dvoukřídlová dále nedělená křídla s jednoduchým zasklením do sklenářského tmelu) vnější křídla zasklena sklem vrstveným bezpečnostním s folií bránícím vloupání - bezpečnostní skla třídy P3A-P4A 800x970 mm dle výpisu truhlářských výrobků dřevená okna ozn.325</t>
  </si>
  <si>
    <t>115245542</t>
  </si>
  <si>
    <t>455</t>
  </si>
  <si>
    <t>611323261X26</t>
  </si>
  <si>
    <t>Okno dřevěné z masivního dřeva (m.č. 301 okno ve vikýři) špaletové, dvoukřídlové ve špaletových rámech, křídla otvíravá ven a dovnitř vnější okna dvoukřídlová, křídla s vnějším čtyř tabulkovým členěním (křídla s dělením po dvou tabulkách) vnitřní okna dvoukřídlová dále nedělená křídla s jednoduchým zasklením do sklenářského tmelu) vnější křídla zasklena sklem vrstveným bezpečnostním s folií bránícím vloupání - bezpečnostní skla třídy P3A-P4A 820x850 mm dle výpisu truhlářských výrobků dřevená okna ozn.326</t>
  </si>
  <si>
    <t>497896106</t>
  </si>
  <si>
    <t>456</t>
  </si>
  <si>
    <t>766621622</t>
  </si>
  <si>
    <t>Montáž oken dřevěných plochy do 1 m2 včetně montáže rámu na polyuretanovou pěnu otevíravých nebo sklápěcích do zdiva</t>
  </si>
  <si>
    <t>-1499930358</t>
  </si>
  <si>
    <t xml:space="preserve">1  "301 1.PP viz.přílohy PD: D.1.1.1, D.1.1.10 a D.1.1.16</t>
  </si>
  <si>
    <t xml:space="preserve">1     "312</t>
  </si>
  <si>
    <t xml:space="preserve">2      "313</t>
  </si>
  <si>
    <t>457</t>
  </si>
  <si>
    <t>611323011X01</t>
  </si>
  <si>
    <t xml:space="preserve">Okno dřevěné z masivního dřeva (m.č. 002) atypické okno zdvojené, jednokřídlové, křídlo sklápěcí  (dovnitř sklápěcí)  750x500 mm dle výpisu truhlářských výrobků dřevená okna ozn.301</t>
  </si>
  <si>
    <t>-1246091241</t>
  </si>
  <si>
    <t>458</t>
  </si>
  <si>
    <t>611323121X12</t>
  </si>
  <si>
    <t xml:space="preserve">Okno dřevěné z masivního dřeva (m.č. 114) atypické okno zdvojené, jednokřídlové, křídlo otevíravé   (dovnitř otevíravé) vnější sklo vrstvené bezpečnostní s folií bránící vloupání - bezpečnostní skla třídy P3A-P4A 450x900 mm dle výpisu truhlářských výrobků dřevená okna ozn.312</t>
  </si>
  <si>
    <t>-1979721107</t>
  </si>
  <si>
    <t>459</t>
  </si>
  <si>
    <t>611323131X13</t>
  </si>
  <si>
    <t xml:space="preserve">Okno dřevěné z masivního dřeva (m.č. 115-Sklad obalů) atypické okno zdvojené, jednokřídlové, křídlo otevíravé   (dovnitř otevíravé) vnější sklo vrstvené bezpečnostní s folií bránící vloupání - bezpečnostní skla třídy P3A-P4A 900x450 mm dle výpisu truhlářských výrobků dřevená okna ozn.313</t>
  </si>
  <si>
    <t>-1815735625</t>
  </si>
  <si>
    <t>460</t>
  </si>
  <si>
    <t>766660191</t>
  </si>
  <si>
    <t>Montáž dveřních křídel dřevěných nebo plastových otevíravých do obložkové zárubně z masivního dřeva s polodrážkou do 800 mm jednokřídlových, šířky</t>
  </si>
  <si>
    <t>-1457279827</t>
  </si>
  <si>
    <t xml:space="preserve">Poznámka k souboru cen:_x000d_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</si>
  <si>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 xml:space="preserve">1     "3D5</t>
  </si>
  <si>
    <t xml:space="preserve">1     "3D7</t>
  </si>
  <si>
    <t xml:space="preserve">1     "3D8</t>
  </si>
  <si>
    <t xml:space="preserve">1      "3D9        </t>
  </si>
  <si>
    <t xml:space="preserve">1     "3D10</t>
  </si>
  <si>
    <t xml:space="preserve">1     "3D11</t>
  </si>
  <si>
    <t xml:space="preserve">1     "3D16</t>
  </si>
  <si>
    <t xml:space="preserve">1     "3D18</t>
  </si>
  <si>
    <t xml:space="preserve">1     "3D19</t>
  </si>
  <si>
    <t xml:space="preserve">1     "3D20</t>
  </si>
  <si>
    <t xml:space="preserve">1     "3D21</t>
  </si>
  <si>
    <t xml:space="preserve">1     "3D22</t>
  </si>
  <si>
    <t xml:space="preserve">1     "3D23</t>
  </si>
  <si>
    <t xml:space="preserve">1     "3D24</t>
  </si>
  <si>
    <t xml:space="preserve">1     "3D25</t>
  </si>
  <si>
    <t xml:space="preserve">1     "3D26</t>
  </si>
  <si>
    <t xml:space="preserve">1     "3D27</t>
  </si>
  <si>
    <t xml:space="preserve">1     "3D29</t>
  </si>
  <si>
    <t xml:space="preserve">1     "3D30</t>
  </si>
  <si>
    <t xml:space="preserve">1     "3D31</t>
  </si>
  <si>
    <t xml:space="preserve">1     "3D32</t>
  </si>
  <si>
    <t xml:space="preserve">1     "3D33</t>
  </si>
  <si>
    <t xml:space="preserve">1     "3D34</t>
  </si>
  <si>
    <t xml:space="preserve">1     "3D35</t>
  </si>
  <si>
    <t xml:space="preserve">1     "3D36</t>
  </si>
  <si>
    <t>461</t>
  </si>
  <si>
    <t>611642311X31</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</si>
  <si>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ozn.3D5</t>
  </si>
  <si>
    <t>-1982862872</t>
  </si>
  <si>
    <t>462</t>
  </si>
  <si>
    <t>611642321X32</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</si>
  <si>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ozn.3D7</t>
  </si>
  <si>
    <t>-1530498926</t>
  </si>
  <si>
    <t>463</t>
  </si>
  <si>
    <t>611642331X33</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</si>
  <si>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ozn.3D8</t>
  </si>
  <si>
    <t>-1785035617</t>
  </si>
  <si>
    <t>464</t>
  </si>
  <si>
    <t>611642341X34</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</si>
  <si>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700x1970 mm dle D.1.1.21 výpisu výrobků dveře ozn.3D9</t>
  </si>
  <si>
    <t>-1442255694</t>
  </si>
  <si>
    <t>465</t>
  </si>
  <si>
    <t>611642351X35</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</si>
  <si>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700x1970 mm dle D.1.1.21 výpisu výrobků dveře ozn.3D10</t>
  </si>
  <si>
    <t>600606009</t>
  </si>
  <si>
    <t>466</t>
  </si>
  <si>
    <t>611642361X36</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</si>
  <si>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600x1970 mm dle D.1.1.21 výpisu výrobků dveře ozn.3D11</t>
  </si>
  <si>
    <t>1199613333</t>
  </si>
  <si>
    <t>467</t>
  </si>
  <si>
    <t>611642371X37</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</si>
  <si>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ozn.3D16</t>
  </si>
  <si>
    <t>-91563211</t>
  </si>
  <si>
    <t>468</t>
  </si>
  <si>
    <t>611642381X38</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</si>
  <si>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ozn.3D18</t>
  </si>
  <si>
    <t>666399823</t>
  </si>
  <si>
    <t>469</t>
  </si>
  <si>
    <t>611642391X39</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</si>
  <si>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ozn.3D19</t>
  </si>
  <si>
    <t>33091386</t>
  </si>
  <si>
    <t>470</t>
  </si>
  <si>
    <t>611642401X40</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</si>
  <si>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ozn.3D20</t>
  </si>
  <si>
    <t>-989407055</t>
  </si>
  <si>
    <t>471</t>
  </si>
  <si>
    <t>611642411X41</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</si>
  <si>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ozn.3D21</t>
  </si>
  <si>
    <t>-1094272707</t>
  </si>
  <si>
    <t>472</t>
  </si>
  <si>
    <t>611642421X42</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</si>
  <si>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ozn.3D22</t>
  </si>
  <si>
    <t>-461950728</t>
  </si>
  <si>
    <t>473</t>
  </si>
  <si>
    <t>611642431X43</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</si>
  <si>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600x1970 mm dle D.1.1.21 výpisu výrobků dveře ozn.3D23</t>
  </si>
  <si>
    <t>-1216496818</t>
  </si>
  <si>
    <t>474</t>
  </si>
  <si>
    <t>611642441X44</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</si>
  <si>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600x1970 mm dle D.1.1.21 výpisu výrobků dveře ozn.3D24</t>
  </si>
  <si>
    <t>-2144077175</t>
  </si>
  <si>
    <t>475</t>
  </si>
  <si>
    <t>611642451X45</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</si>
  <si>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600x1970 mm dle D.1.1.21 výpisu výrobků dveře ozn.3D25</t>
  </si>
  <si>
    <t>1280971776</t>
  </si>
  <si>
    <t>476</t>
  </si>
  <si>
    <t>611642461X46</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</si>
  <si>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600x1970 mm dle D.1.1.21 výpisu výrobků dveře ozn.3D26</t>
  </si>
  <si>
    <t>1841911295</t>
  </si>
  <si>
    <t>477</t>
  </si>
  <si>
    <t>611642471X47</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</si>
  <si>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600x1970 mm dle D.1.1.21 výpisu výrobků dveře ozn.3D27</t>
  </si>
  <si>
    <t>1704621599</t>
  </si>
  <si>
    <t>478</t>
  </si>
  <si>
    <t>611642481X48</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</si>
  <si>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ozn.3D29</t>
  </si>
  <si>
    <t>752233928</t>
  </si>
  <si>
    <t>479</t>
  </si>
  <si>
    <t>611642491X49</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</si>
  <si>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ozn.3D30</t>
  </si>
  <si>
    <t>-1390626520</t>
  </si>
  <si>
    <t>480</t>
  </si>
  <si>
    <t>611642501X50</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</si>
  <si>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ozn.3D31</t>
  </si>
  <si>
    <t>2144930433</t>
  </si>
  <si>
    <t>481</t>
  </si>
  <si>
    <t>611642511X51</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</si>
  <si>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600x1970 mm dle D.1.1.21 výpisu výrobků dveře ozn.3D32</t>
  </si>
  <si>
    <t>1500851919</t>
  </si>
  <si>
    <t>482</t>
  </si>
  <si>
    <t>611642521X52</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</si>
  <si>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700x1970 mm dle D.1.1.21 výpisu výrobků dveře ozn.3D33</t>
  </si>
  <si>
    <t>1363823345</t>
  </si>
  <si>
    <t>483</t>
  </si>
  <si>
    <t>611642531X53</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</si>
  <si>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800x1970 mm dle D.1.1.21 výpisu výrobků dveře ozn.3D34</t>
  </si>
  <si>
    <t>2004797848</t>
  </si>
  <si>
    <t>484</t>
  </si>
  <si>
    <t>611642541X54</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</si>
  <si>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700x1970 mm dle D.1.1.21 výpisu výrobků dveře ozn.3D35</t>
  </si>
  <si>
    <t>-2007692477</t>
  </si>
  <si>
    <t>485</t>
  </si>
  <si>
    <t>611642551X55</t>
  </si>
  <si>
    <t>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700x1970 mm dle D.1.1.21 výpisu výrobků dveře ozn.3D36</t>
  </si>
  <si>
    <t>751891641</t>
  </si>
  <si>
    <t>486</t>
  </si>
  <si>
    <t>766660192</t>
  </si>
  <si>
    <t>Montáž dveřních křídel dřevěných nebo plastových otevíravých do obložkové zárubně z masivního dřeva s polodrážkou přes 800 mm jednokřídlových, šířky</t>
  </si>
  <si>
    <t>77853547</t>
  </si>
  <si>
    <t xml:space="preserve">1     "3D12</t>
  </si>
  <si>
    <t xml:space="preserve">1     "3D15</t>
  </si>
  <si>
    <t>487</t>
  </si>
  <si>
    <t>611642581X58</t>
  </si>
  <si>
    <t xml:space="preserve">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900x1970 mm dle D.1.1.21 výpisu výrobků dveře ozn.3D12</t>
  </si>
  <si>
    <t>1658556671</t>
  </si>
  <si>
    <t>488</t>
  </si>
  <si>
    <t>611642591X59</t>
  </si>
  <si>
    <t xml:space="preserve">Dřevěné dveře vnitřní v materiálovém, konstrukčním a tvarovém řešení a členění shodném nebo navazujícím na stávající vnitřní dveře umístěné v objektu (replika stávajícíh dveří) 1-křídlové  plné, rámové, s profilovanými plnými kazetovými výplněmi polodrážkové včetně hrubé tesařské dřevěné zárubně s následným dřevěným obkladem (deštěním) s povrchovou úpravou barvou - barva bílá lomená hladká 870x1970 mm dle D.1.1.21 výpisu výrobků dveře ozn.3D15</t>
  </si>
  <si>
    <t>1086875773</t>
  </si>
  <si>
    <t>489</t>
  </si>
  <si>
    <t>766660193</t>
  </si>
  <si>
    <t>Montáž dveřních křídel dřevěných nebo plastových otevíravých do obložkové zárubně z masivního dřeva s polodrážkou do 1450 mm dvoukřídlových, šířky</t>
  </si>
  <si>
    <t>-735909490</t>
  </si>
  <si>
    <t xml:space="preserve">1     "3D6</t>
  </si>
  <si>
    <t xml:space="preserve">1     "3D28</t>
  </si>
  <si>
    <t>490</t>
  </si>
  <si>
    <t>611642561X56</t>
  </si>
  <si>
    <t xml:space="preserve">Dřevěné dveře vnitřní v materiálovém, konstrukčním a tvarovém řešení a členění shodném nebo navazujícím na stávající vnitřní dveře umístěné v objektu (replika stávajícíh dveří) 2-křídlové  asymetrické, otevíravé křídl š. min. 900 mm plné, rámové, s profilovanými plnými kazetovými výplněmi polodrážkové včetně hrubé tesařské dřevěné zárubně s následným dřevěným obkladem (deštěním) s povrchovou úpravou barvou - barva bílá lomená hladká 1450x1970 mm dle D.1.1.21 výpisu výrobků dveře ozn.3D6</t>
  </si>
  <si>
    <t>2145224066</t>
  </si>
  <si>
    <t>491</t>
  </si>
  <si>
    <t>611642571X57</t>
  </si>
  <si>
    <t xml:space="preserve">Dřevěné dveře vnitřní v materiálovém, konstrukčním a tvarovém řešení a členění shodném nebo navazujícím na stávající vnitřní dveře umístěné v objektu (replika stávajícíh dveří) 2-křídlové  symetrické, plné, rámové, s profilovanými plnými kazetovými výplněmi polodrážkové včetně hrubé tesařské dřevěné zárubně s následným dřevěným obkladem (deštěním) s povrchovou úpravou barvou - barva bílá lomená hladká 1250x1970 mm dle D.1.1.21 výpisu výrobků dveře ozn.3D28</t>
  </si>
  <si>
    <t>1727067541</t>
  </si>
  <si>
    <t>492</t>
  </si>
  <si>
    <t>766660411</t>
  </si>
  <si>
    <t>Montáž dveřních křídel dřevěných nebo plastových vchodových dveří včetně rámu do zdiva jednokřídlových bez nadsvětlíku</t>
  </si>
  <si>
    <t>2035003798</t>
  </si>
  <si>
    <t xml:space="preserve">1     "3D2</t>
  </si>
  <si>
    <t xml:space="preserve">1     "3D3</t>
  </si>
  <si>
    <t xml:space="preserve">1     "3D4</t>
  </si>
  <si>
    <t>493</t>
  </si>
  <si>
    <t>611731971X28</t>
  </si>
  <si>
    <t xml:space="preserve">Dřevěné vchodové dveře do  m.č. 101 dveře 1-křídlové, 1 x otevíravé křídlo, dovnitř otevíravé z dokonale vysušeného prvotřídního masivního dřeva tradičními truhlářskými postupy ze 2/3 prosklené, profilované, kazetové, polodrážkové včetně dřevěné rámové zárubně do zděného profilovaného ostění 900x2100 mm dle D.1.1.21 výpisu výrobků dveře ozn.3D2</t>
  </si>
  <si>
    <t>1366616920</t>
  </si>
  <si>
    <t>494</t>
  </si>
  <si>
    <t>611731981X29</t>
  </si>
  <si>
    <t xml:space="preserve">Dřevěné vchodové dveře do  m.č. 114 dveře 1-křídlové, 1 x otevíravé křídlo, ven otevíravé z dokonale vysušeného prvotřídního masivního dřeva tradičními truhlářskými postupy plné, profilované, kazetové, polodrážkové včetně dřevěné rámové zárubně do zděného profilovaného ostění 700x1970 mm dle D.1.1.21 výpisu výrobků dveře ozn.3D3</t>
  </si>
  <si>
    <t>1406246895</t>
  </si>
  <si>
    <t>495</t>
  </si>
  <si>
    <t>611731991X30</t>
  </si>
  <si>
    <t xml:space="preserve">Dřevěné vchodové dveře do  m.č. 115 dveře 1-křídlové, 1 x otevíravé křídlo, ven otevíravé z dokonale vysušeného prvotřídního masivního dřeva tradičními truhlářskými postupy plné, profilované, kazetové, polodrážkové včetně dřevěné rámové zárubně do zděného profilovaného ostění 900x2000 mm dle D.1.1.21 výpisu výrobků dveře ozn.3D4</t>
  </si>
  <si>
    <t>22454150</t>
  </si>
  <si>
    <t>496</t>
  </si>
  <si>
    <t>766660651</t>
  </si>
  <si>
    <t>Montáž dveřních křídel dřevěných nebo plastových vchodových dveří včetně rámu do betonové konstrukce dvoukřídlových bez nadsvětlíku</t>
  </si>
  <si>
    <t>1078717626</t>
  </si>
  <si>
    <t xml:space="preserve">1    "3D1 1.NP viz.přílohy PD: D.1.1.1, D.1.1.11 a D.1.1.16</t>
  </si>
  <si>
    <t>497</t>
  </si>
  <si>
    <t>611731961X27</t>
  </si>
  <si>
    <t xml:space="preserve">Dřevěné hlavní vchodové dveře do  m.č. 104 dveře 2-křídlové, 2 x otevíravé křídlo, dovnitř otevíravé z dokonale vysušeného prvotřídního masivního dřeva tradičními truhlářskými postupy plné, profilované, kazetové, polodrážkové včetně dřevěné rámové zárubně do kamenného profilovaného ostění 1150x2150 mm dle D.1.1.21 výpisu výrobků dveře ozn.3D1</t>
  </si>
  <si>
    <t>879943646</t>
  </si>
  <si>
    <t>498</t>
  </si>
  <si>
    <t>766660716</t>
  </si>
  <si>
    <t>Montáž dveřních doplňků samozavírače na zárubeň dřevěnou</t>
  </si>
  <si>
    <t>-2040680472</t>
  </si>
  <si>
    <t xml:space="preserve">Poznámka k souboru cen:_x000d_
1. V ceně -0722 je započtena montáž zámku, zámkové vložky a osazení štítku s klikou. </t>
  </si>
  <si>
    <t>499</t>
  </si>
  <si>
    <t>766664971X55</t>
  </si>
  <si>
    <t>Repase stávajících dveří do komory (m.č. 106) a úprava truhlářsky dle rozměrů otvoru dle D.1.1.21 výpisu výrobků dveře ozn.3D13</t>
  </si>
  <si>
    <t>-1754461041</t>
  </si>
  <si>
    <t>500</t>
  </si>
  <si>
    <t>766664972X56</t>
  </si>
  <si>
    <t>Repase stávajících dveří do sklepa a úprava truhlářsky dle rozměrů otvoru dle D.1.1.21 výpisu výrobků dveře ozn.3D14</t>
  </si>
  <si>
    <t>-1552740279</t>
  </si>
  <si>
    <t>501</t>
  </si>
  <si>
    <t>766664973X57</t>
  </si>
  <si>
    <t>Repase stávajících dveří na pavlač včetně profilované zárubně a deštění otvoru (dřevěná zárubeň s uchy) dle D.1.1.21 výpisu výrobků dveře ozn.3D17</t>
  </si>
  <si>
    <t>-574924107</t>
  </si>
  <si>
    <t>502</t>
  </si>
  <si>
    <t>766671302X</t>
  </si>
  <si>
    <t>Okna střešní výlez na střechu osazení do krytiny ploché včetně montáže okenního rámu, lemování a plisovaného límce rozměru 55 x 118 cm</t>
  </si>
  <si>
    <t>-1113367580</t>
  </si>
  <si>
    <t xml:space="preserve">1         "ozn.328 3.NP viz.přílohy PD: D.1.1.1, D.1.1.13 a D.1.1.21</t>
  </si>
  <si>
    <t>503</t>
  </si>
  <si>
    <t>766671451</t>
  </si>
  <si>
    <t>Okna střešní kyvná osazení do krytiny ploché včetně montáže okenního rámu, lemování a plisovaného límce rozměru 55 x 78 cm</t>
  </si>
  <si>
    <t>-251427249</t>
  </si>
  <si>
    <t xml:space="preserve">Poznámka k souboru cen:_x000d_
1. V cenách 766 67-1301 až -3059 jsou započteny i náklady na: a) vyměření , b) provedení otvoru v bednění i latích pro osazení střešního okna, c) tvarové úpravy ostění, d) odkrytí, tvarovou úpravu a následné zakrytí krytiny. 2. V cenách 766 67-1301 až -3059 nejsou započteny náklady na: a) provedení tesařské výměny, b) zesílení nebo úpravy krokví apod. tyto práce se oceňují cenami katalogu 800-762 Konstrukce tesařské. 3. V cenách montáže oken nejsou započteny náklady na případnou montáž dalších doplňků; tyto lze oceňovat: a) montáž žaluzií a rolet cenami souborů cen 786 61-7 . a 766 62-7 . katalogu 800-786 Čalounické úpravy; b) montáž markýzy individuálně s příslušností ke katalogu 800-767 konstrukce Zámečnické - montáž. 4. Cenu 766 67-1321 Úprava ostění okna lze užít v případech odkryté střešní konstrukce kdy se tvarově upravuje tepelná izolace, nikoli zdivo. Pokud se upravuje dřevěná konstrukce - viz poznámka č. 2. </t>
  </si>
  <si>
    <t xml:space="preserve">2         "ozn.327 3.NP viz.přílohy PD: D.1.1.1, D.1.1.13 a D.1.1.21</t>
  </si>
  <si>
    <t>504</t>
  </si>
  <si>
    <t>766681114</t>
  </si>
  <si>
    <t>Montáž zárubní dřevěných, plastových nebo z lamina rámových, pro dveře jednokřídlové, šířky do 900 mm</t>
  </si>
  <si>
    <t>1255508469</t>
  </si>
  <si>
    <t xml:space="preserve">Poznámka k souboru cen:_x000d_
1. V cenách montáže zárubní jsou započteny i náklady na zaměření, vyklínování, horizontální i vertikální vyrovnání zárubně, ukotvení a vyplnění spáry mezi rámem a ostěním polyuretanovou pěnou, včetně zednického začištění. </t>
  </si>
  <si>
    <t>505</t>
  </si>
  <si>
    <t>766681121</t>
  </si>
  <si>
    <t>Montáž zárubní dřevěných, plastových nebo z lamina rámových, pro dveře dvoukřídlové, rozměru 1250 x 1970 mm</t>
  </si>
  <si>
    <t>-66156987</t>
  </si>
  <si>
    <t>506</t>
  </si>
  <si>
    <t>766681122</t>
  </si>
  <si>
    <t>Montáž zárubní dřevěných, plastových nebo z lamina rámových, pro dveře dvoukřídlové, rozměru 1450 x 1970 mm</t>
  </si>
  <si>
    <t>-2078028291</t>
  </si>
  <si>
    <t>507</t>
  </si>
  <si>
    <t>766682111</t>
  </si>
  <si>
    <t>Montáž zárubní dřevěných, plastových nebo z lamina obložkových, pro dveře jednokřídlové, tloušťky stěny do 170 mm</t>
  </si>
  <si>
    <t>1853970619</t>
  </si>
  <si>
    <t>508</t>
  </si>
  <si>
    <t>766682121</t>
  </si>
  <si>
    <t>Montáž zárubní dřevěných, plastových nebo z lamina obložkových, pro dveře dvoukřídlové, tloušťky stěny do 170 mm</t>
  </si>
  <si>
    <t>-1692212105</t>
  </si>
  <si>
    <t>509</t>
  </si>
  <si>
    <t>766682112</t>
  </si>
  <si>
    <t>Montáž zárubní dřevěných, plastových nebo z lamina obložkových, pro dveře jednokřídlové, tloušťky stěny přes 170 do 350 mm</t>
  </si>
  <si>
    <t>-777468376</t>
  </si>
  <si>
    <t>510</t>
  </si>
  <si>
    <t>766695212</t>
  </si>
  <si>
    <t>Montáž ostatních truhlářských konstrukcí prahů dveří jednokřídlových, šířky do 100 mm</t>
  </si>
  <si>
    <t>-531890222</t>
  </si>
  <si>
    <t xml:space="preserve">Poznámka k souboru cen:_x000d_
1. Cenami -8111 a -8112 se oceňuje montáž vrat oboru JKPOV 611. 2. Cenami -97 . . nelze oceňovat venkovní krycí lišty balkónových dveří; tato montáž se oceňuje cenou -1610. </t>
  </si>
  <si>
    <t>511</t>
  </si>
  <si>
    <t>766695213</t>
  </si>
  <si>
    <t>Montáž ostatních truhlářských konstrukcí prahů dveří jednokřídlových, šířky přes 100 mm</t>
  </si>
  <si>
    <t>695813749</t>
  </si>
  <si>
    <t>512</t>
  </si>
  <si>
    <t>766695232</t>
  </si>
  <si>
    <t>Montáž ostatních truhlářských konstrukcí prahů dveří dvoukřídlových, šířky do 100 mm</t>
  </si>
  <si>
    <t>1262391359</t>
  </si>
  <si>
    <t>513</t>
  </si>
  <si>
    <t>766812001X51</t>
  </si>
  <si>
    <t>Kuchyňská linka včetně dopravy a montáže dle přílohy PD výpisu výrobků D.1.1.23 ozn.3s19</t>
  </si>
  <si>
    <t>-1311265143</t>
  </si>
  <si>
    <t>514</t>
  </si>
  <si>
    <t>766812002X52</t>
  </si>
  <si>
    <t>Kuchyňská linka včetně dopravy a montáže dle přílohy PD výpisu výrobků D.1.1.23 ozn.3s20</t>
  </si>
  <si>
    <t>-877378878</t>
  </si>
  <si>
    <t>515</t>
  </si>
  <si>
    <t>766812003X53</t>
  </si>
  <si>
    <t>Skříň do úklidové komory (mycí stůl) včetně dopravy a montáže dle přílohy PD výpisu výrobků D.1.1.23 ozn.3s21</t>
  </si>
  <si>
    <t>919398735</t>
  </si>
  <si>
    <t>516</t>
  </si>
  <si>
    <t>766812821X01</t>
  </si>
  <si>
    <t>Demontáž pracovní desky dřevěné uchycené na stěně, délky do 1500 mm</t>
  </si>
  <si>
    <t>1948998051</t>
  </si>
  <si>
    <t>517</t>
  </si>
  <si>
    <t>766812830</t>
  </si>
  <si>
    <t>Demontáž kuchyňských linek dřevěných nebo kovových včetně skříněk uchycených na stěně, délky přes 1500 do 1800 mm</t>
  </si>
  <si>
    <t>461239332</t>
  </si>
  <si>
    <t xml:space="preserve">Poznámka k souboru cen:_x000d_
1. Pro volbu ceny demontáže kuchyňských linek je rozhodující délka horních skříněk. </t>
  </si>
  <si>
    <t>518</t>
  </si>
  <si>
    <t>998766103</t>
  </si>
  <si>
    <t>Přesun hmot pro konstrukce truhlářské stanovený z hmotnosti přesunovaného materiálu vodorovná dopravní vzdálenost do 50 m v objektech výšky přes 12 do 24 m</t>
  </si>
  <si>
    <t>-515904985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</si>
  <si>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</si>
  <si>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</si>
  <si>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</si>
  <si>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519</t>
  </si>
  <si>
    <t>767531111</t>
  </si>
  <si>
    <t>Montáž vstupních čistících zón z rohoží kovových nebo plastových</t>
  </si>
  <si>
    <t>-70061520</t>
  </si>
  <si>
    <t xml:space="preserve">Poznámka k souboru cen:_x000d_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</si>
  <si>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 xml:space="preserve">1,20*0,60     "3s6</t>
  </si>
  <si>
    <t xml:space="preserve">1,20*0,60      "3s7</t>
  </si>
  <si>
    <t xml:space="preserve">1,40*1,25      "3s8</t>
  </si>
  <si>
    <t xml:space="preserve">1,40*1,00      "3s9</t>
  </si>
  <si>
    <t>520</t>
  </si>
  <si>
    <t>697520811X01</t>
  </si>
  <si>
    <t xml:space="preserve">Vnější čistící zóna  pro odstranění hrubé nečistoty (kamínky, bahno...) 1200 x 600mm výška 	27 mm včetně osazovacího boxu 1200x600x80mm s pozinkovanou hranou (L profil 25/20/2 mm) a s podpěrnými žebry,  uprostřed s odtokovým otvorem prům. 110 mm - napojení na drenáž dle přílohy D.1.1.23 ozn.3s6</t>
  </si>
  <si>
    <t>299527057</t>
  </si>
  <si>
    <t>521</t>
  </si>
  <si>
    <t>697520811X02</t>
  </si>
  <si>
    <t xml:space="preserve">Vnější čistící zóna  pro odstranění hrubé nečistoty (kamínky, bahno...) 1200 x 600mm výška 	27 mm včetně osazovacího boxu 1200x600x80mm s pozinkovanou hranou (L profil 25/20/2 mm) a s podpěrnými žebry,  uprostřed s odtokovým otvorem prům. 110 mm - napojení na drenáž dle přílohy D.1.1.23 ozn.3s7</t>
  </si>
  <si>
    <t>-1752994981</t>
  </si>
  <si>
    <t>522</t>
  </si>
  <si>
    <t>697520821X03</t>
  </si>
  <si>
    <t xml:space="preserve">Dočišťovací rohož interiérová - 2.zóna - m.č. 101 textilní, s prohloubením do podlahové krytiny (k. dlažba) - zapuštění rohože do podlahy 1400 x 1250 mm, výška 16 mm  barva - černobílý melír uložení - v úrovni podlahy do připraveného otvoru osazené Al rámem 15/30/2 mm (AL rám je součástí dodávky rohože) dle přílohy D.1.1.23 ozn.3s8</t>
  </si>
  <si>
    <t>-424662150</t>
  </si>
  <si>
    <t>523</t>
  </si>
  <si>
    <t>697520821X04</t>
  </si>
  <si>
    <t xml:space="preserve">Dočišťovací rohož interiérová - 2.zóna - m.č. 104 textilní, s prohloubením do podlahové krytiny (k. dlažba) - zapuštění rohože do podlahy 1400 x 1000 mm, výška 16 mm  barva - černobílý melír uložení - v úrovni podlahy do připraveného otvoru osazené Al rámem 15/30/2 mm (AL rám je součástí dodávky rohože) dle přílohy D.1.1.23 ozn.3s9</t>
  </si>
  <si>
    <t>-1639644041</t>
  </si>
  <si>
    <t>524</t>
  </si>
  <si>
    <t>767531121</t>
  </si>
  <si>
    <t>Montáž vstupních čistících zón z rohoží osazení rámu mosazného nebo hliníkového zapuštěného z L profilů</t>
  </si>
  <si>
    <t>-1579966696</t>
  </si>
  <si>
    <t xml:space="preserve">(1,20+0,60)*2     "3s6</t>
  </si>
  <si>
    <t xml:space="preserve">(1,20+0,60)*2      "3s7</t>
  </si>
  <si>
    <t xml:space="preserve">(1,40+1,25)*2      "3s8</t>
  </si>
  <si>
    <t xml:space="preserve">(1,40+1,00)*2      "3s9</t>
  </si>
  <si>
    <t>525</t>
  </si>
  <si>
    <t>76788X002</t>
  </si>
  <si>
    <t>Záchytný systém střechy systém zachycení pádu a zadržovací systém určený pro údržbu střech dle ČSN EN 363 Prostředky ochrany proti pádu - Systémy ochrany osob proti pádu. Kotvící zařízení dle ČSN EN 795 určené k mechanickému upevnění na střešní dřevění konstrukci krovu a k prokotvení konstrukce, které ve smyslu přílohy B ČSN 73 1901, čl. B. 1.16 nejsou z materiálů dobře vedoucích teplo. Systémové kotvící body třídy A a C dle EN 795 vyrobené z nekorodující oceli třídy minimálně A2 jakosti 1.4301 ČSN 10088-1, určené k zachycení pádu osob, které ve smyslu přílohy B ČSN 73 1901, čl. B. 1.16. nevytváří tepelné mosty, s možností nakotvení nerezového lana 6mm dle čl. 4.3.3 ČSN EN 795, případně propojení systémovým montážním lanem. Pevnost kotvícího bodu ve směru předpokládaného pádu: samostatné kotvící body: 12 kN, koncové body 13 kN dle přílohy PD D.1.1.23 výpisu výrobků ozn.3s26</t>
  </si>
  <si>
    <t>-173061629</t>
  </si>
  <si>
    <t xml:space="preserve">1  "dle přílohy PD D.1.1.23 výpisu výrobků ozn. 3s26</t>
  </si>
  <si>
    <t>526</t>
  </si>
  <si>
    <t>998767103</t>
  </si>
  <si>
    <t>Přesun hmot pro zámečnické konstrukce stanovený z hmotnosti přesunovaného materiálu vodorovná dopravní vzdálenost do 50 m v objektech výšky přes 12 do 24 m</t>
  </si>
  <si>
    <t>1897465296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</si>
  <si>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</si>
  <si>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</si>
  <si>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</si>
  <si>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527</t>
  </si>
  <si>
    <t>771474113</t>
  </si>
  <si>
    <t>Montáž soklíků z dlaždic keramických lepených flexibilním lepidlem rovných výšky přes 90 do 120 mm</t>
  </si>
  <si>
    <t>382940430</t>
  </si>
  <si>
    <t xml:space="preserve">(4,956+3,60+0,30+0,64)*2-0,95-1,45-0,80-0,90           "101</t>
  </si>
  <si>
    <t xml:space="preserve">(5,945+5,655+0,60*2)*2-1,45-0,80           "102   </t>
  </si>
  <si>
    <t xml:space="preserve">(5,945+2,70+0,474)*2-0,80-0,90            "103</t>
  </si>
  <si>
    <t xml:space="preserve">(3,853+4,04+0,33+0,10)*2-0,80-0,90-0,60-0,90-0,87-1,15               "104</t>
  </si>
  <si>
    <t xml:space="preserve">(0,85+0,72)*2-0,60                 "106</t>
  </si>
  <si>
    <t xml:space="preserve">3,56+3,62+3,50+3,47+0,55*2-0,87            "108</t>
  </si>
  <si>
    <t xml:space="preserve">(1,275+1,05)*2-0,75                  "114</t>
  </si>
  <si>
    <t xml:space="preserve">(5,40+2,30)*2-0,90                 "115</t>
  </si>
  <si>
    <t>528</t>
  </si>
  <si>
    <t>597614551X07</t>
  </si>
  <si>
    <t>Keramický pásek v=100 mm dle vybrané dlažby</t>
  </si>
  <si>
    <t>-1778996236</t>
  </si>
  <si>
    <t>101,526*1,10</t>
  </si>
  <si>
    <t>529</t>
  </si>
  <si>
    <t>771574116</t>
  </si>
  <si>
    <t>Montáž podlah z dlaždic keramických lepených flexibilním lepidlem režných nebo glazovaných hladkých přes 22 do 25 ks/ m2</t>
  </si>
  <si>
    <t>1598498580</t>
  </si>
  <si>
    <t>P3</t>
  </si>
  <si>
    <t xml:space="preserve">16,75+1,15*0,30+0,80*0,10+(1,25+1,10)/2*0,63           "101</t>
  </si>
  <si>
    <t xml:space="preserve">29,59+4,14*0,18+1,45*0,10            "102   </t>
  </si>
  <si>
    <t xml:space="preserve">16,08+1,60*0,48            "103</t>
  </si>
  <si>
    <t xml:space="preserve">9,42+1,55*0,32+1,00*0,10               "104</t>
  </si>
  <si>
    <t xml:space="preserve">12,56+1,18*0,40             "108</t>
  </si>
  <si>
    <t xml:space="preserve">6,23+1,15*0,80+0,80*0,10+0,70*0,10+0,60*0,10               "112</t>
  </si>
  <si>
    <t>530</t>
  </si>
  <si>
    <t>597614511X01</t>
  </si>
  <si>
    <t>keramická dlažba slinutá, povrch S (standardní), rozměr 200x200x9 mm nebo 250x250x9mm – R9/A (požadavek na součinitel smykového tření m &gt; 0,5, R9) vzhled historických cihelných dlažeb materiál, desén a rozměr dlažby dle výběru architekta a investora a zástupce památkové péče</t>
  </si>
  <si>
    <t>1457832188</t>
  </si>
  <si>
    <t>95,651*1,10</t>
  </si>
  <si>
    <t>531</t>
  </si>
  <si>
    <t>771574120</t>
  </si>
  <si>
    <t>Montáž podlah z dlaždic keramických lepených flexibilním lepidlem režných nebo glazovaných hladkých přes 50 do 85 ks/ m2</t>
  </si>
  <si>
    <t>-1990289271</t>
  </si>
  <si>
    <t>P7</t>
  </si>
  <si>
    <t xml:space="preserve">13,20+1,10*0,30                 "115</t>
  </si>
  <si>
    <t>532</t>
  </si>
  <si>
    <t>597614521X02</t>
  </si>
  <si>
    <t xml:space="preserve">keramická dlažba slinutá, povrch S (standardní), rozměr 200x200x9 mm nebo 50x250x9mm – R9/A (požadavek na součinitel smykového tření m &gt; 0,5, R9) vzhled historických cihelných  _x000d_
materiál, desén a rozměr dlažby dle výběru architekta a investora a zástupce památkové péče</t>
  </si>
  <si>
    <t>234362802</t>
  </si>
  <si>
    <t>15,380*1,10</t>
  </si>
  <si>
    <t>533</t>
  </si>
  <si>
    <t>771574153</t>
  </si>
  <si>
    <t>Montáž podlah z dlaždic keramických lepených flexibilním lepidlem režných nebo glazovaných velkoformátových s rozlivovým lepidlem přes 2 do 4 ks/ m2</t>
  </si>
  <si>
    <t>-354658129</t>
  </si>
  <si>
    <t>P4</t>
  </si>
  <si>
    <t xml:space="preserve">3,05+0,80*1,10                "109</t>
  </si>
  <si>
    <t>P5</t>
  </si>
  <si>
    <t xml:space="preserve">1,93+0,90*0,50+0,70*0,10                "110</t>
  </si>
  <si>
    <t>P6</t>
  </si>
  <si>
    <t xml:space="preserve">6,23+1,05*0,80+0,80*0,10+0,60*0,10+0,70*0,10              "112</t>
  </si>
  <si>
    <t>P13</t>
  </si>
  <si>
    <t xml:space="preserve">1,95+0,60*0,10                        "208</t>
  </si>
  <si>
    <t xml:space="preserve">1,31+0,60*0,10                        "209</t>
  </si>
  <si>
    <t xml:space="preserve">2,06+0,60*0,10                        "210   </t>
  </si>
  <si>
    <t xml:space="preserve">1,31+0,60*0,10                         "211</t>
  </si>
  <si>
    <t>P17</t>
  </si>
  <si>
    <t xml:space="preserve">2,95+0,60*0,125                           "305</t>
  </si>
  <si>
    <t xml:space="preserve">3,65+0,70*0,125                          "306</t>
  </si>
  <si>
    <t>534</t>
  </si>
  <si>
    <t>597614531X03</t>
  </si>
  <si>
    <t>dlaždice keramické slinuté povrch SB (hladký, protiskluzný) požadavek na součinitel smykového tření pro rampy m &gt; 0,5 + tg a = 0,5 + tg 7,1°(1:8) = 0,625, R10), rozměr 500x500x10mm – R10/A</t>
  </si>
  <si>
    <t>1424480716</t>
  </si>
  <si>
    <t xml:space="preserve">1,015*1,55*1,15         "112 1.NP viz.přílohy PD: D.1.1.1, D.1.1.11 a D.1.1.16</t>
  </si>
  <si>
    <t>535</t>
  </si>
  <si>
    <t>597614541X06</t>
  </si>
  <si>
    <t>dlaždice keramické slinuté povrch S (standardní) (požadavek na součinitel smykového tření m &gt; 0,5, R9), rozměr 500x500x10 mm – R9/A</t>
  </si>
  <si>
    <t>664424077</t>
  </si>
  <si>
    <t xml:space="preserve">(29,803-1,015*1,55)*1,15         "112 1.NP viz.přílohy PD: D.1.1.1, D.1.1.11 a D.1.1.16</t>
  </si>
  <si>
    <t>536</t>
  </si>
  <si>
    <t>771579193X4</t>
  </si>
  <si>
    <t>Montáž podlah z dlaždic keramických Příplatek k cenám montáž a dodání všech doplňkových prvků a lišt apod.</t>
  </si>
  <si>
    <t>1926142193</t>
  </si>
  <si>
    <t xml:space="preserve">95,651      "viz. položka 771574116</t>
  </si>
  <si>
    <t xml:space="preserve">15,380      "viz. položka 771574120</t>
  </si>
  <si>
    <t xml:space="preserve">29,803      "viz. položka 771574153</t>
  </si>
  <si>
    <t>537</t>
  </si>
  <si>
    <t>771591111</t>
  </si>
  <si>
    <t>Podlahy - ostatní práce penetrace podkladu disperzní penetrační nátěr na bázi akrylátové disperze a modifikujících přísad</t>
  </si>
  <si>
    <t>-2000841754</t>
  </si>
  <si>
    <t xml:space="preserve">Poznámka k souboru cen:_x000d_
1. Množství měrných jednotek u ceny -1185 se stanoví podle počtu řezaných dlaždic, nezávisle na jejich velikosti. 2. Položkou -1185 lze ocenit provádění více řezů na jednom kusu dlažby. </t>
  </si>
  <si>
    <t xml:space="preserve">5,763               "P17 viz.položka 771574153</t>
  </si>
  <si>
    <t>538</t>
  </si>
  <si>
    <t>771990211X5</t>
  </si>
  <si>
    <t>samonivelační cementové stěrky s vláknem určenou na podlahové topení pro zalití topných rohoží, apilikace v tloušťce minimálně 12 mm včetně provedení</t>
  </si>
  <si>
    <t>-1397963014</t>
  </si>
  <si>
    <t xml:space="preserve">95,651           "P3 viz. položka 771574113</t>
  </si>
  <si>
    <t xml:space="preserve">5,370              "P4 viz.položka 771574113</t>
  </si>
  <si>
    <t>539</t>
  </si>
  <si>
    <t>998771103</t>
  </si>
  <si>
    <t>Přesun hmot pro podlahy z dlaždic stanovený z hmotnosti přesunovaného materiálu vodorovná dopravní vzdálenost do 50 m v objektech výšky přes 12 do 24 m</t>
  </si>
  <si>
    <t>1790987441</t>
  </si>
  <si>
    <t>772</t>
  </si>
  <si>
    <t>Podlahy z kamene</t>
  </si>
  <si>
    <t>540</t>
  </si>
  <si>
    <t>772527040X2</t>
  </si>
  <si>
    <t>Kladení dlažby z kamene do lepidla z desek o nestejné tloušťce stávající s rubovou plochou neopracovanou tl. 30 až 150 mm (krajiny) s úpravou tvaru</t>
  </si>
  <si>
    <t>-559577278</t>
  </si>
  <si>
    <t xml:space="preserve">1,17*1,44+0,80*0,27     "001</t>
  </si>
  <si>
    <t xml:space="preserve">(3,50+3,60)/2*2,91+(1,21+1,40)/2*0,31                 "002</t>
  </si>
  <si>
    <t>541</t>
  </si>
  <si>
    <t>583846741X3</t>
  </si>
  <si>
    <t>Pískovcová dlažba dle stávajícího materiálu</t>
  </si>
  <si>
    <t>199968015</t>
  </si>
  <si>
    <t xml:space="preserve">12,636*0,25          "25% z plochy</t>
  </si>
  <si>
    <t>542</t>
  </si>
  <si>
    <t>772991911X1</t>
  </si>
  <si>
    <t>Vyčištění stávající dlažby z kamene</t>
  </si>
  <si>
    <t>-286568996</t>
  </si>
  <si>
    <t>543</t>
  </si>
  <si>
    <t>998772103</t>
  </si>
  <si>
    <t>Přesun hmot pro kamenné dlažby, obklady schodišťových stupňů a soklů stanovený z hmotnosti přesunovaného materiálu vodorovná dopravní vzdálenost do 50 m v objektech výšky přes 12 do 60 m</t>
  </si>
  <si>
    <t>1228230930</t>
  </si>
  <si>
    <t>776</t>
  </si>
  <si>
    <t>Podlahy povlakové</t>
  </si>
  <si>
    <t>544</t>
  </si>
  <si>
    <t>776201811</t>
  </si>
  <si>
    <t>Demontáž povlakových podlahovin lepených ručně bez podložky</t>
  </si>
  <si>
    <t>1250884821</t>
  </si>
  <si>
    <t xml:space="preserve">4,68*1,00+4,216*(0,34+0,29)/2+3,816*0,71                          "302</t>
  </si>
  <si>
    <t xml:space="preserve">5,55*0,84+(5,87+5,92)/2*(2,19+2,05)/2                          "303</t>
  </si>
  <si>
    <t xml:space="preserve">(6,16+6,24)/2*2,64+5,50*(0,61+0,81)/2                           "304</t>
  </si>
  <si>
    <t xml:space="preserve">1,52*1,23          "305</t>
  </si>
  <si>
    <t xml:space="preserve">0,82*1,24          "306  </t>
  </si>
  <si>
    <t xml:space="preserve">2,15*1,25           "307 </t>
  </si>
  <si>
    <t xml:space="preserve">4,30*1,15+4,39*(2,09+1,88)/2                  "308</t>
  </si>
  <si>
    <t xml:space="preserve">1,45*1,27+(1,45+2,15)/2*1,24+2,15*0,21+0,55*0,05                  "309</t>
  </si>
  <si>
    <t xml:space="preserve">(1,91+1,88)/2*(2,65+2,74)/2                      "310</t>
  </si>
  <si>
    <t xml:space="preserve">(2,335+2,25)/2*0,50+2,05*0,35+(2,25+4,42)/2*0,05+4,42*0,95                "311</t>
  </si>
  <si>
    <t>545</t>
  </si>
  <si>
    <t>776201814</t>
  </si>
  <si>
    <t>Demontáž povlakových podlahovin volně položených podlepených páskou</t>
  </si>
  <si>
    <t>1717341949</t>
  </si>
  <si>
    <t xml:space="preserve">(3,63+3,66)/2*(4,85+4,75)/2                        "203</t>
  </si>
  <si>
    <t xml:space="preserve">(5,50+5,55)/2*(3,62+3,58)/2+0,89*0,05                 "204</t>
  </si>
  <si>
    <t>781</t>
  </si>
  <si>
    <t>Dokončovací práce - obklady</t>
  </si>
  <si>
    <t>546</t>
  </si>
  <si>
    <t>781474120X01</t>
  </si>
  <si>
    <t>Montáž obkladů vnitřních stěn z dlaždic keramických lepených flexibilním lepidlem režných nebo glazovaných hladkých přes 85 ks/m2 včetně dodání a montáže všech doplňkových prvků a lišt dle vybraného výrobce (systémové okrajové lišty apod.)</t>
  </si>
  <si>
    <t>1909958759</t>
  </si>
  <si>
    <t xml:space="preserve">(1,20+0,60)*0,60            "103</t>
  </si>
  <si>
    <t xml:space="preserve">(1,90+1,60)*2*2,10-0,80*1,97                "109</t>
  </si>
  <si>
    <t xml:space="preserve">(0,90+2,10)*2*2,10-0,70*1,97*2                "110</t>
  </si>
  <si>
    <t xml:space="preserve">(0,90+1,60)*2*2,10-0,70*1,97                 "111</t>
  </si>
  <si>
    <t xml:space="preserve">(2,065+4,10)*2*2,10-0,60*1,97-0,80*1,97*3-0,70*1,97               "112</t>
  </si>
  <si>
    <t xml:space="preserve">(0,90+1,20)*2*2,10-0,60*1,97                 "113 </t>
  </si>
  <si>
    <t xml:space="preserve">(0,60+1,20)*0,60                  "203</t>
  </si>
  <si>
    <t xml:space="preserve">(1,35+1,45)*2*2,10+(0,60+0,43)*2*0,32-0,60*0,43-0,60*1,97*2                        "208</t>
  </si>
  <si>
    <t xml:space="preserve">(0,92+1,45)*2*2,15+0,92*0,15-0,60*1,97                       "209</t>
  </si>
  <si>
    <t xml:space="preserve">(1,453+1,45)*2*2,10+(0,98+1,20*2)*0,32-0,60*1,97*2-0,98*1,20                        "210   </t>
  </si>
  <si>
    <t xml:space="preserve">(0,93+1,47)*2*2,10+0,93*0,15-0,60*1,97                        "211</t>
  </si>
  <si>
    <t xml:space="preserve">(1,20+2,50)*2*1,75+1,20*0,45+1,20*0,70+(1,75+2,50)/2*0,45*2-0,60*1,97          "305</t>
  </si>
  <si>
    <t xml:space="preserve">(1,625+2,50)*2*1,75+1,625*0,45+1,47*0,70+0,155*0,60+(1,75+2,50)/2*0,45*2-0,60*1,97              </t>
  </si>
  <si>
    <t>547</t>
  </si>
  <si>
    <t>597612541X1</t>
  </si>
  <si>
    <t>obkladačky keramické jednobarevné s kalibrovanou hranou, homogenní a odolnou povrchovou úpravou</t>
  </si>
  <si>
    <t>1059660902</t>
  </si>
  <si>
    <t>130,287*1,10</t>
  </si>
  <si>
    <t>548</t>
  </si>
  <si>
    <t>781479191</t>
  </si>
  <si>
    <t>Montáž obkladů vnitřních stěn z dlaždic keramických Příplatek k cenám za plochu do 10 m2 jednotlivě</t>
  </si>
  <si>
    <t>-777141536</t>
  </si>
  <si>
    <t>549</t>
  </si>
  <si>
    <t>781491152X2</t>
  </si>
  <si>
    <t>zrcadlo nad umyvadlo z krystalového skla přes celou šířku umyvadla včetně montáže - horní hrana 2050 mm, dolní hrana 1300 mm nad hotovou podlahou</t>
  </si>
  <si>
    <t>-1669572917</t>
  </si>
  <si>
    <t xml:space="preserve">1+1          "3s14  3s15</t>
  </si>
  <si>
    <t xml:space="preserve">1+1              "3s16 3s15   </t>
  </si>
  <si>
    <t xml:space="preserve">1        "3s16 </t>
  </si>
  <si>
    <t>550</t>
  </si>
  <si>
    <t>781495111</t>
  </si>
  <si>
    <t>Ostatní prvky ostatní práce penetrace podkladu</t>
  </si>
  <si>
    <t>-1550475688</t>
  </si>
  <si>
    <t xml:space="preserve">Poznámka k souboru cen:_x000d_
1. Množství měrných jednotek u ceny -5185 se stanoví podle počtu řezaných obkladaček, nezávisle na jejich velikosti. 2. Položkou -5185 lze ocenit provádění více řezů na jednom kusu obkladu. </t>
  </si>
  <si>
    <t>551</t>
  </si>
  <si>
    <t>998781103</t>
  </si>
  <si>
    <t>Přesun hmot pro obklady keramické stanovený z hmotnosti přesunovaného materiálu vodorovná dopravní vzdálenost do 50 m v objektech výšky přes 12 do 24 m</t>
  </si>
  <si>
    <t>-1120743468</t>
  </si>
  <si>
    <t>783</t>
  </si>
  <si>
    <t>Dokončovací práce - nátěry</t>
  </si>
  <si>
    <t>552</t>
  </si>
  <si>
    <t>783101203</t>
  </si>
  <si>
    <t>Příprava podkladu truhlářských konstrukcí před provedením nátěru broušení smirkovým papírem nebo plátnem jemné</t>
  </si>
  <si>
    <t>-1622984978</t>
  </si>
  <si>
    <t xml:space="preserve">71,680           "viz. položka 762132138</t>
  </si>
  <si>
    <t xml:space="preserve">10,969           "viz. položka 762841310</t>
  </si>
  <si>
    <t>553</t>
  </si>
  <si>
    <t>783101403</t>
  </si>
  <si>
    <t>Příprava podkladu truhlářských konstrukcí před provedením nátěru broušení smirkovým papírem nebo plátnem oprášení</t>
  </si>
  <si>
    <t>-1881578485</t>
  </si>
  <si>
    <t>554</t>
  </si>
  <si>
    <t>783178211</t>
  </si>
  <si>
    <t>2 x nátěr tvrdý voskový olej určený především na finální povrchovou úpravu dřevěných podlah, tónovaný – tvrdý vosk na bázi přírodních olejů a bezolovnaté sušiny, hedvábně matný jemné přebroušení podlahovek + 2 x nátěr pečlivě vetře plochým roztíracím štětcem truhlářských konstrukcí</t>
  </si>
  <si>
    <t>642152148</t>
  </si>
  <si>
    <t>555</t>
  </si>
  <si>
    <t>783801201</t>
  </si>
  <si>
    <t>Příprava podkladu omítek před provedením nátěru obroušení</t>
  </si>
  <si>
    <t>1028711553</t>
  </si>
  <si>
    <t xml:space="preserve">11,240        "viz. položka 623131141</t>
  </si>
  <si>
    <t>556</t>
  </si>
  <si>
    <t>783806811</t>
  </si>
  <si>
    <t>Odstranění nátěrů z omítek oškrábáním</t>
  </si>
  <si>
    <t>-907512293</t>
  </si>
  <si>
    <t xml:space="preserve">(2,70+1,45+2,30)*1,30+1,05*1,30/2          "101; 112 a 212</t>
  </si>
  <si>
    <t>557</t>
  </si>
  <si>
    <t>783823137</t>
  </si>
  <si>
    <t>Penetrační nátěr omítek hladkých omítek hladkých, zrnitých tenkovrstvých nebo štukových stupně členitosti 1 a 2 vápenný</t>
  </si>
  <si>
    <t>-1876226843</t>
  </si>
  <si>
    <t>558</t>
  </si>
  <si>
    <t>783827427</t>
  </si>
  <si>
    <t>Krycí (ochranný ) nátěr omítek dvojnásobný hladkých omítek hladkých, zrnitých tenkovrstvých nebo štukových stupně členitosti 1 a 2 vápenný</t>
  </si>
  <si>
    <t>282168393</t>
  </si>
  <si>
    <t>559</t>
  </si>
  <si>
    <t>783901203</t>
  </si>
  <si>
    <t>Příprava podkladu dřevěných podlah před provedením nátěrů broušení jemné</t>
  </si>
  <si>
    <t>1035058356</t>
  </si>
  <si>
    <t xml:space="preserve">288,550           "viz. položka 762525104</t>
  </si>
  <si>
    <t xml:space="preserve">201,347*0,045          "viz. položka 762526510</t>
  </si>
  <si>
    <t>560</t>
  </si>
  <si>
    <t>783901403</t>
  </si>
  <si>
    <t>Příprava podkladu dřevěných podlah před provedením nátěrů očištění vysátí</t>
  </si>
  <si>
    <t>145044819</t>
  </si>
  <si>
    <t>561</t>
  </si>
  <si>
    <t>783968311X1</t>
  </si>
  <si>
    <t>2 x nátěr tvrdý voskový olej určený především na finální povrchovou úpravu dřevěných podlah, tónovaný – tvrdý vosk na bázi přírodních olejů a bezolovnaté sušiny, hedvábně matný jemné přebroušení podlahovek + 2 x nátěr pečlivě vetře plochým roztíracím štětcem podlah dřevěných</t>
  </si>
  <si>
    <t>-400088481</t>
  </si>
  <si>
    <t>784</t>
  </si>
  <si>
    <t>Dokončovací práce - malby a tapety</t>
  </si>
  <si>
    <t>562</t>
  </si>
  <si>
    <t>784111011</t>
  </si>
  <si>
    <t>Obroušení podkladu omítky v místnostech výšky do 3,80 m</t>
  </si>
  <si>
    <t>-170013041</t>
  </si>
  <si>
    <t xml:space="preserve">350,309         "viz. položka 611131101</t>
  </si>
  <si>
    <t xml:space="preserve">68,221           "viz. položka 611325421</t>
  </si>
  <si>
    <t xml:space="preserve">38,626           "viz. položka 611325432</t>
  </si>
  <si>
    <t>3,685*2,40+0,50*2,65+0,22*2,30+(1,10+2,21*2)*0,38+(1,05+1,20*2)*0,375</t>
  </si>
  <si>
    <t>(1,26+2,15*2)*0,65</t>
  </si>
  <si>
    <t xml:space="preserve">(5,36+5,655+0,60*2*2+5,425+0,575)*2,45+(1,05+1,20*2)*0,16                 </t>
  </si>
  <si>
    <t>(1,04+1,20*2)*0,16+(1,03+1,20*2)*0,16</t>
  </si>
  <si>
    <t xml:space="preserve">(2,70+6,06+2,70)*2,40+5,945*2,45+(1,60+2,10*2)*0,475     "103</t>
  </si>
  <si>
    <t>(1,25+1,20*2)*0,35</t>
  </si>
  <si>
    <t xml:space="preserve">(0,85+0,70)*2*2,48          "106</t>
  </si>
  <si>
    <t>(1,18+1,90*2)*0,41+(1,25+1,05*2)*0,45+(1,35+1,05*2)*0,45</t>
  </si>
  <si>
    <t xml:space="preserve">(1,90+1,60)*2*2,63-((1,90+1,60)*2*2,10-4,00)                "109</t>
  </si>
  <si>
    <t xml:space="preserve">(0,90+2,10)*2*2,63-((0,90+2,10)*2*2,10-4,00)                "110</t>
  </si>
  <si>
    <t xml:space="preserve">(0,90+1,60)*2*2,63-((0,90+1,60)*2*2,10-4,00)                "111</t>
  </si>
  <si>
    <t xml:space="preserve">(2,065+4,10)*2*2,63-((2,065+4,10)*2*2,10-4,00)            "112</t>
  </si>
  <si>
    <t xml:space="preserve">(0,90+1,20)*2*2,63-((0,90+1,20)*2*2,10-4,00)                 "113 </t>
  </si>
  <si>
    <t xml:space="preserve">(1,275+1,05)*2*2,50+(0,55+1,00*2)*0,15                           "114</t>
  </si>
  <si>
    <t xml:space="preserve">(4,20+3,96)*2*2,35+(0,99+2,10*2)*0,10-0,80*1,97        "201</t>
  </si>
  <si>
    <t xml:space="preserve">(5,90+6,23+4,85+4,00)*2,28         "202</t>
  </si>
  <si>
    <t xml:space="preserve">(5,50+5,55+3,62+3,58)*2,38                  "203</t>
  </si>
  <si>
    <t xml:space="preserve">(4,23+4,27*3)*2,37+(0,69+2,10*2)*0,15         "204</t>
  </si>
  <si>
    <t xml:space="preserve">(4,20+4,28+4,05+4,02)*2,41+(0,93+2,10*2)*0,535+(0,90+2,15*2)*0,17             "205</t>
  </si>
  <si>
    <t xml:space="preserve">(0,90+3,703+0,92+0,465+2,80+1,835+2,418+1,20+1,61)*2,35              </t>
  </si>
  <si>
    <t xml:space="preserve">(0,91+2,02*2)*0,25+(0,89+2,02*2)*0,25   </t>
  </si>
  <si>
    <t xml:space="preserve">(1,35+1,45)*2*2,35-((1,35+1,45)*2*2,10-4,00)                        "208</t>
  </si>
  <si>
    <t xml:space="preserve">(0,92+1,45)*2*2,35-((0,92+1,45)*2*2,10-4,00)                       "209</t>
  </si>
  <si>
    <t xml:space="preserve">(1,453+1,45)*2*2,35-((1,453+1,45)*2*2,10-4,00)                        "210   </t>
  </si>
  <si>
    <t xml:space="preserve">(0,93+1,47)*2*2,35-((0,93+1,47)*2*2,10-4,00)                       "211</t>
  </si>
  <si>
    <t xml:space="preserve">(4,21+1,06)*2*2,35                "212</t>
  </si>
  <si>
    <t xml:space="preserve">(4,575+0,35+1,06)*2*2,40                "213</t>
  </si>
  <si>
    <t xml:space="preserve">(6,78+6,897+2,60*2)*2,20+1,075*2,08*2              "301; 310; 311</t>
  </si>
  <si>
    <t xml:space="preserve">(6,16+2,70+2,62+0,74)*2,20+1,30*(0,80+2,20)/2+1,38*(0,80+2,20)/2          "302</t>
  </si>
  <si>
    <t xml:space="preserve">5,55*0,80+1,30*(0,80+2,20)/2*2+(2,05+5,92+1,98+0,32)*2,20          "303</t>
  </si>
  <si>
    <t xml:space="preserve">1,68*0,80+1,30*(0,80+2,20)/2*2+(1,98+0,425+0,98+1,10+1,98)*2           "304</t>
  </si>
  <si>
    <t>"305</t>
  </si>
  <si>
    <t xml:space="preserve">(1,20+2,50)*2*1,75+1,20*0,45+1,20*0,70+(1,75+2,50)/2*0,45*2  </t>
  </si>
  <si>
    <t>-((1,20+2,50)*2*1,75+1,20*0,45+1,20*0,70+(1,75+2,50)/2*0,45*2-4,00)</t>
  </si>
  <si>
    <t>-((1,625+2,50)*2*1,75+1,625*0,45+1,47*0,70+0,155*0,60+(1,75+2,50)/2*0,45*2-4,00)</t>
  </si>
  <si>
    <t xml:space="preserve">(2,515+1,90+2,37)*2,20+1,30*(0,80+2,20)/2*2+1,87*0,80   "309</t>
  </si>
  <si>
    <t>563</t>
  </si>
  <si>
    <t>784111017</t>
  </si>
  <si>
    <t>Obroušení podkladu omítky na schodišti o výšce podlaží do 3,80 m</t>
  </si>
  <si>
    <t>1607180963</t>
  </si>
  <si>
    <t xml:space="preserve">5,220              "viz. položka 611131105</t>
  </si>
  <si>
    <t>564</t>
  </si>
  <si>
    <t>784121001</t>
  </si>
  <si>
    <t>Oškrabání malby v místnostech výšky do 3,80 m</t>
  </si>
  <si>
    <t>1924659996</t>
  </si>
  <si>
    <t xml:space="preserve">Poznámka k souboru cen:_x000d_
1. Cenami souboru cen se oceňuje jakýkoli počet současně škrabaných vrstev barvy. </t>
  </si>
  <si>
    <t>"002</t>
  </si>
  <si>
    <t xml:space="preserve">(3,50+3,60)/2*(4,05+4,30)/2+3,50*0,90+2,90*1,95+2,92*1,95+(0,72+0,65*2+0,82)*0,272                 </t>
  </si>
  <si>
    <t>(1,50+1,77*2)*0,33</t>
  </si>
  <si>
    <t>565</t>
  </si>
  <si>
    <t>784121007</t>
  </si>
  <si>
    <t>Oškrabání malby na schodišti o výšce podlaží do 3,80 m</t>
  </si>
  <si>
    <t>-592123221</t>
  </si>
  <si>
    <t>"001</t>
  </si>
  <si>
    <t xml:space="preserve">1,30*1,44+1,17*2,70+1,44*2,60*2+3,81*2,60*2+1,205*2,50+(0,72+0,75)*2*0,28    </t>
  </si>
  <si>
    <t>(0,46+1,13)*2*0,27+(0,80+1,72*2)*0,27</t>
  </si>
  <si>
    <t>566</t>
  </si>
  <si>
    <t>784171001</t>
  </si>
  <si>
    <t>Olepování vnitřních ploch (materiál ve specifikaci) včetně pozdějšího odlepení páskou nebo fólií v místnostech výšky do 3,80 m</t>
  </si>
  <si>
    <t>-640115205</t>
  </si>
  <si>
    <t xml:space="preserve">Poznámka k souboru cen:_x000d_
1. V cenách nejsou započteny náklady na dodávku pásky, tyto se oceňují ve specifikaci.Ztratné lze stanovit ve výši 5%. </t>
  </si>
  <si>
    <t>567</t>
  </si>
  <si>
    <t>784171007</t>
  </si>
  <si>
    <t>Olepování vnitřních ploch (materiál ve specifikaci) včetně pozdějšího odlepení páskou nebo fólií na schodišti o výšce podlaží do 3,80 m</t>
  </si>
  <si>
    <t>384301509</t>
  </si>
  <si>
    <t>568</t>
  </si>
  <si>
    <t>581248401X1</t>
  </si>
  <si>
    <t xml:space="preserve">páska lepící pro malířské potřeby </t>
  </si>
  <si>
    <t>867341265</t>
  </si>
  <si>
    <t>350,00*1,05</t>
  </si>
  <si>
    <t>569</t>
  </si>
  <si>
    <t>784171101</t>
  </si>
  <si>
    <t>Zakrytí nemalovaných ploch (materiál ve specifikaci) včetně pozdějšího odkrytí podlah</t>
  </si>
  <si>
    <t>-235456548</t>
  </si>
  <si>
    <t xml:space="preserve">Poznámka k souboru cen:_x000d_
1. V cenách nejsou započteny náklady na dodávku fólie, tyto se oceňují ve speifikaci.Ztratné lze stanovit ve výši 5%. </t>
  </si>
  <si>
    <t>570</t>
  </si>
  <si>
    <t>784171111</t>
  </si>
  <si>
    <t>Zakrytí nemalovaných ploch (materiál ve specifikaci) včetně pozdějšího odkrytí svislých ploch např. stěn, oken, dveří v místnostech výšky do 3,80</t>
  </si>
  <si>
    <t>1009882952</t>
  </si>
  <si>
    <t>571</t>
  </si>
  <si>
    <t>784171121</t>
  </si>
  <si>
    <t>Zakrytí nemalovaných ploch (materiál ve specifikaci) včetně pozdějšího odkrytí konstrukcí nebo samostatných prvků např. schodišť, nábytku, radiátorů, zábradlí v místnostech výšky do 3,80</t>
  </si>
  <si>
    <t>-1189611669</t>
  </si>
  <si>
    <t>572</t>
  </si>
  <si>
    <t>784171127</t>
  </si>
  <si>
    <t>Zakrytí nemalovaných ploch (materiál ve specifikaci) včetně pozdějšího odkrytí konstrukcí nebo samostatných prvků např. schodišť, nábytku, radiátorů, zábradlí na schodišti o výšce podlaží do 3,80</t>
  </si>
  <si>
    <t>-58950321</t>
  </si>
  <si>
    <t>573</t>
  </si>
  <si>
    <t>28320121X1</t>
  </si>
  <si>
    <t>fólie na zakrytí</t>
  </si>
  <si>
    <t>1672215070</t>
  </si>
  <si>
    <t>(350,00*0,20+428,355+50,00+75,00+30,00)*1,05</t>
  </si>
  <si>
    <t>574</t>
  </si>
  <si>
    <t>784181011</t>
  </si>
  <si>
    <t>Pačokování dvojnásobné v místnostech výšky do 3,80 m</t>
  </si>
  <si>
    <t>2041768647</t>
  </si>
  <si>
    <t>575</t>
  </si>
  <si>
    <t>784181017</t>
  </si>
  <si>
    <t>Pačokování dvojnásobné na schodišti o výšce podlaží do 3,80 m</t>
  </si>
  <si>
    <t>-1920000416</t>
  </si>
  <si>
    <t>001 1.PP viz.přílohy PD: D.1.1.1, D.1.1.10 a D.1.1.16</t>
  </si>
  <si>
    <t xml:space="preserve">1,30*6,30+1,30*1,44+1,17*2,70+1,44*2,60*2+3,81*2,60*2+1,205*2,50+(0,72+1,75)*2*0,28    </t>
  </si>
  <si>
    <t>(0,46+0,66)*2*0,27+(0,80+1,72*2)*0,27</t>
  </si>
  <si>
    <t>576</t>
  </si>
  <si>
    <t>784181121</t>
  </si>
  <si>
    <t>Penetrace podkladu jednonásobná hloubková v místnostech výšky do 3,80 m</t>
  </si>
  <si>
    <t>-1636913428</t>
  </si>
  <si>
    <t xml:space="preserve">1261,670         "viz. položka 784111011</t>
  </si>
  <si>
    <t>577</t>
  </si>
  <si>
    <t>784181127</t>
  </si>
  <si>
    <t>Penetrace podkladu jednonásobná hloubková na schodišti o výšce podlaží do 3,80 m</t>
  </si>
  <si>
    <t>1077302739</t>
  </si>
  <si>
    <t xml:space="preserve">44,479         "viz. položka 784111017</t>
  </si>
  <si>
    <t>578</t>
  </si>
  <si>
    <t>784191003</t>
  </si>
  <si>
    <t>Čištění vnitřních ploch hrubý úklid po provedení malířských prací omytím oken dvojitých nebo zdvojených</t>
  </si>
  <si>
    <t>-667065239</t>
  </si>
  <si>
    <t xml:space="preserve">16,236         "viz. položka 766621101</t>
  </si>
  <si>
    <t xml:space="preserve">7,273            "viz. položka 766621111 </t>
  </si>
  <si>
    <t>1,20*0,63+0,60*0,63+0,93*0,95*4+0,90*1,10*2+0,80*0,97*2</t>
  </si>
  <si>
    <t>0,82*0,85</t>
  </si>
  <si>
    <t>579</t>
  </si>
  <si>
    <t>784191005</t>
  </si>
  <si>
    <t>Čištění vnitřních ploch hrubý úklid po provedení malířských prací omytím dveří nebo vrat</t>
  </si>
  <si>
    <t>-612594824</t>
  </si>
  <si>
    <t>0,80*1,97*13+0,60*1,97*6+0,70*1,97*4+0,90*1,97+0,87*1,97</t>
  </si>
  <si>
    <t>1,45*1,97+1,25*1,97+0,90*2,10+0,70*1,97+0,90*2,00+1,15*2,15</t>
  </si>
  <si>
    <t>12,00</t>
  </si>
  <si>
    <t>580</t>
  </si>
  <si>
    <t>784191007</t>
  </si>
  <si>
    <t>Čištění vnitřních ploch hrubý úklid po provedení malířských prací omytím podlah</t>
  </si>
  <si>
    <t>-388722097</t>
  </si>
  <si>
    <t>581</t>
  </si>
  <si>
    <t>784191009</t>
  </si>
  <si>
    <t>Čištění vnitřních ploch hrubý úklid po provedení malířských prací omytím schodišť</t>
  </si>
  <si>
    <t>-355111754</t>
  </si>
  <si>
    <t>582</t>
  </si>
  <si>
    <t>784211101</t>
  </si>
  <si>
    <t>Malby z malířských směsí otěruvzdorných za mokra dvojnásobné, bílé za mokra otěruvzdorné výborně v místnostech výšky do 3,80 m</t>
  </si>
  <si>
    <t>1437369170</t>
  </si>
  <si>
    <t>viz.přílohy PD: D.1.1.1, D.1.1.12 a D.1.1.18</t>
  </si>
  <si>
    <t>583</t>
  </si>
  <si>
    <t>784211107</t>
  </si>
  <si>
    <t>Malby z malířských směsí otěruvzdorných za mokra dvojnásobné, bílé za mokra otěruvzdorné výborně na schodišti o výšce podlaží do 3,80 m</t>
  </si>
  <si>
    <t>-1674355180</t>
  </si>
  <si>
    <t>786</t>
  </si>
  <si>
    <t>Dokončovací práce - čalounické úpravy</t>
  </si>
  <si>
    <t>584</t>
  </si>
  <si>
    <t>786628111X1</t>
  </si>
  <si>
    <t>Římská roleta - polopropustná záclona barva bílé rozměr š x v 1200 x 1350 mm včetně dopravy a montáže dle přílohy PD výpisu výrobků D.1.1.23 ozn.3s22</t>
  </si>
  <si>
    <t>-49985730</t>
  </si>
  <si>
    <t xml:space="preserve">4+3          "viz.přílohy PD výpisu výrobků D.1.1.1, D.1.1.11 a D.1.1.23</t>
  </si>
  <si>
    <t>585</t>
  </si>
  <si>
    <t>786628112X2</t>
  </si>
  <si>
    <t>Římská roleta - polopropustná záclona barva bílé rozměr š x v 1200 x 1350 mm včetně dopravy a montáže dle přílohy PD výpisu výrobků D.1.1.23 ozn.3s23</t>
  </si>
  <si>
    <t>-1722645921</t>
  </si>
  <si>
    <t xml:space="preserve">4+2+2+1+1          "viz.přílohy PD výpisu výrobků D.1.1.1, D.1.1.12 a D.1.1.23</t>
  </si>
  <si>
    <t>586</t>
  </si>
  <si>
    <t>786628113X3</t>
  </si>
  <si>
    <t>závěs blackaut na okna délka závěsu 2200 mm závěsová tyč, kroužky a žabky včetně dopravy a montáže dle přílohy PD výpisu výrobků D.1.1.23 ozn.3s24</t>
  </si>
  <si>
    <t>1245930243</t>
  </si>
  <si>
    <t>viz.přílohy PD výpisu výrobků D.1.1.1, D.1.1.12 a D.1.1.23</t>
  </si>
  <si>
    <t xml:space="preserve">2          "č. 314 (930x1200mm)</t>
  </si>
  <si>
    <t xml:space="preserve">1          "č. 315 (960x1200mm)</t>
  </si>
  <si>
    <t xml:space="preserve">1           "č. 316 (1000x1200mm)</t>
  </si>
  <si>
    <t>587</t>
  </si>
  <si>
    <t>786628114X4</t>
  </si>
  <si>
    <t>Pojízdné kolejnice na strop nerez délka závěsu 2000 mm držáky, koncovky, kroužky a montážní materiál včetně dopravy a montáže dle přílohy PD výpisu výrobků D.1.1.23 ozn.3s25</t>
  </si>
  <si>
    <t>-1431142835</t>
  </si>
  <si>
    <t xml:space="preserve">4    "m.č.202 viz.přílohy PD výpisu výrobků D.1.1.1, D.1.1.12 a D.1.1.23</t>
  </si>
  <si>
    <t>588</t>
  </si>
  <si>
    <t>998786103</t>
  </si>
  <si>
    <t>Přesun hmot pro čalounické úpravy stanovený z hmotnosti přesunovaného materiálu vodorovná dopravní vzdálenost do 50 m v objektech výšky (hloubky) přes 12 do 24 m</t>
  </si>
  <si>
    <t>-1807892822</t>
  </si>
  <si>
    <t>OST</t>
  </si>
  <si>
    <t>Ostatní</t>
  </si>
  <si>
    <t>589</t>
  </si>
  <si>
    <t>OST.XX</t>
  </si>
  <si>
    <t>Protipožární zabezpečení objektu ( viz požární zpráva v projektové dokumentaci ) informační tabulky</t>
  </si>
  <si>
    <t>1315408757</t>
  </si>
  <si>
    <t>Práce a dodávky M</t>
  </si>
  <si>
    <t>33-M</t>
  </si>
  <si>
    <t>Montáže dopr.zaříz.,sklad. zař. a váh</t>
  </si>
  <si>
    <t>590</t>
  </si>
  <si>
    <t>PS 031</t>
  </si>
  <si>
    <t>Pojízdná schodišťová plošina PSD o nosnosti 225 kg včetně montáže a dopravy</t>
  </si>
  <si>
    <t>-359319970</t>
  </si>
  <si>
    <t xml:space="preserve">1       "2.NP viz.přílohy PD: D.1.1.1, D.1.1.12 a D.1.1.16</t>
  </si>
  <si>
    <t>D.1.5 - Plynová zařízení</t>
  </si>
  <si>
    <t xml:space="preserve">    723 - Zdravotechnika - vnitřní plynovod</t>
  </si>
  <si>
    <t>723</t>
  </si>
  <si>
    <t>Zdravotechnika - vnitřní plynovod</t>
  </si>
  <si>
    <t>723120804</t>
  </si>
  <si>
    <t>Demontáž potrubí svařovaného z ocelových trubek závitových do DN 25</t>
  </si>
  <si>
    <t>1729023531</t>
  </si>
  <si>
    <t xml:space="preserve">12,00+3,00+10,00+3,00+16,00         "viz.přílohy PD: D.1.5.1, D.1.5.3 až D.1.5.5</t>
  </si>
  <si>
    <t>723190924X1</t>
  </si>
  <si>
    <t>Opravy plynovodního potrubí odříznutí a zaslepení ocelového potrubí DN 25 mm</t>
  </si>
  <si>
    <t>-1587506122</t>
  </si>
  <si>
    <t xml:space="preserve">1         "viz.přílohy PD: D.1.5.1, D.1.5.3</t>
  </si>
  <si>
    <t>723290801X2</t>
  </si>
  <si>
    <t>1658000331</t>
  </si>
  <si>
    <t xml:space="preserve">4,50         "viz.přílohy PD: D.1.5.1, D.1.5.3</t>
  </si>
  <si>
    <t>723290924X3</t>
  </si>
  <si>
    <t>Opravy plynovodního potrubí odříznutí a zaslepení měděného potrubí průměr 22x1 mm</t>
  </si>
  <si>
    <t>1807134156</t>
  </si>
  <si>
    <t>723190901</t>
  </si>
  <si>
    <t>Opravy plynovodního potrubí uzavření nebo otevření potrubí</t>
  </si>
  <si>
    <t>-1826901963</t>
  </si>
  <si>
    <t xml:space="preserve">Poznámka k souboru cen:_x000d_
1. Cenami -0901 až -0909 se oceňuje jeden úsek, t.j. potrubí od hlavního uzávěru k plynoměru nebo od plynoměru po uzávěry před zařizovacím předmětem nebo výpustkou. 2. Při uzavírání nebo otevírání se za úsek považuje i potrubí od uzávěru stoupacího potrubí k plynoměru. 3. Pro oceňování účasti dodavatele stavebních prací při úředních tlakových zkouškách oprav a rekonstrukcí rozvodů plynu platí čl. 1311 Všeobecných podmínek části A 03. </t>
  </si>
  <si>
    <t xml:space="preserve">1+1         "viz.přílohy PD: D.1.5.1, D.1.5.3 až D.1.5.5</t>
  </si>
  <si>
    <t>723190907</t>
  </si>
  <si>
    <t>Opravy plynovodního potrubí odvzdušnění a napuštění potrubí</t>
  </si>
  <si>
    <t>-969313226</t>
  </si>
  <si>
    <t xml:space="preserve">27,00         "viz.přílohy PD: D.1.5.1, D.1.5.3 až D.1.5.5</t>
  </si>
  <si>
    <t>723190909</t>
  </si>
  <si>
    <t>Opravy plynovodního potrubí neúřední zkouška těsnosti dosavadního potrubí</t>
  </si>
  <si>
    <t>2115299403</t>
  </si>
  <si>
    <t xml:space="preserve">1         "viz.přílohy PD: D.1.5.1, D.1.5.3 až D.1.5.5</t>
  </si>
  <si>
    <t>723989X1</t>
  </si>
  <si>
    <t>-146950751</t>
  </si>
  <si>
    <t>723290823</t>
  </si>
  <si>
    <t>Vnitrostaveništní přemítění vybouraných (demontovaných) hmot vnitřní plynovod vodorovně do 100 m v objektech výšky přes 12 do 24 m</t>
  </si>
  <si>
    <t>-783936038</t>
  </si>
  <si>
    <t>998723103</t>
  </si>
  <si>
    <t>Přesun hmot pro vnitřní plynovod stanovený z hmotnosti přesunovaného materiálu vodorovná dopravní vzdálenost do 50 m v objektech výšky přes 12 do 24 m</t>
  </si>
  <si>
    <t>705475701</t>
  </si>
  <si>
    <t>1219434248</t>
  </si>
  <si>
    <t>725610810</t>
  </si>
  <si>
    <t>Demontáž plynových sporáků normálních nebo kombinovaných</t>
  </si>
  <si>
    <t>-1034728406</t>
  </si>
  <si>
    <t xml:space="preserve">1          "3.NP viz.přílohy PD: D.1.1.1, D.1.1.5 a D.1.1.8</t>
  </si>
  <si>
    <t>725650805</t>
  </si>
  <si>
    <t>Demontáž plynových otopných těles podokenních nebo bezpečnostních pro garáže</t>
  </si>
  <si>
    <t>25560711</t>
  </si>
  <si>
    <t xml:space="preserve">1         "2.NP viz.přílohy PD: D.1.1.1, D.1.1.4 a D.1.1.8</t>
  </si>
  <si>
    <t xml:space="preserve">1         "3.NP viz.přílohy PD: D.1.1.1, D.1.1.5 a D.1.1.8</t>
  </si>
  <si>
    <t>D.1.6 - Zařízení vzduchotechniky</t>
  </si>
  <si>
    <t xml:space="preserve">    751-1 - Zařízení č. 1 - klimatizace (chlazení/vytápění) 1NP, 2NP, 3NP</t>
  </si>
  <si>
    <t xml:space="preserve">    751-2 - Zařízení č. 2 - Sociální zařízení 1NP, 2NP, 3NP</t>
  </si>
  <si>
    <t xml:space="preserve">    751 - Vzduchotechnika</t>
  </si>
  <si>
    <t>751-1</t>
  </si>
  <si>
    <t>Zařízení č. 1 - klimatizace (chlazení/vytápění) 1NP, 2NP, 3NP</t>
  </si>
  <si>
    <t>01.01</t>
  </si>
  <si>
    <t>montáž vennkovní kondenzační jednotka pro chlazení i vytápění (VRV), Qch=32kW vč. připojovací sady, plynulé regulace, expnazního ventilua propoj. boxu chladící výkon Qchli=32,0 kW; topný výkon Qti=28,9 kW; jištění I=32 A; elektrický příkon Pi =8,33kW; 400V/50Hz; chladivo R410A; rozměry 1615x940x460 mm; hmotnost 180kg</t>
  </si>
  <si>
    <t>ks</t>
  </si>
  <si>
    <t>-1530471778</t>
  </si>
  <si>
    <t xml:space="preserve">vennkovní kondenzační jednotka pro chlazení i vytápění (VRV), Qch=32kW vč. připojovací sady, plynulé regulace, expnazního ventilua propoj. boxu_x000d_
chladící výkon Qchli=32,0 kW; topný výkon    Qti=28,9 kW; _x000d_
jištění               I=32 A; _x000d_
elektrický příkon Pi =8,33kW; 400V/50Hz; _x000d_
chladivo R410A; _x000d_
rozměry 1615x940x460 mm; _x000d_
hmotnost 180kg</t>
  </si>
  <si>
    <t>1312317191</t>
  </si>
  <si>
    <t>01.01.2</t>
  </si>
  <si>
    <t>konzola pod vnější jednotku</t>
  </si>
  <si>
    <t>948017804</t>
  </si>
  <si>
    <t>01.01.3</t>
  </si>
  <si>
    <t>montážní materiál</t>
  </si>
  <si>
    <t>kpl</t>
  </si>
  <si>
    <t>489045543</t>
  </si>
  <si>
    <t>01.02</t>
  </si>
  <si>
    <t>vnitřní klimatizační jednotka parapetní vč. ovladače, chladící výkon 1,3-3.0kW, topný výkon 1,3-4,5kW; Fotokatalytický filtr s apatitem titanu montáž</t>
  </si>
  <si>
    <t>-205995172</t>
  </si>
  <si>
    <t>vnitřní klimatizační jednotka parapetní vč. ovladače, chladící výkon 1,3-3.0kW, topný výkon 1,3-4,5kW; Fotokatalytický filtr s apatitem titanu</t>
  </si>
  <si>
    <t>1722765745</t>
  </si>
  <si>
    <t>01.02a</t>
  </si>
  <si>
    <t>vnitřní klimatizační jednotka parapetní vč. ovladače montáž</t>
  </si>
  <si>
    <t>-2066736687</t>
  </si>
  <si>
    <t>vnitřní klimatizační jednotka parapetní vč. ovladače</t>
  </si>
  <si>
    <t>-1669533881</t>
  </si>
  <si>
    <t>01.02a.2</t>
  </si>
  <si>
    <t>odbočka na chladícím potrubí montáž</t>
  </si>
  <si>
    <t>913024638</t>
  </si>
  <si>
    <t>odbočka na chladícím potrubí</t>
  </si>
  <si>
    <t>886702452</t>
  </si>
  <si>
    <t>01.02a.3</t>
  </si>
  <si>
    <t>959528460</t>
  </si>
  <si>
    <t>-1013368504</t>
  </si>
  <si>
    <t>01.02a.4</t>
  </si>
  <si>
    <t>982550471</t>
  </si>
  <si>
    <t>-715805888</t>
  </si>
  <si>
    <t>01.03</t>
  </si>
  <si>
    <t xml:space="preserve">montáž venkovní kondenzační jednotka Qch=3kW, chladící výkon 1,3-3.0kW, topný výkon 1,3-4,5kW; Fotokatalytický filtr s apatitem titanu chladící výkon Qchli=3,0 kW; jištění I=20 A; elektrický příkon Pi =1,2kW; 230V/50Hz; chladivo R410A; rozměry 550x765x285; hmotnost 50kg </t>
  </si>
  <si>
    <t>-121263150</t>
  </si>
  <si>
    <t xml:space="preserve">venkovní kondenzační jednotka Qch=3kW, chladící výkon 1,3-3.0kW, topný výkon 1,3-4,5kW; Fotokatalytický filtr s apatitem titanu_x000d_
chladící výkon Qchli=3,0 kW; _x000d_
jištění               I=20 A; _x000d_
elektrický příkon Pi =1,2kW; 230V/50Hz; _x000d_
chladivo R410A;_x000d_
rozměry 550x765x285; _x000d_
hmotnost 50kg</t>
  </si>
  <si>
    <t>-589691023</t>
  </si>
  <si>
    <t>01.03.2</t>
  </si>
  <si>
    <t>-1353019784</t>
  </si>
  <si>
    <t>01.03.3</t>
  </si>
  <si>
    <t>-1181516084</t>
  </si>
  <si>
    <t>01.04</t>
  </si>
  <si>
    <t>vnitřní klimatizační jednotka nástěnná, chladící výkon 3,0kW montáž</t>
  </si>
  <si>
    <t>184608033</t>
  </si>
  <si>
    <t>vnitřní klimatizační jednotka nástěnná, chladící výkon 3,0kW</t>
  </si>
  <si>
    <t>131635027</t>
  </si>
  <si>
    <t>01.10</t>
  </si>
  <si>
    <t>trasa měděného propojovacího potrubí vč. náplně, izolace, spojovacího a těsnícího materiálu, závěsů, komunikačního kabelu, ošetření izolace ve venkovním prostoru montáž</t>
  </si>
  <si>
    <t>202455153</t>
  </si>
  <si>
    <t xml:space="preserve">trasa měděného propojovacího potrubí  vč. náplně, izolace, spojovacího a těsnícího materiálu, závěsů, komunikačního kabelu, ošetření izolace ve venkovním prostoru</t>
  </si>
  <si>
    <t>-1335235716</t>
  </si>
  <si>
    <t>751-2</t>
  </si>
  <si>
    <t>Zařízení č. 2 - Sociální zařízení 1NP, 2NP, 3NP</t>
  </si>
  <si>
    <t>02.01</t>
  </si>
  <si>
    <t>Nástěnný axiální ventilátor, Pi=5W, vč. nastavitelného doběhu, zpětné klapky, kul. ložisek a kontrolkou provozu montáž</t>
  </si>
  <si>
    <t>136625992</t>
  </si>
  <si>
    <t>Nástěnný axiální ventilátor, Pi=5W, vč. nastavitelného doběhu, zpětné klapky, kul. ložisek a kontrolkou provozu</t>
  </si>
  <si>
    <t>2146687888</t>
  </si>
  <si>
    <t>02.02</t>
  </si>
  <si>
    <t>Nástěnný axiální ventilátor, Pi=26W, vč. nastavitelného doběhu, zpětnou klapkou, kul. ložisky a kontrolkou provozu montáž</t>
  </si>
  <si>
    <t>702758505</t>
  </si>
  <si>
    <t>Nástěnný axiální ventilátor, Pi=26W, vč. nastavitelného doběhu, zpětnou klapkou, kul. ložisky a kontrolkou provozu</t>
  </si>
  <si>
    <t>516281584</t>
  </si>
  <si>
    <t>02.03</t>
  </si>
  <si>
    <t>Protidešťová žaluzie 150x150, síťka proti hmyzu, RAL dle architekta montáž</t>
  </si>
  <si>
    <t>1860570142</t>
  </si>
  <si>
    <t>Protidešťová žaluzie 150x150, síťka proti hmyzu, RAL dle architekta</t>
  </si>
  <si>
    <t>-612504564</t>
  </si>
  <si>
    <t>02.04</t>
  </si>
  <si>
    <t>Výfuková hlavice montáž</t>
  </si>
  <si>
    <t>-1849975820</t>
  </si>
  <si>
    <t>Výfuková hlavice</t>
  </si>
  <si>
    <t>1475955550</t>
  </si>
  <si>
    <t>02.05</t>
  </si>
  <si>
    <t>Stěnová mřížka 400x200, RAL dle architekta montáž</t>
  </si>
  <si>
    <t>-812824712</t>
  </si>
  <si>
    <t>Stěnová mřížka 400x200, RAL dle architekta</t>
  </si>
  <si>
    <t>1352105845</t>
  </si>
  <si>
    <t>02.10</t>
  </si>
  <si>
    <t>Potrubí spiro Pz 100 vč. tvarovek (prům.100mm) montáž</t>
  </si>
  <si>
    <t>373273675</t>
  </si>
  <si>
    <t>Potrubí spiro Pz 100 vč. tvarovek (prům.100mm)</t>
  </si>
  <si>
    <t>1084639532</t>
  </si>
  <si>
    <t>02.10.2</t>
  </si>
  <si>
    <t>Potrubí spiro Pz 150 vč. tvarovek (prům.150mm) montáž</t>
  </si>
  <si>
    <t>1709877507</t>
  </si>
  <si>
    <t>Potrubí spiro Pz 150 vč. tvarovek (prům.150mm)</t>
  </si>
  <si>
    <t>-1469359823</t>
  </si>
  <si>
    <t>02.10.3</t>
  </si>
  <si>
    <t>Potrubí spiro Pz 200 vč. tvarovek (prům.200mm) montáž</t>
  </si>
  <si>
    <t>-193396626</t>
  </si>
  <si>
    <t>Potrubí spiro Pz 200 vč. tvarovek (prům.200mm)</t>
  </si>
  <si>
    <t>-1655589698</t>
  </si>
  <si>
    <t>02.20</t>
  </si>
  <si>
    <t>izolace tepelně akustická tl.60mm s polepem hliníkovou folií</t>
  </si>
  <si>
    <t>-73874968</t>
  </si>
  <si>
    <t>02.20.2</t>
  </si>
  <si>
    <t>Izolace tepelně akustická tl.60mm do oplechování Pz plechem</t>
  </si>
  <si>
    <t>-282311237</t>
  </si>
  <si>
    <t>DM01</t>
  </si>
  <si>
    <t>Doplňkový materiál závěsový systém</t>
  </si>
  <si>
    <t>145827593</t>
  </si>
  <si>
    <t>DM02</t>
  </si>
  <si>
    <t>Doplňkový materiál tmel</t>
  </si>
  <si>
    <t>bal.</t>
  </si>
  <si>
    <t>1955408907</t>
  </si>
  <si>
    <t>DM03</t>
  </si>
  <si>
    <t>Doplňkový materiál samolepící páska</t>
  </si>
  <si>
    <t>2138197637</t>
  </si>
  <si>
    <t>DM04</t>
  </si>
  <si>
    <t>Doplňkový materiál závěs s objímkou</t>
  </si>
  <si>
    <t>1479957740</t>
  </si>
  <si>
    <t>DM05</t>
  </si>
  <si>
    <t>Doplňkový materiál spojka vnitřní SV</t>
  </si>
  <si>
    <t>-412391793</t>
  </si>
  <si>
    <t>DM06</t>
  </si>
  <si>
    <t>Doplňkový materiál Páska QIP</t>
  </si>
  <si>
    <t>2006706563</t>
  </si>
  <si>
    <t>751</t>
  </si>
  <si>
    <t>Vzduchotechnika</t>
  </si>
  <si>
    <t>MM1</t>
  </si>
  <si>
    <t>mimostaveništní doprava</t>
  </si>
  <si>
    <t>1816817736</t>
  </si>
  <si>
    <t>998751102</t>
  </si>
  <si>
    <t>Přesun hmot pro vzduchotechniku stanovený z hmotnosti přesunovaného materiálu vodorovná dopravní vzdálenost do 100 m v objektech výšky přes 12 do 24 m</t>
  </si>
  <si>
    <t>-159029929</t>
  </si>
  <si>
    <t>KZ1</t>
  </si>
  <si>
    <t>komplexní zkoušky</t>
  </si>
  <si>
    <t>-1834204501</t>
  </si>
  <si>
    <t>D.1.7 - Zařízení zdravotně technických instalací</t>
  </si>
  <si>
    <t>132212201</t>
  </si>
  <si>
    <t>Hloubení zapažených i nezapažených rýh šířky přes 600 do 2 000 mm ručním nebo pneumatickým nářadím s urovnáním dna do předepsaného profilu a spádu v horninách tř. 3 soudržných</t>
  </si>
  <si>
    <t>661509375</t>
  </si>
  <si>
    <t xml:space="preserve">Poznámka k souboru cen:_x000d_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</si>
  <si>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viz.přílohy PD: D.1.7.01 až D.1.7.05</t>
  </si>
  <si>
    <t xml:space="preserve">19,00*1,07*0,80+3,00*1,80*0,90+10,00*1,40*0,90            </t>
  </si>
  <si>
    <t>132212209</t>
  </si>
  <si>
    <t>Hloubení zapažených i nezapažených rýh šířky přes 600 do 2 000 mm ručním nebo pneumatickým nářadím s urovnáním dna do předepsaného profilu a spádu v horninách tř. 3 Příplatek k cenám za lepivost horniny tř. 3</t>
  </si>
  <si>
    <t>-2002636035</t>
  </si>
  <si>
    <t>33,724*0,50</t>
  </si>
  <si>
    <t>151101101</t>
  </si>
  <si>
    <t>Zřízení pažení a rozepření stěn rýh pro podzemní vedení pro všechny šířky rýhy příložné pro jakoukoliv mezerovitost, hloubky do 2 m</t>
  </si>
  <si>
    <t>-1629890289</t>
  </si>
  <si>
    <t xml:space="preserve">Poznámka k souboru cen:_x000d_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</si>
  <si>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 xml:space="preserve">3,00*1,80*2+10,00*1,40*2       </t>
  </si>
  <si>
    <t>151101111</t>
  </si>
  <si>
    <t>Odstranění pažení a rozepření stěn rýh pro podzemní vedení s uložením materiálu na vzdálenost do 3 m od kraje výkopu příložné, hloubky do 2 m</t>
  </si>
  <si>
    <t>-1592389149</t>
  </si>
  <si>
    <t>161101501</t>
  </si>
  <si>
    <t>Svislé přemístění výkopku nošením bez naložení, avšak s vyprázdněním nádoby na hromady nebo do dopravního prostředku, na každých, třeba i započatých 3 m výšky z horniny tř. 1 až 4</t>
  </si>
  <si>
    <t>990166854</t>
  </si>
  <si>
    <t>1130061053</t>
  </si>
  <si>
    <t xml:space="preserve">19,00*1,07*0,80+10,00*1,40*0,90            </t>
  </si>
  <si>
    <t>1094260624</t>
  </si>
  <si>
    <t>1916964930</t>
  </si>
  <si>
    <t>-1760178094</t>
  </si>
  <si>
    <t>33,724*5</t>
  </si>
  <si>
    <t>433988766</t>
  </si>
  <si>
    <t>-150292550</t>
  </si>
  <si>
    <t>1379828887</t>
  </si>
  <si>
    <t>33,724*1,900</t>
  </si>
  <si>
    <t>-1571819940</t>
  </si>
  <si>
    <t>3,00*1,80*0,90-3,00*0,55*0,90</t>
  </si>
  <si>
    <t>-7684237</t>
  </si>
  <si>
    <t xml:space="preserve">-19,00*0,525*0,80-10,00*0,50*0,90            </t>
  </si>
  <si>
    <t>1713161931</t>
  </si>
  <si>
    <t>(3,375+16,384)*1,700</t>
  </si>
  <si>
    <t>175111101</t>
  </si>
  <si>
    <t>Obsypání potrubí ručně sypaninou z vhodných hornin tř. 1 až 4 nebo materiálem připraveným podél výkopu ve vzdálenosti do 3 m od jeho kraje, pro jakoukoliv hloubku výkopu a míru zhutnění bez prohození sypaniny</t>
  </si>
  <si>
    <t>110536212</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</si>
  <si>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</si>
  <si>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 xml:space="preserve">19,00*0,425*0,80+3,00*0,45*0,90+10,00*0,40*0,90            </t>
  </si>
  <si>
    <t>-19,00*3,14*0,0625*0,0625-3,00*3,14*0,075*0,075</t>
  </si>
  <si>
    <t>-10,00*3,14*0,075*0,075</t>
  </si>
  <si>
    <t>583373310</t>
  </si>
  <si>
    <t>štěrkopísek frakce 0-22</t>
  </si>
  <si>
    <t>-2070163213</t>
  </si>
  <si>
    <t>10,812*1,700</t>
  </si>
  <si>
    <t>451572111</t>
  </si>
  <si>
    <t>Lože pod potrubí, stoky a drobné objekty v otevřeném výkopu z kameniva drobného těženého 0 až 4 mm</t>
  </si>
  <si>
    <t>-733386564</t>
  </si>
  <si>
    <t xml:space="preserve">Poznámka k souboru cen:_x000d_
1. Ceny -1111 a -1192 lze použít i pro zřízení sběrných vrstev nad drenážními trubkami. 2. V cenách -5111 a -1192 jsou započteny i náklady na prohození výkopku získaného při zemních pracích. </t>
  </si>
  <si>
    <t xml:space="preserve">19,00*0,10*0,80+3,00*0,10*0,90+10,00*0,10*0,90            </t>
  </si>
  <si>
    <t>895812392X02</t>
  </si>
  <si>
    <t>Šachta plastová revizní kanalizační o průměru 600 mm kompletní sestava dno, šachtová roura,těsnění, betonový konus a litinový poklop bez otvorů A15 včetně osazení a montáže</t>
  </si>
  <si>
    <t>-1302123136</t>
  </si>
  <si>
    <t xml:space="preserve">1          "viz.přílohy PD: D.1.7.01 až D.1.7.05</t>
  </si>
  <si>
    <t>-1238378937</t>
  </si>
  <si>
    <t>721171908</t>
  </si>
  <si>
    <t>Opravy odpadního potrubí plastového vsazení odbočky do potrubí DN 200</t>
  </si>
  <si>
    <t>-1654838770</t>
  </si>
  <si>
    <t xml:space="preserve">1            "viz.přílohy PD: D.1.7.01 až D.1.7.05</t>
  </si>
  <si>
    <t>721173315</t>
  </si>
  <si>
    <t>Potrubí z plastových trub PVC SN4 dešťové DN 110</t>
  </si>
  <si>
    <t>-1329122279</t>
  </si>
  <si>
    <t xml:space="preserve">Poznámka k souboru cen:_x000d_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</si>
  <si>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 xml:space="preserve">12,00            "viz.přílohy PD: D.1.7.01 až D.1.7.05</t>
  </si>
  <si>
    <t>721173401</t>
  </si>
  <si>
    <t>Potrubí z plastových trub PVC SN4 svodné (ležaté) DN 110</t>
  </si>
  <si>
    <t>-1824041408</t>
  </si>
  <si>
    <t xml:space="preserve">3,00+4,00+7,00            "viz.přílohy PD: D.1.7.01 až D.1.7.05</t>
  </si>
  <si>
    <t>721173402</t>
  </si>
  <si>
    <t>Potrubí z plastových trub PVC SN4 svodné (ležaté) DN 125</t>
  </si>
  <si>
    <t>1521890667</t>
  </si>
  <si>
    <t xml:space="preserve">13,00+3,00+3,00+4,00+3,00            "viz.přílohy PD: D.1.7.01 až D.1.7.05</t>
  </si>
  <si>
    <t>721173403</t>
  </si>
  <si>
    <t>Potrubí z plastových trub PVC SN4 svodné (ležaté) DN 160</t>
  </si>
  <si>
    <t>-1038856935</t>
  </si>
  <si>
    <t xml:space="preserve">5,00            "viz.přílohy PD: D.1.7.01 až D.1.7.05</t>
  </si>
  <si>
    <t>721174025</t>
  </si>
  <si>
    <t>Potrubí z plastových trub polypropylenové odpadní (svislé) DN 100</t>
  </si>
  <si>
    <t>-513189401</t>
  </si>
  <si>
    <t xml:space="preserve">10,00+10,00+14,00            "viz.přílohy PD: D.1.7.01 až D.1.7.05</t>
  </si>
  <si>
    <t>721174041X02</t>
  </si>
  <si>
    <t>Potrubí z plastových trub polypropylenové připojovací DN 30 mm</t>
  </si>
  <si>
    <t>810231307</t>
  </si>
  <si>
    <t xml:space="preserve">15,00+7,00+16,00+9,00+15,00+14,00+7,00+1,00            "viz.přílohy PD: D.1.7.01 až D.1.7.05</t>
  </si>
  <si>
    <t>721174043</t>
  </si>
  <si>
    <t>Potrubí z plastových trub polypropylenové připojovací DN 50</t>
  </si>
  <si>
    <t>-277110200</t>
  </si>
  <si>
    <t xml:space="preserve">2,00+2,00+1,00+1,00+5,00+1,00+8,00            "viz.přílohy PD: D.1.7.01 až D.1.7.05</t>
  </si>
  <si>
    <t>721174044</t>
  </si>
  <si>
    <t>Potrubí z plastových trub polypropylenové připojovací DN 70</t>
  </si>
  <si>
    <t>774348332</t>
  </si>
  <si>
    <t xml:space="preserve">10,00            "viz.přílohy PD: D.1.7.01 až D.1.7.05</t>
  </si>
  <si>
    <t>721174045</t>
  </si>
  <si>
    <t>Potrubí z plastových trub polypropylenové připojovací DN 100</t>
  </si>
  <si>
    <t>1853211406</t>
  </si>
  <si>
    <t xml:space="preserve">4,00+2,00            "viz.přílohy PD: D.1.7.01 až D.1.7.05</t>
  </si>
  <si>
    <t>7211798X06</t>
  </si>
  <si>
    <t>Napojení nového potrubí kondenzátu do stávajícího potrubí DN 40 mm pod omítkou</t>
  </si>
  <si>
    <t>1987845507</t>
  </si>
  <si>
    <t>7211799X07</t>
  </si>
  <si>
    <t>Napojení nového svodného potrubí (PVC KG 150 mm) do stávající kanalizační šachty (RŠ2) včetně úpravy šachty</t>
  </si>
  <si>
    <t>-962238947</t>
  </si>
  <si>
    <t>721181214X05</t>
  </si>
  <si>
    <t>Ochrana kanalizačního potrubí tepelnou izolací (PE) DN 100 mm tl.5 mm</t>
  </si>
  <si>
    <t>-1335500184</t>
  </si>
  <si>
    <t xml:space="preserve">9,00+9,00+13,00            "viz.přílohy PD: D.1.7.01 až D.1.7.05</t>
  </si>
  <si>
    <t>721194105</t>
  </si>
  <si>
    <t>Vyměření přípojek na potrubí vyvedení a upevnění odpadních výpustek DN 50</t>
  </si>
  <si>
    <t>-112073038</t>
  </si>
  <si>
    <t xml:space="preserve">Poznámka k souboru cen:_x000d_
1. Cenami lze oceňovat i vyvedení a upevnění odpadních výpustek ke strojům a zařízením. 2. Potrubí odpadních výpustek se oceňují cenami souboru cen 721 17- . . Potrubí z plastových trub, části A 01. </t>
  </si>
  <si>
    <t xml:space="preserve">12            "viz.přílohy PD: D.1.7.01 až D.1.7.05</t>
  </si>
  <si>
    <t>721194109</t>
  </si>
  <si>
    <t>Vyměření přípojek na potrubí vyvedení a upevnění odpadních výpustek DN 100</t>
  </si>
  <si>
    <t>-1050410293</t>
  </si>
  <si>
    <t xml:space="preserve">4            "viz.přílohy PD: D.1.7.01 až D.1.7.05</t>
  </si>
  <si>
    <t>721226514X17</t>
  </si>
  <si>
    <t>Kondenzační vodní zápachová uzávěrka včetně přídavné mechanické zápachové uzávěrky DN 30 mm včetně montáže</t>
  </si>
  <si>
    <t>-1075977319</t>
  </si>
  <si>
    <t xml:space="preserve">8            "viz.přílohy PD: D.1.7.01 až D.1.7.05</t>
  </si>
  <si>
    <t>721242115</t>
  </si>
  <si>
    <t xml:space="preserve">Lapače střešních splavenin polypropylenové (PP) DN 110 </t>
  </si>
  <si>
    <t>559675123</t>
  </si>
  <si>
    <t xml:space="preserve">1            "LS viz.přílohy PD: D.1.7.01 až D.1.7.05</t>
  </si>
  <si>
    <t>721273153</t>
  </si>
  <si>
    <t xml:space="preserve">Ventilační hlavice z polypropylenu (PP) DN 110 </t>
  </si>
  <si>
    <t>1808980778</t>
  </si>
  <si>
    <t xml:space="preserve">3            "viz.přílohy PD: D.1.7.01 až D.1.7.05</t>
  </si>
  <si>
    <t>721274122</t>
  </si>
  <si>
    <t>Ventily přivzdušňovací odpadních potrubí vnitřní DN 75</t>
  </si>
  <si>
    <t>96386346</t>
  </si>
  <si>
    <t>721290111</t>
  </si>
  <si>
    <t>Zkouška těsnosti kanalizace v objektech vodou do DN 125</t>
  </si>
  <si>
    <t>1506128885</t>
  </si>
  <si>
    <t xml:space="preserve">Poznámka k souboru cen:_x000d_
1. V ceně -0123 není započteno dodání média; jeho dodávka se oceňuje ve specifikaci. </t>
  </si>
  <si>
    <t>12,00+14,00+26,00+34,00+84,00+20,00+10,00+6,00</t>
  </si>
  <si>
    <t>721290112</t>
  </si>
  <si>
    <t>Zkouška těsnosti kanalizace v objektech vodou DN 150 nebo DN 200</t>
  </si>
  <si>
    <t>294415523</t>
  </si>
  <si>
    <t>7219X14</t>
  </si>
  <si>
    <t xml:space="preserve">Zednické výpomoci pro vnitřní kanalizaci </t>
  </si>
  <si>
    <t>1614406999</t>
  </si>
  <si>
    <t xml:space="preserve">180            "viz.přílohy PD: D.1.7.01 až D.1.7.05</t>
  </si>
  <si>
    <t>998721103</t>
  </si>
  <si>
    <t>Přesun hmot pro vnitřní kanalizace stanovený z hmotnosti přesunovaného materiálu vodorovná dopravní vzdálenost do 50 m v objektech výšky přes 12 do 24 m</t>
  </si>
  <si>
    <t>1859875967</t>
  </si>
  <si>
    <t>722174926X11</t>
  </si>
  <si>
    <t>Napojení nových rozvodů vodovodu na stávající</t>
  </si>
  <si>
    <t>-581781258</t>
  </si>
  <si>
    <t xml:space="preserve">5           "viz.přílohy PD: D.1.7.01,D.1.7.07 až D.1.7.09</t>
  </si>
  <si>
    <t>722175002X11</t>
  </si>
  <si>
    <t>Potrubí vodovodní plastové PP-RCT (polypropylen typ 4) D 20 x 2,3 mm (DN 15 mm)</t>
  </si>
  <si>
    <t>vlastní</t>
  </si>
  <si>
    <t>-578787490</t>
  </si>
  <si>
    <t>SV + TV (podlažní rozvodné a připojovací potrubí)</t>
  </si>
  <si>
    <t xml:space="preserve">22,00+8,00+4,00+14,00+9,00+11,00+19,00+4,00+15,00            </t>
  </si>
  <si>
    <t>"viz.přílohy PD: D.1.7.01,D.1.7.07 až D.1.7.09</t>
  </si>
  <si>
    <t>722175003X12</t>
  </si>
  <si>
    <t>Potrubí vodovodní plastové PP-RCT (polypropylen typ 4) D 25 x 2,8 mm (DN 20 mm)</t>
  </si>
  <si>
    <t>1641781671</t>
  </si>
  <si>
    <t xml:space="preserve">SV+TV  (podlažní rozvodné a připojovací potrubí)</t>
  </si>
  <si>
    <t xml:space="preserve">15,00+10,00+12,00+11,00           "viz.přílohy PD: D.1.7.01,D.1.7.07 až D.1.7.09</t>
  </si>
  <si>
    <t>722175004X13</t>
  </si>
  <si>
    <t>Potrubí vodovodní plastové PP-RCT (polypropylen typ 4) D 32 x 3,6 mm (DN 25 mm)</t>
  </si>
  <si>
    <t>-2027031156</t>
  </si>
  <si>
    <t xml:space="preserve">8,00           "viz.přílohy PD: D.1.7.01,D.1.7.07 až D.1.7.09</t>
  </si>
  <si>
    <t>722181211</t>
  </si>
  <si>
    <t>Ochrana potrubí termoizolačními trubicemi z pěnového polyetylenu PE přilepenými v příčných a podélných spojích, tloušťky izolace do 6 mm, vnitřního průměru izolace DN do 22 mm</t>
  </si>
  <si>
    <t>-160333072</t>
  </si>
  <si>
    <t xml:space="preserve">Poznámka k souboru cen:_x000d_
1. V cenách -1211 až -1256 jsou započteny i náklady na dodání tepelně izolačních trubic. </t>
  </si>
  <si>
    <t xml:space="preserve">106,00            "DN 15 mm</t>
  </si>
  <si>
    <t xml:space="preserve">48,00              "DN 20 MM</t>
  </si>
  <si>
    <t>viz.přílohy PD: D.1.7.01, D.1.7.07 až D.1.7.09</t>
  </si>
  <si>
    <t>722181212</t>
  </si>
  <si>
    <t>Ochrana potrubí termoizolačními trubicemi z pěnového polyetylenu PE přilepenými v příčných a podélných spojích, tloušťky izolace do 6 mm, vnitřního průměru izolace DN přes 22 do 32 mm</t>
  </si>
  <si>
    <t>-1991397987</t>
  </si>
  <si>
    <t>722190401</t>
  </si>
  <si>
    <t>Zřízení přípojek na potrubí vyvedení a upevnění výpustek do DN 25</t>
  </si>
  <si>
    <t>1988045302</t>
  </si>
  <si>
    <t xml:space="preserve">Poznámka k souboru cen:_x000d_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</si>
  <si>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 xml:space="preserve">29           "viz.přílohy PD: D.1.7.01,D.1.7.07 až D.1.7.09</t>
  </si>
  <si>
    <t>722231072</t>
  </si>
  <si>
    <t>Armatury se dvěma závity ventily zpětné mosazné PN 10 do 110 st.C G 1/2</t>
  </si>
  <si>
    <t>-1614541675</t>
  </si>
  <si>
    <t xml:space="preserve">1           "viz.přílohy PD: D.1.7.01,D.1.7.07 až D.1.7.09</t>
  </si>
  <si>
    <t>722234214X14</t>
  </si>
  <si>
    <t>Výtokový ventil fasádní zahradní nezámrzný ½“ včetně montáže Vv</t>
  </si>
  <si>
    <t>-573333457</t>
  </si>
  <si>
    <t xml:space="preserve">2           "viz.přílohy PD: D.1.7.01,D.1.7.07 až D.1.7.09</t>
  </si>
  <si>
    <t>722240101</t>
  </si>
  <si>
    <t>Armatury z plastických hmot ventily (PPR) přímé DN 20</t>
  </si>
  <si>
    <t>1674773703</t>
  </si>
  <si>
    <t xml:space="preserve">1              "DN 15 mm     (D 20 mm)</t>
  </si>
  <si>
    <t xml:space="preserve">3              "DN 20 mm      (D 25 mm)       </t>
  </si>
  <si>
    <t>722290226</t>
  </si>
  <si>
    <t>Zkoušky, proplach a desinfekce vodovodního potrubí zkoušky těsnosti vodovodního potrubí závitového do DN 50</t>
  </si>
  <si>
    <t>95618579</t>
  </si>
  <si>
    <t xml:space="preserve">Poznámka k souboru cen:_x000d_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</si>
  <si>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106,00+48,00+8,00</t>
  </si>
  <si>
    <t>722290234</t>
  </si>
  <si>
    <t>Zkoušky, proplach a desinfekce vodovodního potrubí proplach a desinfekce vodovodního potrubí do DN 80</t>
  </si>
  <si>
    <t>1838480295</t>
  </si>
  <si>
    <t>7229X15</t>
  </si>
  <si>
    <t>Zednické výpomoci pro vnitřní vodovod</t>
  </si>
  <si>
    <t>-1447324128</t>
  </si>
  <si>
    <t>998722103</t>
  </si>
  <si>
    <t>Přesun hmot pro vnitřní vodovod stanovený z hmotnosti přesunovaného materiálu vodorovná dopravní vzdálenost do 50 m v objektech výšky přes 12 do 24 m</t>
  </si>
  <si>
    <t>-1704283540</t>
  </si>
  <si>
    <t>725119125</t>
  </si>
  <si>
    <t>Zařízení záchodů montáž klozetových mís závěsných na nosné stěny</t>
  </si>
  <si>
    <t>218436744</t>
  </si>
  <si>
    <t xml:space="preserve">Poznámka k souboru cen:_x000d_
1. V cenách -1351, -1361, -3124 není započten napájecí zdroj. 2. V cenách jsou započtená klozetová sedátka. </t>
  </si>
  <si>
    <t xml:space="preserve">3+1            "WC, WCi viz.přílohy PD: D.1.7.01 až D.1.7.05</t>
  </si>
  <si>
    <t>642321221X01</t>
  </si>
  <si>
    <t>Klozet diturvitový závěsný, hluboké splachování, odpad DN 100 mm (350 x 530) mm barva bílá duroplastové sedátko s antibakteriální úpravou montážní prvek pro závěsné WC ovládací tlačítko pro dvě množství – 3/6 litrů, ovládání zepředu WC</t>
  </si>
  <si>
    <t>986483859</t>
  </si>
  <si>
    <t>642321223X02</t>
  </si>
  <si>
    <t>Klozet diturvitový závěsný – „invalidní“, odpad DN 100, barva bílá, prodloužená délka 700 mm, umístěný do výšky 460 mm montážní prvek pro závěsné WC oddálené pneumatické ovládací tlačítko (pro jedno množství) sedátko s antibakteriální úpravou - dle vyhlášky č. 398/2009 Sb. WCi</t>
  </si>
  <si>
    <t>-2095265654</t>
  </si>
  <si>
    <t>725219101</t>
  </si>
  <si>
    <t>Umyvadla montáž umyvadel ostatních typů na konzoly</t>
  </si>
  <si>
    <t>-2072737083</t>
  </si>
  <si>
    <t xml:space="preserve">Poznámka k souboru cen:_x000d_
1. V cenách -2101 a -2102 je započteno i dodání zápachové uzávěrky. 2. V cenách –4112-14, -4141-43, -4151-56, -4161-63, -4211, 21, 31, není započten napájecí zdroj 3. V cenách -1651, -1656 a -1661, -1666 není započteno dodání skříňky. </t>
  </si>
  <si>
    <t xml:space="preserve">3            "U viz.přílohy PD: D.1.7.01 až D.1.7.05</t>
  </si>
  <si>
    <t>642110611X41</t>
  </si>
  <si>
    <t>Umyvadlo diturvitové (550 x 440) mm na desku s přepadem barva bílá U</t>
  </si>
  <si>
    <t>566198202</t>
  </si>
  <si>
    <t>725219102</t>
  </si>
  <si>
    <t>Umyvadla montáž umyvadel ostatních typů na šrouby do zdiva</t>
  </si>
  <si>
    <t>-361018875</t>
  </si>
  <si>
    <t xml:space="preserve">2+1            "U1, Ui viz.přílohy PD: D.1.7.01 až D.1.7.05</t>
  </si>
  <si>
    <t>642110611X04</t>
  </si>
  <si>
    <t>Umyvadlo diturvitové (550 x 440) mm barva bílá U1</t>
  </si>
  <si>
    <t>-927802621</t>
  </si>
  <si>
    <t>642110631X07</t>
  </si>
  <si>
    <t>Umyvadlo diturvitové zdravotní (600 x 545) mm barva bílá Ui</t>
  </si>
  <si>
    <t>1721745858</t>
  </si>
  <si>
    <t>725249101</t>
  </si>
  <si>
    <t>Sprchové vaničky, boxy, kouty a zástěny montáž sprchových vaniček</t>
  </si>
  <si>
    <t>-2019581671</t>
  </si>
  <si>
    <t xml:space="preserve">Poznámka k souboru cen:_x000d_
1. Sprchové boxy jsou dodávány jako komplet včetně sprchové vaničky, zápachové uzávěrky a sprchové armatury. 2. V cenách -9101 až -9103 není započteno dodání sprchových vaniček, sprchových boxů a sprchových koutů. </t>
  </si>
  <si>
    <t xml:space="preserve">1            "S viz.přílohy PD: D.1.7.01 až D.1.7.05</t>
  </si>
  <si>
    <t>642938551X11</t>
  </si>
  <si>
    <t xml:space="preserve">Sprchová vanička z litého mramoru čtvrtkruhová, š=800 mm, nízká v=30 mm  S</t>
  </si>
  <si>
    <t>-1572658107</t>
  </si>
  <si>
    <t>725249103</t>
  </si>
  <si>
    <t>Sprchové vaničky, boxy, kouty a zástěny montáž sprchových koutů</t>
  </si>
  <si>
    <t>228383430</t>
  </si>
  <si>
    <t>554840091</t>
  </si>
  <si>
    <t>Sprchový kout pro čtvrtkruhovou vaničku, bezpečnostní sklo transparentní, odolné vodnímu kameni, chromované čistitelné profily, výška 1850 mm S</t>
  </si>
  <si>
    <t>58762888</t>
  </si>
  <si>
    <t>725319121X14</t>
  </si>
  <si>
    <t>Připojení dřezu v kuchyňské lince - není součástí ZTI</t>
  </si>
  <si>
    <t>1615081498</t>
  </si>
  <si>
    <t xml:space="preserve">2+1            "D, D1 viz.přílohy PD: D.1.7.01 až D.1.7.05</t>
  </si>
  <si>
    <t>725339111</t>
  </si>
  <si>
    <t>Výlevky montáž výlevky</t>
  </si>
  <si>
    <t>-1342082315</t>
  </si>
  <si>
    <t xml:space="preserve">2            "VL viz.přílohy PD: D.1.7.01 až D.1.7.05</t>
  </si>
  <si>
    <t>642711021X13</t>
  </si>
  <si>
    <t>Výlevka keramická nástěnná (445 x 340) mm včetně sklopné pochromované mřížky VL</t>
  </si>
  <si>
    <t>-971981193</t>
  </si>
  <si>
    <t>725819402</t>
  </si>
  <si>
    <t>Ventily montáž ventilů ostatních typů rohových bez připojovací trubičky G 1/2</t>
  </si>
  <si>
    <t>-1914122667</t>
  </si>
  <si>
    <t xml:space="preserve">3*2            "U </t>
  </si>
  <si>
    <t xml:space="preserve">(2+1)*2            "U1, Ui</t>
  </si>
  <si>
    <t xml:space="preserve">2*2            "D</t>
  </si>
  <si>
    <t xml:space="preserve">1            "NA</t>
  </si>
  <si>
    <t>55141051X23</t>
  </si>
  <si>
    <t>ventil rohový DN 1/2"</t>
  </si>
  <si>
    <t>-1964103123</t>
  </si>
  <si>
    <t>725829101</t>
  </si>
  <si>
    <t>Baterie dřezové montáž ostatních typů nástěnných pákových nebo klasických</t>
  </si>
  <si>
    <t>-1305819344</t>
  </si>
  <si>
    <t xml:space="preserve">Poznámka k souboru cen:_x000d_
1. V ceně -1422 není započten napájecí zdroj. </t>
  </si>
  <si>
    <t xml:space="preserve">1            "D1 viz.přílohy PD: D.1.7.01 až D.1.7.05</t>
  </si>
  <si>
    <t>55145748X24</t>
  </si>
  <si>
    <t>Páková baterie dřezová nástěnná (2x ½“) D1 VL</t>
  </si>
  <si>
    <t>2133407944</t>
  </si>
  <si>
    <t>725829111</t>
  </si>
  <si>
    <t>Baterie dřezové montáž ostatních typů stojánkových G 1/2</t>
  </si>
  <si>
    <t>1730965908</t>
  </si>
  <si>
    <t xml:space="preserve">2            "D viz.přílohy PD: D.1.7.01 až D.1.7.05</t>
  </si>
  <si>
    <t>551457791X25</t>
  </si>
  <si>
    <t xml:space="preserve">Páková baterie dřezová stojánková </t>
  </si>
  <si>
    <t>-1385530127</t>
  </si>
  <si>
    <t>725829131</t>
  </si>
  <si>
    <t>Baterie umyvadlové montáž ostatních typů stojánkových G 1/2</t>
  </si>
  <si>
    <t>1026795607</t>
  </si>
  <si>
    <t xml:space="preserve">Poznámka k souboru cen:_x000d_
1. V cenách –2654, 56, -9101-9202 není započten napájecí zdroj. </t>
  </si>
  <si>
    <t>551444061X11</t>
  </si>
  <si>
    <t>Stojánková páková baterie umyvadlová, materiál mosaz, povrchová úprava chrom, keramická kartuše, s omezovačem TV 0,1 l/s, (SV+TV)</t>
  </si>
  <si>
    <t>-860511514</t>
  </si>
  <si>
    <t>551444061X12</t>
  </si>
  <si>
    <t>Stojánková páková baterie umyvadlová zdravotní s prodlouženou pákou 180 mm materiál mosaz, povrchová úprava chrom, keramická kartuše, úsporná 0,1 l/s, (SV+TV)</t>
  </si>
  <si>
    <t>929404043</t>
  </si>
  <si>
    <t>725829132</t>
  </si>
  <si>
    <t>Baterie umyvadlové montáž ostatních typů stojánkových automatických senzorových</t>
  </si>
  <si>
    <t>-62951286</t>
  </si>
  <si>
    <t>551444071X13</t>
  </si>
  <si>
    <t>Elektronická stojánková baterie umyvadlová, vč. ovládání teploty vody materiál mosaz povrchová úprava chrom keramická kartuše úsporná 0,1 l/s, (SV+TV)</t>
  </si>
  <si>
    <t>2139306808</t>
  </si>
  <si>
    <t>725849411</t>
  </si>
  <si>
    <t>Baterie sprchové montáž nástěnných baterií s nastavitelnou výškou sprchy</t>
  </si>
  <si>
    <t>-367915700</t>
  </si>
  <si>
    <t xml:space="preserve">Poznámka k souboru cen:_x000d_
1. V cenách –1353-54, -1414 není započten napájecí zdroj. </t>
  </si>
  <si>
    <t>551456701X26</t>
  </si>
  <si>
    <t>Sprchová páková baterie nástěnná (SV+TV), (2x ½“) sprchový komplet (držák, hadice 150 cm, růžice s úsporným proudem 0,15 l/s, mýdlenka)</t>
  </si>
  <si>
    <t>1159174586</t>
  </si>
  <si>
    <t>725861102</t>
  </si>
  <si>
    <t xml:space="preserve">Zápachové uzávěrky zařizovacích předmětů pro umyvadla DN 40 </t>
  </si>
  <si>
    <t>790039956</t>
  </si>
  <si>
    <t xml:space="preserve">Poznámka k souboru cen:_x000d_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</si>
  <si>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 xml:space="preserve">2            "U1 viz.přílohy PD: D.1.7.01 až D.1.7.05</t>
  </si>
  <si>
    <t>725862103</t>
  </si>
  <si>
    <t xml:space="preserve">Zápachové uzávěrky zařizovacích předmětů pro dřezy DN 40/50 </t>
  </si>
  <si>
    <t>662805387</t>
  </si>
  <si>
    <t>725865311</t>
  </si>
  <si>
    <t xml:space="preserve">Zápachové uzávěrky zařizovacích předmětů pro vany sprchových koutů s kulovým kloubem na odtoku DN 40/50 </t>
  </si>
  <si>
    <t>1256922118</t>
  </si>
  <si>
    <t>725869101</t>
  </si>
  <si>
    <t>Zápachové uzávěrky zařizovacích předmětů montáž zápachových uzávěrek umyvadlových do DN 40</t>
  </si>
  <si>
    <t>279665061</t>
  </si>
  <si>
    <t xml:space="preserve">1            "Ui viz.přílohy PD: D.1.7.01 až D.1.7.05</t>
  </si>
  <si>
    <t>551613261X27</t>
  </si>
  <si>
    <t>Zápachová uzávěrka umyvadlová „invalidní“ – nepřekážející, DN 40 mm chrom - dle vyhlášky č. 398/2009 Sb.Ui</t>
  </si>
  <si>
    <t>725869204</t>
  </si>
  <si>
    <t>Zápachové uzávěrky zařizovacích předmětů montáž zápachových uzávěrek dřezových jednodílných DN 50</t>
  </si>
  <si>
    <t>617785599</t>
  </si>
  <si>
    <t>551613181X28</t>
  </si>
  <si>
    <t>Zápachová uzávěrka pro nástěnnou výlevku DN 50 - chrom</t>
  </si>
  <si>
    <t>-1649828201</t>
  </si>
  <si>
    <t>725879100X15</t>
  </si>
  <si>
    <t>Připojení nápojového automatu - není součástí ZTI</t>
  </si>
  <si>
    <t>-350295283</t>
  </si>
  <si>
    <t xml:space="preserve">1            "NA viz.přílohy PD: D.1.7.01 až D.1.7.05</t>
  </si>
  <si>
    <t>725980121</t>
  </si>
  <si>
    <t>Dvířka 15/15</t>
  </si>
  <si>
    <t>-56768816</t>
  </si>
  <si>
    <t xml:space="preserve">1            "viz.přílohy PD: D.1.7.01,D.1.7.07 až D.1.7.09</t>
  </si>
  <si>
    <t>725980123</t>
  </si>
  <si>
    <t>Dvířka 30/30</t>
  </si>
  <si>
    <t>-117366538</t>
  </si>
  <si>
    <t xml:space="preserve">2            "viz.přílohy PD: D.1.7.01,D.1.7.07 až D.1.7.09</t>
  </si>
  <si>
    <t>837377983</t>
  </si>
  <si>
    <t>D.1.8 - Zařízení silnoproudé elektrotechniky vč.bleskosvodů</t>
  </si>
  <si>
    <t>HSV - HSV</t>
  </si>
  <si>
    <t xml:space="preserve">    741-ma - Elektroinstalace - silnoproud - montážní materiál</t>
  </si>
  <si>
    <t xml:space="preserve">    741 - Elektroinstalace - silnoproud - montážní práce</t>
  </si>
  <si>
    <t xml:space="preserve">    R - DODÁVKY</t>
  </si>
  <si>
    <t xml:space="preserve">      RE - ROZVADEČ RE</t>
  </si>
  <si>
    <t xml:space="preserve">      RT+RS1 - ROZVADEČ RT+RS1</t>
  </si>
  <si>
    <t xml:space="preserve">      RS2 - ROZVADEČ RS2</t>
  </si>
  <si>
    <t xml:space="preserve">      DRC1 - Doplnění rozvaděče 1x jistič C10/1</t>
  </si>
  <si>
    <t xml:space="preserve">      DRC2 - Doplnění rozvaděče 1x jistič C20/1</t>
  </si>
  <si>
    <t xml:space="preserve">    741BL - Bleskosvod</t>
  </si>
  <si>
    <t xml:space="preserve">      741BLma - Bleskosvod - montážní materiál</t>
  </si>
  <si>
    <t xml:space="preserve">      741BLmo - Bleskosvod - montážní práce</t>
  </si>
  <si>
    <t>741-ma</t>
  </si>
  <si>
    <t>Elektroinstalace - silnoproud - montážní materiál</t>
  </si>
  <si>
    <t>341110301</t>
  </si>
  <si>
    <t>kabel silový s Cu jádrem CYKY-O 3x1,5 mm2</t>
  </si>
  <si>
    <t>1433676466</t>
  </si>
  <si>
    <t>341110302</t>
  </si>
  <si>
    <t>kabel silový s Cu jádrem CYKY-J 3x1,5 mm2</t>
  </si>
  <si>
    <t>463172259</t>
  </si>
  <si>
    <t>341110362</t>
  </si>
  <si>
    <t>kabel silový s Cu jádrem CYKY-J 3x2,5 mm2</t>
  </si>
  <si>
    <t>1232307908</t>
  </si>
  <si>
    <t>341110422</t>
  </si>
  <si>
    <t>kabel silový s Cu jádrem CYKY-J 3x4 mm2</t>
  </si>
  <si>
    <t>72553730</t>
  </si>
  <si>
    <t>341110902</t>
  </si>
  <si>
    <t>kabel silový s Cu jádrem CYKY-J 5x1,5 mm2</t>
  </si>
  <si>
    <t>1789283897</t>
  </si>
  <si>
    <t>341110982</t>
  </si>
  <si>
    <t>kabel silový s Cu jádrem CYKY-J 5x4 mm2</t>
  </si>
  <si>
    <t>247874422</t>
  </si>
  <si>
    <t>341111012X01</t>
  </si>
  <si>
    <t>kabel silový s Cu jádrem CYKY-J 5x10 mm2</t>
  </si>
  <si>
    <t>1295445781</t>
  </si>
  <si>
    <t>341110762</t>
  </si>
  <si>
    <t>kabel silový s Cu jádrem CYKY-J 4x10 mm2</t>
  </si>
  <si>
    <t>-1575175130</t>
  </si>
  <si>
    <t>341116102</t>
  </si>
  <si>
    <t>kabel silový s Cu jádrem 1-CYKY-J 4x25 mm2</t>
  </si>
  <si>
    <t>1683346114</t>
  </si>
  <si>
    <t>Rpoložka</t>
  </si>
  <si>
    <t xml:space="preserve">1-CXKH-V180-O  3x1.5 B2ca,s1,d0                       uložený pevně</t>
  </si>
  <si>
    <t>-555873781</t>
  </si>
  <si>
    <t>341215500</t>
  </si>
  <si>
    <t>kabel sdělovací JYTY Al laminovanou fólií 2x1 mm</t>
  </si>
  <si>
    <t>-1109003391</t>
  </si>
  <si>
    <t>341408251X04</t>
  </si>
  <si>
    <t xml:space="preserve">vodič silový s Cu jádrem CY H05 V-U 4 mm2 zelenožlutý  -  ochranné  pospojení </t>
  </si>
  <si>
    <t>2075927998</t>
  </si>
  <si>
    <t>341408682X03</t>
  </si>
  <si>
    <t xml:space="preserve">vodič silový s Cu jádrem CYA H05 V-K 16 mm2 zelenožlutý  -  ochranné  pospojení </t>
  </si>
  <si>
    <t>93822717</t>
  </si>
  <si>
    <t>341421701X05</t>
  </si>
  <si>
    <t xml:space="preserve">vodič silový s Cu jádrem CYA H05 V-K 25 mm2 zelenožlutý  -  ochranné  pospojení </t>
  </si>
  <si>
    <t>-489923540</t>
  </si>
  <si>
    <t>34143808X06</t>
  </si>
  <si>
    <t>CGSG (H05RN-F) 3Cx1,5 - uložený volně</t>
  </si>
  <si>
    <t>-940674287</t>
  </si>
  <si>
    <t>34143810X07</t>
  </si>
  <si>
    <t>CGSG (H05RN-F) 3Cx2,5 - uložený volně</t>
  </si>
  <si>
    <t>1434511969</t>
  </si>
  <si>
    <t>35441936X08</t>
  </si>
  <si>
    <t>Svorka pro ochranné pospojení</t>
  </si>
  <si>
    <t>-1264675826</t>
  </si>
  <si>
    <t>345355311X09</t>
  </si>
  <si>
    <t xml:space="preserve">spínač jednopólový 10A řaz.1 zapuštěný IP20 </t>
  </si>
  <si>
    <t>-356305538</t>
  </si>
  <si>
    <t>345357991</t>
  </si>
  <si>
    <t xml:space="preserve">ovladač 10A  řaz.1/0  zapuštěný IP20</t>
  </si>
  <si>
    <t>-1560568915</t>
  </si>
  <si>
    <t>345357851</t>
  </si>
  <si>
    <t>spínač jednopólový 10A.1S se signální doutnavkou zapuštěný IP20</t>
  </si>
  <si>
    <t>862703587</t>
  </si>
  <si>
    <t>345355721</t>
  </si>
  <si>
    <t>spínač řazení 5 10A zapuštěný IP20</t>
  </si>
  <si>
    <t>2074806929</t>
  </si>
  <si>
    <t>345355521</t>
  </si>
  <si>
    <t>Spínač 10A řaz.6 zapuštěný IP20</t>
  </si>
  <si>
    <t>1528672661</t>
  </si>
  <si>
    <t>345357101</t>
  </si>
  <si>
    <t>Spínač řazení 7 10A zapuštěný IP20</t>
  </si>
  <si>
    <t>12108156</t>
  </si>
  <si>
    <t>345364900</t>
  </si>
  <si>
    <t>kryt spínače jednopáčkový jednoduchý pro spínače řazení 1,2,6,7,1/0 3558A-A651</t>
  </si>
  <si>
    <t>721299900</t>
  </si>
  <si>
    <t>11+20+14+1</t>
  </si>
  <si>
    <t>345364921X10</t>
  </si>
  <si>
    <t>kryt spínače jednopáčkový jednoduchý pro spínače řazení 5</t>
  </si>
  <si>
    <t>-1658114229</t>
  </si>
  <si>
    <t>345364940</t>
  </si>
  <si>
    <t>kryt spínače jednoduchý s průzorem 3558A-A653</t>
  </si>
  <si>
    <t>1800788025</t>
  </si>
  <si>
    <t>345511021X11</t>
  </si>
  <si>
    <t xml:space="preserve">zásuvka 250V, 10/16A   jednonásobná zapuštěná IP20</t>
  </si>
  <si>
    <t>-1231051209</t>
  </si>
  <si>
    <t>345522000</t>
  </si>
  <si>
    <t>kryt pro kompletní spodky zásuvek 5518A-A2341</t>
  </si>
  <si>
    <t>-1585052330</t>
  </si>
  <si>
    <t>34500000</t>
  </si>
  <si>
    <t xml:space="preserve">Zásuvka  250V, 10/16A  s přepět.ochranou zapuštěný IP20  + kryt</t>
  </si>
  <si>
    <t>-443992421</t>
  </si>
  <si>
    <t>345367000</t>
  </si>
  <si>
    <t>rámeček pro spínače a zásuvky 3901A-B10 jednonásobný</t>
  </si>
  <si>
    <t>598619074</t>
  </si>
  <si>
    <t>345367050</t>
  </si>
  <si>
    <t>rámeček pro spínače a zásuvky 3901A-B20 dvojnásobný, vodorovný</t>
  </si>
  <si>
    <t>793067721</t>
  </si>
  <si>
    <t>345367100</t>
  </si>
  <si>
    <t>rámeček pro spínače a zásuvky 3901A-B30 trojnásobný, vodorovný</t>
  </si>
  <si>
    <t>442761626</t>
  </si>
  <si>
    <t>Rpoložka001</t>
  </si>
  <si>
    <t xml:space="preserve">Spínač  10A  řaz.1  IP54 nástěnný</t>
  </si>
  <si>
    <t>-1458210718</t>
  </si>
  <si>
    <t>Rpoložka002</t>
  </si>
  <si>
    <t xml:space="preserve">Zásuvka  250V/16A nástěnná IP54</t>
  </si>
  <si>
    <t>2111781792</t>
  </si>
  <si>
    <t>Rpoložka003</t>
  </si>
  <si>
    <t xml:space="preserve">Zasklené stop tlačítko  3zap/3vyp kontakty  TOTAL-STOP CENTRAL STOP</t>
  </si>
  <si>
    <t>1658297116</t>
  </si>
  <si>
    <t>Rpoložka004</t>
  </si>
  <si>
    <t xml:space="preserve">pohyb.spínač pro dlouhé chodby (dosah až 20m na obě strany)  2,3kW, relé, 15s-30min 10-2000Lx  IP44   nastavení dálkovým ovladačem</t>
  </si>
  <si>
    <t>1390856340</t>
  </si>
  <si>
    <t>Rpoložka005</t>
  </si>
  <si>
    <t>Infračervený dálkový ovladač pro nastavení parmetrů pohyblivých spínačů (IR dálkový ovladač)</t>
  </si>
  <si>
    <t>2056527075</t>
  </si>
  <si>
    <t>Rpoložka006</t>
  </si>
  <si>
    <t>Spínač se snímačem pohybu 230V/740W+relé nástěnný IP54</t>
  </si>
  <si>
    <t>1822611398</t>
  </si>
  <si>
    <t>Rpoložka007</t>
  </si>
  <si>
    <t>Časový spínač ventilátoru</t>
  </si>
  <si>
    <t>1374246877</t>
  </si>
  <si>
    <t>Rpoložka011</t>
  </si>
  <si>
    <t>Zdroj pro aut baterie max.3ks ventily</t>
  </si>
  <si>
    <t>-573819641</t>
  </si>
  <si>
    <t>Rpoložka013</t>
  </si>
  <si>
    <t xml:space="preserve">Osoušeč rukou 230V/1,8kW  v provedení antivandal  s krytem z hliníkového tlakového odlitku</t>
  </si>
  <si>
    <t>417852071</t>
  </si>
  <si>
    <t>358252520</t>
  </si>
  <si>
    <t>pojistka nožová 80A nízkoztrátová 6.70 W, provedení normální, charakteristika gG</t>
  </si>
  <si>
    <t>460767101</t>
  </si>
  <si>
    <t>Rpoložka014</t>
  </si>
  <si>
    <t xml:space="preserve">TOPNÁ ROHOŽ POD DLAŽBU  230V/75W, 0,5x1m / 150W/m2</t>
  </si>
  <si>
    <t>1733579995</t>
  </si>
  <si>
    <t>Rpoložka015</t>
  </si>
  <si>
    <t xml:space="preserve">TOPNÁ ROHOŽ POD DLAŽBU  230V/150W,  0,5x2m / 150W/m2</t>
  </si>
  <si>
    <t>-1784904534</t>
  </si>
  <si>
    <t>Rpoložka016</t>
  </si>
  <si>
    <t xml:space="preserve">TOPNÁ ROHOŽ POD DLAŽBU  230V/300W,  0,5x6m / 100W/m2</t>
  </si>
  <si>
    <t>-1507728253</t>
  </si>
  <si>
    <t>Rpoložka017</t>
  </si>
  <si>
    <t xml:space="preserve">TOPNÁ ROHOŽ POD DLAŽBU  230V/500W,  0,5x10m / 100W/m2</t>
  </si>
  <si>
    <t>-1599606398</t>
  </si>
  <si>
    <t>Rpoložka018</t>
  </si>
  <si>
    <t xml:space="preserve">TOPNÁ ROHOŽ POD DLAŽBU  230V/500W,  0,5x16m / 100W/m2</t>
  </si>
  <si>
    <t>-796231480</t>
  </si>
  <si>
    <t>Rpoložka019</t>
  </si>
  <si>
    <t xml:space="preserve">TOPNÁ ROHOŽ POD DLAŽBU  230V/500W,  0,5x20m / 100W/m2</t>
  </si>
  <si>
    <t>323602777</t>
  </si>
  <si>
    <t>Rpoložka020</t>
  </si>
  <si>
    <t xml:space="preserve">Programovatelný termostat prostorový   5-35°C + rámeček, pro připojení externího čidla teploty</t>
  </si>
  <si>
    <t>-1782998564</t>
  </si>
  <si>
    <t>Rpoložka021</t>
  </si>
  <si>
    <t xml:space="preserve">Čidlo teploty do podlahy  přívod 10m</t>
  </si>
  <si>
    <t>159376063</t>
  </si>
  <si>
    <t>Rpoložka022</t>
  </si>
  <si>
    <t xml:space="preserve">El.přímotopný konvektor 230V/500W s termostatem  IP24 vysoce kvalitní ocelové trubkové topné těleso s hliníkovými lamelami pro lepší předávání tepla</t>
  </si>
  <si>
    <t>590287943</t>
  </si>
  <si>
    <t>Rpoložka023</t>
  </si>
  <si>
    <t xml:space="preserve">El.přímotopný konvektor 230V/1000W s termostatem  IP24 vysoce kvalitní ocelové trubkové topné těleso s hliníkovými lamelami pro lepší předávání tepla</t>
  </si>
  <si>
    <t>-1642840144</t>
  </si>
  <si>
    <t>Rpoložka024</t>
  </si>
  <si>
    <t xml:space="preserve">El.přímotopný konvektor 230V/1250W s termostatem  IP24 vysoce kvalitní ocelové trubkové topné těleso s hliníkovými lamelami pro lepší předávání tepla</t>
  </si>
  <si>
    <t>-11894130</t>
  </si>
  <si>
    <t>Rpoložka025</t>
  </si>
  <si>
    <t xml:space="preserve">El.přímotopný konvektor 230V/2000W s termostatem  IP24 vysoce kvalitní ocelové trubkové topné těleso s hliníkovými lamelami pro lepší předávání tepla</t>
  </si>
  <si>
    <t>790272851</t>
  </si>
  <si>
    <t>Rpoložka026</t>
  </si>
  <si>
    <t>Otopné trubkové těleso 1830x450mm s elektrickým ohřevem 230V/300W</t>
  </si>
  <si>
    <t>-519565535</t>
  </si>
  <si>
    <t>Rpoložka027</t>
  </si>
  <si>
    <t>Termostat pro otopné trubkové těleso s elektrickým ohřevem</t>
  </si>
  <si>
    <t>-1078969365</t>
  </si>
  <si>
    <t>Rpoložka028</t>
  </si>
  <si>
    <t xml:space="preserve">Podlahová krabice 470x470 pro zásuvky   pro 12modulů 45x45mm  vč.víka a příslušenství</t>
  </si>
  <si>
    <t>-1557433398</t>
  </si>
  <si>
    <t>Rpoložka029</t>
  </si>
  <si>
    <t xml:space="preserve">Zásuvka  250V/16A  modul 45x45mm</t>
  </si>
  <si>
    <t>-480198856</t>
  </si>
  <si>
    <t>Rpoložka030</t>
  </si>
  <si>
    <t xml:space="preserve">Zásuvka  250V/16A s přepět. Ochranou                           modul 45x45mm</t>
  </si>
  <si>
    <t>1068504263</t>
  </si>
  <si>
    <t>Rpoložka031</t>
  </si>
  <si>
    <t>Modul 22,5x45 se záclonkou pro sděl zásuvky</t>
  </si>
  <si>
    <t>-462533836</t>
  </si>
  <si>
    <t>Rpoložka032</t>
  </si>
  <si>
    <t xml:space="preserve">Krabice  přístrojová pr.68mm do hořlavých podkladů</t>
  </si>
  <si>
    <t>-74368149</t>
  </si>
  <si>
    <t>Rpoložka033</t>
  </si>
  <si>
    <t xml:space="preserve">Krabice  odbočná pr.68mm do hořlavých podkladů</t>
  </si>
  <si>
    <t>-1187224796</t>
  </si>
  <si>
    <t>Rpoložka034</t>
  </si>
  <si>
    <t>Krabice rozvodková pr.68mm do hořlavých podkladů</t>
  </si>
  <si>
    <t>-1142520626</t>
  </si>
  <si>
    <t>Rpoložka035</t>
  </si>
  <si>
    <t>Krabice rozvodková pr.97mm do hořlavých podkladů</t>
  </si>
  <si>
    <t>-1430128263</t>
  </si>
  <si>
    <t>Rpoložka036</t>
  </si>
  <si>
    <t xml:space="preserve">Krabice 125x125  odbočná  do hořlavých podkladů</t>
  </si>
  <si>
    <t>1012939114</t>
  </si>
  <si>
    <t>345715240</t>
  </si>
  <si>
    <t>krabice přístrojová odbočná s víčkem z PH, 132x132 mm, hloubka 72 mm</t>
  </si>
  <si>
    <t>1280891021</t>
  </si>
  <si>
    <t>345715440</t>
  </si>
  <si>
    <t>skříň rozvodná, 205x255 mm, hloubka 66 mm</t>
  </si>
  <si>
    <t>525935483</t>
  </si>
  <si>
    <t>34564010</t>
  </si>
  <si>
    <t xml:space="preserve">Rozvodková krabice   IP54  5x4mm</t>
  </si>
  <si>
    <t>-857879040</t>
  </si>
  <si>
    <t>Rpoložka037</t>
  </si>
  <si>
    <t xml:space="preserve">PŘIPOJOVACÍ SVORKOVNICE  (5x2.5)  s odlehčovací sponou IP20</t>
  </si>
  <si>
    <t>-535247203</t>
  </si>
  <si>
    <t>345710630</t>
  </si>
  <si>
    <t>trubka elektroinstalační ohebná z PVC (ČSN) 2323</t>
  </si>
  <si>
    <t>1243276297</t>
  </si>
  <si>
    <t>345710640</t>
  </si>
  <si>
    <t>trubka elektroinstalační ohebná z PVC (ČSN) 2329</t>
  </si>
  <si>
    <t>743294566</t>
  </si>
  <si>
    <t>345718340</t>
  </si>
  <si>
    <t>lišta elektroinstalační vkládací 18 x 13</t>
  </si>
  <si>
    <t>-1598801975</t>
  </si>
  <si>
    <t>34572114X13</t>
  </si>
  <si>
    <t xml:space="preserve">Lišta vkládací  40x20mm</t>
  </si>
  <si>
    <t>1956476267</t>
  </si>
  <si>
    <t>34572125X14</t>
  </si>
  <si>
    <t xml:space="preserve">Lišta vkládací  40x40mm</t>
  </si>
  <si>
    <t>-1472358272</t>
  </si>
  <si>
    <t>Rpoložka038</t>
  </si>
  <si>
    <t xml:space="preserve">Tabulka  formát  A 4</t>
  </si>
  <si>
    <t>-926548654</t>
  </si>
  <si>
    <t>Rpoložka039</t>
  </si>
  <si>
    <t xml:space="preserve">Stropní svítidlo zapuštěné  + box,  rámeček bílý, foukané sklo, LED 19 W  165 x 105 mm</t>
  </si>
  <si>
    <t>53137339</t>
  </si>
  <si>
    <t>Rpoložka040</t>
  </si>
  <si>
    <t xml:space="preserve">Stropní svítidlo centrální broušený kov, textilní stínítko - barva smetanová průměr 500mm, výška 226mm  3x13W E27 230V úsporné žárovky</t>
  </si>
  <si>
    <t>-726802719</t>
  </si>
  <si>
    <t>Rpoložka041</t>
  </si>
  <si>
    <t xml:space="preserve">Stropní svítidlo centrální chrom, textilní stínítko - barva bílá, skleněný ověsek průměr 500mm, výška 350mm  3x23W E27 230V úsporné žárovky</t>
  </si>
  <si>
    <t>1430461840</t>
  </si>
  <si>
    <t>Rpoložka042</t>
  </si>
  <si>
    <t xml:space="preserve">Stropní svítidlo svěšené -  kov černá, chrom průměr160mm, výška celková max 1200mm 1x40W E27 230V úsporné žárovky</t>
  </si>
  <si>
    <t>-8489725</t>
  </si>
  <si>
    <t>Rpoložka043</t>
  </si>
  <si>
    <t>Stropní svítidlo svěšené - matný hliník délka 1175mm 1x28W E27 230V úsporné žárovky</t>
  </si>
  <si>
    <t>-1293053992</t>
  </si>
  <si>
    <t>Rpoložka044</t>
  </si>
  <si>
    <t>Svítidlo do napájecí lišty 12V - směrovatelné</t>
  </si>
  <si>
    <t>515178078</t>
  </si>
  <si>
    <t>Rpoložka045</t>
  </si>
  <si>
    <t>Napájecí lišta 3m Combi rail pro light</t>
  </si>
  <si>
    <t>1417740242</t>
  </si>
  <si>
    <t>Rpoložka046</t>
  </si>
  <si>
    <t>Trafo pro napájecí lištu</t>
  </si>
  <si>
    <t>-399287906</t>
  </si>
  <si>
    <t>Rpoložka047</t>
  </si>
  <si>
    <t xml:space="preserve">Stropní svítidlo liniové česaný hliník  90x37x887mm,  T5 lineární zářivka, trafo včetně</t>
  </si>
  <si>
    <t>-166302813</t>
  </si>
  <si>
    <t>Rpoložka048</t>
  </si>
  <si>
    <t>Nástěnné svítidlo mléčné sklo 340x170x105mm, 2x18W.</t>
  </si>
  <si>
    <t>1290596215</t>
  </si>
  <si>
    <t>Rpoložka049</t>
  </si>
  <si>
    <t xml:space="preserve">Zářivkové IP65 nástěnné (pr.327mm) 1x22W-EP kryt plast    el.předřadník  + zdroj</t>
  </si>
  <si>
    <t>535148868</t>
  </si>
  <si>
    <t>Rpoložka050</t>
  </si>
  <si>
    <t xml:space="preserve">Zářivkové IP66 stropní/závěsné  průmyslové  2x36W-EP  plexi kryt +   el.předřadník  + zdroje</t>
  </si>
  <si>
    <t>675680483</t>
  </si>
  <si>
    <t>Rpoložka051</t>
  </si>
  <si>
    <t xml:space="preserve">Svítidlo nouzové s vlastním zdrojem IP65  1x8W/1hod  400lm + piktogram, směr úniku</t>
  </si>
  <si>
    <t>-223133207</t>
  </si>
  <si>
    <t>Rpoložka052</t>
  </si>
  <si>
    <t xml:space="preserve">lankový závěs 0,5m (1pár)  + přívodní šňůra</t>
  </si>
  <si>
    <t>-709464131</t>
  </si>
  <si>
    <t>Rpoložka053</t>
  </si>
  <si>
    <t>Protipožární ucpávka kabelové trasy dle ČSN (zatmelení otvorů ve zdivu protipož. tmelem + štítek)</t>
  </si>
  <si>
    <t>-2056299389</t>
  </si>
  <si>
    <t>741</t>
  </si>
  <si>
    <t>Elektroinstalace - silnoproud - montážní práce</t>
  </si>
  <si>
    <t>741122611</t>
  </si>
  <si>
    <t>Montáž kabelů měděných bez ukončení uložených pevně plných kulatých nebo bezhalogenových (CYKY) počtu a průřezu žil 3x1,5 až 6 mm2</t>
  </si>
  <si>
    <t>-1971264258</t>
  </si>
  <si>
    <t>333,00+1116,00+770,00+12,00</t>
  </si>
  <si>
    <t>741122641</t>
  </si>
  <si>
    <t>Montáž kabelů měděných bez ukončení uložených pevně plných kulatých nebo bezhalogenových (CYKY) počtu a průřezu žil 5x1,5 až 2,5 mm2</t>
  </si>
  <si>
    <t>-508069034</t>
  </si>
  <si>
    <t>741122642</t>
  </si>
  <si>
    <t>Montáž kabelů měděných bez ukončení uložených pevně plných kulatých nebo bezhalogenových (CYKY) počtu a průřezu žil 5x4 až 6 mm2</t>
  </si>
  <si>
    <t>-1934697544</t>
  </si>
  <si>
    <t>741122643</t>
  </si>
  <si>
    <t>Montáž kabelů měděných bez ukončení uložených pevně plných kulatých nebo bezhalogenových (CYKY) počtu a průřezu žil 5x10 mm2</t>
  </si>
  <si>
    <t>-964510579</t>
  </si>
  <si>
    <t>741122623</t>
  </si>
  <si>
    <t>Montáž kabelů měděných bez ukončení uložených pevně plných kulatých nebo bezhalogenových (CYKY) počtu a průřezu žil 4x10 mm2</t>
  </si>
  <si>
    <t>389813415</t>
  </si>
  <si>
    <t>741122624</t>
  </si>
  <si>
    <t>Montáž kabelů měděných bez ukončení uložených pevně plných kulatých nebo bezhalogenových (CYKY) počtu a průřezu žil 4x16 až 25 mm2</t>
  </si>
  <si>
    <t>-662806583</t>
  </si>
  <si>
    <t>12,00+18,00</t>
  </si>
  <si>
    <t>741R položka</t>
  </si>
  <si>
    <t>Montáž 1-CXKH-V180-O 3x1.5 B2ca,s1,d0 uložený pevně</t>
  </si>
  <si>
    <t>-212467753</t>
  </si>
  <si>
    <t>741124733</t>
  </si>
  <si>
    <t>Montáž kabelů měděných ovládacích bez ukončení uložených pevně stíněných ovládacích s plným jádrem (JYTY) počtu a průměru žil 2 až 19x1 mm2</t>
  </si>
  <si>
    <t>-2089776529</t>
  </si>
  <si>
    <t>741120301</t>
  </si>
  <si>
    <t>Montáž vodičů izolovaných měděných bez ukončení uložených pevně plných a laněných s PVC pláštěm, bezhalogenových, ohniodolných (CY, CHAH-R(V)) průřezu žíly 0,55 až 16 mm2</t>
  </si>
  <si>
    <t>-1809103373</t>
  </si>
  <si>
    <t>48,00+50,00</t>
  </si>
  <si>
    <t>741120303</t>
  </si>
  <si>
    <t>Montáž vodičů izolovaných měděných bez ukončení uložených pevně plných a laněných s PVC pláštěm, bezhalogenových, ohniodolných (CY, CHAH-R(V)) průřezu žíly 25 až 35 mm2</t>
  </si>
  <si>
    <t>954214921</t>
  </si>
  <si>
    <t>741120541</t>
  </si>
  <si>
    <t>Montáž šňůr měděných bez ukončení uložených volně těžkých (CGTG) průřezu do 2,5 mm2, počtu žil do 7</t>
  </si>
  <si>
    <t>213983522</t>
  </si>
  <si>
    <t>45,00+28,00</t>
  </si>
  <si>
    <t>74162X001</t>
  </si>
  <si>
    <t>Montáž svorky pro ochranné pospojení</t>
  </si>
  <si>
    <t>1362173552</t>
  </si>
  <si>
    <t>741130115</t>
  </si>
  <si>
    <t>Ukončení šnůř se zapojením počtu a průřezu žil 3x0,35 až 4 mm2</t>
  </si>
  <si>
    <t>-382824032</t>
  </si>
  <si>
    <t>741132103</t>
  </si>
  <si>
    <t>Ukončení kabelů smršťovací záklopkou nebo páskou se zapojením bez letování, počtu a průřezu žil 3x1,5 až 4 mm2</t>
  </si>
  <si>
    <t>-462388326</t>
  </si>
  <si>
    <t>741132145</t>
  </si>
  <si>
    <t>Ukončení kabelů smršťovací záklopkou nebo páskou se zapojením bez letování, počtu a průřezu žil 5x1,5 až 4 mm2</t>
  </si>
  <si>
    <t>-500084808</t>
  </si>
  <si>
    <t>741132147</t>
  </si>
  <si>
    <t>Ukončení kabelů smršťovací záklopkou nebo páskou se zapojením bez letování, počtu a průřezu žil 5x10 mm2</t>
  </si>
  <si>
    <t>93050353</t>
  </si>
  <si>
    <t>741132132</t>
  </si>
  <si>
    <t>Ukončení kabelů smršťovací záklopkou nebo páskou se zapojením bez letování, počtu a průřezu žil 4x10 mm2</t>
  </si>
  <si>
    <t>1591476438</t>
  </si>
  <si>
    <t>741132133</t>
  </si>
  <si>
    <t>Ukončení kabelů smršťovací záklopkou nebo páskou se zapojením bez letování, počtu a průřezu žil 4x16 mm2</t>
  </si>
  <si>
    <t>1290570552</t>
  </si>
  <si>
    <t>741132134</t>
  </si>
  <si>
    <t>Ukončení kabelů smršťovací záklopkou nebo páskou se zapojením bez letování, počtu a průřezu žil 4x25 mm2</t>
  </si>
  <si>
    <t>-2005568863</t>
  </si>
  <si>
    <t>741310101</t>
  </si>
  <si>
    <t>Montáž spínačů jedno nebo dvoupólových polozapuštěných nebo zapuštěných se zapojením vodičů bezšroubové připojení vypínačů, řazení 1-jednopólových</t>
  </si>
  <si>
    <t>-1396074480</t>
  </si>
  <si>
    <t>741310212</t>
  </si>
  <si>
    <t>Montáž spínačů jedno nebo dvoupólových polozapuštěných nebo zapuštěných se zapojením vodičů šroubové připojení, pro prostředí normální ovladačů, řazení 1/0-tlačítkových zapínacích</t>
  </si>
  <si>
    <t>1000967743</t>
  </si>
  <si>
    <t>741310102</t>
  </si>
  <si>
    <t>Montáž spínačů jedno nebo dvoupólových polozapuštěných nebo zapuštěných se zapojením vodičů bezšroubové připojení vypínačů, řazení 1S-jednopólových se signální doutnavkou</t>
  </si>
  <si>
    <t>1478615714</t>
  </si>
  <si>
    <t>741310121</t>
  </si>
  <si>
    <t>Montáž spínačů jedno nebo dvoupólových polozapuštěných nebo zapuštěných se zapojením vodičů bezšroubové připojení přepínačů, řazení 5-sériových</t>
  </si>
  <si>
    <t>719360480</t>
  </si>
  <si>
    <t>741310122</t>
  </si>
  <si>
    <t>Montáž spínačů jedno nebo dvoupólových polozapuštěných nebo zapuštěných se zapojením vodičů bezšroubové připojení přepínačů, řazení 6-střídavých</t>
  </si>
  <si>
    <t>611415128</t>
  </si>
  <si>
    <t>741310126</t>
  </si>
  <si>
    <t>Montáž spínačů jedno nebo dvoupólových polozapuštěných nebo zapuštěných se zapojením vodičů bezšroubové připojení přepínačů, řazení 7-křížových</t>
  </si>
  <si>
    <t>-574924993</t>
  </si>
  <si>
    <t>741313001</t>
  </si>
  <si>
    <t>Montáž zásuvek domovních se zapojením vodičů bezšroubové připojení polozapuštěných nebo zapuštěných 10/16 A, provedení 2P + PE</t>
  </si>
  <si>
    <t>699718733</t>
  </si>
  <si>
    <t>741313005</t>
  </si>
  <si>
    <t>Montáž zásuvek domovních se zapojením vodičů bezšroubové připojení polozapuštěných nebo zapuštěných 10/16 A, provedení 2P + PE s ochrannými clonkami a přepěťovou ochranou</t>
  </si>
  <si>
    <t>1081269549</t>
  </si>
  <si>
    <t>74111211X002</t>
  </si>
  <si>
    <t>Montáž rámeček jednonásobný</t>
  </si>
  <si>
    <t>1730037765</t>
  </si>
  <si>
    <t>74111211X003</t>
  </si>
  <si>
    <t>Montáž rámeček dvojnásobný</t>
  </si>
  <si>
    <t>1068863978</t>
  </si>
  <si>
    <t>74111211X004</t>
  </si>
  <si>
    <t>Montáž rámeček trojnásobný</t>
  </si>
  <si>
    <t>1850476226</t>
  </si>
  <si>
    <t>741Rpoložka001</t>
  </si>
  <si>
    <t>Spínač 10A řaz.1 IP54 nástěnný</t>
  </si>
  <si>
    <t>-360476628</t>
  </si>
  <si>
    <t>741Rpoložka002</t>
  </si>
  <si>
    <t>Zásuvka 250V/16A nástěnná IP54</t>
  </si>
  <si>
    <t>-1710668316</t>
  </si>
  <si>
    <t>741Rpoložka003</t>
  </si>
  <si>
    <t>Zasklené stop tlačítko 3zap/3vyp kontakty TOTAL-STOP CENTRAL STOP</t>
  </si>
  <si>
    <t>-1004311622</t>
  </si>
  <si>
    <t>741Rpoložka004</t>
  </si>
  <si>
    <t>pohyb.spínač pro dlouhé chodby (dosah až 20m na obě strany) 2,3kW, relé, 15s-30min 10-2000Lx IP44 nastavení dálkovým ovladačem</t>
  </si>
  <si>
    <t>-610356063</t>
  </si>
  <si>
    <t>741Rpoložka006</t>
  </si>
  <si>
    <t>-589315640</t>
  </si>
  <si>
    <t>741Rpoložka007</t>
  </si>
  <si>
    <t>699952072</t>
  </si>
  <si>
    <t>741Rpoložka008</t>
  </si>
  <si>
    <t>Zapojení ventilátorů - ventilátor dodávka VZT</t>
  </si>
  <si>
    <t>815052186</t>
  </si>
  <si>
    <t>741Rpoložka009</t>
  </si>
  <si>
    <t>Zapojení venkovní jednotky klimatizace - klim. dodávka VZT</t>
  </si>
  <si>
    <t>-744340983</t>
  </si>
  <si>
    <t>741Rpoložka010</t>
  </si>
  <si>
    <t>Zapojení vnitřní jednotky klimatizace - klim. dodávka VZT</t>
  </si>
  <si>
    <t>629297661</t>
  </si>
  <si>
    <t>741Rpoložka011</t>
  </si>
  <si>
    <t>-2078052924</t>
  </si>
  <si>
    <t>741Rpoložka012</t>
  </si>
  <si>
    <t>Zapojení aut.ventilů. baterií</t>
  </si>
  <si>
    <t>1296459176</t>
  </si>
  <si>
    <t>741Rpoložka013</t>
  </si>
  <si>
    <t>Osoušeč rukou 230V/1,8kW v provedení antivandal s krytem z hliníkového tlakového odlitku</t>
  </si>
  <si>
    <t>1613135635</t>
  </si>
  <si>
    <t>741320022</t>
  </si>
  <si>
    <t>Montáž pojistek se zapojením vodičů pojistkových částí spodků do 500 V 63 A</t>
  </si>
  <si>
    <t>1578480232</t>
  </si>
  <si>
    <t>741Rpoložka014</t>
  </si>
  <si>
    <t>TOPNÁ ROHOŽ POD DLAŽBU 230V/75W, 0,5x1m / 150W/m2</t>
  </si>
  <si>
    <t>347823794</t>
  </si>
  <si>
    <t>741Rpoložka015</t>
  </si>
  <si>
    <t>TOPNÁ ROHOŽ POD DLAŽBU 230V/150W, 0,5x2m / 150W/m2</t>
  </si>
  <si>
    <t>-1886427524</t>
  </si>
  <si>
    <t>741Rpoložka016</t>
  </si>
  <si>
    <t>TOPNÁ ROHOŽ POD DLAŽBU 230V/300W, 0,5x6m / 100W/m2</t>
  </si>
  <si>
    <t>494952842</t>
  </si>
  <si>
    <t>741Rpoložka017</t>
  </si>
  <si>
    <t>TOPNÁ ROHOŽ POD DLAŽBU 230V/500W, 0,5x10m / 100W/m2</t>
  </si>
  <si>
    <t>1220032372</t>
  </si>
  <si>
    <t>741Rpoložka018</t>
  </si>
  <si>
    <t>TOPNÁ ROHOŽ POD DLAŽBU 230V/500W, 0,5x16m / 100W/m2</t>
  </si>
  <si>
    <t>1353913294</t>
  </si>
  <si>
    <t>741Rpoložka019</t>
  </si>
  <si>
    <t>TOPNÁ ROHOŽ POD DLAŽBU 230V/500W, 0,5x20m / 100W/m2</t>
  </si>
  <si>
    <t>-1637717218</t>
  </si>
  <si>
    <t>741Rpoložka020</t>
  </si>
  <si>
    <t>Programovatelný termostat prostorový 5-35°C + rámeček, pro připojení externího čidla teploty</t>
  </si>
  <si>
    <t>-501291511</t>
  </si>
  <si>
    <t>741Rpoložka021</t>
  </si>
  <si>
    <t>Čidlo teploty do podlahy přívod 10m</t>
  </si>
  <si>
    <t>-744721183</t>
  </si>
  <si>
    <t>741Rpoložka022</t>
  </si>
  <si>
    <t>El.přímotopný konvektor 230V/500W s termostatem IP24 vysoce kvalitní ocelové trubkové topné těleso s hliníkovými lamelami pro lepší předávání tepla</t>
  </si>
  <si>
    <t>-1213957288</t>
  </si>
  <si>
    <t>741Rpoložka023</t>
  </si>
  <si>
    <t>El.přímotopný konvektor 230V/1000W s termostatem IP24 vysoce kvalitní ocelové trubkové topné těleso s hliníkovými lamelami pro lepší předávání tepla</t>
  </si>
  <si>
    <t>1718556728</t>
  </si>
  <si>
    <t>741Rpoložka024</t>
  </si>
  <si>
    <t>El.přímotopný konvektor 230V/1250W s termostatem IP24 vysoce kvalitní ocelové trubkové topné těleso s hliníkovými lamelami pro lepší předávání tepla</t>
  </si>
  <si>
    <t>-1484531261</t>
  </si>
  <si>
    <t>741Rpoložka025</t>
  </si>
  <si>
    <t>El.přímotopný konvektor 230V/2000W s termostatem IP24 vysoce kvalitní ocelové trubkové topné těleso s hliníkovými lamelami pro lepší předávání tepla</t>
  </si>
  <si>
    <t>1749347240</t>
  </si>
  <si>
    <t>741Rpoložka026</t>
  </si>
  <si>
    <t>1280642131</t>
  </si>
  <si>
    <t>741Rpoložka027</t>
  </si>
  <si>
    <t>-603382461</t>
  </si>
  <si>
    <t>741Rpoložka028</t>
  </si>
  <si>
    <t>Podlahová krabice 470x470 pro zásuvky pro 12modulů 45x45mm vč.víka a příslušenství</t>
  </si>
  <si>
    <t>1699782696</t>
  </si>
  <si>
    <t>741Rpoložka029</t>
  </si>
  <si>
    <t>Zásuvka 250V/16A modul 45x45mm</t>
  </si>
  <si>
    <t>-209731896</t>
  </si>
  <si>
    <t>741Rpoložka030</t>
  </si>
  <si>
    <t>Zásuvka 250V/16A s přepět. Ochranou modul 45x45mm</t>
  </si>
  <si>
    <t>1743037717</t>
  </si>
  <si>
    <t>741Rpoložka031</t>
  </si>
  <si>
    <t>455263534</t>
  </si>
  <si>
    <t>741Rpoložka032</t>
  </si>
  <si>
    <t>Krabice přístrojová pr.68mm do hořlavých podkladů</t>
  </si>
  <si>
    <t>1660762871</t>
  </si>
  <si>
    <t>741Rpoložka033</t>
  </si>
  <si>
    <t>Krabice odbočná pr.68mm do hořlavých podkladů</t>
  </si>
  <si>
    <t>-714609115</t>
  </si>
  <si>
    <t>741Rpoložka034</t>
  </si>
  <si>
    <t>46888858</t>
  </si>
  <si>
    <t>741Rpoložka035</t>
  </si>
  <si>
    <t>-1336539325</t>
  </si>
  <si>
    <t>741Rpoložka036</t>
  </si>
  <si>
    <t>Krabice 125x125 odbočná do hořlavých podkladů</t>
  </si>
  <si>
    <t>-957761005</t>
  </si>
  <si>
    <t>741112001</t>
  </si>
  <si>
    <t>Montáž krabic elektroinstalačních bez napojení na trubky a lišty, demontáže a montáže víčka a přístroje protahovacích nebo odbočných zapuštěných plastových kruhových</t>
  </si>
  <si>
    <t>-1267649347</t>
  </si>
  <si>
    <t>741112101</t>
  </si>
  <si>
    <t>Montáž krabic elektroinstalačních bez napojení na trubky a lišty, demontáže a montáže víčka a přístroje rozvodek se zapojením vodičů na svorkovnici zapuštěných plastových kruhových</t>
  </si>
  <si>
    <t>2062112709</t>
  </si>
  <si>
    <t>741Rpoložka037</t>
  </si>
  <si>
    <t>PŘIPOJOVACÍ SVORKOVNICE (5x2.5) s odlehčovací sponou IP20</t>
  </si>
  <si>
    <t>213821447</t>
  </si>
  <si>
    <t>741110061</t>
  </si>
  <si>
    <t>Montáž trubek elektroinstalačních s nasunutím nebo našroubováním do krabic plastových ohebných, uložených pod omítku, vnější D přes 11 do 23 mm</t>
  </si>
  <si>
    <t>-737215810</t>
  </si>
  <si>
    <t>741110022</t>
  </si>
  <si>
    <t>Montáž trubek elektroinstalačních s nasunutím nebo našroubováním do krabic plastových tuhých, uložených pod omítku, vnější D přes 23 do 35 mm</t>
  </si>
  <si>
    <t>707909624</t>
  </si>
  <si>
    <t>741110511</t>
  </si>
  <si>
    <t>Montáž lišt a kanálků elektroinstalačních se spojkami, ohyby a rohy a s nasunutím do krabic vkládacích s víčkem, šířky do 60 mm</t>
  </si>
  <si>
    <t>298109787</t>
  </si>
  <si>
    <t>42,00+16,00+18,00</t>
  </si>
  <si>
    <t>741Rpoložka038</t>
  </si>
  <si>
    <t>Tabulka formát A 4</t>
  </si>
  <si>
    <t>578998707</t>
  </si>
  <si>
    <t>741210002</t>
  </si>
  <si>
    <t>Montáž rozvodnic oceloplechových nebo plastových bez zapojení vodičů běžných, hmotnosti do 50 kg</t>
  </si>
  <si>
    <t>473587783</t>
  </si>
  <si>
    <t>741Rpoložka039</t>
  </si>
  <si>
    <t>Stropní svítidlo zapuštěné + box, rámeček bílý, foukané sklo, LED 19 W 165 x 105 mm</t>
  </si>
  <si>
    <t>-1200975363</t>
  </si>
  <si>
    <t>741Rpoložka040</t>
  </si>
  <si>
    <t>Stropní svítidlo centrální broušený kov, textilní stínítko - barva smetanová průměr 500mm, výška 226mm 3x13W E27 230V úsporné žárovky</t>
  </si>
  <si>
    <t>1242882820</t>
  </si>
  <si>
    <t>741Rpoložka041</t>
  </si>
  <si>
    <t>Stropní svítidlo centrální chrom, textilní stínítko - barva bílá, skleněný ověsek průměr 500mm, výška 350mm 3x23W E27 230V úsporné žárovky</t>
  </si>
  <si>
    <t>1300812909</t>
  </si>
  <si>
    <t>741Rpoložka042</t>
  </si>
  <si>
    <t>Stropní svítidlo svěšené - kov černá, chrom průměr160mm, výška celková max 1200mm 1x40W E27 230V úsporné žárovky</t>
  </si>
  <si>
    <t>-1016755440</t>
  </si>
  <si>
    <t>741Rpoložka043</t>
  </si>
  <si>
    <t>-1216252878</t>
  </si>
  <si>
    <t>741Rpoložka044</t>
  </si>
  <si>
    <t>-300077228</t>
  </si>
  <si>
    <t>741Rpoložka045</t>
  </si>
  <si>
    <t>2134226185</t>
  </si>
  <si>
    <t>741Rpoložka046</t>
  </si>
  <si>
    <t>-947050189</t>
  </si>
  <si>
    <t>741Rpoložka047</t>
  </si>
  <si>
    <t>Stropní svítidlo liniové česaný hliník 90x37x887mm, T5 lineární zářivka, trafo včetně</t>
  </si>
  <si>
    <t>1438197827</t>
  </si>
  <si>
    <t>741Rpoložka048</t>
  </si>
  <si>
    <t>770493422</t>
  </si>
  <si>
    <t>741Rpoložka049</t>
  </si>
  <si>
    <t>Zářivkové IP65 nástěnné (pr.327mm) 1x22W-EP kryt plast el.předřadník + zdroj</t>
  </si>
  <si>
    <t>-269441777</t>
  </si>
  <si>
    <t>741Rpoložka050</t>
  </si>
  <si>
    <t>Zářivkové IP66 stropní/závěsné průmyslové 2x36W-EP plexi kryt + el.předřadník + zdroje</t>
  </si>
  <si>
    <t>1691017250</t>
  </si>
  <si>
    <t>741Rpoložka051</t>
  </si>
  <si>
    <t>Svítidlo nouzové s vlastním zdrojem IP65 1x8W/1hod 400lm + piktogram, směr úniku</t>
  </si>
  <si>
    <t>-1155333897</t>
  </si>
  <si>
    <t>741Rpoložka052</t>
  </si>
  <si>
    <t>lankový závěs 0,5m (1pár) + přívodní šňůra</t>
  </si>
  <si>
    <t>196015925</t>
  </si>
  <si>
    <t>741Rpoložka053</t>
  </si>
  <si>
    <t>366212355</t>
  </si>
  <si>
    <t>974031121</t>
  </si>
  <si>
    <t>Vysekání rýh ve zdivu cihelném na maltu vápennou nebo vápenocementovou do hl. 30 mm a šířky do 30 mm</t>
  </si>
  <si>
    <t>1807673500</t>
  </si>
  <si>
    <t>974031122</t>
  </si>
  <si>
    <t>Vysekání rýh ve zdivu cihelném na maltu vápennou nebo vápenocementovou do hl. 30 mm a šířky do 70 mm</t>
  </si>
  <si>
    <t>-582061419</t>
  </si>
  <si>
    <t>974031142</t>
  </si>
  <si>
    <t>Vysekání rýh ve zdivu cihelném na maltu vápennou nebo vápenocementovou do hl. 70 mm a šířky do 70 mm</t>
  </si>
  <si>
    <t>-26793328</t>
  </si>
  <si>
    <t>971033131</t>
  </si>
  <si>
    <t>Vybourání otvorů ve zdivu základovém nebo nadzákladovém z cihel, tvárnic, příčkovek z cihel pálených na maltu vápennou nebo vápenocementovou průměru profilu do 60 mm, tl. do 150 mm</t>
  </si>
  <si>
    <t>-2125513596</t>
  </si>
  <si>
    <t>971033141</t>
  </si>
  <si>
    <t>Vybourání otvorů ve zdivu základovém nebo nadzákladovém z cihel, tvárnic, příčkovek z cihel pálených na maltu vápennou nebo vápenocementovou průměru profilu do 60 mm, tl. do 300 mm</t>
  </si>
  <si>
    <t>726680888</t>
  </si>
  <si>
    <t>612135101</t>
  </si>
  <si>
    <t>Hrubá výplň rýh maltou jakékoli šířky rýhy ve stěnách</t>
  </si>
  <si>
    <t>294412312</t>
  </si>
  <si>
    <t xml:space="preserve">Poznámka k souboru cen:_x000d_
1. V cenách nejsou započteny náklady na omítku rýh, tyto se ocení příšlušnými cenami tohoto katalogu. </t>
  </si>
  <si>
    <t>612325121</t>
  </si>
  <si>
    <t>Vápenocementová nebo vápenná omítka rýh štuková ve stěnách, šířky rýhy do 150 mm</t>
  </si>
  <si>
    <t>-1066945444</t>
  </si>
  <si>
    <t>741Rpoložka054</t>
  </si>
  <si>
    <t>Demontáž stáv. el.rozvodů</t>
  </si>
  <si>
    <t>h</t>
  </si>
  <si>
    <t>-514418721</t>
  </si>
  <si>
    <t>741Rpoložka055</t>
  </si>
  <si>
    <t>Uložení elektro odpadu na skládku</t>
  </si>
  <si>
    <t>tun</t>
  </si>
  <si>
    <t>-2097289616</t>
  </si>
  <si>
    <t>741Rpoložka058</t>
  </si>
  <si>
    <t>Pomocné práce a uvedení do provozu</t>
  </si>
  <si>
    <t>768809437</t>
  </si>
  <si>
    <t>741810002</t>
  </si>
  <si>
    <t>Zkoušky a prohlídky elektrických rozvodů a zařízení celková prohlídka a vyhotovení revizní zprávy pro objem montážních prací přes 100 do 500 tis. Kč</t>
  </si>
  <si>
    <t>1152920760</t>
  </si>
  <si>
    <t xml:space="preserve">Poznámka k souboru cen:_x000d_
1. Ceny -0001 až -0011 jsou určeny pro objem montážních prací včetně všech nákladů. </t>
  </si>
  <si>
    <t>741811011</t>
  </si>
  <si>
    <t>Zkoušky a prohlídky rozvodných zařízení kontrola rozváděčů nn, (1 pole) silových, hmotnosti do 200 kg</t>
  </si>
  <si>
    <t>-329251210</t>
  </si>
  <si>
    <t>R</t>
  </si>
  <si>
    <t>DODÁVKY</t>
  </si>
  <si>
    <t>RE</t>
  </si>
  <si>
    <t>ROZVADEČ RE</t>
  </si>
  <si>
    <t>REpoložka01</t>
  </si>
  <si>
    <t xml:space="preserve">Oceloplechová rozvodnice zapuštěná,  600x1200x250mm  vč. Příslušenství</t>
  </si>
  <si>
    <t>1472041751</t>
  </si>
  <si>
    <t>REpoložka02</t>
  </si>
  <si>
    <t>Propojení obvodů + propoj lišty</t>
  </si>
  <si>
    <t>1011766115</t>
  </si>
  <si>
    <t>REpoložka03</t>
  </si>
  <si>
    <t>Obal na výkresy rozměr 250x138mm</t>
  </si>
  <si>
    <t>627694908</t>
  </si>
  <si>
    <t>REpoložka04</t>
  </si>
  <si>
    <t>Popisný štítek 20x100mm</t>
  </si>
  <si>
    <t>-653832444</t>
  </si>
  <si>
    <t>REpoložka05</t>
  </si>
  <si>
    <t xml:space="preserve">Jistič jednopólový   C2/1</t>
  </si>
  <si>
    <t>-66851101</t>
  </si>
  <si>
    <t>REpoložka06</t>
  </si>
  <si>
    <t xml:space="preserve">Jistič trojpólový  B25/3</t>
  </si>
  <si>
    <t>1672659860</t>
  </si>
  <si>
    <t>REpoložka07</t>
  </si>
  <si>
    <t xml:space="preserve">Jistič trojpólový  B40/3</t>
  </si>
  <si>
    <t>-807253195</t>
  </si>
  <si>
    <t>REpoložka08</t>
  </si>
  <si>
    <t>Elektroměrová vana pro dva ET</t>
  </si>
  <si>
    <t>-968578109</t>
  </si>
  <si>
    <t>REpoložka09</t>
  </si>
  <si>
    <t xml:space="preserve">Svorka řadová  4 mm2</t>
  </si>
  <si>
    <t>1283736372</t>
  </si>
  <si>
    <t>REpoložka10</t>
  </si>
  <si>
    <t>Svorka řadová 16 mm2</t>
  </si>
  <si>
    <t>-1406172556</t>
  </si>
  <si>
    <t>REpoložka11</t>
  </si>
  <si>
    <t xml:space="preserve">Svorka řadová  25 mm2</t>
  </si>
  <si>
    <t>-1584212425</t>
  </si>
  <si>
    <t>RT+RS1</t>
  </si>
  <si>
    <t>ROZVADEČ RT+RS1</t>
  </si>
  <si>
    <t>RT+RS1pol01</t>
  </si>
  <si>
    <t>Oceloplechová rozvodnice zapuštěná 276modulů , (dva rámy 400+600) rozměry 1035x1060x247mm vč.příslušenství</t>
  </si>
  <si>
    <t>-1159623797</t>
  </si>
  <si>
    <t>RT+RS1pol02</t>
  </si>
  <si>
    <t>-548067686</t>
  </si>
  <si>
    <t>RT+RS1pol03</t>
  </si>
  <si>
    <t>1621917418</t>
  </si>
  <si>
    <t>RT+RS1pol04</t>
  </si>
  <si>
    <t>-1918293131</t>
  </si>
  <si>
    <t>RT+RS1pol05</t>
  </si>
  <si>
    <t>Hl.vypínač 400V / 25A</t>
  </si>
  <si>
    <t>908282904</t>
  </si>
  <si>
    <t>RT+RS1pol06</t>
  </si>
  <si>
    <t>Hl.vypínač 400V / 63A</t>
  </si>
  <si>
    <t>-1235319813</t>
  </si>
  <si>
    <t>RT+RS1pol07</t>
  </si>
  <si>
    <t xml:space="preserve">Vypínací  spoušť  230V pro hl.vypínač</t>
  </si>
  <si>
    <t>-285079298</t>
  </si>
  <si>
    <t>RT+RS1pol08</t>
  </si>
  <si>
    <t xml:space="preserve">Svodič přepětí 1+2 /3   MAXI</t>
  </si>
  <si>
    <t>812339537</t>
  </si>
  <si>
    <t>RT+RS1pol09</t>
  </si>
  <si>
    <t xml:space="preserve">Proudový chránič  25/4/03  300mA</t>
  </si>
  <si>
    <t>-1623693818</t>
  </si>
  <si>
    <t>RT+RS1pol10</t>
  </si>
  <si>
    <t xml:space="preserve">Proudový chránič  63/4/03  300mA</t>
  </si>
  <si>
    <t>911832801</t>
  </si>
  <si>
    <t>RT+RS1pol11</t>
  </si>
  <si>
    <t xml:space="preserve">Proudový chránič  25/4/003-G  30mA</t>
  </si>
  <si>
    <t>-1097214161</t>
  </si>
  <si>
    <t>RT+RS1pol12</t>
  </si>
  <si>
    <t xml:space="preserve">Jistič + chránič  10/1N/003B</t>
  </si>
  <si>
    <t>-306969291</t>
  </si>
  <si>
    <t>RT+RS1pol13</t>
  </si>
  <si>
    <t xml:space="preserve">Jistič jednopólový  B6/1</t>
  </si>
  <si>
    <t>325728927</t>
  </si>
  <si>
    <t>RT+RS1pol14</t>
  </si>
  <si>
    <t xml:space="preserve">Jistič jednopólový  B6/1N</t>
  </si>
  <si>
    <t>2138380278</t>
  </si>
  <si>
    <t>RT+RS1pol15</t>
  </si>
  <si>
    <t xml:space="preserve">Jistič jednopólový  B10/1N</t>
  </si>
  <si>
    <t>347836117</t>
  </si>
  <si>
    <t>RT+RS1pol16</t>
  </si>
  <si>
    <t xml:space="preserve">Jistič jednopólový  B16/1N</t>
  </si>
  <si>
    <t>-723044688</t>
  </si>
  <si>
    <t>RT+RS1pol17</t>
  </si>
  <si>
    <t xml:space="preserve">Jistič trojpólový  B16/3N</t>
  </si>
  <si>
    <t>-1472875741</t>
  </si>
  <si>
    <t>RT+RS1pol18</t>
  </si>
  <si>
    <t xml:space="preserve">Jistič trojpólový  B20/3N</t>
  </si>
  <si>
    <t>875266868</t>
  </si>
  <si>
    <t>RT+RS1pol19</t>
  </si>
  <si>
    <t xml:space="preserve">Jistič trojpólový  C25/3</t>
  </si>
  <si>
    <t>1838174502</t>
  </si>
  <si>
    <t>RT+RS1pol20</t>
  </si>
  <si>
    <t xml:space="preserve">Jistič trojpólový  C32/3N</t>
  </si>
  <si>
    <t>-373623236</t>
  </si>
  <si>
    <t>RT+RS1pol21</t>
  </si>
  <si>
    <t xml:space="preserve">Relé  16A  2zap/2vyp  cívka 230V</t>
  </si>
  <si>
    <t>119415602</t>
  </si>
  <si>
    <t>RT+RS1pol22</t>
  </si>
  <si>
    <t xml:space="preserve">Stykač  230V/20A/2  2.kt.zap</t>
  </si>
  <si>
    <t>1417625923</t>
  </si>
  <si>
    <t>RT+RS1pol23</t>
  </si>
  <si>
    <t xml:space="preserve">Stykač  230V/40A/4  4.kt.zap</t>
  </si>
  <si>
    <t>-1376634246</t>
  </si>
  <si>
    <t>RT+RS1pol24</t>
  </si>
  <si>
    <t xml:space="preserve">Stykač paměťový   230V/20A/2</t>
  </si>
  <si>
    <t>-1502256420</t>
  </si>
  <si>
    <t>RT+RS1pol25</t>
  </si>
  <si>
    <t>Trafo 230V/12V/24VA/50Hz</t>
  </si>
  <si>
    <t>1347037708</t>
  </si>
  <si>
    <t>RT+RS1pol26</t>
  </si>
  <si>
    <t>715272482</t>
  </si>
  <si>
    <t>RT+RS1pol27</t>
  </si>
  <si>
    <t xml:space="preserve">Svorka řadová  6 mm2</t>
  </si>
  <si>
    <t>2048922910</t>
  </si>
  <si>
    <t>RT+RS1pol28</t>
  </si>
  <si>
    <t>Svorka řadová 10 mm2</t>
  </si>
  <si>
    <t>1603744087</t>
  </si>
  <si>
    <t>RT+RS1pol29</t>
  </si>
  <si>
    <t>2140967548</t>
  </si>
  <si>
    <t>RS2</t>
  </si>
  <si>
    <t>ROZVADEČ RS2</t>
  </si>
  <si>
    <t>RS2položka01</t>
  </si>
  <si>
    <t xml:space="preserve">Oceloplechová rozvodnice zapuštěná  144modulů rozměry 590x1070x136mm   vč. Příslušenství</t>
  </si>
  <si>
    <t>373615917</t>
  </si>
  <si>
    <t>RS2položka02</t>
  </si>
  <si>
    <t>-854596298</t>
  </si>
  <si>
    <t>RS2položka03</t>
  </si>
  <si>
    <t>398850738</t>
  </si>
  <si>
    <t>RS2položka04</t>
  </si>
  <si>
    <t>-17394440</t>
  </si>
  <si>
    <t>RS2položka05</t>
  </si>
  <si>
    <t>430091957</t>
  </si>
  <si>
    <t>RS2položka06</t>
  </si>
  <si>
    <t>Svodič přepětí typ 2 /4</t>
  </si>
  <si>
    <t>-928480973</t>
  </si>
  <si>
    <t>RS2položka07</t>
  </si>
  <si>
    <t>1795995220</t>
  </si>
  <si>
    <t>RS2položka08</t>
  </si>
  <si>
    <t>851486435</t>
  </si>
  <si>
    <t>RS2položka09</t>
  </si>
  <si>
    <t>229041770</t>
  </si>
  <si>
    <t>RS2položka10</t>
  </si>
  <si>
    <t>717557616</t>
  </si>
  <si>
    <t>RS2položka11</t>
  </si>
  <si>
    <t>-1408122638</t>
  </si>
  <si>
    <t>RS2položka12</t>
  </si>
  <si>
    <t>838452300</t>
  </si>
  <si>
    <t>RS2položka13</t>
  </si>
  <si>
    <t>-1272097255</t>
  </si>
  <si>
    <t>RS2položka14</t>
  </si>
  <si>
    <t>732412212</t>
  </si>
  <si>
    <t>RS2položka15</t>
  </si>
  <si>
    <t>-262273261</t>
  </si>
  <si>
    <t>DRC1</t>
  </si>
  <si>
    <t>Doplnění rozvaděče 1x jistič C10/1</t>
  </si>
  <si>
    <t>DRpoložka01</t>
  </si>
  <si>
    <t xml:space="preserve">Doplnění rozvaděče  - 1x jistič C10/1 pro napojení plošiny pro imobilní</t>
  </si>
  <si>
    <t>958119856</t>
  </si>
  <si>
    <t>DRC2</t>
  </si>
  <si>
    <t>Doplnění rozvaděče 1x jistič C20/1</t>
  </si>
  <si>
    <t>DRpoložka02</t>
  </si>
  <si>
    <t xml:space="preserve">Doplnění rozvaděče  - 1x jistič C20/1 pro napojení klimatizace serveru</t>
  </si>
  <si>
    <t>-1927083203</t>
  </si>
  <si>
    <t>741BL</t>
  </si>
  <si>
    <t>Bleskosvod</t>
  </si>
  <si>
    <t>741BLma</t>
  </si>
  <si>
    <t>Bleskosvod - montážní materiál</t>
  </si>
  <si>
    <t>BRpoložka01</t>
  </si>
  <si>
    <t xml:space="preserve">Pásek uzem.  FeZn  30 x 4 v zemi  0,95kg/m</t>
  </si>
  <si>
    <t>-599544402</t>
  </si>
  <si>
    <t>BRpoložka02</t>
  </si>
  <si>
    <t xml:space="preserve">Drát uzem.  FeZn  pr. 10 mm v zemi     0,62kg/1m</t>
  </si>
  <si>
    <t>600286974</t>
  </si>
  <si>
    <t>BRpoložka03</t>
  </si>
  <si>
    <t xml:space="preserve">Drát uzem.  AlMgSi  pr.8mm montáž svodu vč. Podpěr 0,135kg/1m</t>
  </si>
  <si>
    <t>720124959</t>
  </si>
  <si>
    <t>BRpoložka04</t>
  </si>
  <si>
    <t xml:space="preserve">Tyč jímací  JR2,5m bez osazení</t>
  </si>
  <si>
    <t>-1028523702</t>
  </si>
  <si>
    <t>BRpoložka05</t>
  </si>
  <si>
    <t>Izolační tyč délky 0,5m včetně upevnění -</t>
  </si>
  <si>
    <t>842531694</t>
  </si>
  <si>
    <t>BRpoložka06</t>
  </si>
  <si>
    <t xml:space="preserve">Držák jímací tyče  DJ  do dřev.konstr.</t>
  </si>
  <si>
    <t>-1427037397</t>
  </si>
  <si>
    <t>BRpoložka07</t>
  </si>
  <si>
    <t xml:space="preserve">Stříška ochranná  OS 1</t>
  </si>
  <si>
    <t>-1100720063</t>
  </si>
  <si>
    <t>BRpoložka08</t>
  </si>
  <si>
    <t xml:space="preserve">Podpěra vedení  PV 02  do zdiva</t>
  </si>
  <si>
    <t>-1511567713</t>
  </si>
  <si>
    <t>BRpoložka09</t>
  </si>
  <si>
    <t xml:space="preserve">Podpěra vedení  PV 12   na svah</t>
  </si>
  <si>
    <t>-880606531</t>
  </si>
  <si>
    <t>BRpoložka10</t>
  </si>
  <si>
    <t xml:space="preserve">Podpěra vedení  PV 14  pod hřebenáče</t>
  </si>
  <si>
    <t>569532570</t>
  </si>
  <si>
    <t>BRpoložka11</t>
  </si>
  <si>
    <t xml:space="preserve">Podpěra vedení  PV 15  na hřeben na svah</t>
  </si>
  <si>
    <t>-422323486</t>
  </si>
  <si>
    <t>35441485X01</t>
  </si>
  <si>
    <t xml:space="preserve">Podpěra vedení  PV 21(100mm) nalepovací  na ploché střechy</t>
  </si>
  <si>
    <t>1178018287</t>
  </si>
  <si>
    <t>BRpoložka12</t>
  </si>
  <si>
    <t xml:space="preserve">Vodič CUI Rd 20mm  délky 3m včetně příchytek</t>
  </si>
  <si>
    <t>-1399193080</t>
  </si>
  <si>
    <t>BRpoložka13</t>
  </si>
  <si>
    <t xml:space="preserve">Ochranný úhelník  OU</t>
  </si>
  <si>
    <t>-427023090</t>
  </si>
  <si>
    <t>BRpoložka14</t>
  </si>
  <si>
    <t xml:space="preserve">Držák ochranného úhelníku DUz  do zdiva</t>
  </si>
  <si>
    <t>283686021</t>
  </si>
  <si>
    <t>BRpoložka15</t>
  </si>
  <si>
    <t xml:space="preserve">Svorka  SJ 01 nerez k jímací tyči</t>
  </si>
  <si>
    <t>58772730</t>
  </si>
  <si>
    <t>BRpoložka16</t>
  </si>
  <si>
    <t xml:space="preserve">Svorka  SZ  nerez zkušební</t>
  </si>
  <si>
    <t>929168651</t>
  </si>
  <si>
    <t>BRpoložka17</t>
  </si>
  <si>
    <t xml:space="preserve">Svorka  SO nerez k připojení okapu</t>
  </si>
  <si>
    <t>-440055783</t>
  </si>
  <si>
    <t>BRpoložka18</t>
  </si>
  <si>
    <t xml:space="preserve">Svorka  SU  nerez univerzální</t>
  </si>
  <si>
    <t>1153481644</t>
  </si>
  <si>
    <t>BRpoložka19</t>
  </si>
  <si>
    <t xml:space="preserve">Svorka  SS nerez spojovací</t>
  </si>
  <si>
    <t>1067650081</t>
  </si>
  <si>
    <t>BRpoložka20</t>
  </si>
  <si>
    <t xml:space="preserve">Svorka  SK nerez křížová</t>
  </si>
  <si>
    <t>31790947</t>
  </si>
  <si>
    <t>BRpoložka21</t>
  </si>
  <si>
    <t xml:space="preserve">Svorka  SP 1 nerez připojovací</t>
  </si>
  <si>
    <t>1138800114</t>
  </si>
  <si>
    <t>BRpoložka22</t>
  </si>
  <si>
    <t xml:space="preserve">Svorka  ST 10 nerez na okap. troubu do 150mm</t>
  </si>
  <si>
    <t>-1017788870</t>
  </si>
  <si>
    <t>BRpoložka23</t>
  </si>
  <si>
    <t xml:space="preserve">Svorka  SR 02 nerez  pro spojení pásku 30x4 mm</t>
  </si>
  <si>
    <t>1674786222</t>
  </si>
  <si>
    <t>BRpoložka24</t>
  </si>
  <si>
    <t xml:space="preserve">Svorka  SR 03 nerez  pro spojení pásku s drátem</t>
  </si>
  <si>
    <t>256790620</t>
  </si>
  <si>
    <t>354421100</t>
  </si>
  <si>
    <t xml:space="preserve">štítek plastový -  čísla svodů</t>
  </si>
  <si>
    <t>-436203851</t>
  </si>
  <si>
    <t>BRpoložka25</t>
  </si>
  <si>
    <t xml:space="preserve">Výstražná tabulka  Během bouřky dodržujte odstup od bleskosvodu! jste v ohrožení života!.</t>
  </si>
  <si>
    <t>1544159513</t>
  </si>
  <si>
    <t>741BLmo</t>
  </si>
  <si>
    <t>Bleskosvod - montážní práce</t>
  </si>
  <si>
    <t>74BR položka01</t>
  </si>
  <si>
    <t>Pásek uzem. FeZn 30 x 4 v zemi 0,95kg/m</t>
  </si>
  <si>
    <t>-278946190</t>
  </si>
  <si>
    <t>74BR položka02</t>
  </si>
  <si>
    <t>Drát uzem. FeZn pr. 10 mm v zemi 0,62kg/1m</t>
  </si>
  <si>
    <t>1499688147</t>
  </si>
  <si>
    <t>74BR položka03</t>
  </si>
  <si>
    <t>Drát uzem. AlMgSi pr.8mm montáž svodu vč. Podpěr 0,135kg/1m</t>
  </si>
  <si>
    <t>854544899</t>
  </si>
  <si>
    <t>74BR položka04</t>
  </si>
  <si>
    <t>Tyč jímací JR2,5m bez osazení</t>
  </si>
  <si>
    <t>152118390</t>
  </si>
  <si>
    <t>74BR položka05</t>
  </si>
  <si>
    <t>505493044</t>
  </si>
  <si>
    <t>74BR položka06</t>
  </si>
  <si>
    <t>Držák jímací tyče DJ do dřev.konstr.</t>
  </si>
  <si>
    <t>1766000019</t>
  </si>
  <si>
    <t>74BR položka07</t>
  </si>
  <si>
    <t>Stříška ochranná OS 1</t>
  </si>
  <si>
    <t>-1806264398</t>
  </si>
  <si>
    <t>74BR položka08</t>
  </si>
  <si>
    <t>Podpěra vedení PV 02 do zdiva</t>
  </si>
  <si>
    <t>615858575</t>
  </si>
  <si>
    <t>74BR položka09</t>
  </si>
  <si>
    <t>Podpěra vedení PV 12 na svah</t>
  </si>
  <si>
    <t>-490256093</t>
  </si>
  <si>
    <t>74BR položka10</t>
  </si>
  <si>
    <t>Podpěra vedení PV 14 pod hřebenáče</t>
  </si>
  <si>
    <t>465648354</t>
  </si>
  <si>
    <t>74BR položka11</t>
  </si>
  <si>
    <t>Podpěra vedení PV 15 na hřeben na svah</t>
  </si>
  <si>
    <t>-398855658</t>
  </si>
  <si>
    <t>35441485</t>
  </si>
  <si>
    <t>Podpěra vedení PV 21(100mm) nalepovací na ploché střechy</t>
  </si>
  <si>
    <t>-1270090896</t>
  </si>
  <si>
    <t>74BR položka12</t>
  </si>
  <si>
    <t>Vodič CUI Rd 20mm délky 3m včetně příchytek</t>
  </si>
  <si>
    <t>-40179756</t>
  </si>
  <si>
    <t>74BR položka13</t>
  </si>
  <si>
    <t>Ochranný úhelník OU</t>
  </si>
  <si>
    <t>1877341355</t>
  </si>
  <si>
    <t>74BR položka15</t>
  </si>
  <si>
    <t>Svorka SJ 01 nerez k jímací tyči</t>
  </si>
  <si>
    <t>1058329586</t>
  </si>
  <si>
    <t>74BR položka16</t>
  </si>
  <si>
    <t>Svorka SZ nerez zkušební</t>
  </si>
  <si>
    <t>36036115</t>
  </si>
  <si>
    <t>74BR položka17</t>
  </si>
  <si>
    <t>Svorka SO nerez k připojení okapu</t>
  </si>
  <si>
    <t>-115628817</t>
  </si>
  <si>
    <t>74BR položka18</t>
  </si>
  <si>
    <t>Svorka SU nerez univerzální</t>
  </si>
  <si>
    <t>63839824</t>
  </si>
  <si>
    <t>74BR položka19</t>
  </si>
  <si>
    <t>Svorka SS nerez spojovací</t>
  </si>
  <si>
    <t>642410554</t>
  </si>
  <si>
    <t>74BR položka20</t>
  </si>
  <si>
    <t>Svorka SK nerez křížová</t>
  </si>
  <si>
    <t>-572966067</t>
  </si>
  <si>
    <t>74BR položka21</t>
  </si>
  <si>
    <t>Svorka SP 1 nerez připojovací</t>
  </si>
  <si>
    <t>-975469190</t>
  </si>
  <si>
    <t>74BR položka22</t>
  </si>
  <si>
    <t>Svorka ST 10 nerez na okap. troubu do 150mm</t>
  </si>
  <si>
    <t>567114302</t>
  </si>
  <si>
    <t>74BR položka23</t>
  </si>
  <si>
    <t>Svorka SR 02 nerez pro spojení pásku 30x4 mm</t>
  </si>
  <si>
    <t>1010248121</t>
  </si>
  <si>
    <t>74BR položka24</t>
  </si>
  <si>
    <t>Svorka SR 03 nerez pro spojení pásku s drátem</t>
  </si>
  <si>
    <t>-1886338611</t>
  </si>
  <si>
    <t>354 42090 743 62-930</t>
  </si>
  <si>
    <t>Označení svodu štítky</t>
  </si>
  <si>
    <t>60339694</t>
  </si>
  <si>
    <t>74BR položka25</t>
  </si>
  <si>
    <t>Výstražná tabulka Během bouřky dodržujte odstup od bleskosvodu! jste v ohrožení života!.</t>
  </si>
  <si>
    <t>335381784</t>
  </si>
  <si>
    <t>460200163</t>
  </si>
  <si>
    <t>Kabelová rýha š.35cm hl.80cm tř 3</t>
  </si>
  <si>
    <t>-1525538108</t>
  </si>
  <si>
    <t>460560165</t>
  </si>
  <si>
    <t>Zához rýhy š.35cm hl.80cm tř 3</t>
  </si>
  <si>
    <t>-1034658247</t>
  </si>
  <si>
    <t>460620013</t>
  </si>
  <si>
    <t>Provizorní úprava terénu tř 3</t>
  </si>
  <si>
    <t>-314953757</t>
  </si>
  <si>
    <t>74BR položka26</t>
  </si>
  <si>
    <t>Demontáž stávajícího bleskosvodu</t>
  </si>
  <si>
    <t>-2015082799</t>
  </si>
  <si>
    <t>74BR položka27</t>
  </si>
  <si>
    <t>981904734</t>
  </si>
  <si>
    <t>74BR položka28</t>
  </si>
  <si>
    <t>Stavební přípomoce nutné k řádnému dokončení díla</t>
  </si>
  <si>
    <t>-96079443</t>
  </si>
  <si>
    <t>740991100</t>
  </si>
  <si>
    <t>celková prohlídka a vyhotovení revizní zprávy pro objem montážních prací do 100 tis. Kč</t>
  </si>
  <si>
    <t>-1314473874</t>
  </si>
  <si>
    <t xml:space="preserve">D.1.9 - Zařízení slaboproudé elektrotechniky </t>
  </si>
  <si>
    <t>PSV - PSV</t>
  </si>
  <si>
    <t xml:space="preserve">    SK01 - STRUKTUROVANÁ KABELÁŽ                                         (DATA + TELEFONY)</t>
  </si>
  <si>
    <t xml:space="preserve">      SK01ma - STRUKTUROVANÁ KABELÁŽ                                         (DATA + TELEFONY) materiál</t>
  </si>
  <si>
    <t xml:space="preserve">      SK01mo - STRUKTUROVANÁ KABELÁŽ                                         (DATA + TELEFONY) montáž</t>
  </si>
  <si>
    <t xml:space="preserve">    SZ02 - SIGNALIZAČNÍ ZAŘÍZENÍ  , na WC pro imobilní</t>
  </si>
  <si>
    <t xml:space="preserve">      SZ02ma - SIGNALIZAČNÍ ZAŘÍZENÍ  , na WC pro imobilní materiál</t>
  </si>
  <si>
    <t xml:space="preserve">      SZ02mo - SIGNALIZAČNÍ ZAŘÍZENÍ  , na WC pro imobilní</t>
  </si>
  <si>
    <t xml:space="preserve">    EZS03 - EZS -  ELEKTRICKÁ ZABEZPEČOVACÍ SIGNALIZACE</t>
  </si>
  <si>
    <t xml:space="preserve">      EZS03ma - EZS -  ELEKTRICKÁ ZABEZPEČOVACÍ SIGNALIZACE materiál</t>
  </si>
  <si>
    <t xml:space="preserve">      EZS03mo - EZS -  ELEKTRICKÁ ZABEZPEČOVACÍ SIGNALIZACE</t>
  </si>
  <si>
    <t>SK01</t>
  </si>
  <si>
    <t xml:space="preserve">STRUKTUROVANÁ KABELÁŽ                                         (DATA + TELEFONY)</t>
  </si>
  <si>
    <t>SK01ma</t>
  </si>
  <si>
    <t xml:space="preserve">STRUKTUROVANÁ KABELÁŽ                                         (DATA + TELEFONY) materiál</t>
  </si>
  <si>
    <t>Rpoložka01</t>
  </si>
  <si>
    <t xml:space="preserve">SYKFY 10x2x0,5  -  uložený volně</t>
  </si>
  <si>
    <t>345242373</t>
  </si>
  <si>
    <t>Rpoložka03</t>
  </si>
  <si>
    <t>Datový kabel UTP 4x2x0,5 Cat.5e</t>
  </si>
  <si>
    <t>2117044000</t>
  </si>
  <si>
    <t>kabel silový s Cu jádrem CYKY 3x1,5 mm2</t>
  </si>
  <si>
    <t>-315249029</t>
  </si>
  <si>
    <t>341437980</t>
  </si>
  <si>
    <t>šňůra lehká s Cu jádrem CYSY H05 VV-F 2x1,50 mm2</t>
  </si>
  <si>
    <t>-174387972</t>
  </si>
  <si>
    <t>Rpoložka05</t>
  </si>
  <si>
    <t xml:space="preserve">DOPLNĚNNÍ DATOVÉHO ROZVADĚČE  48přípojek                                                                       , 2ks - patch panel cat.5e  24portů ,                                          1ks - telefonní patch panel 50 portů Cat.3,                                                 2ks - vyvazovací panel  horizontální   , 16ks - Patch kabel cat.5e UTP 1,5m, 16ks - Patch kabel cat.5e  UTP 1,5m , 16ks - kabel telefonní  RJ45-RJ11 3m</t>
  </si>
  <si>
    <t>2123667231</t>
  </si>
  <si>
    <t>Rpoložka06</t>
  </si>
  <si>
    <t xml:space="preserve">DATOVÝ SWITCH 48portů + 2xT/SP:, Technické parametry: Funkce managementu Přepínač vrstev: L2 Typ přepínače: řízený  Podporované přenosové rychlosti: 10/100 Mbps Kapacita přepínání: 16 Gbit/s Store-and-forward: Ano Maximální přenosová rychlost: 0.1 Gbit/s  Rychlost přenosu dat: 1000 Mbit/sRozměry (šxhxv): 445x236x44mm , (např.WS-C2960+48TC-L, 48xFE, 2xT/SFP)</t>
  </si>
  <si>
    <t>1064323274</t>
  </si>
  <si>
    <t>Rpoložka07</t>
  </si>
  <si>
    <t>Systémový telefonní přístroj</t>
  </si>
  <si>
    <t>-1667284438</t>
  </si>
  <si>
    <t>Rpoložka08</t>
  </si>
  <si>
    <t>Telefonní přístroj</t>
  </si>
  <si>
    <t>-788839011</t>
  </si>
  <si>
    <t>Rpoložka09</t>
  </si>
  <si>
    <t xml:space="preserve">IP EL.vrátný + dvě tlačítka  + mont.deska + stříška</t>
  </si>
  <si>
    <t>-243068048</t>
  </si>
  <si>
    <t>Rpoložka10</t>
  </si>
  <si>
    <t xml:space="preserve">EL.ZÁMEK  12V/DC  - uvolňovač</t>
  </si>
  <si>
    <t>-1165261732</t>
  </si>
  <si>
    <t>Rpoložka11</t>
  </si>
  <si>
    <t>Modul 22,5x45 se záclonkou pro sděl zásuvky + zásuvka RJ45 cat.5e</t>
  </si>
  <si>
    <t>1751063274</t>
  </si>
  <si>
    <t>Rpoložka12</t>
  </si>
  <si>
    <t>Dvouzásuvka 2xRJ45-8 Cat.5e + kryt</t>
  </si>
  <si>
    <t>1435866291</t>
  </si>
  <si>
    <t>Rpoložka13</t>
  </si>
  <si>
    <t>Rámeček jednonásobný</t>
  </si>
  <si>
    <t>-291285677</t>
  </si>
  <si>
    <t>345715110</t>
  </si>
  <si>
    <t>krabice přístrojová instalační 500 V, D 69 mm x 30mm</t>
  </si>
  <si>
    <t>-1720937251</t>
  </si>
  <si>
    <t>345715190</t>
  </si>
  <si>
    <t>krabice univerzální odbočná z PH s víčkem, D 73,5 mm x 43 mm</t>
  </si>
  <si>
    <t>478170863</t>
  </si>
  <si>
    <t>345715230</t>
  </si>
  <si>
    <t>krabice přístrojová odbočná s víčkem z PH, D 103 mm x 50 mm</t>
  </si>
  <si>
    <t>736907601</t>
  </si>
  <si>
    <t>702143018</t>
  </si>
  <si>
    <t>1021048949</t>
  </si>
  <si>
    <t>-1328144182</t>
  </si>
  <si>
    <t>-694987558</t>
  </si>
  <si>
    <t>828426495</t>
  </si>
  <si>
    <t>Rpoložka14</t>
  </si>
  <si>
    <t>Protipožární ucpávka kabelové trasy dle ČSN (zatmelení otvorů ve zdivu protipožárním tmelem + štítek)</t>
  </si>
  <si>
    <t>509399336</t>
  </si>
  <si>
    <t>SK01mo</t>
  </si>
  <si>
    <t xml:space="preserve">STRUKTUROVANÁ KABELÁŽ                                         (DATA + TELEFONY) montáž</t>
  </si>
  <si>
    <t>74Rpoložka01</t>
  </si>
  <si>
    <t>SYKFY 10x2x0,5 - uložený volně</t>
  </si>
  <si>
    <t>-1726527758</t>
  </si>
  <si>
    <t>74Rpoložka02</t>
  </si>
  <si>
    <t>Ukončení kabelu SYKFY</t>
  </si>
  <si>
    <t>609060502</t>
  </si>
  <si>
    <t>74Rpoložka03</t>
  </si>
  <si>
    <t>1291136151</t>
  </si>
  <si>
    <t>74Rpoložka04</t>
  </si>
  <si>
    <t>Kontrola a měření jedné linky</t>
  </si>
  <si>
    <t>-299972217</t>
  </si>
  <si>
    <t>1540042149</t>
  </si>
  <si>
    <t>744331241X15</t>
  </si>
  <si>
    <t>H05VV-F 2x1.5 - uložený volně</t>
  </si>
  <si>
    <t>939102782</t>
  </si>
  <si>
    <t>74Rpoložka05</t>
  </si>
  <si>
    <t>DOPLNĚNNÍ DATOVÉHO ROZVADĚČE 48přípojek , 2ks - patch panel cat.5e 24portů , 1ks - telefonní patch panel 50 portů Cat.3, 2ks - vyvazovací panel horizontální , 16ks - Patch kabel cat.5e UTP 1,5m, 16ks - Patch kabel cat.5e UTP 1,5m , 16ks - kabel telefonní RJ45-RJ11 3m</t>
  </si>
  <si>
    <t>-1070455969</t>
  </si>
  <si>
    <t>74Rpoložka06</t>
  </si>
  <si>
    <t>DATOVÝ SWITCH 48portů + 2xT/SP:, Technické parametry: Funkce managementu Přepínač vrstev: L2 Typ přepínače: řízený Podporované přenosové rychlosti: 10/100 Mbps Kapacita přepínání: 16 Gbit/s Store-and-forward: Ano Maximální přenosová rychlost: 0.1 Gbit/s Rychlost přenosu dat: 1000 Mbit/sRozměry (šxhxv): 445x236x44mm , (např.WS-C2960+48TC-L, 48xFE, 2xT/SFP)</t>
  </si>
  <si>
    <t>19489018</t>
  </si>
  <si>
    <t>74Rpoložka07</t>
  </si>
  <si>
    <t>-2093895646</t>
  </si>
  <si>
    <t>74Rpoložka08</t>
  </si>
  <si>
    <t>-1019743519</t>
  </si>
  <si>
    <t>74Rpoložka09</t>
  </si>
  <si>
    <t>IP EL.vrátný + dvě tlačítka + mont.deska + stříška</t>
  </si>
  <si>
    <t>-451657490</t>
  </si>
  <si>
    <t>74Rpoložka10</t>
  </si>
  <si>
    <t>EL.ZÁMEK 12V/DC - uvolňovač</t>
  </si>
  <si>
    <t>41284761</t>
  </si>
  <si>
    <t>74Rpoložka11</t>
  </si>
  <si>
    <t>-1812867279</t>
  </si>
  <si>
    <t>74Rpoložka12</t>
  </si>
  <si>
    <t>1174805683</t>
  </si>
  <si>
    <t>74Rpoložka13</t>
  </si>
  <si>
    <t>1376232127</t>
  </si>
  <si>
    <t>741112061</t>
  </si>
  <si>
    <t>Montáž krabic elektroinstalačních bez napojení na trubky a lišty, demontáže a montáže víčka a přístroje přístrojových zapuštěných plastových kruhových</t>
  </si>
  <si>
    <t>-499605681</t>
  </si>
  <si>
    <t>18+14+16</t>
  </si>
  <si>
    <t>-583438691</t>
  </si>
  <si>
    <t>741110062</t>
  </si>
  <si>
    <t>Montáž trubek elektroinstalačních s nasunutím nebo našroubováním do krabic plastových ohebných, uložených pod omítku, vnější D přes 23 do 35 mm</t>
  </si>
  <si>
    <t>-1725394219</t>
  </si>
  <si>
    <t>1889912121</t>
  </si>
  <si>
    <t>18+32+40</t>
  </si>
  <si>
    <t>715730126</t>
  </si>
  <si>
    <t>1508179141</t>
  </si>
  <si>
    <t>-1123641799</t>
  </si>
  <si>
    <t>1445668039</t>
  </si>
  <si>
    <t>74Rpoložka14</t>
  </si>
  <si>
    <t>-659878463</t>
  </si>
  <si>
    <t>74Rpoložka15</t>
  </si>
  <si>
    <t>Demontáž stáv. Sděl.rozvodů</t>
  </si>
  <si>
    <t>-211978458</t>
  </si>
  <si>
    <t>74Rpoložka16</t>
  </si>
  <si>
    <t>171813788</t>
  </si>
  <si>
    <t>74Rpoložka17</t>
  </si>
  <si>
    <t>25178097</t>
  </si>
  <si>
    <t>74Rpoložka20</t>
  </si>
  <si>
    <t>1674095519</t>
  </si>
  <si>
    <t>SZ02</t>
  </si>
  <si>
    <t xml:space="preserve">SIGNALIZAČNÍ ZAŘÍZENÍ  , na WC pro imobilní</t>
  </si>
  <si>
    <t>SZ02ma</t>
  </si>
  <si>
    <t xml:space="preserve">SIGNALIZAČNÍ ZAŘÍZENÍ  , na WC pro imobilní materiál</t>
  </si>
  <si>
    <t>Rpoložka101</t>
  </si>
  <si>
    <t xml:space="preserve">J-Y(St)-Y 3x2x0,8  -  uložený volně</t>
  </si>
  <si>
    <t>-2114714487</t>
  </si>
  <si>
    <t>Rpoložka102</t>
  </si>
  <si>
    <t>Trubka ohebná pr.16mm pod omítkou</t>
  </si>
  <si>
    <t>-575471185</t>
  </si>
  <si>
    <t>Rpoložka103</t>
  </si>
  <si>
    <t xml:space="preserve">TRAFO  - SIGNALIZAČNÍ SYSTÉM NA WC</t>
  </si>
  <si>
    <t>-415014164</t>
  </si>
  <si>
    <t>Rpoložka104</t>
  </si>
  <si>
    <t>KONTROLNÍ MODUL S ALARMEM - SIGNALIZAČNÍ SYSTÉM NA WC</t>
  </si>
  <si>
    <t>-990466141</t>
  </si>
  <si>
    <t>Rpoložka105</t>
  </si>
  <si>
    <t>POTVRZOVACÍ TLAČÍTKO - SIGNALIZAČNÍ SYSTÉM NA WC</t>
  </si>
  <si>
    <t>-1157339259</t>
  </si>
  <si>
    <t>Rpoložka106</t>
  </si>
  <si>
    <t>SIGNÁLNÍ TLAČÍTKO SE ŠŇŮROU - SIGNALIZAČNÍ SYSTÉM NA WC</t>
  </si>
  <si>
    <t>1862501497</t>
  </si>
  <si>
    <t>Rpoložka107</t>
  </si>
  <si>
    <t>Rámeček jednonásobný - SIGNALIZAČNÍ SYSTÉM NA WC</t>
  </si>
  <si>
    <t>-1341243156</t>
  </si>
  <si>
    <t>68016298</t>
  </si>
  <si>
    <t>-1891912461</t>
  </si>
  <si>
    <t>SZ02mo</t>
  </si>
  <si>
    <t>74Rpoložka101</t>
  </si>
  <si>
    <t>J-Y(St)-Y 3x2x0,8 - uložený volně</t>
  </si>
  <si>
    <t>-1851594231</t>
  </si>
  <si>
    <t>74Rpoložka102</t>
  </si>
  <si>
    <t>1224008270</t>
  </si>
  <si>
    <t>74Rpoložka103</t>
  </si>
  <si>
    <t>TRAFO - SIGNALIZAČNÍ SYSTÉM NA WC</t>
  </si>
  <si>
    <t>1489148407</t>
  </si>
  <si>
    <t>74Rpoložka104</t>
  </si>
  <si>
    <t>-257356102</t>
  </si>
  <si>
    <t>74Rpoložka105</t>
  </si>
  <si>
    <t>839020620</t>
  </si>
  <si>
    <t>74Rpoložka106</t>
  </si>
  <si>
    <t>1548327147</t>
  </si>
  <si>
    <t>74Rpoložka107</t>
  </si>
  <si>
    <t>-1398425519</t>
  </si>
  <si>
    <t>-1603837584</t>
  </si>
  <si>
    <t>4+2</t>
  </si>
  <si>
    <t>-1631794092</t>
  </si>
  <si>
    <t>74Rpoložka111</t>
  </si>
  <si>
    <t>1223974518</t>
  </si>
  <si>
    <t>EZS03</t>
  </si>
  <si>
    <t xml:space="preserve">EZS -  ELEKTRICKÁ ZABEZPEČOVACÍ SIGNALIZACE</t>
  </si>
  <si>
    <t>EZS03ma</t>
  </si>
  <si>
    <t xml:space="preserve">EZS -  ELEKTRICKÁ ZABEZPEČOVACÍ SIGNALIZACE materiál</t>
  </si>
  <si>
    <t>Rpoložka201</t>
  </si>
  <si>
    <t xml:space="preserve">kabel  EZS VL04 (4x0,22) -  uložený volně</t>
  </si>
  <si>
    <t>-2100785020</t>
  </si>
  <si>
    <t>Rpoložka202</t>
  </si>
  <si>
    <t xml:space="preserve">kabel  EZS VL24 ( 2x0,5+4x0,22) -  uložený volně</t>
  </si>
  <si>
    <t>-1900839000</t>
  </si>
  <si>
    <t>Rpoložka203</t>
  </si>
  <si>
    <t xml:space="preserve">JYTY 2x1  -  uložený volně</t>
  </si>
  <si>
    <t>-2143063315</t>
  </si>
  <si>
    <t>Rpoložka204</t>
  </si>
  <si>
    <t xml:space="preserve">Posilovací zdroj EZS,  , tamperovaný box  322x397x90mm  se zdrojem 40VA pro baterii max 12V/18Ah,</t>
  </si>
  <si>
    <t>1106315899</t>
  </si>
  <si>
    <t>Rpoložka205</t>
  </si>
  <si>
    <t xml:space="preserve">baterie gelová 12V/17(18Ah)  pro EZS</t>
  </si>
  <si>
    <t>1463659111</t>
  </si>
  <si>
    <t>Rpoložka207</t>
  </si>
  <si>
    <t xml:space="preserve">Vstupní LCD klávesnice  systému EZS, grafická klávesnice s dotykovým 5" barevným LCD displejem. Signalizace stavu systému je pomocí ikon a textů a ovládání probíhá přímo pomocí dotykového LCD.</t>
  </si>
  <si>
    <t>1985943998</t>
  </si>
  <si>
    <t>Rpoložka208</t>
  </si>
  <si>
    <t>Venkovní siréna</t>
  </si>
  <si>
    <t>-691257161</t>
  </si>
  <si>
    <t>Rpoložka209</t>
  </si>
  <si>
    <t>Vnitřní siréna</t>
  </si>
  <si>
    <t>1531590035</t>
  </si>
  <si>
    <t>Rpoložka210</t>
  </si>
  <si>
    <t>Sběrnicový expander 8 zón</t>
  </si>
  <si>
    <t>-2014327840</t>
  </si>
  <si>
    <t>Rpoložka211</t>
  </si>
  <si>
    <t>Box pro expandér nebo rozbočení (TAMPER)</t>
  </si>
  <si>
    <t>-52066230</t>
  </si>
  <si>
    <t>Rpoložka212</t>
  </si>
  <si>
    <t>Duální PIR+MW detektor pohybu</t>
  </si>
  <si>
    <t>-459056150</t>
  </si>
  <si>
    <t>Rpoložka213</t>
  </si>
  <si>
    <t>Magnetický kontakt</t>
  </si>
  <si>
    <t>-825721825</t>
  </si>
  <si>
    <t>Rpoložka214</t>
  </si>
  <si>
    <t xml:space="preserve">Krabice odbočná  (+TAMPER)</t>
  </si>
  <si>
    <t>-990665985</t>
  </si>
  <si>
    <t>Rpoložka215</t>
  </si>
  <si>
    <t xml:space="preserve">Krabice odbočná  pr.68mm</t>
  </si>
  <si>
    <t>-1374394631</t>
  </si>
  <si>
    <t>-968419686</t>
  </si>
  <si>
    <t>476130970</t>
  </si>
  <si>
    <t>854497105</t>
  </si>
  <si>
    <t>Rpoložka217</t>
  </si>
  <si>
    <t>Protipožární tmel</t>
  </si>
  <si>
    <t>2085558020</t>
  </si>
  <si>
    <t>EZS03mo</t>
  </si>
  <si>
    <t>74Rpoložka201</t>
  </si>
  <si>
    <t>kabel EZS VL04 (4x0,22) - uložený volně</t>
  </si>
  <si>
    <t>-1061911907</t>
  </si>
  <si>
    <t>74Rpoložka202</t>
  </si>
  <si>
    <t>kabel EZS VL24 ( 2x0,5+4x0,22) - uložený volně</t>
  </si>
  <si>
    <t>475897772</t>
  </si>
  <si>
    <t>74Rpoložka203</t>
  </si>
  <si>
    <t>JYTY 2x1 - uložený volně</t>
  </si>
  <si>
    <t>426688460</t>
  </si>
  <si>
    <t>74Rpoložka204</t>
  </si>
  <si>
    <t>Posilovací zdroj EZS, , tamperovaný box 322x397x90mm se zdrojem 40VA pro baterii max 12V/18Ah,</t>
  </si>
  <si>
    <t>372386339</t>
  </si>
  <si>
    <t>74Rpoložka205</t>
  </si>
  <si>
    <t>baterie gelová 12V/17(18Ah) pro EZS</t>
  </si>
  <si>
    <t>1062890449</t>
  </si>
  <si>
    <t>74Rpoložka206</t>
  </si>
  <si>
    <t>Přeprogramování ústředny a zkušební provoz</t>
  </si>
  <si>
    <t>321383568</t>
  </si>
  <si>
    <t>74Rpoložka207</t>
  </si>
  <si>
    <t>Vstupní LCD klávesnice systému EZS, grafická klávesnice s dotykovým 5" barevným LCD displejem. Signalizace stavu systému je pomocí ikon a textů a ovládání probíhá přímo pomocí dotykového LCD.</t>
  </si>
  <si>
    <t>1380938211</t>
  </si>
  <si>
    <t>74Rpoložka208</t>
  </si>
  <si>
    <t>775376941</t>
  </si>
  <si>
    <t>74Rpoložka209</t>
  </si>
  <si>
    <t>-1941630358</t>
  </si>
  <si>
    <t>74Rpoložka210</t>
  </si>
  <si>
    <t>-814800274</t>
  </si>
  <si>
    <t>74Rpoložka211</t>
  </si>
  <si>
    <t>-1372385449</t>
  </si>
  <si>
    <t>74Rpoložka212</t>
  </si>
  <si>
    <t>459921669</t>
  </si>
  <si>
    <t>74Rpoložka213</t>
  </si>
  <si>
    <t>2111799665</t>
  </si>
  <si>
    <t>74Rpoložka214</t>
  </si>
  <si>
    <t>Krabice odbočná (+TAMPER)</t>
  </si>
  <si>
    <t>33128291</t>
  </si>
  <si>
    <t>74Rpoložka215</t>
  </si>
  <si>
    <t>Krabice odbočná pr.68mm</t>
  </si>
  <si>
    <t>-276032625</t>
  </si>
  <si>
    <t>-157457241</t>
  </si>
  <si>
    <t>240144413</t>
  </si>
  <si>
    <t>-1874902104</t>
  </si>
  <si>
    <t>2039147066</t>
  </si>
  <si>
    <t>2027617940</t>
  </si>
  <si>
    <t>367224441</t>
  </si>
  <si>
    <t>74Rpoložka217</t>
  </si>
  <si>
    <t>-161376732</t>
  </si>
  <si>
    <t>74Rpoložka219</t>
  </si>
  <si>
    <t>-1826296425</t>
  </si>
  <si>
    <t>D.1.10 - Sadové úpravy</t>
  </si>
  <si>
    <t>121112012</t>
  </si>
  <si>
    <t>Sejmutí ornice ručně bez vodorovného přemístění s naložením na dopravní prostředek nebo s odhozením do 3 m tloušťky vrstvy přes 150 mm</t>
  </si>
  <si>
    <t>-187764720</t>
  </si>
  <si>
    <t xml:space="preserve">50,00*0,20             "viz.přílohy PD: D.1.10.1 a D.1.10.3</t>
  </si>
  <si>
    <t>-2046208974</t>
  </si>
  <si>
    <t xml:space="preserve">46,60*0,20*0,75             "viz.přílohy PD: D.1.10.1 a D.1.10.3</t>
  </si>
  <si>
    <t>936509322</t>
  </si>
  <si>
    <t xml:space="preserve">50,00*0,20-6,990             "viz.přílohy PD: D.1.10.1 a D.1.10.3</t>
  </si>
  <si>
    <t>-1279860669</t>
  </si>
  <si>
    <t>3,010*5</t>
  </si>
  <si>
    <t>-1031398103</t>
  </si>
  <si>
    <t>-896212850</t>
  </si>
  <si>
    <t>-684444264</t>
  </si>
  <si>
    <t>3,010*1,900</t>
  </si>
  <si>
    <t>181301103</t>
  </si>
  <si>
    <t>Rozprostření a urovnání ornice v rovině nebo ve svahu sklonu do 1:5 při souvislé ploše do 500 m2, tl. vrstvy přes 150 do 200 mm</t>
  </si>
  <si>
    <t>-1900370585</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</si>
  <si>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</si>
  <si>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 xml:space="preserve">33,85+12,75             "viz.přílohy PD: D.1.10.1 a D.1.10.3</t>
  </si>
  <si>
    <t>103641010</t>
  </si>
  <si>
    <t xml:space="preserve">zemina pro terénní úpravy -  ornice</t>
  </si>
  <si>
    <t>2105228708</t>
  </si>
  <si>
    <t>46,600*0,20*0,25*1,650</t>
  </si>
  <si>
    <t>181411131</t>
  </si>
  <si>
    <t>Založení trávníku na půdě předem připravené plochy do 1000 m2 výsevem včetně utažení parkového v rovině nebo na svahu do 1:5</t>
  </si>
  <si>
    <t>599929760</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</si>
  <si>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</si>
  <si>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005724200</t>
  </si>
  <si>
    <t>osivo směs travní parková okrasná</t>
  </si>
  <si>
    <t>kg</t>
  </si>
  <si>
    <t>198881092</t>
  </si>
  <si>
    <t xml:space="preserve">46,60*0,035*1,03           "složení viz.TZ D.1.10.1</t>
  </si>
  <si>
    <t>181951101</t>
  </si>
  <si>
    <t>Úprava pláně vyrovnáním výškových rozdílů v hornině tř. 1 až 4 bez zhutnění</t>
  </si>
  <si>
    <t>-468556771</t>
  </si>
  <si>
    <t>183403113</t>
  </si>
  <si>
    <t>Obdělání půdy frézováním v rovině nebo na svahu do 1:5</t>
  </si>
  <si>
    <t>1918585839</t>
  </si>
  <si>
    <t xml:space="preserve">Poznámka k souboru cen:_x000d_
1. Každé opakované obdělání půdy se oceňuje samostatně. 2. Ceny -3114 a -3115 lze použít i pro obdělání půdy aktivními branami. </t>
  </si>
  <si>
    <t>183403114</t>
  </si>
  <si>
    <t>Obdělání půdy kultivátorováním v rovině nebo na svahu do 1:5</t>
  </si>
  <si>
    <t>710512146</t>
  </si>
  <si>
    <t>183403153</t>
  </si>
  <si>
    <t>Obdělání půdy hrabáním v rovině nebo na svahu do 1:5</t>
  </si>
  <si>
    <t>-2086466021</t>
  </si>
  <si>
    <t>46,600*2</t>
  </si>
  <si>
    <t>183403161</t>
  </si>
  <si>
    <t>Obdělání půdy válením v rovině nebo na svahu do 1:5</t>
  </si>
  <si>
    <t>-2135492574</t>
  </si>
  <si>
    <t>184802111</t>
  </si>
  <si>
    <t>Chemické odplevelení půdy před založením kultury, trávníku nebo zpevněných ploch o výměře jednotlivě přes 20 m2 v rovině nebo na svahu do 1:5 postřikem na široko</t>
  </si>
  <si>
    <t>-1543957945</t>
  </si>
  <si>
    <t xml:space="preserve">Poznámka k souboru cen:_x000d_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</si>
  <si>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184802611</t>
  </si>
  <si>
    <t>Chemické odplevelení po založení kultury v rovině nebo na svahu do 1:5 postřikem na široko</t>
  </si>
  <si>
    <t>731917671</t>
  </si>
  <si>
    <t xml:space="preserve">Poznámka k souboru cen:_x000d_
1. Ceny -2613, -2617, -2623, -2627, -2633, -2637, -2643 a -2647 jsou určeny pro odplevelení ploch o ploše do 10 m2 jednotlivě, nebo pro odstranění hnízd plevelů o ploše do 20 m2 jednotlivě vzdálených od sebe nejméně 5 m. 2. Ceny nelze použít pro chemické odplevelení trávníku; tyto práce se oceňují cenami části A02 souboru cen 184 80-2 . Chemické odplevelení před založením kultury. 3. V cenách -2611 až -2614, -2621 až -2624, -2631 až –2634 a -2641 až -2644 jsou započteny i náklady na dovoz vody do 10 km. 4. V cenách o sklonu svahu přes 1:1 jsou uvažovány podmínky pro svahy běžně schůdné; bez použití lezeckých technik. V případě použití lezeckých technik se tyto náklady oceňují individuálně. </t>
  </si>
  <si>
    <t>252340130</t>
  </si>
  <si>
    <t>herbicid totální systémový neselektivní, bal. 1 l</t>
  </si>
  <si>
    <t>litr</t>
  </si>
  <si>
    <t>-1462170774</t>
  </si>
  <si>
    <t>185802113</t>
  </si>
  <si>
    <t>Hnojení půdy nebo trávníku v rovině nebo na svahu do 1:5 umělým hnojivem na široko</t>
  </si>
  <si>
    <t>1967783840</t>
  </si>
  <si>
    <t xml:space="preserve">Poznámka k souboru cen:_x000d_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</si>
  <si>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251911550</t>
  </si>
  <si>
    <t xml:space="preserve">hnojivo průmyslové </t>
  </si>
  <si>
    <t>1858361494</t>
  </si>
  <si>
    <t>185804312</t>
  </si>
  <si>
    <t>Zalití rostlin vodou plochy záhonů jednotlivě přes 20 m2</t>
  </si>
  <si>
    <t>1736155415</t>
  </si>
  <si>
    <t>185990001X1</t>
  </si>
  <si>
    <t>dokončovací a rozvojová pěstební péče po dobu min. 2 roky záruka na kvalitu od data zasetí dle TZ D.1.10.1</t>
  </si>
  <si>
    <t>-57639910</t>
  </si>
  <si>
    <t xml:space="preserve">1            "viz.přílohy PD: D.1.10.1 a D.1.10.3</t>
  </si>
  <si>
    <t>998231311</t>
  </si>
  <si>
    <t>Přesun hmot pro sadovnické a krajinářské úpravy - strojně dopravní vzdálenost do 5000 m</t>
  </si>
  <si>
    <t>-1959680488</t>
  </si>
  <si>
    <t>VON - Vedlejší a ostatní náklady</t>
  </si>
  <si>
    <t>VRN - Vedlejší rozpočtové náklady</t>
  </si>
  <si>
    <t xml:space="preserve">    O02 - Ostatní náklady</t>
  </si>
  <si>
    <t xml:space="preserve">    0 - Vedlejší rozpočtové náklady</t>
  </si>
  <si>
    <t>VRN</t>
  </si>
  <si>
    <t>Vedlejší rozpočtové náklady</t>
  </si>
  <si>
    <t>O02</t>
  </si>
  <si>
    <t>Ostatní náklady</t>
  </si>
  <si>
    <t>0132540X1</t>
  </si>
  <si>
    <t>Projektové práce dokumentace (výkresová a textová) skutečného provedení stavby - tištěná verze - 3ks</t>
  </si>
  <si>
    <t>1024</t>
  </si>
  <si>
    <t>2084171241</t>
  </si>
  <si>
    <t>0132540X2</t>
  </si>
  <si>
    <t>Projektové práce dokumentace stavby skutečného provedení - elektronická verze - 1ks</t>
  </si>
  <si>
    <t>1489483096</t>
  </si>
  <si>
    <t>0132541X3</t>
  </si>
  <si>
    <t>Geodetické zaměření</t>
  </si>
  <si>
    <t>-1415725202</t>
  </si>
  <si>
    <t>0132740X1</t>
  </si>
  <si>
    <t>Fotodokumentace prováděného díla</t>
  </si>
  <si>
    <t>1556082980</t>
  </si>
  <si>
    <t>P</t>
  </si>
  <si>
    <t xml:space="preserve">Poznámka k položce:
Náklady na zajištění průběžné fotodokumentace provádění díla – zhotovitel zajistí a předá objednateli průběžnou fotodokumentaci realizace díla v 1 digitálním vyhotovení. Fotodokumentace bude dokladovat průběh díla a bude zejména dokumentovat části stavby a konstrukce před jejich zakrytím.
</t>
  </si>
  <si>
    <t>0430020X1</t>
  </si>
  <si>
    <t>Zkoušky, atesty a revize</t>
  </si>
  <si>
    <t>-266075422</t>
  </si>
  <si>
    <t xml:space="preserve">Poznámka k položce:
Náklady na zajištění všech nezbytných zkoušek, atestů a revizí podle ČSN a případných jiných právních nebo technických předpisů platných v době provádění a předání díla, kterými bude prokázáno dosažení předepsané kvality a předepsaných technických parametrů díla. Položka zahrnuje i výtažné a odtrhové zkoušky.
</t>
  </si>
  <si>
    <t>045002000</t>
  </si>
  <si>
    <t>Kompletační a koordinační činnost</t>
  </si>
  <si>
    <t>2024984788</t>
  </si>
  <si>
    <t xml:space="preserve">Poznámka k položce:
Náklady  na zajištění oznámení zahájení stavebních prací v souladu s pravomocnými rozhodnutími a vyjádřeními například správců sítí.; poskytnutí součinnosti při tvorbě povinných monitorovacích zpráv projektu; zajištění koordinační činnosti subdodavatelů zhotovitele; zajištění a provedení všech nezbytných opatření organizačního a stavebně technologického charakteru k řádnému provedení předmětu díla. Předání všech dokladů o dokončené stavbě.
</t>
  </si>
  <si>
    <t>049003X008</t>
  </si>
  <si>
    <t>Náklady spojené s vyřízením požadavků orgánů a organizací nutných před započetím výstavby</t>
  </si>
  <si>
    <t>-47793958</t>
  </si>
  <si>
    <t>0915040X2</t>
  </si>
  <si>
    <t>Informační cedule se základními údaji o stavbě</t>
  </si>
  <si>
    <t>481461406</t>
  </si>
  <si>
    <t>301000X010</t>
  </si>
  <si>
    <t xml:space="preserve">Výrobní a dílenská dokumentace </t>
  </si>
  <si>
    <t>169888307</t>
  </si>
  <si>
    <t>0300010X1</t>
  </si>
  <si>
    <t>Vybudování, provoz, údržba a odstraněnní zařízení staveniště</t>
  </si>
  <si>
    <t>-817582890</t>
  </si>
  <si>
    <t xml:space="preserve">Poznámka k položce:
Náklady na vybudování a zajištění zařízení staveniště a jeho provoz, údržbu a likvidaci v souladu s platnými právními předpisy, včetně případného zajištění ohlášení dle zákona č. 183/2006 Sb., o územním plánování a stavebním řádu (stavební zákon), ve znění pozdějších předpisů; zřízení staveništních přípojek energií (vody a energie), jejich měření, provoz, údržba, úhrada a likvidace; zajištění případného zimního opatření; náklady na úpravu povrchů po odstranění zařízení staveniště a úklid ploch, na kterých bylo zařízení staveniště provozováno; dodávka, skladování, správa, zabudování a montáž veškerých dílů a materiálů a zařízení týkající se veřejné zakázky; zajištění staveniště proti přístupu nepovolaných osob, zabezpečení staveniště. Náklady na vybavení objektů zařízení staveniště a odstranění objektů zařízení staveniště včetně odvozu. Náklady na střežení, vhodné zabezpečení staveniště.
</t>
  </si>
  <si>
    <t>0700010X1</t>
  </si>
  <si>
    <t>Provozní a územní vlivy</t>
  </si>
  <si>
    <t>-1302579296</t>
  </si>
  <si>
    <t xml:space="preserve">Poznámka k položce:
Náklady na úpravu pozemků, jež  nejsou součástí díla, ale budou stavbou dotčeny, uvede zhotovitel po ukončení prací neprodleně do původního stavu; náklady na zajištění opatření k dočasné ochraně vzrostlých dřevin, jež mají být zachovány, konstrukcí a staveb, náklady na opatření k ochraně a zabezpečení strojů a materiálů na staveništi. Náklady na zábor pozemku, který není v majetku zadavatele.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</si>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</sst>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Trebuchet MS"/>
      <family val="2"/>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800080"/>
      <name val="Trebuchet MS"/>
    </font>
    <font>
      <sz val="8"/>
      <color rgb="FFFF0000"/>
      <name val="Trebuchet MS"/>
    </font>
    <font>
      <sz val="8"/>
      <color rgb="FF0000A8"/>
      <name val="Trebuchet MS"/>
    </font>
    <font>
      <sz val="8"/>
      <name val="Trebuchet MS"/>
      <family val="0"/>
      <charset val="238"/>
    </font>
    <font>
      <sz val="8"/>
      <color rgb="FFFAE682"/>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b/>
      <sz val="11"/>
      <color rgb="FF003366"/>
      <name val="Trebuchet MS"/>
    </font>
    <font>
      <sz val="11"/>
      <color rgb="FF003366"/>
      <name val="Trebuchet MS"/>
    </font>
    <font>
      <b/>
      <sz val="11"/>
      <name val="Trebuchet MS"/>
    </font>
    <font>
      <sz val="11"/>
      <color rgb="FF969696"/>
      <name val="Trebuchet MS"/>
    </font>
    <font>
      <sz val="18"/>
      <color theme="10"/>
      <name val="Wingdings 2"/>
    </font>
    <font>
      <b/>
      <sz val="10"/>
      <color rgb="FF003366"/>
      <name val="Trebuchet MS"/>
    </font>
    <font>
      <sz val="10"/>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7">
    <fill>
      <patternFill patternType="none"/>
    </fill>
    <fill>
      <patternFill patternType="gray125"/>
    </fill>
    <fill>
      <patternFill patternType="none">
        <fgColor indexed="64"/>
        <bgColor indexed="65"/>
      </patternFill>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8" fillId="0" borderId="0" applyNumberFormat="0" applyFill="0" applyBorder="0" applyAlignment="0" applyProtection="0"/>
  </cellStyleXfs>
  <cellXfs count="398">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protection locked="0"/>
    </xf>
    <xf numFmtId="0" fontId="14" fillId="3" borderId="0" xfId="0" applyFont="1" applyFill="1" applyAlignment="1" applyProtection="1">
      <alignment horizontal="left" vertical="center"/>
    </xf>
    <xf numFmtId="0" fontId="5" fillId="3" borderId="0" xfId="0" applyFont="1" applyFill="1" applyAlignment="1" applyProtection="1">
      <alignment vertical="center"/>
    </xf>
    <xf numFmtId="0" fontId="15" fillId="3" borderId="0" xfId="0" applyFont="1" applyFill="1" applyAlignment="1" applyProtection="1">
      <alignment horizontal="left" vertical="center"/>
    </xf>
    <xf numFmtId="0" fontId="16" fillId="3" borderId="0" xfId="1" applyFont="1" applyFill="1" applyAlignment="1" applyProtection="1">
      <alignment vertical="center"/>
    </xf>
    <xf numFmtId="0" fontId="48" fillId="3" borderId="0" xfId="1" applyFill="1"/>
    <xf numFmtId="0" fontId="0" fillId="3" borderId="0" xfId="0" applyFill="1"/>
    <xf numFmtId="0" fontId="14" fillId="3"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7" fillId="0" borderId="0" xfId="0" applyFont="1" applyBorder="1" applyAlignment="1" applyProtection="1">
      <alignment horizontal="left" vertical="center"/>
    </xf>
    <xf numFmtId="0" fontId="0" fillId="0" borderId="6" xfId="0" applyBorder="1" applyProtection="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1"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1" fillId="0" borderId="0" xfId="0" applyFont="1" applyAlignment="1">
      <alignment horizontal="left" vertical="center"/>
    </xf>
    <xf numFmtId="0" fontId="20"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2" fillId="0" borderId="8" xfId="0" applyFont="1" applyBorder="1" applyAlignment="1" applyProtection="1">
      <alignment horizontal="left" vertical="center"/>
    </xf>
    <xf numFmtId="0" fontId="0" fillId="0" borderId="8" xfId="0" applyFont="1" applyBorder="1" applyAlignment="1" applyProtection="1">
      <alignment vertical="center"/>
    </xf>
    <xf numFmtId="4" fontId="22"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1"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3" fillId="5" borderId="10" xfId="0" applyFont="1" applyFill="1" applyBorder="1" applyAlignment="1" applyProtection="1">
      <alignment horizontal="lef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7"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0"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3" fillId="0" borderId="0" xfId="0" applyFont="1" applyAlignment="1" applyProtection="1">
      <alignment vertical="center"/>
    </xf>
    <xf numFmtId="165" fontId="2" fillId="0" borderId="0" xfId="0" applyNumberFormat="1" applyFont="1" applyAlignment="1" applyProtection="1">
      <alignment horizontal="left"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0" fillId="6" borderId="10" xfId="0" applyFont="1" applyFill="1" applyBorder="1" applyAlignment="1" applyProtection="1">
      <alignmen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0" fontId="2" fillId="6" borderId="11" xfId="0"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3" fillId="0" borderId="0" xfId="0" applyFont="1" applyAlignment="1" applyProtection="1">
      <alignment horizontal="center" vertical="center"/>
    </xf>
    <xf numFmtId="4" fontId="24" fillId="0" borderId="18" xfId="0" applyNumberFormat="1" applyFont="1" applyBorder="1" applyAlignment="1" applyProtection="1">
      <alignment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4" fontId="24" fillId="0" borderId="19" xfId="0" applyNumberFormat="1" applyFont="1" applyBorder="1" applyAlignment="1" applyProtection="1">
      <alignment vertical="center"/>
    </xf>
    <xf numFmtId="0" fontId="3" fillId="0" borderId="0" xfId="0" applyFont="1" applyAlignment="1">
      <alignment horizontal="left" vertical="center"/>
    </xf>
    <xf numFmtId="0" fontId="26" fillId="0" borderId="0" xfId="0" applyFont="1" applyAlignment="1">
      <alignment horizontal="left"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horizontal="right" vertical="center"/>
    </xf>
    <xf numFmtId="4" fontId="28" fillId="0" borderId="0" xfId="0" applyNumberFormat="1"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0" fontId="31" fillId="0" borderId="0" xfId="1" applyFont="1" applyAlignment="1">
      <alignment horizontal="center" vertical="center"/>
    </xf>
    <xf numFmtId="0" fontId="5" fillId="0" borderId="5" xfId="0" applyFont="1" applyBorder="1" applyAlignment="1" applyProtection="1">
      <alignment vertical="center"/>
    </xf>
    <xf numFmtId="0" fontId="7" fillId="0" borderId="0" xfId="0" applyFont="1" applyAlignment="1" applyProtection="1">
      <alignment vertical="center"/>
    </xf>
    <xf numFmtId="0" fontId="32" fillId="0" borderId="0" xfId="0" applyFont="1" applyAlignment="1" applyProtection="1">
      <alignment horizontal="left" vertical="center" wrapText="1"/>
    </xf>
    <xf numFmtId="4" fontId="7" fillId="0" borderId="0" xfId="0" applyNumberFormat="1" applyFont="1" applyAlignment="1" applyProtection="1">
      <alignment vertical="center"/>
    </xf>
    <xf numFmtId="0" fontId="5" fillId="0" borderId="0" xfId="0" applyFont="1" applyAlignment="1" applyProtection="1">
      <alignment horizontal="center" vertical="center"/>
    </xf>
    <xf numFmtId="0" fontId="5" fillId="0" borderId="5" xfId="0" applyFont="1" applyBorder="1" applyAlignment="1">
      <alignment vertical="center"/>
    </xf>
    <xf numFmtId="4" fontId="33" fillId="0" borderId="18" xfId="0" applyNumberFormat="1" applyFont="1" applyBorder="1" applyAlignment="1" applyProtection="1">
      <alignment vertical="center"/>
    </xf>
    <xf numFmtId="4" fontId="33" fillId="0" borderId="0" xfId="0" applyNumberFormat="1" applyFont="1" applyBorder="1" applyAlignment="1" applyProtection="1">
      <alignment vertical="center"/>
    </xf>
    <xf numFmtId="166" fontId="33" fillId="0" borderId="0" xfId="0" applyNumberFormat="1" applyFont="1" applyBorder="1" applyAlignment="1" applyProtection="1">
      <alignment vertical="center"/>
    </xf>
    <xf numFmtId="4" fontId="33" fillId="0" borderId="19" xfId="0" applyNumberFormat="1" applyFont="1" applyBorder="1" applyAlignment="1" applyProtection="1">
      <alignment vertical="center"/>
    </xf>
    <xf numFmtId="0" fontId="5"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5" fillId="3" borderId="0" xfId="0" applyFont="1" applyFill="1" applyAlignment="1">
      <alignment vertical="center"/>
    </xf>
    <xf numFmtId="0" fontId="15" fillId="3" borderId="0" xfId="0" applyFont="1" applyFill="1" applyAlignment="1">
      <alignment horizontal="left" vertical="center"/>
    </xf>
    <xf numFmtId="0" fontId="34" fillId="3" borderId="0" xfId="1" applyFont="1" applyFill="1" applyAlignment="1">
      <alignment vertical="center"/>
    </xf>
    <xf numFmtId="0" fontId="5"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20"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2" fillId="0" borderId="0" xfId="0" applyFont="1" applyBorder="1" applyAlignment="1" applyProtection="1">
      <alignment horizontal="left" vertical="center"/>
    </xf>
    <xf numFmtId="4" fontId="25"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5" fillId="0" borderId="0" xfId="0" applyFont="1" applyBorder="1" applyAlignment="1" applyProtection="1">
      <alignment horizontal="lef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7" fillId="0" borderId="24" xfId="0" applyFont="1" applyBorder="1" applyAlignment="1" applyProtection="1">
      <alignment horizontal="left" vertical="center"/>
    </xf>
    <xf numFmtId="0" fontId="7" fillId="0" borderId="24" xfId="0" applyFont="1" applyBorder="1" applyAlignment="1" applyProtection="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pplyProtection="1">
      <alignment vertical="center"/>
    </xf>
    <xf numFmtId="0" fontId="7" fillId="0" borderId="6" xfId="0" applyFont="1" applyBorder="1" applyAlignment="1" applyProtection="1">
      <alignment vertical="center"/>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xf>
    <xf numFmtId="0" fontId="0" fillId="0" borderId="0" xfId="0" applyProtection="1"/>
    <xf numFmtId="0" fontId="0" fillId="0" borderId="5" xfId="0" applyBorder="1"/>
    <xf numFmtId="0" fontId="2" fillId="0" borderId="0" xfId="0" applyFont="1" applyAlignment="1" applyProtection="1">
      <alignment horizontal="left" vertical="center"/>
    </xf>
    <xf numFmtId="0" fontId="20"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5" fillId="0" borderId="0" xfId="0" applyNumberFormat="1" applyFont="1" applyAlignment="1" applyProtection="1"/>
    <xf numFmtId="166" fontId="36" fillId="0" borderId="16" xfId="0" applyNumberFormat="1" applyFont="1" applyBorder="1" applyAlignment="1" applyProtection="1"/>
    <xf numFmtId="166" fontId="36" fillId="0" borderId="17" xfId="0" applyNumberFormat="1" applyFont="1" applyBorder="1" applyAlignment="1" applyProtection="1"/>
    <xf numFmtId="4" fontId="37" fillId="0" borderId="0" xfId="0" applyNumberFormat="1" applyFont="1" applyAlignment="1">
      <alignment vertical="center"/>
    </xf>
    <xf numFmtId="0" fontId="8" fillId="0" borderId="5"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5" xfId="0" applyFont="1" applyBorder="1" applyAlignment="1"/>
    <xf numFmtId="0" fontId="8" fillId="0" borderId="18"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9"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8" fillId="0" borderId="0" xfId="0" applyFont="1" applyAlignment="1" applyProtection="1">
      <alignment horizontal="left" vertical="center"/>
    </xf>
    <xf numFmtId="0" fontId="39" fillId="0" borderId="0" xfId="0" applyFont="1" applyAlignment="1" applyProtection="1">
      <alignment vertical="center" wrapText="1"/>
    </xf>
    <xf numFmtId="0" fontId="0" fillId="0" borderId="18" xfId="0" applyFont="1" applyBorder="1" applyAlignment="1" applyProtection="1">
      <alignmen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40" fillId="0" borderId="28" xfId="0" applyFont="1" applyBorder="1" applyAlignment="1" applyProtection="1">
      <alignment horizontal="center" vertical="center"/>
    </xf>
    <xf numFmtId="49" fontId="40" fillId="0" borderId="28" xfId="0" applyNumberFormat="1" applyFont="1" applyBorder="1" applyAlignment="1" applyProtection="1">
      <alignment horizontal="left" vertical="center" wrapText="1"/>
    </xf>
    <xf numFmtId="0" fontId="40" fillId="0" borderId="28" xfId="0" applyFont="1" applyBorder="1" applyAlignment="1" applyProtection="1">
      <alignment horizontal="left" vertical="center" wrapText="1"/>
    </xf>
    <xf numFmtId="0" fontId="40" fillId="0" borderId="28" xfId="0" applyFont="1" applyBorder="1" applyAlignment="1" applyProtection="1">
      <alignment horizontal="center" vertical="center" wrapText="1"/>
    </xf>
    <xf numFmtId="167" fontId="40" fillId="0" borderId="28" xfId="0" applyNumberFormat="1" applyFont="1" applyBorder="1" applyAlignment="1" applyProtection="1">
      <alignment vertical="center"/>
    </xf>
    <xf numFmtId="4" fontId="40" fillId="4" borderId="28" xfId="0" applyNumberFormat="1" applyFont="1" applyFill="1" applyBorder="1" applyAlignment="1" applyProtection="1">
      <alignment vertical="center"/>
      <protection locked="0"/>
    </xf>
    <xf numFmtId="4" fontId="40" fillId="0" borderId="28" xfId="0" applyNumberFormat="1" applyFont="1" applyBorder="1" applyAlignment="1" applyProtection="1">
      <alignment vertical="center"/>
    </xf>
    <xf numFmtId="0" fontId="40" fillId="0" borderId="5" xfId="0" applyFont="1" applyBorder="1" applyAlignment="1">
      <alignment vertical="center"/>
    </xf>
    <xf numFmtId="0" fontId="40" fillId="4" borderId="2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xf>
    <xf numFmtId="0" fontId="12" fillId="0" borderId="5"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5" xfId="0" applyFont="1" applyBorder="1" applyAlignment="1">
      <alignment vertical="center"/>
    </xf>
    <xf numFmtId="0" fontId="12" fillId="0" borderId="18" xfId="0" applyFont="1" applyBorder="1" applyAlignment="1" applyProtection="1">
      <alignment vertical="center"/>
    </xf>
    <xf numFmtId="0" fontId="12" fillId="0" borderId="0" xfId="0" applyFont="1" applyBorder="1" applyAlignment="1" applyProtection="1">
      <alignment vertical="center"/>
    </xf>
    <xf numFmtId="0" fontId="12" fillId="0" borderId="19" xfId="0" applyFont="1" applyBorder="1" applyAlignment="1" applyProtection="1">
      <alignment vertical="center"/>
    </xf>
    <xf numFmtId="0" fontId="12" fillId="0" borderId="0" xfId="0" applyFont="1" applyAlignment="1">
      <alignment horizontal="left" vertical="center"/>
    </xf>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11" fillId="0" borderId="23" xfId="0" applyFont="1" applyBorder="1" applyAlignment="1" applyProtection="1">
      <alignment vertical="center"/>
    </xf>
    <xf numFmtId="0" fontId="11" fillId="0" borderId="24" xfId="0" applyFont="1" applyBorder="1" applyAlignment="1" applyProtection="1">
      <alignment vertical="center"/>
    </xf>
    <xf numFmtId="0" fontId="11" fillId="0" borderId="25" xfId="0" applyFont="1" applyBorder="1" applyAlignment="1" applyProtection="1">
      <alignmen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23"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lignment vertical="top"/>
      <protection locked="0"/>
    </xf>
    <xf numFmtId="0" fontId="41" fillId="0" borderId="29" xfId="0" applyFont="1" applyBorder="1" applyAlignment="1">
      <alignment vertical="center" wrapText="1"/>
      <protection locked="0"/>
    </xf>
    <xf numFmtId="0" fontId="41" fillId="0" borderId="30" xfId="0" applyFont="1" applyBorder="1" applyAlignment="1">
      <alignment vertical="center" wrapText="1"/>
      <protection locked="0"/>
    </xf>
    <xf numFmtId="0" fontId="41" fillId="0" borderId="31" xfId="0" applyFont="1" applyBorder="1" applyAlignment="1">
      <alignment vertical="center" wrapText="1"/>
      <protection locked="0"/>
    </xf>
    <xf numFmtId="0" fontId="41" fillId="0" borderId="32" xfId="0" applyFont="1" applyBorder="1" applyAlignment="1">
      <alignment horizontal="center" vertical="center" wrapText="1"/>
      <protection locked="0"/>
    </xf>
    <xf numFmtId="0" fontId="42" fillId="0" borderId="1" xfId="0" applyFont="1" applyBorder="1" applyAlignment="1">
      <alignment horizontal="center" vertical="center" wrapText="1"/>
      <protection locked="0"/>
    </xf>
    <xf numFmtId="0" fontId="41" fillId="0" borderId="33" xfId="0" applyFont="1" applyBorder="1" applyAlignment="1">
      <alignment horizontal="center" vertical="center" wrapText="1"/>
      <protection locked="0"/>
    </xf>
    <xf numFmtId="0" fontId="41" fillId="0" borderId="32" xfId="0" applyFont="1" applyBorder="1" applyAlignment="1">
      <alignment vertical="center" wrapText="1"/>
      <protection locked="0"/>
    </xf>
    <xf numFmtId="0" fontId="43" fillId="0" borderId="34" xfId="0" applyFont="1" applyBorder="1" applyAlignment="1">
      <alignment horizontal="left" wrapText="1"/>
      <protection locked="0"/>
    </xf>
    <xf numFmtId="0" fontId="41" fillId="0" borderId="33" xfId="0" applyFont="1" applyBorder="1" applyAlignment="1">
      <alignment vertical="center" wrapText="1"/>
      <protection locked="0"/>
    </xf>
    <xf numFmtId="0" fontId="43" fillId="0" borderId="1" xfId="0" applyFont="1" applyBorder="1" applyAlignment="1">
      <alignment horizontal="left" vertical="center" wrapText="1"/>
      <protection locked="0"/>
    </xf>
    <xf numFmtId="0" fontId="44" fillId="0" borderId="1" xfId="0" applyFont="1" applyBorder="1" applyAlignment="1">
      <alignment horizontal="left" vertical="center" wrapText="1"/>
      <protection locked="0"/>
    </xf>
    <xf numFmtId="0" fontId="44" fillId="0" borderId="32" xfId="0" applyFont="1" applyBorder="1" applyAlignment="1">
      <alignment vertical="center" wrapText="1"/>
      <protection locked="0"/>
    </xf>
    <xf numFmtId="0" fontId="44" fillId="0" borderId="1" xfId="0" applyFont="1" applyBorder="1" applyAlignment="1">
      <alignment vertical="center" wrapText="1"/>
      <protection locked="0"/>
    </xf>
    <xf numFmtId="0" fontId="44" fillId="0" borderId="1" xfId="0" applyFont="1" applyBorder="1" applyAlignment="1">
      <alignment vertical="center"/>
      <protection locked="0"/>
    </xf>
    <xf numFmtId="0" fontId="44" fillId="0" borderId="1" xfId="0" applyFont="1" applyBorder="1" applyAlignment="1">
      <alignment horizontal="left" vertical="center"/>
      <protection locked="0"/>
    </xf>
    <xf numFmtId="49" fontId="44" fillId="0" borderId="1" xfId="0" applyNumberFormat="1" applyFont="1" applyBorder="1" applyAlignment="1">
      <alignment horizontal="left" vertical="center" wrapText="1"/>
      <protection locked="0"/>
    </xf>
    <xf numFmtId="49" fontId="44" fillId="0" borderId="1" xfId="0" applyNumberFormat="1" applyFont="1" applyBorder="1" applyAlignment="1">
      <alignment vertical="center" wrapText="1"/>
      <protection locked="0"/>
    </xf>
    <xf numFmtId="0" fontId="41" fillId="0" borderId="35" xfId="0" applyFont="1" applyBorder="1" applyAlignment="1">
      <alignment vertical="center" wrapText="1"/>
      <protection locked="0"/>
    </xf>
    <xf numFmtId="0" fontId="45" fillId="0" borderId="34" xfId="0" applyFont="1" applyBorder="1" applyAlignment="1">
      <alignment vertical="center" wrapText="1"/>
      <protection locked="0"/>
    </xf>
    <xf numFmtId="0" fontId="41" fillId="0" borderId="36" xfId="0" applyFont="1" applyBorder="1" applyAlignment="1">
      <alignment vertical="center" wrapText="1"/>
      <protection locked="0"/>
    </xf>
    <xf numFmtId="0" fontId="41" fillId="0" borderId="1" xfId="0" applyFont="1" applyBorder="1" applyAlignment="1">
      <alignment vertical="top"/>
      <protection locked="0"/>
    </xf>
    <xf numFmtId="0" fontId="41" fillId="0" borderId="0" xfId="0" applyFont="1" applyAlignment="1">
      <alignment vertical="top"/>
      <protection locked="0"/>
    </xf>
    <xf numFmtId="0" fontId="41" fillId="0" borderId="29" xfId="0" applyFont="1" applyBorder="1" applyAlignment="1">
      <alignment horizontal="left" vertical="center"/>
      <protection locked="0"/>
    </xf>
    <xf numFmtId="0" fontId="41" fillId="0" borderId="30" xfId="0" applyFont="1" applyBorder="1" applyAlignment="1">
      <alignment horizontal="left" vertical="center"/>
      <protection locked="0"/>
    </xf>
    <xf numFmtId="0" fontId="41" fillId="0" borderId="31" xfId="0" applyFont="1" applyBorder="1" applyAlignment="1">
      <alignment horizontal="left" vertical="center"/>
      <protection locked="0"/>
    </xf>
    <xf numFmtId="0" fontId="41" fillId="0" borderId="32" xfId="0" applyFont="1" applyBorder="1" applyAlignment="1">
      <alignment horizontal="left" vertical="center"/>
      <protection locked="0"/>
    </xf>
    <xf numFmtId="0" fontId="42" fillId="0" borderId="1" xfId="0" applyFont="1" applyBorder="1" applyAlignment="1">
      <alignment horizontal="center" vertical="center"/>
      <protection locked="0"/>
    </xf>
    <xf numFmtId="0" fontId="41" fillId="0" borderId="33" xfId="0" applyFont="1" applyBorder="1" applyAlignment="1">
      <alignment horizontal="left" vertical="center"/>
      <protection locked="0"/>
    </xf>
    <xf numFmtId="0" fontId="43" fillId="0" borderId="1" xfId="0" applyFont="1" applyBorder="1" applyAlignment="1">
      <alignment horizontal="left" vertical="center"/>
      <protection locked="0"/>
    </xf>
    <xf numFmtId="0" fontId="46" fillId="0" borderId="0" xfId="0" applyFont="1" applyAlignment="1">
      <alignment horizontal="left" vertical="center"/>
      <protection locked="0"/>
    </xf>
    <xf numFmtId="0" fontId="43" fillId="0" borderId="34" xfId="0" applyFont="1" applyBorder="1" applyAlignment="1">
      <alignment horizontal="left" vertical="center"/>
      <protection locked="0"/>
    </xf>
    <xf numFmtId="0" fontId="43" fillId="0" borderId="34" xfId="0" applyFont="1" applyBorder="1" applyAlignment="1">
      <alignment horizontal="center" vertical="center"/>
      <protection locked="0"/>
    </xf>
    <xf numFmtId="0" fontId="46" fillId="0" borderId="34" xfId="0" applyFont="1" applyBorder="1" applyAlignment="1">
      <alignment horizontal="left" vertical="center"/>
      <protection locked="0"/>
    </xf>
    <xf numFmtId="0" fontId="47" fillId="0" borderId="1" xfId="0" applyFont="1" applyBorder="1" applyAlignment="1">
      <alignment horizontal="left" vertical="center"/>
      <protection locked="0"/>
    </xf>
    <xf numFmtId="0" fontId="44" fillId="0" borderId="0" xfId="0" applyFont="1" applyAlignment="1">
      <alignment horizontal="left" vertical="center"/>
      <protection locked="0"/>
    </xf>
    <xf numFmtId="0" fontId="44" fillId="0" borderId="1" xfId="0" applyFont="1" applyBorder="1" applyAlignment="1">
      <alignment horizontal="center" vertical="center"/>
      <protection locked="0"/>
    </xf>
    <xf numFmtId="0" fontId="44" fillId="0" borderId="32" xfId="0" applyFont="1" applyBorder="1" applyAlignment="1">
      <alignment horizontal="left" vertical="center"/>
      <protection locked="0"/>
    </xf>
    <xf numFmtId="0" fontId="44" fillId="2" borderId="1" xfId="0" applyFont="1" applyFill="1" applyBorder="1" applyAlignment="1">
      <alignment horizontal="left" vertical="center"/>
      <protection locked="0"/>
    </xf>
    <xf numFmtId="0" fontId="44" fillId="2" borderId="1" xfId="0" applyFont="1" applyFill="1" applyBorder="1" applyAlignment="1">
      <alignment horizontal="center" vertical="center"/>
      <protection locked="0"/>
    </xf>
    <xf numFmtId="0" fontId="41" fillId="0" borderId="35" xfId="0" applyFont="1" applyBorder="1" applyAlignment="1">
      <alignment horizontal="left" vertical="center"/>
      <protection locked="0"/>
    </xf>
    <xf numFmtId="0" fontId="45" fillId="0" borderId="34" xfId="0" applyFont="1" applyBorder="1" applyAlignment="1">
      <alignment horizontal="left" vertical="center"/>
      <protection locked="0"/>
    </xf>
    <xf numFmtId="0" fontId="41" fillId="0" borderId="36" xfId="0" applyFont="1" applyBorder="1" applyAlignment="1">
      <alignment horizontal="left" vertical="center"/>
      <protection locked="0"/>
    </xf>
    <xf numFmtId="0" fontId="41" fillId="0" borderId="1" xfId="0" applyFont="1" applyBorder="1" applyAlignment="1">
      <alignment horizontal="left" vertical="center"/>
      <protection locked="0"/>
    </xf>
    <xf numFmtId="0" fontId="45" fillId="0" borderId="1" xfId="0" applyFont="1" applyBorder="1" applyAlignment="1">
      <alignment horizontal="left" vertical="center"/>
      <protection locked="0"/>
    </xf>
    <xf numFmtId="0" fontId="46" fillId="0" borderId="1" xfId="0" applyFont="1" applyBorder="1" applyAlignment="1">
      <alignment horizontal="left" vertical="center"/>
      <protection locked="0"/>
    </xf>
    <xf numFmtId="0" fontId="44" fillId="0" borderId="34" xfId="0" applyFont="1" applyBorder="1" applyAlignment="1">
      <alignment horizontal="left" vertical="center"/>
      <protection locked="0"/>
    </xf>
    <xf numFmtId="0" fontId="41" fillId="0" borderId="1" xfId="0" applyFont="1" applyBorder="1" applyAlignment="1">
      <alignment horizontal="left" vertical="center" wrapText="1"/>
      <protection locked="0"/>
    </xf>
    <xf numFmtId="0" fontId="44" fillId="0" borderId="1" xfId="0" applyFont="1" applyBorder="1" applyAlignment="1">
      <alignment horizontal="center" vertical="center" wrapText="1"/>
      <protection locked="0"/>
    </xf>
    <xf numFmtId="0" fontId="41" fillId="0" borderId="29" xfId="0" applyFont="1" applyBorder="1" applyAlignment="1">
      <alignment horizontal="left" vertical="center" wrapText="1"/>
      <protection locked="0"/>
    </xf>
    <xf numFmtId="0" fontId="41" fillId="0" borderId="30" xfId="0" applyFont="1" applyBorder="1" applyAlignment="1">
      <alignment horizontal="left" vertical="center" wrapText="1"/>
      <protection locked="0"/>
    </xf>
    <xf numFmtId="0" fontId="41" fillId="0" borderId="31"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46" fillId="0" borderId="32" xfId="0" applyFont="1" applyBorder="1" applyAlignment="1">
      <alignment horizontal="left" vertical="center" wrapText="1"/>
      <protection locked="0"/>
    </xf>
    <xf numFmtId="0" fontId="46" fillId="0" borderId="33" xfId="0" applyFont="1" applyBorder="1" applyAlignment="1">
      <alignment horizontal="left" vertical="center" wrapText="1"/>
      <protection locked="0"/>
    </xf>
    <xf numFmtId="0" fontId="44" fillId="0" borderId="32" xfId="0" applyFont="1" applyBorder="1" applyAlignment="1">
      <alignment horizontal="left" vertical="center" wrapText="1"/>
      <protection locked="0"/>
    </xf>
    <xf numFmtId="0" fontId="44" fillId="0" borderId="33" xfId="0" applyFont="1" applyBorder="1" applyAlignment="1">
      <alignment horizontal="left" vertical="center" wrapText="1"/>
      <protection locked="0"/>
    </xf>
    <xf numFmtId="0" fontId="44" fillId="0" borderId="33" xfId="0" applyFont="1" applyBorder="1" applyAlignment="1">
      <alignment horizontal="left" vertical="center"/>
      <protection locked="0"/>
    </xf>
    <xf numFmtId="0" fontId="44" fillId="0" borderId="35" xfId="0" applyFont="1" applyBorder="1" applyAlignment="1">
      <alignment horizontal="left" vertical="center" wrapText="1"/>
      <protection locked="0"/>
    </xf>
    <xf numFmtId="0" fontId="44" fillId="0" borderId="34" xfId="0" applyFont="1" applyBorder="1" applyAlignment="1">
      <alignment horizontal="left" vertical="center" wrapText="1"/>
      <protection locked="0"/>
    </xf>
    <xf numFmtId="0" fontId="44" fillId="0" borderId="36" xfId="0" applyFont="1" applyBorder="1" applyAlignment="1">
      <alignment horizontal="left" vertical="center" wrapText="1"/>
      <protection locked="0"/>
    </xf>
    <xf numFmtId="0" fontId="44" fillId="0" borderId="1" xfId="0" applyFont="1" applyBorder="1" applyAlignment="1">
      <alignment horizontal="left" vertical="top"/>
      <protection locked="0"/>
    </xf>
    <xf numFmtId="0" fontId="44" fillId="0" borderId="1" xfId="0" applyFont="1" applyBorder="1" applyAlignment="1">
      <alignment horizontal="center" vertical="top"/>
      <protection locked="0"/>
    </xf>
    <xf numFmtId="0" fontId="44" fillId="0" borderId="35" xfId="0" applyFont="1" applyBorder="1" applyAlignment="1">
      <alignment horizontal="left" vertical="center"/>
      <protection locked="0"/>
    </xf>
    <xf numFmtId="0" fontId="44" fillId="0" borderId="36" xfId="0" applyFont="1" applyBorder="1" applyAlignment="1">
      <alignment horizontal="left" vertical="center"/>
      <protection locked="0"/>
    </xf>
    <xf numFmtId="0" fontId="46" fillId="0" borderId="0" xfId="0" applyFont="1" applyAlignment="1">
      <alignment vertical="center"/>
      <protection locked="0"/>
    </xf>
    <xf numFmtId="0" fontId="43" fillId="0" borderId="1" xfId="0" applyFont="1" applyBorder="1" applyAlignment="1">
      <alignment vertical="center"/>
      <protection locked="0"/>
    </xf>
    <xf numFmtId="0" fontId="46" fillId="0" borderId="34" xfId="0" applyFont="1" applyBorder="1" applyAlignment="1">
      <alignment vertical="center"/>
      <protection locked="0"/>
    </xf>
    <xf numFmtId="0" fontId="43" fillId="0" borderId="34" xfId="0" applyFont="1" applyBorder="1" applyAlignment="1">
      <alignment vertical="center"/>
      <protection locked="0"/>
    </xf>
    <xf numFmtId="0" fontId="0" fillId="0" borderId="1" xfId="0" applyBorder="1" applyAlignment="1">
      <alignment vertical="top"/>
      <protection locked="0"/>
    </xf>
    <xf numFmtId="49" fontId="44"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3" fillId="0" borderId="34" xfId="0" applyFont="1" applyBorder="1" applyAlignment="1">
      <alignment horizontal="left"/>
      <protection locked="0"/>
    </xf>
    <xf numFmtId="0" fontId="46" fillId="0" borderId="34" xfId="0" applyFont="1" applyBorder="1" applyAlignment="1">
      <protection locked="0"/>
    </xf>
    <xf numFmtId="0" fontId="41" fillId="0" borderId="32" xfId="0" applyFont="1" applyBorder="1" applyAlignment="1">
      <alignment vertical="top"/>
      <protection locked="0"/>
    </xf>
    <xf numFmtId="0" fontId="41" fillId="0" borderId="33" xfId="0" applyFont="1" applyBorder="1" applyAlignment="1">
      <alignment vertical="top"/>
      <protection locked="0"/>
    </xf>
    <xf numFmtId="0" fontId="41" fillId="0" borderId="1" xfId="0" applyFont="1" applyBorder="1" applyAlignment="1">
      <alignment horizontal="center" vertical="center"/>
      <protection locked="0"/>
    </xf>
    <xf numFmtId="0" fontId="41" fillId="0" borderId="1" xfId="0" applyFont="1" applyBorder="1" applyAlignment="1">
      <alignment horizontal="left" vertical="top"/>
      <protection locked="0"/>
    </xf>
    <xf numFmtId="0" fontId="41" fillId="0" borderId="35" xfId="0" applyFont="1" applyBorder="1" applyAlignment="1">
      <alignment vertical="top"/>
      <protection locked="0"/>
    </xf>
    <xf numFmtId="0" fontId="41" fillId="0" borderId="34" xfId="0" applyFont="1" applyBorder="1" applyAlignment="1">
      <alignment vertical="top"/>
      <protection locked="0"/>
    </xf>
    <xf numFmtId="0" fontId="41"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theme" Target="theme/theme1.xml" /><Relationship Id="rId13" Type="http://schemas.openxmlformats.org/officeDocument/2006/relationships/calcChain" Target="calcChain.xml" /><Relationship Id="rId14"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ht="36.96" customHeight="1">
      <c r="AR2"/>
      <c r="BS2" s="25" t="s">
        <v>8</v>
      </c>
      <c r="BT2" s="25" t="s">
        <v>9</v>
      </c>
    </row>
    <row r="3" ht="6.96"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ht="36.96"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ht="14.4" customHeight="1">
      <c r="B5" s="29"/>
      <c r="C5" s="30"/>
      <c r="D5" s="35" t="s">
        <v>15</v>
      </c>
      <c r="E5" s="30"/>
      <c r="F5" s="30"/>
      <c r="G5" s="30"/>
      <c r="H5" s="30"/>
      <c r="I5" s="30"/>
      <c r="J5" s="30"/>
      <c r="K5" s="36" t="s">
        <v>16</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E5" s="37" t="s">
        <v>17</v>
      </c>
      <c r="BS5" s="25" t="s">
        <v>8</v>
      </c>
    </row>
    <row r="6" ht="36.96" customHeight="1">
      <c r="B6" s="29"/>
      <c r="C6" s="30"/>
      <c r="D6" s="38" t="s">
        <v>18</v>
      </c>
      <c r="E6" s="30"/>
      <c r="F6" s="30"/>
      <c r="G6" s="30"/>
      <c r="H6" s="30"/>
      <c r="I6" s="30"/>
      <c r="J6" s="30"/>
      <c r="K6" s="39" t="s">
        <v>19</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E6" s="40"/>
      <c r="BS6" s="25" t="s">
        <v>8</v>
      </c>
    </row>
    <row r="7" ht="14.4" customHeight="1">
      <c r="B7" s="29"/>
      <c r="C7" s="30"/>
      <c r="D7" s="41"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22</v>
      </c>
      <c r="AL7" s="30"/>
      <c r="AM7" s="30"/>
      <c r="AN7" s="36" t="s">
        <v>21</v>
      </c>
      <c r="AO7" s="30"/>
      <c r="AP7" s="30"/>
      <c r="AQ7" s="32"/>
      <c r="BE7" s="40"/>
      <c r="BS7" s="25" t="s">
        <v>8</v>
      </c>
    </row>
    <row r="8" ht="14.4" customHeight="1">
      <c r="B8" s="29"/>
      <c r="C8" s="30"/>
      <c r="D8" s="41" t="s">
        <v>23</v>
      </c>
      <c r="E8" s="30"/>
      <c r="F8" s="30"/>
      <c r="G8" s="30"/>
      <c r="H8" s="30"/>
      <c r="I8" s="30"/>
      <c r="J8" s="30"/>
      <c r="K8" s="36" t="s">
        <v>24</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25</v>
      </c>
      <c r="AL8" s="30"/>
      <c r="AM8" s="30"/>
      <c r="AN8" s="42" t="s">
        <v>26</v>
      </c>
      <c r="AO8" s="30"/>
      <c r="AP8" s="30"/>
      <c r="AQ8" s="32"/>
      <c r="BE8" s="40"/>
      <c r="BS8" s="25" t="s">
        <v>8</v>
      </c>
    </row>
    <row r="9"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40"/>
      <c r="BS9" s="25" t="s">
        <v>8</v>
      </c>
    </row>
    <row r="10" ht="14.4" customHeight="1">
      <c r="B10" s="29"/>
      <c r="C10" s="30"/>
      <c r="D10" s="41" t="s">
        <v>27</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28</v>
      </c>
      <c r="AL10" s="30"/>
      <c r="AM10" s="30"/>
      <c r="AN10" s="36" t="s">
        <v>29</v>
      </c>
      <c r="AO10" s="30"/>
      <c r="AP10" s="30"/>
      <c r="AQ10" s="32"/>
      <c r="BE10" s="40"/>
      <c r="BS10" s="25" t="s">
        <v>8</v>
      </c>
    </row>
    <row r="11" ht="18.48" customHeight="1">
      <c r="B11" s="29"/>
      <c r="C11" s="30"/>
      <c r="D11" s="30"/>
      <c r="E11" s="36" t="s">
        <v>30</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31</v>
      </c>
      <c r="AL11" s="30"/>
      <c r="AM11" s="30"/>
      <c r="AN11" s="36" t="s">
        <v>32</v>
      </c>
      <c r="AO11" s="30"/>
      <c r="AP11" s="30"/>
      <c r="AQ11" s="32"/>
      <c r="BE11" s="40"/>
      <c r="BS11" s="25" t="s">
        <v>8</v>
      </c>
    </row>
    <row r="12" ht="6.96"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
      <c r="BS12" s="25" t="s">
        <v>8</v>
      </c>
    </row>
    <row r="13" ht="14.4" customHeight="1">
      <c r="B13" s="29"/>
      <c r="C13" s="30"/>
      <c r="D13" s="41" t="s">
        <v>33</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28</v>
      </c>
      <c r="AL13" s="30"/>
      <c r="AM13" s="30"/>
      <c r="AN13" s="43" t="s">
        <v>34</v>
      </c>
      <c r="AO13" s="30"/>
      <c r="AP13" s="30"/>
      <c r="AQ13" s="32"/>
      <c r="BE13" s="40"/>
      <c r="BS13" s="25" t="s">
        <v>8</v>
      </c>
    </row>
    <row r="14">
      <c r="B14" s="29"/>
      <c r="C14" s="30"/>
      <c r="D14" s="30"/>
      <c r="E14" s="43" t="s">
        <v>34</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1" t="s">
        <v>31</v>
      </c>
      <c r="AL14" s="30"/>
      <c r="AM14" s="30"/>
      <c r="AN14" s="43" t="s">
        <v>34</v>
      </c>
      <c r="AO14" s="30"/>
      <c r="AP14" s="30"/>
      <c r="AQ14" s="32"/>
      <c r="BE14" s="40"/>
      <c r="BS14" s="25" t="s">
        <v>8</v>
      </c>
    </row>
    <row r="15" ht="6.96"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
      <c r="BS15" s="25" t="s">
        <v>6</v>
      </c>
    </row>
    <row r="16" ht="14.4" customHeight="1">
      <c r="B16" s="29"/>
      <c r="C16" s="30"/>
      <c r="D16" s="41" t="s">
        <v>35</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28</v>
      </c>
      <c r="AL16" s="30"/>
      <c r="AM16" s="30"/>
      <c r="AN16" s="36" t="s">
        <v>36</v>
      </c>
      <c r="AO16" s="30"/>
      <c r="AP16" s="30"/>
      <c r="AQ16" s="32"/>
      <c r="BE16" s="40"/>
      <c r="BS16" s="25" t="s">
        <v>6</v>
      </c>
    </row>
    <row r="17" ht="18.48" customHeight="1">
      <c r="B17" s="29"/>
      <c r="C17" s="30"/>
      <c r="D17" s="30"/>
      <c r="E17" s="36" t="s">
        <v>37</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31</v>
      </c>
      <c r="AL17" s="30"/>
      <c r="AM17" s="30"/>
      <c r="AN17" s="36" t="s">
        <v>38</v>
      </c>
      <c r="AO17" s="30"/>
      <c r="AP17" s="30"/>
      <c r="AQ17" s="32"/>
      <c r="BE17" s="40"/>
      <c r="BS17" s="25" t="s">
        <v>39</v>
      </c>
    </row>
    <row r="18" ht="6.96"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
      <c r="BS18" s="25" t="s">
        <v>8</v>
      </c>
    </row>
    <row r="19" ht="14.4" customHeight="1">
      <c r="B19" s="29"/>
      <c r="C19" s="30"/>
      <c r="D19" s="41" t="s">
        <v>40</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
      <c r="BS19" s="25" t="s">
        <v>8</v>
      </c>
    </row>
    <row r="20" ht="57" customHeight="1">
      <c r="B20" s="29"/>
      <c r="C20" s="30"/>
      <c r="D20" s="30"/>
      <c r="E20" s="45" t="s">
        <v>41</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30"/>
      <c r="AP20" s="30"/>
      <c r="AQ20" s="32"/>
      <c r="BE20" s="40"/>
      <c r="BS20" s="25" t="s">
        <v>6</v>
      </c>
    </row>
    <row r="21" ht="6.96"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
    </row>
    <row r="22" ht="6.96" customHeight="1">
      <c r="B22" s="29"/>
      <c r="C22" s="30"/>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30"/>
      <c r="AQ22" s="32"/>
      <c r="BE22" s="40"/>
    </row>
    <row r="23" s="1" customFormat="1" ht="25.92" customHeight="1">
      <c r="B23" s="47"/>
      <c r="C23" s="48"/>
      <c r="D23" s="49" t="s">
        <v>42</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40"/>
    </row>
    <row r="24" s="1" customFormat="1" ht="6.96"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40"/>
    </row>
    <row r="25" s="1" customFormat="1">
      <c r="B25" s="47"/>
      <c r="C25" s="48"/>
      <c r="D25" s="48"/>
      <c r="E25" s="48"/>
      <c r="F25" s="48"/>
      <c r="G25" s="48"/>
      <c r="H25" s="48"/>
      <c r="I25" s="48"/>
      <c r="J25" s="48"/>
      <c r="K25" s="48"/>
      <c r="L25" s="53" t="s">
        <v>43</v>
      </c>
      <c r="M25" s="53"/>
      <c r="N25" s="53"/>
      <c r="O25" s="53"/>
      <c r="P25" s="48"/>
      <c r="Q25" s="48"/>
      <c r="R25" s="48"/>
      <c r="S25" s="48"/>
      <c r="T25" s="48"/>
      <c r="U25" s="48"/>
      <c r="V25" s="48"/>
      <c r="W25" s="53" t="s">
        <v>44</v>
      </c>
      <c r="X25" s="53"/>
      <c r="Y25" s="53"/>
      <c r="Z25" s="53"/>
      <c r="AA25" s="53"/>
      <c r="AB25" s="53"/>
      <c r="AC25" s="53"/>
      <c r="AD25" s="53"/>
      <c r="AE25" s="53"/>
      <c r="AF25" s="48"/>
      <c r="AG25" s="48"/>
      <c r="AH25" s="48"/>
      <c r="AI25" s="48"/>
      <c r="AJ25" s="48"/>
      <c r="AK25" s="53" t="s">
        <v>45</v>
      </c>
      <c r="AL25" s="53"/>
      <c r="AM25" s="53"/>
      <c r="AN25" s="53"/>
      <c r="AO25" s="53"/>
      <c r="AP25" s="48"/>
      <c r="AQ25" s="52"/>
      <c r="BE25" s="40"/>
    </row>
    <row r="26" s="2" customFormat="1" ht="14.4" customHeight="1">
      <c r="B26" s="54"/>
      <c r="C26" s="55"/>
      <c r="D26" s="56" t="s">
        <v>46</v>
      </c>
      <c r="E26" s="55"/>
      <c r="F26" s="56" t="s">
        <v>47</v>
      </c>
      <c r="G26" s="55"/>
      <c r="H26" s="55"/>
      <c r="I26" s="55"/>
      <c r="J26" s="55"/>
      <c r="K26" s="55"/>
      <c r="L26" s="57">
        <v>0.20999999999999999</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40"/>
    </row>
    <row r="27" s="2" customFormat="1" ht="14.4" customHeight="1">
      <c r="B27" s="54"/>
      <c r="C27" s="55"/>
      <c r="D27" s="55"/>
      <c r="E27" s="55"/>
      <c r="F27" s="56" t="s">
        <v>48</v>
      </c>
      <c r="G27" s="55"/>
      <c r="H27" s="55"/>
      <c r="I27" s="55"/>
      <c r="J27" s="55"/>
      <c r="K27" s="55"/>
      <c r="L27" s="57">
        <v>0.14999999999999999</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40"/>
    </row>
    <row r="28" hidden="1" s="2" customFormat="1" ht="14.4" customHeight="1">
      <c r="B28" s="54"/>
      <c r="C28" s="55"/>
      <c r="D28" s="55"/>
      <c r="E28" s="55"/>
      <c r="F28" s="56" t="s">
        <v>49</v>
      </c>
      <c r="G28" s="55"/>
      <c r="H28" s="55"/>
      <c r="I28" s="55"/>
      <c r="J28" s="55"/>
      <c r="K28" s="55"/>
      <c r="L28" s="57">
        <v>0.20999999999999999</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40"/>
    </row>
    <row r="29" hidden="1" s="2" customFormat="1" ht="14.4" customHeight="1">
      <c r="B29" s="54"/>
      <c r="C29" s="55"/>
      <c r="D29" s="55"/>
      <c r="E29" s="55"/>
      <c r="F29" s="56" t="s">
        <v>50</v>
      </c>
      <c r="G29" s="55"/>
      <c r="H29" s="55"/>
      <c r="I29" s="55"/>
      <c r="J29" s="55"/>
      <c r="K29" s="55"/>
      <c r="L29" s="57">
        <v>0.14999999999999999</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40"/>
    </row>
    <row r="30" hidden="1" s="2" customFormat="1" ht="14.4" customHeight="1">
      <c r="B30" s="54"/>
      <c r="C30" s="55"/>
      <c r="D30" s="55"/>
      <c r="E30" s="55"/>
      <c r="F30" s="56" t="s">
        <v>51</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40"/>
    </row>
    <row r="31" s="1" customFormat="1" ht="6.96"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40"/>
    </row>
    <row r="32" s="1" customFormat="1" ht="25.92" customHeight="1">
      <c r="B32" s="47"/>
      <c r="C32" s="60"/>
      <c r="D32" s="61" t="s">
        <v>52</v>
      </c>
      <c r="E32" s="62"/>
      <c r="F32" s="62"/>
      <c r="G32" s="62"/>
      <c r="H32" s="62"/>
      <c r="I32" s="62"/>
      <c r="J32" s="62"/>
      <c r="K32" s="62"/>
      <c r="L32" s="62"/>
      <c r="M32" s="62"/>
      <c r="N32" s="62"/>
      <c r="O32" s="62"/>
      <c r="P32" s="62"/>
      <c r="Q32" s="62"/>
      <c r="R32" s="62"/>
      <c r="S32" s="62"/>
      <c r="T32" s="63" t="s">
        <v>53</v>
      </c>
      <c r="U32" s="62"/>
      <c r="V32" s="62"/>
      <c r="W32" s="62"/>
      <c r="X32" s="64" t="s">
        <v>54</v>
      </c>
      <c r="Y32" s="62"/>
      <c r="Z32" s="62"/>
      <c r="AA32" s="62"/>
      <c r="AB32" s="62"/>
      <c r="AC32" s="62"/>
      <c r="AD32" s="62"/>
      <c r="AE32" s="62"/>
      <c r="AF32" s="62"/>
      <c r="AG32" s="62"/>
      <c r="AH32" s="62"/>
      <c r="AI32" s="62"/>
      <c r="AJ32" s="62"/>
      <c r="AK32" s="65">
        <f>SUM(AK23:AK30)</f>
        <v>0</v>
      </c>
      <c r="AL32" s="62"/>
      <c r="AM32" s="62"/>
      <c r="AN32" s="62"/>
      <c r="AO32" s="66"/>
      <c r="AP32" s="60"/>
      <c r="AQ32" s="67"/>
      <c r="BE32" s="40"/>
    </row>
    <row r="33" s="1" customFormat="1" ht="6.96"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1" customFormat="1" ht="6.96"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1" customFormat="1" ht="6.96"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1" customFormat="1" ht="36.96" customHeight="1">
      <c r="B39" s="47"/>
      <c r="C39" s="74" t="s">
        <v>55</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1" customFormat="1" ht="6.96"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3" customFormat="1" ht="14.4" customHeight="1">
      <c r="B41" s="76"/>
      <c r="C41" s="77" t="s">
        <v>15</v>
      </c>
      <c r="D41" s="78"/>
      <c r="E41" s="78"/>
      <c r="F41" s="78"/>
      <c r="G41" s="78"/>
      <c r="H41" s="78"/>
      <c r="I41" s="78"/>
      <c r="J41" s="78"/>
      <c r="K41" s="78"/>
      <c r="L41" s="78" t="str">
        <f>K5</f>
        <v>517016</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4" customFormat="1" ht="36.96" customHeight="1">
      <c r="B42" s="80"/>
      <c r="C42" s="81" t="s">
        <v>18</v>
      </c>
      <c r="D42" s="82"/>
      <c r="E42" s="82"/>
      <c r="F42" s="82"/>
      <c r="G42" s="82"/>
      <c r="H42" s="82"/>
      <c r="I42" s="82"/>
      <c r="J42" s="82"/>
      <c r="K42" s="82"/>
      <c r="L42" s="83" t="str">
        <f>K6</f>
        <v>Rekonstrukce podstávkového domu č.p.106 Nový Bor</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1" customFormat="1" ht="6.96"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1" customFormat="1">
      <c r="B44" s="47"/>
      <c r="C44" s="77" t="s">
        <v>23</v>
      </c>
      <c r="D44" s="75"/>
      <c r="E44" s="75"/>
      <c r="F44" s="75"/>
      <c r="G44" s="75"/>
      <c r="H44" s="75"/>
      <c r="I44" s="75"/>
      <c r="J44" s="75"/>
      <c r="K44" s="75"/>
      <c r="L44" s="85" t="str">
        <f>IF(K8="","",K8)</f>
        <v xml:space="preserve">č.parc.: 152,153 k.ú. Nový Bor </v>
      </c>
      <c r="M44" s="75"/>
      <c r="N44" s="75"/>
      <c r="O44" s="75"/>
      <c r="P44" s="75"/>
      <c r="Q44" s="75"/>
      <c r="R44" s="75"/>
      <c r="S44" s="75"/>
      <c r="T44" s="75"/>
      <c r="U44" s="75"/>
      <c r="V44" s="75"/>
      <c r="W44" s="75"/>
      <c r="X44" s="75"/>
      <c r="Y44" s="75"/>
      <c r="Z44" s="75"/>
      <c r="AA44" s="75"/>
      <c r="AB44" s="75"/>
      <c r="AC44" s="75"/>
      <c r="AD44" s="75"/>
      <c r="AE44" s="75"/>
      <c r="AF44" s="75"/>
      <c r="AG44" s="75"/>
      <c r="AH44" s="75"/>
      <c r="AI44" s="77" t="s">
        <v>25</v>
      </c>
      <c r="AJ44" s="75"/>
      <c r="AK44" s="75"/>
      <c r="AL44" s="75"/>
      <c r="AM44" s="86" t="str">
        <f>IF(AN8= "","",AN8)</f>
        <v>11. 8. 2017</v>
      </c>
      <c r="AN44" s="86"/>
      <c r="AO44" s="75"/>
      <c r="AP44" s="75"/>
      <c r="AQ44" s="75"/>
      <c r="AR44" s="73"/>
    </row>
    <row r="45" s="1" customFormat="1" ht="6.96"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1" customFormat="1">
      <c r="B46" s="47"/>
      <c r="C46" s="77" t="s">
        <v>27</v>
      </c>
      <c r="D46" s="75"/>
      <c r="E46" s="75"/>
      <c r="F46" s="75"/>
      <c r="G46" s="75"/>
      <c r="H46" s="75"/>
      <c r="I46" s="75"/>
      <c r="J46" s="75"/>
      <c r="K46" s="75"/>
      <c r="L46" s="78" t="str">
        <f>IF(E11= "","",E11)</f>
        <v>Město Nový Bor náměstí Míru 1, 473 01 Nový Bor</v>
      </c>
      <c r="M46" s="75"/>
      <c r="N46" s="75"/>
      <c r="O46" s="75"/>
      <c r="P46" s="75"/>
      <c r="Q46" s="75"/>
      <c r="R46" s="75"/>
      <c r="S46" s="75"/>
      <c r="T46" s="75"/>
      <c r="U46" s="75"/>
      <c r="V46" s="75"/>
      <c r="W46" s="75"/>
      <c r="X46" s="75"/>
      <c r="Y46" s="75"/>
      <c r="Z46" s="75"/>
      <c r="AA46" s="75"/>
      <c r="AB46" s="75"/>
      <c r="AC46" s="75"/>
      <c r="AD46" s="75"/>
      <c r="AE46" s="75"/>
      <c r="AF46" s="75"/>
      <c r="AG46" s="75"/>
      <c r="AH46" s="75"/>
      <c r="AI46" s="77" t="s">
        <v>35</v>
      </c>
      <c r="AJ46" s="75"/>
      <c r="AK46" s="75"/>
      <c r="AL46" s="75"/>
      <c r="AM46" s="78" t="str">
        <f>IF(E17="","",E17)</f>
        <v>BKN,spol.s r.o.Vladislavova 29/I,566 01Vysoké Mýto</v>
      </c>
      <c r="AN46" s="78"/>
      <c r="AO46" s="78"/>
      <c r="AP46" s="78"/>
      <c r="AQ46" s="75"/>
      <c r="AR46" s="73"/>
      <c r="AS46" s="87" t="s">
        <v>56</v>
      </c>
      <c r="AT46" s="88"/>
      <c r="AU46" s="89"/>
      <c r="AV46" s="89"/>
      <c r="AW46" s="89"/>
      <c r="AX46" s="89"/>
      <c r="AY46" s="89"/>
      <c r="AZ46" s="89"/>
      <c r="BA46" s="89"/>
      <c r="BB46" s="89"/>
      <c r="BC46" s="89"/>
      <c r="BD46" s="90"/>
    </row>
    <row r="47" s="1" customFormat="1">
      <c r="B47" s="47"/>
      <c r="C47" s="77" t="s">
        <v>33</v>
      </c>
      <c r="D47" s="75"/>
      <c r="E47" s="75"/>
      <c r="F47" s="75"/>
      <c r="G47" s="75"/>
      <c r="H47" s="75"/>
      <c r="I47" s="75"/>
      <c r="J47" s="75"/>
      <c r="K47" s="75"/>
      <c r="L47" s="78" t="str">
        <f>IF(E14= "Vyplň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1" customFormat="1" ht="29.28" customHeight="1">
      <c r="B49" s="47"/>
      <c r="C49" s="97" t="s">
        <v>57</v>
      </c>
      <c r="D49" s="98"/>
      <c r="E49" s="98"/>
      <c r="F49" s="98"/>
      <c r="G49" s="98"/>
      <c r="H49" s="99"/>
      <c r="I49" s="100" t="s">
        <v>58</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59</v>
      </c>
      <c r="AH49" s="98"/>
      <c r="AI49" s="98"/>
      <c r="AJ49" s="98"/>
      <c r="AK49" s="98"/>
      <c r="AL49" s="98"/>
      <c r="AM49" s="98"/>
      <c r="AN49" s="100" t="s">
        <v>60</v>
      </c>
      <c r="AO49" s="98"/>
      <c r="AP49" s="98"/>
      <c r="AQ49" s="102" t="s">
        <v>61</v>
      </c>
      <c r="AR49" s="73"/>
      <c r="AS49" s="103" t="s">
        <v>62</v>
      </c>
      <c r="AT49" s="104" t="s">
        <v>63</v>
      </c>
      <c r="AU49" s="104" t="s">
        <v>64</v>
      </c>
      <c r="AV49" s="104" t="s">
        <v>65</v>
      </c>
      <c r="AW49" s="104" t="s">
        <v>66</v>
      </c>
      <c r="AX49" s="104" t="s">
        <v>67</v>
      </c>
      <c r="AY49" s="104" t="s">
        <v>68</v>
      </c>
      <c r="AZ49" s="104" t="s">
        <v>69</v>
      </c>
      <c r="BA49" s="104" t="s">
        <v>70</v>
      </c>
      <c r="BB49" s="104" t="s">
        <v>71</v>
      </c>
      <c r="BC49" s="104" t="s">
        <v>72</v>
      </c>
      <c r="BD49" s="105" t="s">
        <v>73</v>
      </c>
    </row>
    <row r="50"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4" customFormat="1" ht="32.4" customHeight="1">
      <c r="B51" s="80"/>
      <c r="C51" s="109" t="s">
        <v>74</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ROUND(AG52+AG60,2)</f>
        <v>0</v>
      </c>
      <c r="AH51" s="111"/>
      <c r="AI51" s="111"/>
      <c r="AJ51" s="111"/>
      <c r="AK51" s="111"/>
      <c r="AL51" s="111"/>
      <c r="AM51" s="111"/>
      <c r="AN51" s="112">
        <f>SUM(AG51,AT51)</f>
        <v>0</v>
      </c>
      <c r="AO51" s="112"/>
      <c r="AP51" s="112"/>
      <c r="AQ51" s="113" t="s">
        <v>21</v>
      </c>
      <c r="AR51" s="84"/>
      <c r="AS51" s="114">
        <f>ROUND(AS52+AS60,2)</f>
        <v>0</v>
      </c>
      <c r="AT51" s="115">
        <f>ROUND(SUM(AV51:AW51),2)</f>
        <v>0</v>
      </c>
      <c r="AU51" s="116">
        <f>ROUND(AU52+AU60,5)</f>
        <v>0</v>
      </c>
      <c r="AV51" s="115">
        <f>ROUND(AZ51*L26,2)</f>
        <v>0</v>
      </c>
      <c r="AW51" s="115">
        <f>ROUND(BA51*L27,2)</f>
        <v>0</v>
      </c>
      <c r="AX51" s="115">
        <f>ROUND(BB51*L26,2)</f>
        <v>0</v>
      </c>
      <c r="AY51" s="115">
        <f>ROUND(BC51*L27,2)</f>
        <v>0</v>
      </c>
      <c r="AZ51" s="115">
        <f>ROUND(AZ52+AZ60,2)</f>
        <v>0</v>
      </c>
      <c r="BA51" s="115">
        <f>ROUND(BA52+BA60,2)</f>
        <v>0</v>
      </c>
      <c r="BB51" s="115">
        <f>ROUND(BB52+BB60,2)</f>
        <v>0</v>
      </c>
      <c r="BC51" s="115">
        <f>ROUND(BC52+BC60,2)</f>
        <v>0</v>
      </c>
      <c r="BD51" s="117">
        <f>ROUND(BD52+BD60,2)</f>
        <v>0</v>
      </c>
      <c r="BS51" s="118" t="s">
        <v>75</v>
      </c>
      <c r="BT51" s="118" t="s">
        <v>76</v>
      </c>
      <c r="BU51" s="119" t="s">
        <v>77</v>
      </c>
      <c r="BV51" s="118" t="s">
        <v>78</v>
      </c>
      <c r="BW51" s="118" t="s">
        <v>7</v>
      </c>
      <c r="BX51" s="118" t="s">
        <v>79</v>
      </c>
      <c r="CL51" s="118" t="s">
        <v>21</v>
      </c>
    </row>
    <row r="52" s="5" customFormat="1" ht="16.5" customHeight="1">
      <c r="B52" s="120"/>
      <c r="C52" s="121"/>
      <c r="D52" s="122" t="s">
        <v>80</v>
      </c>
      <c r="E52" s="122"/>
      <c r="F52" s="122"/>
      <c r="G52" s="122"/>
      <c r="H52" s="122"/>
      <c r="I52" s="123"/>
      <c r="J52" s="122" t="s">
        <v>81</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ROUND(SUM(AG53:AG59),2)</f>
        <v>0</v>
      </c>
      <c r="AH52" s="123"/>
      <c r="AI52" s="123"/>
      <c r="AJ52" s="123"/>
      <c r="AK52" s="123"/>
      <c r="AL52" s="123"/>
      <c r="AM52" s="123"/>
      <c r="AN52" s="125">
        <f>SUM(AG52,AT52)</f>
        <v>0</v>
      </c>
      <c r="AO52" s="123"/>
      <c r="AP52" s="123"/>
      <c r="AQ52" s="126" t="s">
        <v>82</v>
      </c>
      <c r="AR52" s="127"/>
      <c r="AS52" s="128">
        <f>ROUND(SUM(AS53:AS59),2)</f>
        <v>0</v>
      </c>
      <c r="AT52" s="129">
        <f>ROUND(SUM(AV52:AW52),2)</f>
        <v>0</v>
      </c>
      <c r="AU52" s="130">
        <f>ROUND(SUM(AU53:AU59),5)</f>
        <v>0</v>
      </c>
      <c r="AV52" s="129">
        <f>ROUND(AZ52*L26,2)</f>
        <v>0</v>
      </c>
      <c r="AW52" s="129">
        <f>ROUND(BA52*L27,2)</f>
        <v>0</v>
      </c>
      <c r="AX52" s="129">
        <f>ROUND(BB52*L26,2)</f>
        <v>0</v>
      </c>
      <c r="AY52" s="129">
        <f>ROUND(BC52*L27,2)</f>
        <v>0</v>
      </c>
      <c r="AZ52" s="129">
        <f>ROUND(SUM(AZ53:AZ59),2)</f>
        <v>0</v>
      </c>
      <c r="BA52" s="129">
        <f>ROUND(SUM(BA53:BA59),2)</f>
        <v>0</v>
      </c>
      <c r="BB52" s="129">
        <f>ROUND(SUM(BB53:BB59),2)</f>
        <v>0</v>
      </c>
      <c r="BC52" s="129">
        <f>ROUND(SUM(BC53:BC59),2)</f>
        <v>0</v>
      </c>
      <c r="BD52" s="131">
        <f>ROUND(SUM(BD53:BD59),2)</f>
        <v>0</v>
      </c>
      <c r="BS52" s="132" t="s">
        <v>75</v>
      </c>
      <c r="BT52" s="132" t="s">
        <v>83</v>
      </c>
      <c r="BU52" s="132" t="s">
        <v>77</v>
      </c>
      <c r="BV52" s="132" t="s">
        <v>78</v>
      </c>
      <c r="BW52" s="132" t="s">
        <v>84</v>
      </c>
      <c r="BX52" s="132" t="s">
        <v>7</v>
      </c>
      <c r="CL52" s="132" t="s">
        <v>21</v>
      </c>
      <c r="CM52" s="132" t="s">
        <v>85</v>
      </c>
    </row>
    <row r="53" s="6" customFormat="1" ht="16.5" customHeight="1">
      <c r="A53" s="133" t="s">
        <v>86</v>
      </c>
      <c r="B53" s="134"/>
      <c r="C53" s="135"/>
      <c r="D53" s="135"/>
      <c r="E53" s="136" t="s">
        <v>87</v>
      </c>
      <c r="F53" s="136"/>
      <c r="G53" s="136"/>
      <c r="H53" s="136"/>
      <c r="I53" s="136"/>
      <c r="J53" s="135"/>
      <c r="K53" s="136" t="s">
        <v>88</v>
      </c>
      <c r="L53" s="136"/>
      <c r="M53" s="136"/>
      <c r="N53" s="136"/>
      <c r="O53" s="136"/>
      <c r="P53" s="136"/>
      <c r="Q53" s="136"/>
      <c r="R53" s="136"/>
      <c r="S53" s="136"/>
      <c r="T53" s="136"/>
      <c r="U53" s="136"/>
      <c r="V53" s="136"/>
      <c r="W53" s="136"/>
      <c r="X53" s="136"/>
      <c r="Y53" s="136"/>
      <c r="Z53" s="136"/>
      <c r="AA53" s="136"/>
      <c r="AB53" s="136"/>
      <c r="AC53" s="136"/>
      <c r="AD53" s="136"/>
      <c r="AE53" s="136"/>
      <c r="AF53" s="136"/>
      <c r="AG53" s="137">
        <f>'D.1.1 - Architektonicko-s...'!J29</f>
        <v>0</v>
      </c>
      <c r="AH53" s="135"/>
      <c r="AI53" s="135"/>
      <c r="AJ53" s="135"/>
      <c r="AK53" s="135"/>
      <c r="AL53" s="135"/>
      <c r="AM53" s="135"/>
      <c r="AN53" s="137">
        <f>SUM(AG53,AT53)</f>
        <v>0</v>
      </c>
      <c r="AO53" s="135"/>
      <c r="AP53" s="135"/>
      <c r="AQ53" s="138" t="s">
        <v>89</v>
      </c>
      <c r="AR53" s="139"/>
      <c r="AS53" s="140">
        <v>0</v>
      </c>
      <c r="AT53" s="141">
        <f>ROUND(SUM(AV53:AW53),2)</f>
        <v>0</v>
      </c>
      <c r="AU53" s="142">
        <f>'D.1.1 - Architektonicko-s...'!P121</f>
        <v>0</v>
      </c>
      <c r="AV53" s="141">
        <f>'D.1.1 - Architektonicko-s...'!J32</f>
        <v>0</v>
      </c>
      <c r="AW53" s="141">
        <f>'D.1.1 - Architektonicko-s...'!J33</f>
        <v>0</v>
      </c>
      <c r="AX53" s="141">
        <f>'D.1.1 - Architektonicko-s...'!J34</f>
        <v>0</v>
      </c>
      <c r="AY53" s="141">
        <f>'D.1.1 - Architektonicko-s...'!J35</f>
        <v>0</v>
      </c>
      <c r="AZ53" s="141">
        <f>'D.1.1 - Architektonicko-s...'!F32</f>
        <v>0</v>
      </c>
      <c r="BA53" s="141">
        <f>'D.1.1 - Architektonicko-s...'!F33</f>
        <v>0</v>
      </c>
      <c r="BB53" s="141">
        <f>'D.1.1 - Architektonicko-s...'!F34</f>
        <v>0</v>
      </c>
      <c r="BC53" s="141">
        <f>'D.1.1 - Architektonicko-s...'!F35</f>
        <v>0</v>
      </c>
      <c r="BD53" s="143">
        <f>'D.1.1 - Architektonicko-s...'!F36</f>
        <v>0</v>
      </c>
      <c r="BT53" s="144" t="s">
        <v>85</v>
      </c>
      <c r="BV53" s="144" t="s">
        <v>78</v>
      </c>
      <c r="BW53" s="144" t="s">
        <v>90</v>
      </c>
      <c r="BX53" s="144" t="s">
        <v>84</v>
      </c>
      <c r="CL53" s="144" t="s">
        <v>91</v>
      </c>
    </row>
    <row r="54" s="6" customFormat="1" ht="16.5" customHeight="1">
      <c r="A54" s="133" t="s">
        <v>86</v>
      </c>
      <c r="B54" s="134"/>
      <c r="C54" s="135"/>
      <c r="D54" s="135"/>
      <c r="E54" s="136" t="s">
        <v>92</v>
      </c>
      <c r="F54" s="136"/>
      <c r="G54" s="136"/>
      <c r="H54" s="136"/>
      <c r="I54" s="136"/>
      <c r="J54" s="135"/>
      <c r="K54" s="136" t="s">
        <v>93</v>
      </c>
      <c r="L54" s="136"/>
      <c r="M54" s="136"/>
      <c r="N54" s="136"/>
      <c r="O54" s="136"/>
      <c r="P54" s="136"/>
      <c r="Q54" s="136"/>
      <c r="R54" s="136"/>
      <c r="S54" s="136"/>
      <c r="T54" s="136"/>
      <c r="U54" s="136"/>
      <c r="V54" s="136"/>
      <c r="W54" s="136"/>
      <c r="X54" s="136"/>
      <c r="Y54" s="136"/>
      <c r="Z54" s="136"/>
      <c r="AA54" s="136"/>
      <c r="AB54" s="136"/>
      <c r="AC54" s="136"/>
      <c r="AD54" s="136"/>
      <c r="AE54" s="136"/>
      <c r="AF54" s="136"/>
      <c r="AG54" s="137">
        <f>'D.1.5 - Plynová zařízení'!J29</f>
        <v>0</v>
      </c>
      <c r="AH54" s="135"/>
      <c r="AI54" s="135"/>
      <c r="AJ54" s="135"/>
      <c r="AK54" s="135"/>
      <c r="AL54" s="135"/>
      <c r="AM54" s="135"/>
      <c r="AN54" s="137">
        <f>SUM(AG54,AT54)</f>
        <v>0</v>
      </c>
      <c r="AO54" s="135"/>
      <c r="AP54" s="135"/>
      <c r="AQ54" s="138" t="s">
        <v>89</v>
      </c>
      <c r="AR54" s="139"/>
      <c r="AS54" s="140">
        <v>0</v>
      </c>
      <c r="AT54" s="141">
        <f>ROUND(SUM(AV54:AW54),2)</f>
        <v>0</v>
      </c>
      <c r="AU54" s="142">
        <f>'D.1.5 - Plynová zařízení'!P85</f>
        <v>0</v>
      </c>
      <c r="AV54" s="141">
        <f>'D.1.5 - Plynová zařízení'!J32</f>
        <v>0</v>
      </c>
      <c r="AW54" s="141">
        <f>'D.1.5 - Plynová zařízení'!J33</f>
        <v>0</v>
      </c>
      <c r="AX54" s="141">
        <f>'D.1.5 - Plynová zařízení'!J34</f>
        <v>0</v>
      </c>
      <c r="AY54" s="141">
        <f>'D.1.5 - Plynová zařízení'!J35</f>
        <v>0</v>
      </c>
      <c r="AZ54" s="141">
        <f>'D.1.5 - Plynová zařízení'!F32</f>
        <v>0</v>
      </c>
      <c r="BA54" s="141">
        <f>'D.1.5 - Plynová zařízení'!F33</f>
        <v>0</v>
      </c>
      <c r="BB54" s="141">
        <f>'D.1.5 - Plynová zařízení'!F34</f>
        <v>0</v>
      </c>
      <c r="BC54" s="141">
        <f>'D.1.5 - Plynová zařízení'!F35</f>
        <v>0</v>
      </c>
      <c r="BD54" s="143">
        <f>'D.1.5 - Plynová zařízení'!F36</f>
        <v>0</v>
      </c>
      <c r="BT54" s="144" t="s">
        <v>85</v>
      </c>
      <c r="BV54" s="144" t="s">
        <v>78</v>
      </c>
      <c r="BW54" s="144" t="s">
        <v>94</v>
      </c>
      <c r="BX54" s="144" t="s">
        <v>84</v>
      </c>
      <c r="CL54" s="144" t="s">
        <v>91</v>
      </c>
    </row>
    <row r="55" s="6" customFormat="1" ht="16.5" customHeight="1">
      <c r="A55" s="133" t="s">
        <v>86</v>
      </c>
      <c r="B55" s="134"/>
      <c r="C55" s="135"/>
      <c r="D55" s="135"/>
      <c r="E55" s="136" t="s">
        <v>95</v>
      </c>
      <c r="F55" s="136"/>
      <c r="G55" s="136"/>
      <c r="H55" s="136"/>
      <c r="I55" s="136"/>
      <c r="J55" s="135"/>
      <c r="K55" s="136" t="s">
        <v>96</v>
      </c>
      <c r="L55" s="136"/>
      <c r="M55" s="136"/>
      <c r="N55" s="136"/>
      <c r="O55" s="136"/>
      <c r="P55" s="136"/>
      <c r="Q55" s="136"/>
      <c r="R55" s="136"/>
      <c r="S55" s="136"/>
      <c r="T55" s="136"/>
      <c r="U55" s="136"/>
      <c r="V55" s="136"/>
      <c r="W55" s="136"/>
      <c r="X55" s="136"/>
      <c r="Y55" s="136"/>
      <c r="Z55" s="136"/>
      <c r="AA55" s="136"/>
      <c r="AB55" s="136"/>
      <c r="AC55" s="136"/>
      <c r="AD55" s="136"/>
      <c r="AE55" s="136"/>
      <c r="AF55" s="136"/>
      <c r="AG55" s="137">
        <f>'D.1.6 - Zařízení vzduchot...'!J29</f>
        <v>0</v>
      </c>
      <c r="AH55" s="135"/>
      <c r="AI55" s="135"/>
      <c r="AJ55" s="135"/>
      <c r="AK55" s="135"/>
      <c r="AL55" s="135"/>
      <c r="AM55" s="135"/>
      <c r="AN55" s="137">
        <f>SUM(AG55,AT55)</f>
        <v>0</v>
      </c>
      <c r="AO55" s="135"/>
      <c r="AP55" s="135"/>
      <c r="AQ55" s="138" t="s">
        <v>89</v>
      </c>
      <c r="AR55" s="139"/>
      <c r="AS55" s="140">
        <v>0</v>
      </c>
      <c r="AT55" s="141">
        <f>ROUND(SUM(AV55:AW55),2)</f>
        <v>0</v>
      </c>
      <c r="AU55" s="142">
        <f>'D.1.6 - Zařízení vzduchot...'!P86</f>
        <v>0</v>
      </c>
      <c r="AV55" s="141">
        <f>'D.1.6 - Zařízení vzduchot...'!J32</f>
        <v>0</v>
      </c>
      <c r="AW55" s="141">
        <f>'D.1.6 - Zařízení vzduchot...'!J33</f>
        <v>0</v>
      </c>
      <c r="AX55" s="141">
        <f>'D.1.6 - Zařízení vzduchot...'!J34</f>
        <v>0</v>
      </c>
      <c r="AY55" s="141">
        <f>'D.1.6 - Zařízení vzduchot...'!J35</f>
        <v>0</v>
      </c>
      <c r="AZ55" s="141">
        <f>'D.1.6 - Zařízení vzduchot...'!F32</f>
        <v>0</v>
      </c>
      <c r="BA55" s="141">
        <f>'D.1.6 - Zařízení vzduchot...'!F33</f>
        <v>0</v>
      </c>
      <c r="BB55" s="141">
        <f>'D.1.6 - Zařízení vzduchot...'!F34</f>
        <v>0</v>
      </c>
      <c r="BC55" s="141">
        <f>'D.1.6 - Zařízení vzduchot...'!F35</f>
        <v>0</v>
      </c>
      <c r="BD55" s="143">
        <f>'D.1.6 - Zařízení vzduchot...'!F36</f>
        <v>0</v>
      </c>
      <c r="BT55" s="144" t="s">
        <v>85</v>
      </c>
      <c r="BV55" s="144" t="s">
        <v>78</v>
      </c>
      <c r="BW55" s="144" t="s">
        <v>97</v>
      </c>
      <c r="BX55" s="144" t="s">
        <v>84</v>
      </c>
      <c r="CL55" s="144" t="s">
        <v>91</v>
      </c>
    </row>
    <row r="56" s="6" customFormat="1" ht="16.5" customHeight="1">
      <c r="A56" s="133" t="s">
        <v>86</v>
      </c>
      <c r="B56" s="134"/>
      <c r="C56" s="135"/>
      <c r="D56" s="135"/>
      <c r="E56" s="136" t="s">
        <v>98</v>
      </c>
      <c r="F56" s="136"/>
      <c r="G56" s="136"/>
      <c r="H56" s="136"/>
      <c r="I56" s="136"/>
      <c r="J56" s="135"/>
      <c r="K56" s="136" t="s">
        <v>99</v>
      </c>
      <c r="L56" s="136"/>
      <c r="M56" s="136"/>
      <c r="N56" s="136"/>
      <c r="O56" s="136"/>
      <c r="P56" s="136"/>
      <c r="Q56" s="136"/>
      <c r="R56" s="136"/>
      <c r="S56" s="136"/>
      <c r="T56" s="136"/>
      <c r="U56" s="136"/>
      <c r="V56" s="136"/>
      <c r="W56" s="136"/>
      <c r="X56" s="136"/>
      <c r="Y56" s="136"/>
      <c r="Z56" s="136"/>
      <c r="AA56" s="136"/>
      <c r="AB56" s="136"/>
      <c r="AC56" s="136"/>
      <c r="AD56" s="136"/>
      <c r="AE56" s="136"/>
      <c r="AF56" s="136"/>
      <c r="AG56" s="137">
        <f>'D.1.7 - Zařízení zdravotn...'!J29</f>
        <v>0</v>
      </c>
      <c r="AH56" s="135"/>
      <c r="AI56" s="135"/>
      <c r="AJ56" s="135"/>
      <c r="AK56" s="135"/>
      <c r="AL56" s="135"/>
      <c r="AM56" s="135"/>
      <c r="AN56" s="137">
        <f>SUM(AG56,AT56)</f>
        <v>0</v>
      </c>
      <c r="AO56" s="135"/>
      <c r="AP56" s="135"/>
      <c r="AQ56" s="138" t="s">
        <v>89</v>
      </c>
      <c r="AR56" s="139"/>
      <c r="AS56" s="140">
        <v>0</v>
      </c>
      <c r="AT56" s="141">
        <f>ROUND(SUM(AV56:AW56),2)</f>
        <v>0</v>
      </c>
      <c r="AU56" s="142">
        <f>'D.1.7 - Zařízení zdravotn...'!P91</f>
        <v>0</v>
      </c>
      <c r="AV56" s="141">
        <f>'D.1.7 - Zařízení zdravotn...'!J32</f>
        <v>0</v>
      </c>
      <c r="AW56" s="141">
        <f>'D.1.7 - Zařízení zdravotn...'!J33</f>
        <v>0</v>
      </c>
      <c r="AX56" s="141">
        <f>'D.1.7 - Zařízení zdravotn...'!J34</f>
        <v>0</v>
      </c>
      <c r="AY56" s="141">
        <f>'D.1.7 - Zařízení zdravotn...'!J35</f>
        <v>0</v>
      </c>
      <c r="AZ56" s="141">
        <f>'D.1.7 - Zařízení zdravotn...'!F32</f>
        <v>0</v>
      </c>
      <c r="BA56" s="141">
        <f>'D.1.7 - Zařízení zdravotn...'!F33</f>
        <v>0</v>
      </c>
      <c r="BB56" s="141">
        <f>'D.1.7 - Zařízení zdravotn...'!F34</f>
        <v>0</v>
      </c>
      <c r="BC56" s="141">
        <f>'D.1.7 - Zařízení zdravotn...'!F35</f>
        <v>0</v>
      </c>
      <c r="BD56" s="143">
        <f>'D.1.7 - Zařízení zdravotn...'!F36</f>
        <v>0</v>
      </c>
      <c r="BT56" s="144" t="s">
        <v>85</v>
      </c>
      <c r="BV56" s="144" t="s">
        <v>78</v>
      </c>
      <c r="BW56" s="144" t="s">
        <v>100</v>
      </c>
      <c r="BX56" s="144" t="s">
        <v>84</v>
      </c>
      <c r="CL56" s="144" t="s">
        <v>91</v>
      </c>
    </row>
    <row r="57" s="6" customFormat="1" ht="28.5" customHeight="1">
      <c r="A57" s="133" t="s">
        <v>86</v>
      </c>
      <c r="B57" s="134"/>
      <c r="C57" s="135"/>
      <c r="D57" s="135"/>
      <c r="E57" s="136" t="s">
        <v>101</v>
      </c>
      <c r="F57" s="136"/>
      <c r="G57" s="136"/>
      <c r="H57" s="136"/>
      <c r="I57" s="136"/>
      <c r="J57" s="135"/>
      <c r="K57" s="136" t="s">
        <v>102</v>
      </c>
      <c r="L57" s="136"/>
      <c r="M57" s="136"/>
      <c r="N57" s="136"/>
      <c r="O57" s="136"/>
      <c r="P57" s="136"/>
      <c r="Q57" s="136"/>
      <c r="R57" s="136"/>
      <c r="S57" s="136"/>
      <c r="T57" s="136"/>
      <c r="U57" s="136"/>
      <c r="V57" s="136"/>
      <c r="W57" s="136"/>
      <c r="X57" s="136"/>
      <c r="Y57" s="136"/>
      <c r="Z57" s="136"/>
      <c r="AA57" s="136"/>
      <c r="AB57" s="136"/>
      <c r="AC57" s="136"/>
      <c r="AD57" s="136"/>
      <c r="AE57" s="136"/>
      <c r="AF57" s="136"/>
      <c r="AG57" s="137">
        <f>'D.1.8 - Zařízení silnopro...'!J29</f>
        <v>0</v>
      </c>
      <c r="AH57" s="135"/>
      <c r="AI57" s="135"/>
      <c r="AJ57" s="135"/>
      <c r="AK57" s="135"/>
      <c r="AL57" s="135"/>
      <c r="AM57" s="135"/>
      <c r="AN57" s="137">
        <f>SUM(AG57,AT57)</f>
        <v>0</v>
      </c>
      <c r="AO57" s="135"/>
      <c r="AP57" s="135"/>
      <c r="AQ57" s="138" t="s">
        <v>89</v>
      </c>
      <c r="AR57" s="139"/>
      <c r="AS57" s="140">
        <v>0</v>
      </c>
      <c r="AT57" s="141">
        <f>ROUND(SUM(AV57:AW57),2)</f>
        <v>0</v>
      </c>
      <c r="AU57" s="142">
        <f>'D.1.8 - Zařízení silnopro...'!P95</f>
        <v>0</v>
      </c>
      <c r="AV57" s="141">
        <f>'D.1.8 - Zařízení silnopro...'!J32</f>
        <v>0</v>
      </c>
      <c r="AW57" s="141">
        <f>'D.1.8 - Zařízení silnopro...'!J33</f>
        <v>0</v>
      </c>
      <c r="AX57" s="141">
        <f>'D.1.8 - Zařízení silnopro...'!J34</f>
        <v>0</v>
      </c>
      <c r="AY57" s="141">
        <f>'D.1.8 - Zařízení silnopro...'!J35</f>
        <v>0</v>
      </c>
      <c r="AZ57" s="141">
        <f>'D.1.8 - Zařízení silnopro...'!F32</f>
        <v>0</v>
      </c>
      <c r="BA57" s="141">
        <f>'D.1.8 - Zařízení silnopro...'!F33</f>
        <v>0</v>
      </c>
      <c r="BB57" s="141">
        <f>'D.1.8 - Zařízení silnopro...'!F34</f>
        <v>0</v>
      </c>
      <c r="BC57" s="141">
        <f>'D.1.8 - Zařízení silnopro...'!F35</f>
        <v>0</v>
      </c>
      <c r="BD57" s="143">
        <f>'D.1.8 - Zařízení silnopro...'!F36</f>
        <v>0</v>
      </c>
      <c r="BT57" s="144" t="s">
        <v>85</v>
      </c>
      <c r="BV57" s="144" t="s">
        <v>78</v>
      </c>
      <c r="BW57" s="144" t="s">
        <v>103</v>
      </c>
      <c r="BX57" s="144" t="s">
        <v>84</v>
      </c>
      <c r="CL57" s="144" t="s">
        <v>91</v>
      </c>
    </row>
    <row r="58" s="6" customFormat="1" ht="16.5" customHeight="1">
      <c r="A58" s="133" t="s">
        <v>86</v>
      </c>
      <c r="B58" s="134"/>
      <c r="C58" s="135"/>
      <c r="D58" s="135"/>
      <c r="E58" s="136" t="s">
        <v>104</v>
      </c>
      <c r="F58" s="136"/>
      <c r="G58" s="136"/>
      <c r="H58" s="136"/>
      <c r="I58" s="136"/>
      <c r="J58" s="135"/>
      <c r="K58" s="136" t="s">
        <v>105</v>
      </c>
      <c r="L58" s="136"/>
      <c r="M58" s="136"/>
      <c r="N58" s="136"/>
      <c r="O58" s="136"/>
      <c r="P58" s="136"/>
      <c r="Q58" s="136"/>
      <c r="R58" s="136"/>
      <c r="S58" s="136"/>
      <c r="T58" s="136"/>
      <c r="U58" s="136"/>
      <c r="V58" s="136"/>
      <c r="W58" s="136"/>
      <c r="X58" s="136"/>
      <c r="Y58" s="136"/>
      <c r="Z58" s="136"/>
      <c r="AA58" s="136"/>
      <c r="AB58" s="136"/>
      <c r="AC58" s="136"/>
      <c r="AD58" s="136"/>
      <c r="AE58" s="136"/>
      <c r="AF58" s="136"/>
      <c r="AG58" s="137">
        <f>'D.1.9 - Zařízení slabopro...'!J29</f>
        <v>0</v>
      </c>
      <c r="AH58" s="135"/>
      <c r="AI58" s="135"/>
      <c r="AJ58" s="135"/>
      <c r="AK58" s="135"/>
      <c r="AL58" s="135"/>
      <c r="AM58" s="135"/>
      <c r="AN58" s="137">
        <f>SUM(AG58,AT58)</f>
        <v>0</v>
      </c>
      <c r="AO58" s="135"/>
      <c r="AP58" s="135"/>
      <c r="AQ58" s="138" t="s">
        <v>89</v>
      </c>
      <c r="AR58" s="139"/>
      <c r="AS58" s="140">
        <v>0</v>
      </c>
      <c r="AT58" s="141">
        <f>ROUND(SUM(AV58:AW58),2)</f>
        <v>0</v>
      </c>
      <c r="AU58" s="142">
        <f>'D.1.9 - Zařízení slabopro...'!P92</f>
        <v>0</v>
      </c>
      <c r="AV58" s="141">
        <f>'D.1.9 - Zařízení slabopro...'!J32</f>
        <v>0</v>
      </c>
      <c r="AW58" s="141">
        <f>'D.1.9 - Zařízení slabopro...'!J33</f>
        <v>0</v>
      </c>
      <c r="AX58" s="141">
        <f>'D.1.9 - Zařízení slabopro...'!J34</f>
        <v>0</v>
      </c>
      <c r="AY58" s="141">
        <f>'D.1.9 - Zařízení slabopro...'!J35</f>
        <v>0</v>
      </c>
      <c r="AZ58" s="141">
        <f>'D.1.9 - Zařízení slabopro...'!F32</f>
        <v>0</v>
      </c>
      <c r="BA58" s="141">
        <f>'D.1.9 - Zařízení slabopro...'!F33</f>
        <v>0</v>
      </c>
      <c r="BB58" s="141">
        <f>'D.1.9 - Zařízení slabopro...'!F34</f>
        <v>0</v>
      </c>
      <c r="BC58" s="141">
        <f>'D.1.9 - Zařízení slabopro...'!F35</f>
        <v>0</v>
      </c>
      <c r="BD58" s="143">
        <f>'D.1.9 - Zařízení slabopro...'!F36</f>
        <v>0</v>
      </c>
      <c r="BT58" s="144" t="s">
        <v>85</v>
      </c>
      <c r="BV58" s="144" t="s">
        <v>78</v>
      </c>
      <c r="BW58" s="144" t="s">
        <v>106</v>
      </c>
      <c r="BX58" s="144" t="s">
        <v>84</v>
      </c>
      <c r="CL58" s="144" t="s">
        <v>91</v>
      </c>
    </row>
    <row r="59" s="6" customFormat="1" ht="16.5" customHeight="1">
      <c r="A59" s="133" t="s">
        <v>86</v>
      </c>
      <c r="B59" s="134"/>
      <c r="C59" s="135"/>
      <c r="D59" s="135"/>
      <c r="E59" s="136" t="s">
        <v>107</v>
      </c>
      <c r="F59" s="136"/>
      <c r="G59" s="136"/>
      <c r="H59" s="136"/>
      <c r="I59" s="136"/>
      <c r="J59" s="135"/>
      <c r="K59" s="136" t="s">
        <v>108</v>
      </c>
      <c r="L59" s="136"/>
      <c r="M59" s="136"/>
      <c r="N59" s="136"/>
      <c r="O59" s="136"/>
      <c r="P59" s="136"/>
      <c r="Q59" s="136"/>
      <c r="R59" s="136"/>
      <c r="S59" s="136"/>
      <c r="T59" s="136"/>
      <c r="U59" s="136"/>
      <c r="V59" s="136"/>
      <c r="W59" s="136"/>
      <c r="X59" s="136"/>
      <c r="Y59" s="136"/>
      <c r="Z59" s="136"/>
      <c r="AA59" s="136"/>
      <c r="AB59" s="136"/>
      <c r="AC59" s="136"/>
      <c r="AD59" s="136"/>
      <c r="AE59" s="136"/>
      <c r="AF59" s="136"/>
      <c r="AG59" s="137">
        <f>'D.1.10 - Sadové úpravy'!J29</f>
        <v>0</v>
      </c>
      <c r="AH59" s="135"/>
      <c r="AI59" s="135"/>
      <c r="AJ59" s="135"/>
      <c r="AK59" s="135"/>
      <c r="AL59" s="135"/>
      <c r="AM59" s="135"/>
      <c r="AN59" s="137">
        <f>SUM(AG59,AT59)</f>
        <v>0</v>
      </c>
      <c r="AO59" s="135"/>
      <c r="AP59" s="135"/>
      <c r="AQ59" s="138" t="s">
        <v>89</v>
      </c>
      <c r="AR59" s="139"/>
      <c r="AS59" s="140">
        <v>0</v>
      </c>
      <c r="AT59" s="141">
        <f>ROUND(SUM(AV59:AW59),2)</f>
        <v>0</v>
      </c>
      <c r="AU59" s="142">
        <f>'D.1.10 - Sadové úpravy'!P85</f>
        <v>0</v>
      </c>
      <c r="AV59" s="141">
        <f>'D.1.10 - Sadové úpravy'!J32</f>
        <v>0</v>
      </c>
      <c r="AW59" s="141">
        <f>'D.1.10 - Sadové úpravy'!J33</f>
        <v>0</v>
      </c>
      <c r="AX59" s="141">
        <f>'D.1.10 - Sadové úpravy'!J34</f>
        <v>0</v>
      </c>
      <c r="AY59" s="141">
        <f>'D.1.10 - Sadové úpravy'!J35</f>
        <v>0</v>
      </c>
      <c r="AZ59" s="141">
        <f>'D.1.10 - Sadové úpravy'!F32</f>
        <v>0</v>
      </c>
      <c r="BA59" s="141">
        <f>'D.1.10 - Sadové úpravy'!F33</f>
        <v>0</v>
      </c>
      <c r="BB59" s="141">
        <f>'D.1.10 - Sadové úpravy'!F34</f>
        <v>0</v>
      </c>
      <c r="BC59" s="141">
        <f>'D.1.10 - Sadové úpravy'!F35</f>
        <v>0</v>
      </c>
      <c r="BD59" s="143">
        <f>'D.1.10 - Sadové úpravy'!F36</f>
        <v>0</v>
      </c>
      <c r="BT59" s="144" t="s">
        <v>85</v>
      </c>
      <c r="BV59" s="144" t="s">
        <v>78</v>
      </c>
      <c r="BW59" s="144" t="s">
        <v>109</v>
      </c>
      <c r="BX59" s="144" t="s">
        <v>84</v>
      </c>
      <c r="CL59" s="144" t="s">
        <v>110</v>
      </c>
    </row>
    <row r="60" s="5" customFormat="1" ht="16.5" customHeight="1">
      <c r="A60" s="133" t="s">
        <v>86</v>
      </c>
      <c r="B60" s="120"/>
      <c r="C60" s="121"/>
      <c r="D60" s="122" t="s">
        <v>111</v>
      </c>
      <c r="E60" s="122"/>
      <c r="F60" s="122"/>
      <c r="G60" s="122"/>
      <c r="H60" s="122"/>
      <c r="I60" s="123"/>
      <c r="J60" s="122" t="s">
        <v>112</v>
      </c>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5">
        <f>'VON - Vedlejší a ostatní ...'!J27</f>
        <v>0</v>
      </c>
      <c r="AH60" s="123"/>
      <c r="AI60" s="123"/>
      <c r="AJ60" s="123"/>
      <c r="AK60" s="123"/>
      <c r="AL60" s="123"/>
      <c r="AM60" s="123"/>
      <c r="AN60" s="125">
        <f>SUM(AG60,AT60)</f>
        <v>0</v>
      </c>
      <c r="AO60" s="123"/>
      <c r="AP60" s="123"/>
      <c r="AQ60" s="126" t="s">
        <v>111</v>
      </c>
      <c r="AR60" s="127"/>
      <c r="AS60" s="145">
        <v>0</v>
      </c>
      <c r="AT60" s="146">
        <f>ROUND(SUM(AV60:AW60),2)</f>
        <v>0</v>
      </c>
      <c r="AU60" s="147">
        <f>'VON - Vedlejší a ostatní ...'!P79</f>
        <v>0</v>
      </c>
      <c r="AV60" s="146">
        <f>'VON - Vedlejší a ostatní ...'!J30</f>
        <v>0</v>
      </c>
      <c r="AW60" s="146">
        <f>'VON - Vedlejší a ostatní ...'!J31</f>
        <v>0</v>
      </c>
      <c r="AX60" s="146">
        <f>'VON - Vedlejší a ostatní ...'!J32</f>
        <v>0</v>
      </c>
      <c r="AY60" s="146">
        <f>'VON - Vedlejší a ostatní ...'!J33</f>
        <v>0</v>
      </c>
      <c r="AZ60" s="146">
        <f>'VON - Vedlejší a ostatní ...'!F30</f>
        <v>0</v>
      </c>
      <c r="BA60" s="146">
        <f>'VON - Vedlejší a ostatní ...'!F31</f>
        <v>0</v>
      </c>
      <c r="BB60" s="146">
        <f>'VON - Vedlejší a ostatní ...'!F32</f>
        <v>0</v>
      </c>
      <c r="BC60" s="146">
        <f>'VON - Vedlejší a ostatní ...'!F33</f>
        <v>0</v>
      </c>
      <c r="BD60" s="148">
        <f>'VON - Vedlejší a ostatní ...'!F34</f>
        <v>0</v>
      </c>
      <c r="BT60" s="132" t="s">
        <v>83</v>
      </c>
      <c r="BV60" s="132" t="s">
        <v>78</v>
      </c>
      <c r="BW60" s="132" t="s">
        <v>113</v>
      </c>
      <c r="BX60" s="132" t="s">
        <v>7</v>
      </c>
      <c r="CL60" s="132" t="s">
        <v>21</v>
      </c>
      <c r="CM60" s="132" t="s">
        <v>85</v>
      </c>
    </row>
    <row r="61" s="1" customFormat="1" ht="30" customHeight="1">
      <c r="B61" s="47"/>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3"/>
    </row>
    <row r="62" s="1" customFormat="1" ht="6.96" customHeight="1">
      <c r="B62" s="68"/>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73"/>
    </row>
  </sheetData>
  <sheetProtection sheet="1" formatColumns="0" formatRows="0" objects="1" scenarios="1" spinCount="100000" saltValue="asTm7sSgKU2NdjXgXE5yty2onxkjTYQXnkR4GUaRq4GqWBXD1qIeSub53xcmNYKREyp4sZJiEruCbflCTvepgg==" hashValue="96vVWJXtKPHwL4QtOKFfGp7zW/8yOqeIeszdNPpKxDSKwhZ+owZ3dFKIk+HXaR5wpOZbtnhGsfnKrjmgLD981A==" algorithmName="SHA-512" password="CC35"/>
  <mergeCells count="7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E53:I53"/>
    <mergeCell ref="K53:AF53"/>
    <mergeCell ref="AN54:AP54"/>
    <mergeCell ref="AG54:AM54"/>
    <mergeCell ref="E54:I54"/>
    <mergeCell ref="K54:AF54"/>
    <mergeCell ref="AN55:AP55"/>
    <mergeCell ref="AG55:AM55"/>
    <mergeCell ref="E55:I55"/>
    <mergeCell ref="K55:AF55"/>
    <mergeCell ref="AN56:AP56"/>
    <mergeCell ref="AG56:AM56"/>
    <mergeCell ref="E56:I56"/>
    <mergeCell ref="K56:AF56"/>
    <mergeCell ref="AN57:AP57"/>
    <mergeCell ref="AG57:AM57"/>
    <mergeCell ref="E57:I57"/>
    <mergeCell ref="K57:AF57"/>
    <mergeCell ref="AN58:AP58"/>
    <mergeCell ref="AG58:AM58"/>
    <mergeCell ref="E58:I58"/>
    <mergeCell ref="K58:AF58"/>
    <mergeCell ref="AN59:AP59"/>
    <mergeCell ref="AG59:AM59"/>
    <mergeCell ref="E59:I59"/>
    <mergeCell ref="K59:AF59"/>
    <mergeCell ref="AN60:AP60"/>
    <mergeCell ref="AG60:AM60"/>
    <mergeCell ref="D60:H60"/>
    <mergeCell ref="J60:AF60"/>
    <mergeCell ref="AG51:AM51"/>
    <mergeCell ref="AN51:AP51"/>
    <mergeCell ref="AR2:BE2"/>
  </mergeCells>
  <hyperlinks>
    <hyperlink ref="K1:S1" location="C2" display="1) Rekapitulace stavby"/>
    <hyperlink ref="W1:AI1" location="C51" display="2) Rekapitulace objektů stavby a soupisů prací"/>
    <hyperlink ref="A53" location="'D.1.1 - Architektonicko-s...'!C2" display="/"/>
    <hyperlink ref="A54" location="'D.1.5 - Plynová zařízení'!C2" display="/"/>
    <hyperlink ref="A55" location="'D.1.6 - Zařízení vzduchot...'!C2" display="/"/>
    <hyperlink ref="A56" location="'D.1.7 - Zařízení zdravotn...'!C2" display="/"/>
    <hyperlink ref="A57" location="'D.1.8 - Zařízení silnopro...'!C2" display="/"/>
    <hyperlink ref="A58" location="'D.1.9 - Zařízení slabopro...'!C2" display="/"/>
    <hyperlink ref="A59" location="'D.1.10 - Sadové úpravy'!C2" display="/"/>
    <hyperlink ref="A60" location="'VON - Vedlejší a ostatní ...'!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316" customWidth="1"/>
    <col min="2" max="2" width="1.664063" style="316" customWidth="1"/>
    <col min="3" max="4" width="5" style="316" customWidth="1"/>
    <col min="5" max="5" width="11.67" style="316" customWidth="1"/>
    <col min="6" max="6" width="9.17" style="316" customWidth="1"/>
    <col min="7" max="7" width="5" style="316" customWidth="1"/>
    <col min="8" max="8" width="77.83" style="316" customWidth="1"/>
    <col min="9" max="10" width="20" style="316" customWidth="1"/>
    <col min="11" max="11" width="1.664063" style="316" customWidth="1"/>
  </cols>
  <sheetData>
    <row r="1" ht="37.5" customHeight="1"/>
    <row r="2" ht="7.5" customHeight="1">
      <c r="B2" s="317"/>
      <c r="C2" s="318"/>
      <c r="D2" s="318"/>
      <c r="E2" s="318"/>
      <c r="F2" s="318"/>
      <c r="G2" s="318"/>
      <c r="H2" s="318"/>
      <c r="I2" s="318"/>
      <c r="J2" s="318"/>
      <c r="K2" s="319"/>
    </row>
    <row r="3" s="16" customFormat="1" ht="45" customHeight="1">
      <c r="B3" s="320"/>
      <c r="C3" s="321" t="s">
        <v>5695</v>
      </c>
      <c r="D3" s="321"/>
      <c r="E3" s="321"/>
      <c r="F3" s="321"/>
      <c r="G3" s="321"/>
      <c r="H3" s="321"/>
      <c r="I3" s="321"/>
      <c r="J3" s="321"/>
      <c r="K3" s="322"/>
    </row>
    <row r="4" ht="25.5" customHeight="1">
      <c r="B4" s="323"/>
      <c r="C4" s="324" t="s">
        <v>5696</v>
      </c>
      <c r="D4" s="324"/>
      <c r="E4" s="324"/>
      <c r="F4" s="324"/>
      <c r="G4" s="324"/>
      <c r="H4" s="324"/>
      <c r="I4" s="324"/>
      <c r="J4" s="324"/>
      <c r="K4" s="325"/>
    </row>
    <row r="5" ht="5.25" customHeight="1">
      <c r="B5" s="323"/>
      <c r="C5" s="326"/>
      <c r="D5" s="326"/>
      <c r="E5" s="326"/>
      <c r="F5" s="326"/>
      <c r="G5" s="326"/>
      <c r="H5" s="326"/>
      <c r="I5" s="326"/>
      <c r="J5" s="326"/>
      <c r="K5" s="325"/>
    </row>
    <row r="6" ht="15" customHeight="1">
      <c r="B6" s="323"/>
      <c r="C6" s="327" t="s">
        <v>5697</v>
      </c>
      <c r="D6" s="327"/>
      <c r="E6" s="327"/>
      <c r="F6" s="327"/>
      <c r="G6" s="327"/>
      <c r="H6" s="327"/>
      <c r="I6" s="327"/>
      <c r="J6" s="327"/>
      <c r="K6" s="325"/>
    </row>
    <row r="7" ht="15" customHeight="1">
      <c r="B7" s="328"/>
      <c r="C7" s="327" t="s">
        <v>5698</v>
      </c>
      <c r="D7" s="327"/>
      <c r="E7" s="327"/>
      <c r="F7" s="327"/>
      <c r="G7" s="327"/>
      <c r="H7" s="327"/>
      <c r="I7" s="327"/>
      <c r="J7" s="327"/>
      <c r="K7" s="325"/>
    </row>
    <row r="8" ht="12.75" customHeight="1">
      <c r="B8" s="328"/>
      <c r="C8" s="327"/>
      <c r="D8" s="327"/>
      <c r="E8" s="327"/>
      <c r="F8" s="327"/>
      <c r="G8" s="327"/>
      <c r="H8" s="327"/>
      <c r="I8" s="327"/>
      <c r="J8" s="327"/>
      <c r="K8" s="325"/>
    </row>
    <row r="9" ht="15" customHeight="1">
      <c r="B9" s="328"/>
      <c r="C9" s="327" t="s">
        <v>5699</v>
      </c>
      <c r="D9" s="327"/>
      <c r="E9" s="327"/>
      <c r="F9" s="327"/>
      <c r="G9" s="327"/>
      <c r="H9" s="327"/>
      <c r="I9" s="327"/>
      <c r="J9" s="327"/>
      <c r="K9" s="325"/>
    </row>
    <row r="10" ht="15" customHeight="1">
      <c r="B10" s="328"/>
      <c r="C10" s="327"/>
      <c r="D10" s="327" t="s">
        <v>5700</v>
      </c>
      <c r="E10" s="327"/>
      <c r="F10" s="327"/>
      <c r="G10" s="327"/>
      <c r="H10" s="327"/>
      <c r="I10" s="327"/>
      <c r="J10" s="327"/>
      <c r="K10" s="325"/>
    </row>
    <row r="11" ht="15" customHeight="1">
      <c r="B11" s="328"/>
      <c r="C11" s="329"/>
      <c r="D11" s="327" t="s">
        <v>5701</v>
      </c>
      <c r="E11" s="327"/>
      <c r="F11" s="327"/>
      <c r="G11" s="327"/>
      <c r="H11" s="327"/>
      <c r="I11" s="327"/>
      <c r="J11" s="327"/>
      <c r="K11" s="325"/>
    </row>
    <row r="12" ht="12.75" customHeight="1">
      <c r="B12" s="328"/>
      <c r="C12" s="329"/>
      <c r="D12" s="329"/>
      <c r="E12" s="329"/>
      <c r="F12" s="329"/>
      <c r="G12" s="329"/>
      <c r="H12" s="329"/>
      <c r="I12" s="329"/>
      <c r="J12" s="329"/>
      <c r="K12" s="325"/>
    </row>
    <row r="13" ht="15" customHeight="1">
      <c r="B13" s="328"/>
      <c r="C13" s="329"/>
      <c r="D13" s="327" t="s">
        <v>5702</v>
      </c>
      <c r="E13" s="327"/>
      <c r="F13" s="327"/>
      <c r="G13" s="327"/>
      <c r="H13" s="327"/>
      <c r="I13" s="327"/>
      <c r="J13" s="327"/>
      <c r="K13" s="325"/>
    </row>
    <row r="14" ht="15" customHeight="1">
      <c r="B14" s="328"/>
      <c r="C14" s="329"/>
      <c r="D14" s="327" t="s">
        <v>5703</v>
      </c>
      <c r="E14" s="327"/>
      <c r="F14" s="327"/>
      <c r="G14" s="327"/>
      <c r="H14" s="327"/>
      <c r="I14" s="327"/>
      <c r="J14" s="327"/>
      <c r="K14" s="325"/>
    </row>
    <row r="15" ht="15" customHeight="1">
      <c r="B15" s="328"/>
      <c r="C15" s="329"/>
      <c r="D15" s="327" t="s">
        <v>5704</v>
      </c>
      <c r="E15" s="327"/>
      <c r="F15" s="327"/>
      <c r="G15" s="327"/>
      <c r="H15" s="327"/>
      <c r="I15" s="327"/>
      <c r="J15" s="327"/>
      <c r="K15" s="325"/>
    </row>
    <row r="16" ht="15" customHeight="1">
      <c r="B16" s="328"/>
      <c r="C16" s="329"/>
      <c r="D16" s="329"/>
      <c r="E16" s="330" t="s">
        <v>82</v>
      </c>
      <c r="F16" s="327" t="s">
        <v>5705</v>
      </c>
      <c r="G16" s="327"/>
      <c r="H16" s="327"/>
      <c r="I16" s="327"/>
      <c r="J16" s="327"/>
      <c r="K16" s="325"/>
    </row>
    <row r="17" ht="15" customHeight="1">
      <c r="B17" s="328"/>
      <c r="C17" s="329"/>
      <c r="D17" s="329"/>
      <c r="E17" s="330" t="s">
        <v>5706</v>
      </c>
      <c r="F17" s="327" t="s">
        <v>5707</v>
      </c>
      <c r="G17" s="327"/>
      <c r="H17" s="327"/>
      <c r="I17" s="327"/>
      <c r="J17" s="327"/>
      <c r="K17" s="325"/>
    </row>
    <row r="18" ht="15" customHeight="1">
      <c r="B18" s="328"/>
      <c r="C18" s="329"/>
      <c r="D18" s="329"/>
      <c r="E18" s="330" t="s">
        <v>5708</v>
      </c>
      <c r="F18" s="327" t="s">
        <v>5709</v>
      </c>
      <c r="G18" s="327"/>
      <c r="H18" s="327"/>
      <c r="I18" s="327"/>
      <c r="J18" s="327"/>
      <c r="K18" s="325"/>
    </row>
    <row r="19" ht="15" customHeight="1">
      <c r="B19" s="328"/>
      <c r="C19" s="329"/>
      <c r="D19" s="329"/>
      <c r="E19" s="330" t="s">
        <v>111</v>
      </c>
      <c r="F19" s="327" t="s">
        <v>112</v>
      </c>
      <c r="G19" s="327"/>
      <c r="H19" s="327"/>
      <c r="I19" s="327"/>
      <c r="J19" s="327"/>
      <c r="K19" s="325"/>
    </row>
    <row r="20" ht="15" customHeight="1">
      <c r="B20" s="328"/>
      <c r="C20" s="329"/>
      <c r="D20" s="329"/>
      <c r="E20" s="330" t="s">
        <v>3799</v>
      </c>
      <c r="F20" s="327" t="s">
        <v>3800</v>
      </c>
      <c r="G20" s="327"/>
      <c r="H20" s="327"/>
      <c r="I20" s="327"/>
      <c r="J20" s="327"/>
      <c r="K20" s="325"/>
    </row>
    <row r="21" ht="15" customHeight="1">
      <c r="B21" s="328"/>
      <c r="C21" s="329"/>
      <c r="D21" s="329"/>
      <c r="E21" s="330" t="s">
        <v>89</v>
      </c>
      <c r="F21" s="327" t="s">
        <v>5710</v>
      </c>
      <c r="G21" s="327"/>
      <c r="H21" s="327"/>
      <c r="I21" s="327"/>
      <c r="J21" s="327"/>
      <c r="K21" s="325"/>
    </row>
    <row r="22" ht="12.75" customHeight="1">
      <c r="B22" s="328"/>
      <c r="C22" s="329"/>
      <c r="D22" s="329"/>
      <c r="E22" s="329"/>
      <c r="F22" s="329"/>
      <c r="G22" s="329"/>
      <c r="H22" s="329"/>
      <c r="I22" s="329"/>
      <c r="J22" s="329"/>
      <c r="K22" s="325"/>
    </row>
    <row r="23" ht="15" customHeight="1">
      <c r="B23" s="328"/>
      <c r="C23" s="327" t="s">
        <v>5711</v>
      </c>
      <c r="D23" s="327"/>
      <c r="E23" s="327"/>
      <c r="F23" s="327"/>
      <c r="G23" s="327"/>
      <c r="H23" s="327"/>
      <c r="I23" s="327"/>
      <c r="J23" s="327"/>
      <c r="K23" s="325"/>
    </row>
    <row r="24" ht="15" customHeight="1">
      <c r="B24" s="328"/>
      <c r="C24" s="327" t="s">
        <v>5712</v>
      </c>
      <c r="D24" s="327"/>
      <c r="E24" s="327"/>
      <c r="F24" s="327"/>
      <c r="G24" s="327"/>
      <c r="H24" s="327"/>
      <c r="I24" s="327"/>
      <c r="J24" s="327"/>
      <c r="K24" s="325"/>
    </row>
    <row r="25" ht="15" customHeight="1">
      <c r="B25" s="328"/>
      <c r="C25" s="327"/>
      <c r="D25" s="327" t="s">
        <v>5713</v>
      </c>
      <c r="E25" s="327"/>
      <c r="F25" s="327"/>
      <c r="G25" s="327"/>
      <c r="H25" s="327"/>
      <c r="I25" s="327"/>
      <c r="J25" s="327"/>
      <c r="K25" s="325"/>
    </row>
    <row r="26" ht="15" customHeight="1">
      <c r="B26" s="328"/>
      <c r="C26" s="329"/>
      <c r="D26" s="327" t="s">
        <v>5714</v>
      </c>
      <c r="E26" s="327"/>
      <c r="F26" s="327"/>
      <c r="G26" s="327"/>
      <c r="H26" s="327"/>
      <c r="I26" s="327"/>
      <c r="J26" s="327"/>
      <c r="K26" s="325"/>
    </row>
    <row r="27" ht="12.75" customHeight="1">
      <c r="B27" s="328"/>
      <c r="C27" s="329"/>
      <c r="D27" s="329"/>
      <c r="E27" s="329"/>
      <c r="F27" s="329"/>
      <c r="G27" s="329"/>
      <c r="H27" s="329"/>
      <c r="I27" s="329"/>
      <c r="J27" s="329"/>
      <c r="K27" s="325"/>
    </row>
    <row r="28" ht="15" customHeight="1">
      <c r="B28" s="328"/>
      <c r="C28" s="329"/>
      <c r="D28" s="327" t="s">
        <v>5715</v>
      </c>
      <c r="E28" s="327"/>
      <c r="F28" s="327"/>
      <c r="G28" s="327"/>
      <c r="H28" s="327"/>
      <c r="I28" s="327"/>
      <c r="J28" s="327"/>
      <c r="K28" s="325"/>
    </row>
    <row r="29" ht="15" customHeight="1">
      <c r="B29" s="328"/>
      <c r="C29" s="329"/>
      <c r="D29" s="327" t="s">
        <v>5716</v>
      </c>
      <c r="E29" s="327"/>
      <c r="F29" s="327"/>
      <c r="G29" s="327"/>
      <c r="H29" s="327"/>
      <c r="I29" s="327"/>
      <c r="J29" s="327"/>
      <c r="K29" s="325"/>
    </row>
    <row r="30" ht="12.75" customHeight="1">
      <c r="B30" s="328"/>
      <c r="C30" s="329"/>
      <c r="D30" s="329"/>
      <c r="E30" s="329"/>
      <c r="F30" s="329"/>
      <c r="G30" s="329"/>
      <c r="H30" s="329"/>
      <c r="I30" s="329"/>
      <c r="J30" s="329"/>
      <c r="K30" s="325"/>
    </row>
    <row r="31" ht="15" customHeight="1">
      <c r="B31" s="328"/>
      <c r="C31" s="329"/>
      <c r="D31" s="327" t="s">
        <v>5717</v>
      </c>
      <c r="E31" s="327"/>
      <c r="F31" s="327"/>
      <c r="G31" s="327"/>
      <c r="H31" s="327"/>
      <c r="I31" s="327"/>
      <c r="J31" s="327"/>
      <c r="K31" s="325"/>
    </row>
    <row r="32" ht="15" customHeight="1">
      <c r="B32" s="328"/>
      <c r="C32" s="329"/>
      <c r="D32" s="327" t="s">
        <v>5718</v>
      </c>
      <c r="E32" s="327"/>
      <c r="F32" s="327"/>
      <c r="G32" s="327"/>
      <c r="H32" s="327"/>
      <c r="I32" s="327"/>
      <c r="J32" s="327"/>
      <c r="K32" s="325"/>
    </row>
    <row r="33" ht="15" customHeight="1">
      <c r="B33" s="328"/>
      <c r="C33" s="329"/>
      <c r="D33" s="327" t="s">
        <v>5719</v>
      </c>
      <c r="E33" s="327"/>
      <c r="F33" s="327"/>
      <c r="G33" s="327"/>
      <c r="H33" s="327"/>
      <c r="I33" s="327"/>
      <c r="J33" s="327"/>
      <c r="K33" s="325"/>
    </row>
    <row r="34" ht="15" customHeight="1">
      <c r="B34" s="328"/>
      <c r="C34" s="329"/>
      <c r="D34" s="327"/>
      <c r="E34" s="331" t="s">
        <v>169</v>
      </c>
      <c r="F34" s="327"/>
      <c r="G34" s="327" t="s">
        <v>5720</v>
      </c>
      <c r="H34" s="327"/>
      <c r="I34" s="327"/>
      <c r="J34" s="327"/>
      <c r="K34" s="325"/>
    </row>
    <row r="35" ht="30.75" customHeight="1">
      <c r="B35" s="328"/>
      <c r="C35" s="329"/>
      <c r="D35" s="327"/>
      <c r="E35" s="331" t="s">
        <v>5721</v>
      </c>
      <c r="F35" s="327"/>
      <c r="G35" s="327" t="s">
        <v>5722</v>
      </c>
      <c r="H35" s="327"/>
      <c r="I35" s="327"/>
      <c r="J35" s="327"/>
      <c r="K35" s="325"/>
    </row>
    <row r="36" ht="15" customHeight="1">
      <c r="B36" s="328"/>
      <c r="C36" s="329"/>
      <c r="D36" s="327"/>
      <c r="E36" s="331" t="s">
        <v>57</v>
      </c>
      <c r="F36" s="327"/>
      <c r="G36" s="327" t="s">
        <v>5723</v>
      </c>
      <c r="H36" s="327"/>
      <c r="I36" s="327"/>
      <c r="J36" s="327"/>
      <c r="K36" s="325"/>
    </row>
    <row r="37" ht="15" customHeight="1">
      <c r="B37" s="328"/>
      <c r="C37" s="329"/>
      <c r="D37" s="327"/>
      <c r="E37" s="331" t="s">
        <v>170</v>
      </c>
      <c r="F37" s="327"/>
      <c r="G37" s="327" t="s">
        <v>5724</v>
      </c>
      <c r="H37" s="327"/>
      <c r="I37" s="327"/>
      <c r="J37" s="327"/>
      <c r="K37" s="325"/>
    </row>
    <row r="38" ht="15" customHeight="1">
      <c r="B38" s="328"/>
      <c r="C38" s="329"/>
      <c r="D38" s="327"/>
      <c r="E38" s="331" t="s">
        <v>171</v>
      </c>
      <c r="F38" s="327"/>
      <c r="G38" s="327" t="s">
        <v>5725</v>
      </c>
      <c r="H38" s="327"/>
      <c r="I38" s="327"/>
      <c r="J38" s="327"/>
      <c r="K38" s="325"/>
    </row>
    <row r="39" ht="15" customHeight="1">
      <c r="B39" s="328"/>
      <c r="C39" s="329"/>
      <c r="D39" s="327"/>
      <c r="E39" s="331" t="s">
        <v>172</v>
      </c>
      <c r="F39" s="327"/>
      <c r="G39" s="327" t="s">
        <v>5726</v>
      </c>
      <c r="H39" s="327"/>
      <c r="I39" s="327"/>
      <c r="J39" s="327"/>
      <c r="K39" s="325"/>
    </row>
    <row r="40" ht="15" customHeight="1">
      <c r="B40" s="328"/>
      <c r="C40" s="329"/>
      <c r="D40" s="327"/>
      <c r="E40" s="331" t="s">
        <v>5727</v>
      </c>
      <c r="F40" s="327"/>
      <c r="G40" s="327" t="s">
        <v>5728</v>
      </c>
      <c r="H40" s="327"/>
      <c r="I40" s="327"/>
      <c r="J40" s="327"/>
      <c r="K40" s="325"/>
    </row>
    <row r="41" ht="15" customHeight="1">
      <c r="B41" s="328"/>
      <c r="C41" s="329"/>
      <c r="D41" s="327"/>
      <c r="E41" s="331"/>
      <c r="F41" s="327"/>
      <c r="G41" s="327" t="s">
        <v>5729</v>
      </c>
      <c r="H41" s="327"/>
      <c r="I41" s="327"/>
      <c r="J41" s="327"/>
      <c r="K41" s="325"/>
    </row>
    <row r="42" ht="15" customHeight="1">
      <c r="B42" s="328"/>
      <c r="C42" s="329"/>
      <c r="D42" s="327"/>
      <c r="E42" s="331" t="s">
        <v>5730</v>
      </c>
      <c r="F42" s="327"/>
      <c r="G42" s="327" t="s">
        <v>5731</v>
      </c>
      <c r="H42" s="327"/>
      <c r="I42" s="327"/>
      <c r="J42" s="327"/>
      <c r="K42" s="325"/>
    </row>
    <row r="43" ht="15" customHeight="1">
      <c r="B43" s="328"/>
      <c r="C43" s="329"/>
      <c r="D43" s="327"/>
      <c r="E43" s="331" t="s">
        <v>174</v>
      </c>
      <c r="F43" s="327"/>
      <c r="G43" s="327" t="s">
        <v>5732</v>
      </c>
      <c r="H43" s="327"/>
      <c r="I43" s="327"/>
      <c r="J43" s="327"/>
      <c r="K43" s="325"/>
    </row>
    <row r="44" ht="12.75" customHeight="1">
      <c r="B44" s="328"/>
      <c r="C44" s="329"/>
      <c r="D44" s="327"/>
      <c r="E44" s="327"/>
      <c r="F44" s="327"/>
      <c r="G44" s="327"/>
      <c r="H44" s="327"/>
      <c r="I44" s="327"/>
      <c r="J44" s="327"/>
      <c r="K44" s="325"/>
    </row>
    <row r="45" ht="15" customHeight="1">
      <c r="B45" s="328"/>
      <c r="C45" s="329"/>
      <c r="D45" s="327" t="s">
        <v>5733</v>
      </c>
      <c r="E45" s="327"/>
      <c r="F45" s="327"/>
      <c r="G45" s="327"/>
      <c r="H45" s="327"/>
      <c r="I45" s="327"/>
      <c r="J45" s="327"/>
      <c r="K45" s="325"/>
    </row>
    <row r="46" ht="15" customHeight="1">
      <c r="B46" s="328"/>
      <c r="C46" s="329"/>
      <c r="D46" s="329"/>
      <c r="E46" s="327" t="s">
        <v>5734</v>
      </c>
      <c r="F46" s="327"/>
      <c r="G46" s="327"/>
      <c r="H46" s="327"/>
      <c r="I46" s="327"/>
      <c r="J46" s="327"/>
      <c r="K46" s="325"/>
    </row>
    <row r="47" ht="15" customHeight="1">
      <c r="B47" s="328"/>
      <c r="C47" s="329"/>
      <c r="D47" s="329"/>
      <c r="E47" s="327" t="s">
        <v>5735</v>
      </c>
      <c r="F47" s="327"/>
      <c r="G47" s="327"/>
      <c r="H47" s="327"/>
      <c r="I47" s="327"/>
      <c r="J47" s="327"/>
      <c r="K47" s="325"/>
    </row>
    <row r="48" ht="15" customHeight="1">
      <c r="B48" s="328"/>
      <c r="C48" s="329"/>
      <c r="D48" s="329"/>
      <c r="E48" s="327" t="s">
        <v>5736</v>
      </c>
      <c r="F48" s="327"/>
      <c r="G48" s="327"/>
      <c r="H48" s="327"/>
      <c r="I48" s="327"/>
      <c r="J48" s="327"/>
      <c r="K48" s="325"/>
    </row>
    <row r="49" ht="15" customHeight="1">
      <c r="B49" s="328"/>
      <c r="C49" s="329"/>
      <c r="D49" s="327" t="s">
        <v>5737</v>
      </c>
      <c r="E49" s="327"/>
      <c r="F49" s="327"/>
      <c r="G49" s="327"/>
      <c r="H49" s="327"/>
      <c r="I49" s="327"/>
      <c r="J49" s="327"/>
      <c r="K49" s="325"/>
    </row>
    <row r="50" ht="25.5" customHeight="1">
      <c r="B50" s="323"/>
      <c r="C50" s="324" t="s">
        <v>5738</v>
      </c>
      <c r="D50" s="324"/>
      <c r="E50" s="324"/>
      <c r="F50" s="324"/>
      <c r="G50" s="324"/>
      <c r="H50" s="324"/>
      <c r="I50" s="324"/>
      <c r="J50" s="324"/>
      <c r="K50" s="325"/>
    </row>
    <row r="51" ht="5.25" customHeight="1">
      <c r="B51" s="323"/>
      <c r="C51" s="326"/>
      <c r="D51" s="326"/>
      <c r="E51" s="326"/>
      <c r="F51" s="326"/>
      <c r="G51" s="326"/>
      <c r="H51" s="326"/>
      <c r="I51" s="326"/>
      <c r="J51" s="326"/>
      <c r="K51" s="325"/>
    </row>
    <row r="52" ht="15" customHeight="1">
      <c r="B52" s="323"/>
      <c r="C52" s="327" t="s">
        <v>5739</v>
      </c>
      <c r="D52" s="327"/>
      <c r="E52" s="327"/>
      <c r="F52" s="327"/>
      <c r="G52" s="327"/>
      <c r="H52" s="327"/>
      <c r="I52" s="327"/>
      <c r="J52" s="327"/>
      <c r="K52" s="325"/>
    </row>
    <row r="53" ht="15" customHeight="1">
      <c r="B53" s="323"/>
      <c r="C53" s="327" t="s">
        <v>5740</v>
      </c>
      <c r="D53" s="327"/>
      <c r="E53" s="327"/>
      <c r="F53" s="327"/>
      <c r="G53" s="327"/>
      <c r="H53" s="327"/>
      <c r="I53" s="327"/>
      <c r="J53" s="327"/>
      <c r="K53" s="325"/>
    </row>
    <row r="54" ht="12.75" customHeight="1">
      <c r="B54" s="323"/>
      <c r="C54" s="327"/>
      <c r="D54" s="327"/>
      <c r="E54" s="327"/>
      <c r="F54" s="327"/>
      <c r="G54" s="327"/>
      <c r="H54" s="327"/>
      <c r="I54" s="327"/>
      <c r="J54" s="327"/>
      <c r="K54" s="325"/>
    </row>
    <row r="55" ht="15" customHeight="1">
      <c r="B55" s="323"/>
      <c r="C55" s="327" t="s">
        <v>5741</v>
      </c>
      <c r="D55" s="327"/>
      <c r="E55" s="327"/>
      <c r="F55" s="327"/>
      <c r="G55" s="327"/>
      <c r="H55" s="327"/>
      <c r="I55" s="327"/>
      <c r="J55" s="327"/>
      <c r="K55" s="325"/>
    </row>
    <row r="56" ht="15" customHeight="1">
      <c r="B56" s="323"/>
      <c r="C56" s="329"/>
      <c r="D56" s="327" t="s">
        <v>5742</v>
      </c>
      <c r="E56" s="327"/>
      <c r="F56" s="327"/>
      <c r="G56" s="327"/>
      <c r="H56" s="327"/>
      <c r="I56" s="327"/>
      <c r="J56" s="327"/>
      <c r="K56" s="325"/>
    </row>
    <row r="57" ht="15" customHeight="1">
      <c r="B57" s="323"/>
      <c r="C57" s="329"/>
      <c r="D57" s="327" t="s">
        <v>5743</v>
      </c>
      <c r="E57" s="327"/>
      <c r="F57" s="327"/>
      <c r="G57" s="327"/>
      <c r="H57" s="327"/>
      <c r="I57" s="327"/>
      <c r="J57" s="327"/>
      <c r="K57" s="325"/>
    </row>
    <row r="58" ht="15" customHeight="1">
      <c r="B58" s="323"/>
      <c r="C58" s="329"/>
      <c r="D58" s="327" t="s">
        <v>5744</v>
      </c>
      <c r="E58" s="327"/>
      <c r="F58" s="327"/>
      <c r="G58" s="327"/>
      <c r="H58" s="327"/>
      <c r="I58" s="327"/>
      <c r="J58" s="327"/>
      <c r="K58" s="325"/>
    </row>
    <row r="59" ht="15" customHeight="1">
      <c r="B59" s="323"/>
      <c r="C59" s="329"/>
      <c r="D59" s="327" t="s">
        <v>5745</v>
      </c>
      <c r="E59" s="327"/>
      <c r="F59" s="327"/>
      <c r="G59" s="327"/>
      <c r="H59" s="327"/>
      <c r="I59" s="327"/>
      <c r="J59" s="327"/>
      <c r="K59" s="325"/>
    </row>
    <row r="60" ht="15" customHeight="1">
      <c r="B60" s="323"/>
      <c r="C60" s="329"/>
      <c r="D60" s="332" t="s">
        <v>5746</v>
      </c>
      <c r="E60" s="332"/>
      <c r="F60" s="332"/>
      <c r="G60" s="332"/>
      <c r="H60" s="332"/>
      <c r="I60" s="332"/>
      <c r="J60" s="332"/>
      <c r="K60" s="325"/>
    </row>
    <row r="61" ht="15" customHeight="1">
      <c r="B61" s="323"/>
      <c r="C61" s="329"/>
      <c r="D61" s="327" t="s">
        <v>5747</v>
      </c>
      <c r="E61" s="327"/>
      <c r="F61" s="327"/>
      <c r="G61" s="327"/>
      <c r="H61" s="327"/>
      <c r="I61" s="327"/>
      <c r="J61" s="327"/>
      <c r="K61" s="325"/>
    </row>
    <row r="62" ht="12.75" customHeight="1">
      <c r="B62" s="323"/>
      <c r="C62" s="329"/>
      <c r="D62" s="329"/>
      <c r="E62" s="333"/>
      <c r="F62" s="329"/>
      <c r="G62" s="329"/>
      <c r="H62" s="329"/>
      <c r="I62" s="329"/>
      <c r="J62" s="329"/>
      <c r="K62" s="325"/>
    </row>
    <row r="63" ht="15" customHeight="1">
      <c r="B63" s="323"/>
      <c r="C63" s="329"/>
      <c r="D63" s="327" t="s">
        <v>5748</v>
      </c>
      <c r="E63" s="327"/>
      <c r="F63" s="327"/>
      <c r="G63" s="327"/>
      <c r="H63" s="327"/>
      <c r="I63" s="327"/>
      <c r="J63" s="327"/>
      <c r="K63" s="325"/>
    </row>
    <row r="64" ht="15" customHeight="1">
      <c r="B64" s="323"/>
      <c r="C64" s="329"/>
      <c r="D64" s="332" t="s">
        <v>5749</v>
      </c>
      <c r="E64" s="332"/>
      <c r="F64" s="332"/>
      <c r="G64" s="332"/>
      <c r="H64" s="332"/>
      <c r="I64" s="332"/>
      <c r="J64" s="332"/>
      <c r="K64" s="325"/>
    </row>
    <row r="65" ht="15" customHeight="1">
      <c r="B65" s="323"/>
      <c r="C65" s="329"/>
      <c r="D65" s="327" t="s">
        <v>5750</v>
      </c>
      <c r="E65" s="327"/>
      <c r="F65" s="327"/>
      <c r="G65" s="327"/>
      <c r="H65" s="327"/>
      <c r="I65" s="327"/>
      <c r="J65" s="327"/>
      <c r="K65" s="325"/>
    </row>
    <row r="66" ht="15" customHeight="1">
      <c r="B66" s="323"/>
      <c r="C66" s="329"/>
      <c r="D66" s="327" t="s">
        <v>5751</v>
      </c>
      <c r="E66" s="327"/>
      <c r="F66" s="327"/>
      <c r="G66" s="327"/>
      <c r="H66" s="327"/>
      <c r="I66" s="327"/>
      <c r="J66" s="327"/>
      <c r="K66" s="325"/>
    </row>
    <row r="67" ht="15" customHeight="1">
      <c r="B67" s="323"/>
      <c r="C67" s="329"/>
      <c r="D67" s="327" t="s">
        <v>5752</v>
      </c>
      <c r="E67" s="327"/>
      <c r="F67" s="327"/>
      <c r="G67" s="327"/>
      <c r="H67" s="327"/>
      <c r="I67" s="327"/>
      <c r="J67" s="327"/>
      <c r="K67" s="325"/>
    </row>
    <row r="68" ht="15" customHeight="1">
      <c r="B68" s="323"/>
      <c r="C68" s="329"/>
      <c r="D68" s="327" t="s">
        <v>5753</v>
      </c>
      <c r="E68" s="327"/>
      <c r="F68" s="327"/>
      <c r="G68" s="327"/>
      <c r="H68" s="327"/>
      <c r="I68" s="327"/>
      <c r="J68" s="327"/>
      <c r="K68" s="325"/>
    </row>
    <row r="69" ht="12.75" customHeight="1">
      <c r="B69" s="334"/>
      <c r="C69" s="335"/>
      <c r="D69" s="335"/>
      <c r="E69" s="335"/>
      <c r="F69" s="335"/>
      <c r="G69" s="335"/>
      <c r="H69" s="335"/>
      <c r="I69" s="335"/>
      <c r="J69" s="335"/>
      <c r="K69" s="336"/>
    </row>
    <row r="70" ht="18.75" customHeight="1">
      <c r="B70" s="337"/>
      <c r="C70" s="337"/>
      <c r="D70" s="337"/>
      <c r="E70" s="337"/>
      <c r="F70" s="337"/>
      <c r="G70" s="337"/>
      <c r="H70" s="337"/>
      <c r="I70" s="337"/>
      <c r="J70" s="337"/>
      <c r="K70" s="338"/>
    </row>
    <row r="71" ht="18.75" customHeight="1">
      <c r="B71" s="338"/>
      <c r="C71" s="338"/>
      <c r="D71" s="338"/>
      <c r="E71" s="338"/>
      <c r="F71" s="338"/>
      <c r="G71" s="338"/>
      <c r="H71" s="338"/>
      <c r="I71" s="338"/>
      <c r="J71" s="338"/>
      <c r="K71" s="338"/>
    </row>
    <row r="72" ht="7.5" customHeight="1">
      <c r="B72" s="339"/>
      <c r="C72" s="340"/>
      <c r="D72" s="340"/>
      <c r="E72" s="340"/>
      <c r="F72" s="340"/>
      <c r="G72" s="340"/>
      <c r="H72" s="340"/>
      <c r="I72" s="340"/>
      <c r="J72" s="340"/>
      <c r="K72" s="341"/>
    </row>
    <row r="73" ht="45" customHeight="1">
      <c r="B73" s="342"/>
      <c r="C73" s="343" t="s">
        <v>118</v>
      </c>
      <c r="D73" s="343"/>
      <c r="E73" s="343"/>
      <c r="F73" s="343"/>
      <c r="G73" s="343"/>
      <c r="H73" s="343"/>
      <c r="I73" s="343"/>
      <c r="J73" s="343"/>
      <c r="K73" s="344"/>
    </row>
    <row r="74" ht="17.25" customHeight="1">
      <c r="B74" s="342"/>
      <c r="C74" s="345" t="s">
        <v>5754</v>
      </c>
      <c r="D74" s="345"/>
      <c r="E74" s="345"/>
      <c r="F74" s="345" t="s">
        <v>5755</v>
      </c>
      <c r="G74" s="346"/>
      <c r="H74" s="345" t="s">
        <v>170</v>
      </c>
      <c r="I74" s="345" t="s">
        <v>61</v>
      </c>
      <c r="J74" s="345" t="s">
        <v>5756</v>
      </c>
      <c r="K74" s="344"/>
    </row>
    <row r="75" ht="17.25" customHeight="1">
      <c r="B75" s="342"/>
      <c r="C75" s="347" t="s">
        <v>5757</v>
      </c>
      <c r="D75" s="347"/>
      <c r="E75" s="347"/>
      <c r="F75" s="348" t="s">
        <v>5758</v>
      </c>
      <c r="G75" s="349"/>
      <c r="H75" s="347"/>
      <c r="I75" s="347"/>
      <c r="J75" s="347" t="s">
        <v>5759</v>
      </c>
      <c r="K75" s="344"/>
    </row>
    <row r="76" ht="5.25" customHeight="1">
      <c r="B76" s="342"/>
      <c r="C76" s="350"/>
      <c r="D76" s="350"/>
      <c r="E76" s="350"/>
      <c r="F76" s="350"/>
      <c r="G76" s="351"/>
      <c r="H76" s="350"/>
      <c r="I76" s="350"/>
      <c r="J76" s="350"/>
      <c r="K76" s="344"/>
    </row>
    <row r="77" ht="15" customHeight="1">
      <c r="B77" s="342"/>
      <c r="C77" s="331" t="s">
        <v>57</v>
      </c>
      <c r="D77" s="350"/>
      <c r="E77" s="350"/>
      <c r="F77" s="352" t="s">
        <v>5760</v>
      </c>
      <c r="G77" s="351"/>
      <c r="H77" s="331" t="s">
        <v>5761</v>
      </c>
      <c r="I77" s="331" t="s">
        <v>5762</v>
      </c>
      <c r="J77" s="331">
        <v>20</v>
      </c>
      <c r="K77" s="344"/>
    </row>
    <row r="78" ht="15" customHeight="1">
      <c r="B78" s="342"/>
      <c r="C78" s="331" t="s">
        <v>5763</v>
      </c>
      <c r="D78" s="331"/>
      <c r="E78" s="331"/>
      <c r="F78" s="352" t="s">
        <v>5760</v>
      </c>
      <c r="G78" s="351"/>
      <c r="H78" s="331" t="s">
        <v>5764</v>
      </c>
      <c r="I78" s="331" t="s">
        <v>5762</v>
      </c>
      <c r="J78" s="331">
        <v>120</v>
      </c>
      <c r="K78" s="344"/>
    </row>
    <row r="79" ht="15" customHeight="1">
      <c r="B79" s="353"/>
      <c r="C79" s="331" t="s">
        <v>5765</v>
      </c>
      <c r="D79" s="331"/>
      <c r="E79" s="331"/>
      <c r="F79" s="352" t="s">
        <v>5766</v>
      </c>
      <c r="G79" s="351"/>
      <c r="H79" s="331" t="s">
        <v>5767</v>
      </c>
      <c r="I79" s="331" t="s">
        <v>5762</v>
      </c>
      <c r="J79" s="331">
        <v>50</v>
      </c>
      <c r="K79" s="344"/>
    </row>
    <row r="80" ht="15" customHeight="1">
      <c r="B80" s="353"/>
      <c r="C80" s="331" t="s">
        <v>5768</v>
      </c>
      <c r="D80" s="331"/>
      <c r="E80" s="331"/>
      <c r="F80" s="352" t="s">
        <v>5760</v>
      </c>
      <c r="G80" s="351"/>
      <c r="H80" s="331" t="s">
        <v>5769</v>
      </c>
      <c r="I80" s="331" t="s">
        <v>5770</v>
      </c>
      <c r="J80" s="331"/>
      <c r="K80" s="344"/>
    </row>
    <row r="81" ht="15" customHeight="1">
      <c r="B81" s="353"/>
      <c r="C81" s="354" t="s">
        <v>5771</v>
      </c>
      <c r="D81" s="354"/>
      <c r="E81" s="354"/>
      <c r="F81" s="355" t="s">
        <v>5766</v>
      </c>
      <c r="G81" s="354"/>
      <c r="H81" s="354" t="s">
        <v>5772</v>
      </c>
      <c r="I81" s="354" t="s">
        <v>5762</v>
      </c>
      <c r="J81" s="354">
        <v>15</v>
      </c>
      <c r="K81" s="344"/>
    </row>
    <row r="82" ht="15" customHeight="1">
      <c r="B82" s="353"/>
      <c r="C82" s="354" t="s">
        <v>5773</v>
      </c>
      <c r="D82" s="354"/>
      <c r="E82" s="354"/>
      <c r="F82" s="355" t="s">
        <v>5766</v>
      </c>
      <c r="G82" s="354"/>
      <c r="H82" s="354" t="s">
        <v>5774</v>
      </c>
      <c r="I82" s="354" t="s">
        <v>5762</v>
      </c>
      <c r="J82" s="354">
        <v>15</v>
      </c>
      <c r="K82" s="344"/>
    </row>
    <row r="83" ht="15" customHeight="1">
      <c r="B83" s="353"/>
      <c r="C83" s="354" t="s">
        <v>5775</v>
      </c>
      <c r="D83" s="354"/>
      <c r="E83" s="354"/>
      <c r="F83" s="355" t="s">
        <v>5766</v>
      </c>
      <c r="G83" s="354"/>
      <c r="H83" s="354" t="s">
        <v>5776</v>
      </c>
      <c r="I83" s="354" t="s">
        <v>5762</v>
      </c>
      <c r="J83" s="354">
        <v>20</v>
      </c>
      <c r="K83" s="344"/>
    </row>
    <row r="84" ht="15" customHeight="1">
      <c r="B84" s="353"/>
      <c r="C84" s="354" t="s">
        <v>5777</v>
      </c>
      <c r="D84" s="354"/>
      <c r="E84" s="354"/>
      <c r="F84" s="355" t="s">
        <v>5766</v>
      </c>
      <c r="G84" s="354"/>
      <c r="H84" s="354" t="s">
        <v>5778</v>
      </c>
      <c r="I84" s="354" t="s">
        <v>5762</v>
      </c>
      <c r="J84" s="354">
        <v>20</v>
      </c>
      <c r="K84" s="344"/>
    </row>
    <row r="85" ht="15" customHeight="1">
      <c r="B85" s="353"/>
      <c r="C85" s="331" t="s">
        <v>5779</v>
      </c>
      <c r="D85" s="331"/>
      <c r="E85" s="331"/>
      <c r="F85" s="352" t="s">
        <v>5766</v>
      </c>
      <c r="G85" s="351"/>
      <c r="H85" s="331" t="s">
        <v>5780</v>
      </c>
      <c r="I85" s="331" t="s">
        <v>5762</v>
      </c>
      <c r="J85" s="331">
        <v>50</v>
      </c>
      <c r="K85" s="344"/>
    </row>
    <row r="86" ht="15" customHeight="1">
      <c r="B86" s="353"/>
      <c r="C86" s="331" t="s">
        <v>5781</v>
      </c>
      <c r="D86" s="331"/>
      <c r="E86" s="331"/>
      <c r="F86" s="352" t="s">
        <v>5766</v>
      </c>
      <c r="G86" s="351"/>
      <c r="H86" s="331" t="s">
        <v>5782</v>
      </c>
      <c r="I86" s="331" t="s">
        <v>5762</v>
      </c>
      <c r="J86" s="331">
        <v>20</v>
      </c>
      <c r="K86" s="344"/>
    </row>
    <row r="87" ht="15" customHeight="1">
      <c r="B87" s="353"/>
      <c r="C87" s="331" t="s">
        <v>5783</v>
      </c>
      <c r="D87" s="331"/>
      <c r="E87" s="331"/>
      <c r="F87" s="352" t="s">
        <v>5766</v>
      </c>
      <c r="G87" s="351"/>
      <c r="H87" s="331" t="s">
        <v>5784</v>
      </c>
      <c r="I87" s="331" t="s">
        <v>5762</v>
      </c>
      <c r="J87" s="331">
        <v>20</v>
      </c>
      <c r="K87" s="344"/>
    </row>
    <row r="88" ht="15" customHeight="1">
      <c r="B88" s="353"/>
      <c r="C88" s="331" t="s">
        <v>5785</v>
      </c>
      <c r="D88" s="331"/>
      <c r="E88" s="331"/>
      <c r="F88" s="352" t="s">
        <v>5766</v>
      </c>
      <c r="G88" s="351"/>
      <c r="H88" s="331" t="s">
        <v>5786</v>
      </c>
      <c r="I88" s="331" t="s">
        <v>5762</v>
      </c>
      <c r="J88" s="331">
        <v>50</v>
      </c>
      <c r="K88" s="344"/>
    </row>
    <row r="89" ht="15" customHeight="1">
      <c r="B89" s="353"/>
      <c r="C89" s="331" t="s">
        <v>5787</v>
      </c>
      <c r="D89" s="331"/>
      <c r="E89" s="331"/>
      <c r="F89" s="352" t="s">
        <v>5766</v>
      </c>
      <c r="G89" s="351"/>
      <c r="H89" s="331" t="s">
        <v>5787</v>
      </c>
      <c r="I89" s="331" t="s">
        <v>5762</v>
      </c>
      <c r="J89" s="331">
        <v>50</v>
      </c>
      <c r="K89" s="344"/>
    </row>
    <row r="90" ht="15" customHeight="1">
      <c r="B90" s="353"/>
      <c r="C90" s="331" t="s">
        <v>175</v>
      </c>
      <c r="D90" s="331"/>
      <c r="E90" s="331"/>
      <c r="F90" s="352" t="s">
        <v>5766</v>
      </c>
      <c r="G90" s="351"/>
      <c r="H90" s="331" t="s">
        <v>5788</v>
      </c>
      <c r="I90" s="331" t="s">
        <v>5762</v>
      </c>
      <c r="J90" s="331">
        <v>255</v>
      </c>
      <c r="K90" s="344"/>
    </row>
    <row r="91" ht="15" customHeight="1">
      <c r="B91" s="353"/>
      <c r="C91" s="331" t="s">
        <v>5789</v>
      </c>
      <c r="D91" s="331"/>
      <c r="E91" s="331"/>
      <c r="F91" s="352" t="s">
        <v>5760</v>
      </c>
      <c r="G91" s="351"/>
      <c r="H91" s="331" t="s">
        <v>5790</v>
      </c>
      <c r="I91" s="331" t="s">
        <v>5791</v>
      </c>
      <c r="J91" s="331"/>
      <c r="K91" s="344"/>
    </row>
    <row r="92" ht="15" customHeight="1">
      <c r="B92" s="353"/>
      <c r="C92" s="331" t="s">
        <v>5792</v>
      </c>
      <c r="D92" s="331"/>
      <c r="E92" s="331"/>
      <c r="F92" s="352" t="s">
        <v>5760</v>
      </c>
      <c r="G92" s="351"/>
      <c r="H92" s="331" t="s">
        <v>5793</v>
      </c>
      <c r="I92" s="331" t="s">
        <v>5794</v>
      </c>
      <c r="J92" s="331"/>
      <c r="K92" s="344"/>
    </row>
    <row r="93" ht="15" customHeight="1">
      <c r="B93" s="353"/>
      <c r="C93" s="331" t="s">
        <v>5795</v>
      </c>
      <c r="D93" s="331"/>
      <c r="E93" s="331"/>
      <c r="F93" s="352" t="s">
        <v>5760</v>
      </c>
      <c r="G93" s="351"/>
      <c r="H93" s="331" t="s">
        <v>5795</v>
      </c>
      <c r="I93" s="331" t="s">
        <v>5794</v>
      </c>
      <c r="J93" s="331"/>
      <c r="K93" s="344"/>
    </row>
    <row r="94" ht="15" customHeight="1">
      <c r="B94" s="353"/>
      <c r="C94" s="331" t="s">
        <v>42</v>
      </c>
      <c r="D94" s="331"/>
      <c r="E94" s="331"/>
      <c r="F94" s="352" t="s">
        <v>5760</v>
      </c>
      <c r="G94" s="351"/>
      <c r="H94" s="331" t="s">
        <v>5796</v>
      </c>
      <c r="I94" s="331" t="s">
        <v>5794</v>
      </c>
      <c r="J94" s="331"/>
      <c r="K94" s="344"/>
    </row>
    <row r="95" ht="15" customHeight="1">
      <c r="B95" s="353"/>
      <c r="C95" s="331" t="s">
        <v>52</v>
      </c>
      <c r="D95" s="331"/>
      <c r="E95" s="331"/>
      <c r="F95" s="352" t="s">
        <v>5760</v>
      </c>
      <c r="G95" s="351"/>
      <c r="H95" s="331" t="s">
        <v>5797</v>
      </c>
      <c r="I95" s="331" t="s">
        <v>5794</v>
      </c>
      <c r="J95" s="331"/>
      <c r="K95" s="344"/>
    </row>
    <row r="96" ht="15" customHeight="1">
      <c r="B96" s="356"/>
      <c r="C96" s="357"/>
      <c r="D96" s="357"/>
      <c r="E96" s="357"/>
      <c r="F96" s="357"/>
      <c r="G96" s="357"/>
      <c r="H96" s="357"/>
      <c r="I96" s="357"/>
      <c r="J96" s="357"/>
      <c r="K96" s="358"/>
    </row>
    <row r="97" ht="18.75" customHeight="1">
      <c r="B97" s="359"/>
      <c r="C97" s="360"/>
      <c r="D97" s="360"/>
      <c r="E97" s="360"/>
      <c r="F97" s="360"/>
      <c r="G97" s="360"/>
      <c r="H97" s="360"/>
      <c r="I97" s="360"/>
      <c r="J97" s="360"/>
      <c r="K97" s="359"/>
    </row>
    <row r="98" ht="18.75" customHeight="1">
      <c r="B98" s="338"/>
      <c r="C98" s="338"/>
      <c r="D98" s="338"/>
      <c r="E98" s="338"/>
      <c r="F98" s="338"/>
      <c r="G98" s="338"/>
      <c r="H98" s="338"/>
      <c r="I98" s="338"/>
      <c r="J98" s="338"/>
      <c r="K98" s="338"/>
    </row>
    <row r="99" ht="7.5" customHeight="1">
      <c r="B99" s="339"/>
      <c r="C99" s="340"/>
      <c r="D99" s="340"/>
      <c r="E99" s="340"/>
      <c r="F99" s="340"/>
      <c r="G99" s="340"/>
      <c r="H99" s="340"/>
      <c r="I99" s="340"/>
      <c r="J99" s="340"/>
      <c r="K99" s="341"/>
    </row>
    <row r="100" ht="45" customHeight="1">
      <c r="B100" s="342"/>
      <c r="C100" s="343" t="s">
        <v>5798</v>
      </c>
      <c r="D100" s="343"/>
      <c r="E100" s="343"/>
      <c r="F100" s="343"/>
      <c r="G100" s="343"/>
      <c r="H100" s="343"/>
      <c r="I100" s="343"/>
      <c r="J100" s="343"/>
      <c r="K100" s="344"/>
    </row>
    <row r="101" ht="17.25" customHeight="1">
      <c r="B101" s="342"/>
      <c r="C101" s="345" t="s">
        <v>5754</v>
      </c>
      <c r="D101" s="345"/>
      <c r="E101" s="345"/>
      <c r="F101" s="345" t="s">
        <v>5755</v>
      </c>
      <c r="G101" s="346"/>
      <c r="H101" s="345" t="s">
        <v>170</v>
      </c>
      <c r="I101" s="345" t="s">
        <v>61</v>
      </c>
      <c r="J101" s="345" t="s">
        <v>5756</v>
      </c>
      <c r="K101" s="344"/>
    </row>
    <row r="102" ht="17.25" customHeight="1">
      <c r="B102" s="342"/>
      <c r="C102" s="347" t="s">
        <v>5757</v>
      </c>
      <c r="D102" s="347"/>
      <c r="E102" s="347"/>
      <c r="F102" s="348" t="s">
        <v>5758</v>
      </c>
      <c r="G102" s="349"/>
      <c r="H102" s="347"/>
      <c r="I102" s="347"/>
      <c r="J102" s="347" t="s">
        <v>5759</v>
      </c>
      <c r="K102" s="344"/>
    </row>
    <row r="103" ht="5.25" customHeight="1">
      <c r="B103" s="342"/>
      <c r="C103" s="345"/>
      <c r="D103" s="345"/>
      <c r="E103" s="345"/>
      <c r="F103" s="345"/>
      <c r="G103" s="361"/>
      <c r="H103" s="345"/>
      <c r="I103" s="345"/>
      <c r="J103" s="345"/>
      <c r="K103" s="344"/>
    </row>
    <row r="104" ht="15" customHeight="1">
      <c r="B104" s="342"/>
      <c r="C104" s="331" t="s">
        <v>57</v>
      </c>
      <c r="D104" s="350"/>
      <c r="E104" s="350"/>
      <c r="F104" s="352" t="s">
        <v>5760</v>
      </c>
      <c r="G104" s="361"/>
      <c r="H104" s="331" t="s">
        <v>5799</v>
      </c>
      <c r="I104" s="331" t="s">
        <v>5762</v>
      </c>
      <c r="J104" s="331">
        <v>20</v>
      </c>
      <c r="K104" s="344"/>
    </row>
    <row r="105" ht="15" customHeight="1">
      <c r="B105" s="342"/>
      <c r="C105" s="331" t="s">
        <v>5763</v>
      </c>
      <c r="D105" s="331"/>
      <c r="E105" s="331"/>
      <c r="F105" s="352" t="s">
        <v>5760</v>
      </c>
      <c r="G105" s="331"/>
      <c r="H105" s="331" t="s">
        <v>5799</v>
      </c>
      <c r="I105" s="331" t="s">
        <v>5762</v>
      </c>
      <c r="J105" s="331">
        <v>120</v>
      </c>
      <c r="K105" s="344"/>
    </row>
    <row r="106" ht="15" customHeight="1">
      <c r="B106" s="353"/>
      <c r="C106" s="331" t="s">
        <v>5765</v>
      </c>
      <c r="D106" s="331"/>
      <c r="E106" s="331"/>
      <c r="F106" s="352" t="s">
        <v>5766</v>
      </c>
      <c r="G106" s="331"/>
      <c r="H106" s="331" t="s">
        <v>5799</v>
      </c>
      <c r="I106" s="331" t="s">
        <v>5762</v>
      </c>
      <c r="J106" s="331">
        <v>50</v>
      </c>
      <c r="K106" s="344"/>
    </row>
    <row r="107" ht="15" customHeight="1">
      <c r="B107" s="353"/>
      <c r="C107" s="331" t="s">
        <v>5768</v>
      </c>
      <c r="D107" s="331"/>
      <c r="E107" s="331"/>
      <c r="F107" s="352" t="s">
        <v>5760</v>
      </c>
      <c r="G107" s="331"/>
      <c r="H107" s="331" t="s">
        <v>5799</v>
      </c>
      <c r="I107" s="331" t="s">
        <v>5770</v>
      </c>
      <c r="J107" s="331"/>
      <c r="K107" s="344"/>
    </row>
    <row r="108" ht="15" customHeight="1">
      <c r="B108" s="353"/>
      <c r="C108" s="331" t="s">
        <v>5779</v>
      </c>
      <c r="D108" s="331"/>
      <c r="E108" s="331"/>
      <c r="F108" s="352" t="s">
        <v>5766</v>
      </c>
      <c r="G108" s="331"/>
      <c r="H108" s="331" t="s">
        <v>5799</v>
      </c>
      <c r="I108" s="331" t="s">
        <v>5762</v>
      </c>
      <c r="J108" s="331">
        <v>50</v>
      </c>
      <c r="K108" s="344"/>
    </row>
    <row r="109" ht="15" customHeight="1">
      <c r="B109" s="353"/>
      <c r="C109" s="331" t="s">
        <v>5787</v>
      </c>
      <c r="D109" s="331"/>
      <c r="E109" s="331"/>
      <c r="F109" s="352" t="s">
        <v>5766</v>
      </c>
      <c r="G109" s="331"/>
      <c r="H109" s="331" t="s">
        <v>5799</v>
      </c>
      <c r="I109" s="331" t="s">
        <v>5762</v>
      </c>
      <c r="J109" s="331">
        <v>50</v>
      </c>
      <c r="K109" s="344"/>
    </row>
    <row r="110" ht="15" customHeight="1">
      <c r="B110" s="353"/>
      <c r="C110" s="331" t="s">
        <v>5785</v>
      </c>
      <c r="D110" s="331"/>
      <c r="E110" s="331"/>
      <c r="F110" s="352" t="s">
        <v>5766</v>
      </c>
      <c r="G110" s="331"/>
      <c r="H110" s="331" t="s">
        <v>5799</v>
      </c>
      <c r="I110" s="331" t="s">
        <v>5762</v>
      </c>
      <c r="J110" s="331">
        <v>50</v>
      </c>
      <c r="K110" s="344"/>
    </row>
    <row r="111" ht="15" customHeight="1">
      <c r="B111" s="353"/>
      <c r="C111" s="331" t="s">
        <v>57</v>
      </c>
      <c r="D111" s="331"/>
      <c r="E111" s="331"/>
      <c r="F111" s="352" t="s">
        <v>5760</v>
      </c>
      <c r="G111" s="331"/>
      <c r="H111" s="331" t="s">
        <v>5800</v>
      </c>
      <c r="I111" s="331" t="s">
        <v>5762</v>
      </c>
      <c r="J111" s="331">
        <v>20</v>
      </c>
      <c r="K111" s="344"/>
    </row>
    <row r="112" ht="15" customHeight="1">
      <c r="B112" s="353"/>
      <c r="C112" s="331" t="s">
        <v>5801</v>
      </c>
      <c r="D112" s="331"/>
      <c r="E112" s="331"/>
      <c r="F112" s="352" t="s">
        <v>5760</v>
      </c>
      <c r="G112" s="331"/>
      <c r="H112" s="331" t="s">
        <v>5802</v>
      </c>
      <c r="I112" s="331" t="s">
        <v>5762</v>
      </c>
      <c r="J112" s="331">
        <v>120</v>
      </c>
      <c r="K112" s="344"/>
    </row>
    <row r="113" ht="15" customHeight="1">
      <c r="B113" s="353"/>
      <c r="C113" s="331" t="s">
        <v>42</v>
      </c>
      <c r="D113" s="331"/>
      <c r="E113" s="331"/>
      <c r="F113" s="352" t="s">
        <v>5760</v>
      </c>
      <c r="G113" s="331"/>
      <c r="H113" s="331" t="s">
        <v>5803</v>
      </c>
      <c r="I113" s="331" t="s">
        <v>5794</v>
      </c>
      <c r="J113" s="331"/>
      <c r="K113" s="344"/>
    </row>
    <row r="114" ht="15" customHeight="1">
      <c r="B114" s="353"/>
      <c r="C114" s="331" t="s">
        <v>52</v>
      </c>
      <c r="D114" s="331"/>
      <c r="E114" s="331"/>
      <c r="F114" s="352" t="s">
        <v>5760</v>
      </c>
      <c r="G114" s="331"/>
      <c r="H114" s="331" t="s">
        <v>5804</v>
      </c>
      <c r="I114" s="331" t="s">
        <v>5794</v>
      </c>
      <c r="J114" s="331"/>
      <c r="K114" s="344"/>
    </row>
    <row r="115" ht="15" customHeight="1">
      <c r="B115" s="353"/>
      <c r="C115" s="331" t="s">
        <v>61</v>
      </c>
      <c r="D115" s="331"/>
      <c r="E115" s="331"/>
      <c r="F115" s="352" t="s">
        <v>5760</v>
      </c>
      <c r="G115" s="331"/>
      <c r="H115" s="331" t="s">
        <v>5805</v>
      </c>
      <c r="I115" s="331" t="s">
        <v>5806</v>
      </c>
      <c r="J115" s="331"/>
      <c r="K115" s="344"/>
    </row>
    <row r="116" ht="15" customHeight="1">
      <c r="B116" s="356"/>
      <c r="C116" s="362"/>
      <c r="D116" s="362"/>
      <c r="E116" s="362"/>
      <c r="F116" s="362"/>
      <c r="G116" s="362"/>
      <c r="H116" s="362"/>
      <c r="I116" s="362"/>
      <c r="J116" s="362"/>
      <c r="K116" s="358"/>
    </row>
    <row r="117" ht="18.75" customHeight="1">
      <c r="B117" s="363"/>
      <c r="C117" s="327"/>
      <c r="D117" s="327"/>
      <c r="E117" s="327"/>
      <c r="F117" s="364"/>
      <c r="G117" s="327"/>
      <c r="H117" s="327"/>
      <c r="I117" s="327"/>
      <c r="J117" s="327"/>
      <c r="K117" s="363"/>
    </row>
    <row r="118" ht="18.75" customHeight="1">
      <c r="B118" s="338"/>
      <c r="C118" s="338"/>
      <c r="D118" s="338"/>
      <c r="E118" s="338"/>
      <c r="F118" s="338"/>
      <c r="G118" s="338"/>
      <c r="H118" s="338"/>
      <c r="I118" s="338"/>
      <c r="J118" s="338"/>
      <c r="K118" s="338"/>
    </row>
    <row r="119" ht="7.5" customHeight="1">
      <c r="B119" s="365"/>
      <c r="C119" s="366"/>
      <c r="D119" s="366"/>
      <c r="E119" s="366"/>
      <c r="F119" s="366"/>
      <c r="G119" s="366"/>
      <c r="H119" s="366"/>
      <c r="I119" s="366"/>
      <c r="J119" s="366"/>
      <c r="K119" s="367"/>
    </row>
    <row r="120" ht="45" customHeight="1">
      <c r="B120" s="368"/>
      <c r="C120" s="321" t="s">
        <v>5807</v>
      </c>
      <c r="D120" s="321"/>
      <c r="E120" s="321"/>
      <c r="F120" s="321"/>
      <c r="G120" s="321"/>
      <c r="H120" s="321"/>
      <c r="I120" s="321"/>
      <c r="J120" s="321"/>
      <c r="K120" s="369"/>
    </row>
    <row r="121" ht="17.25" customHeight="1">
      <c r="B121" s="370"/>
      <c r="C121" s="345" t="s">
        <v>5754</v>
      </c>
      <c r="D121" s="345"/>
      <c r="E121" s="345"/>
      <c r="F121" s="345" t="s">
        <v>5755</v>
      </c>
      <c r="G121" s="346"/>
      <c r="H121" s="345" t="s">
        <v>170</v>
      </c>
      <c r="I121" s="345" t="s">
        <v>61</v>
      </c>
      <c r="J121" s="345" t="s">
        <v>5756</v>
      </c>
      <c r="K121" s="371"/>
    </row>
    <row r="122" ht="17.25" customHeight="1">
      <c r="B122" s="370"/>
      <c r="C122" s="347" t="s">
        <v>5757</v>
      </c>
      <c r="D122" s="347"/>
      <c r="E122" s="347"/>
      <c r="F122" s="348" t="s">
        <v>5758</v>
      </c>
      <c r="G122" s="349"/>
      <c r="H122" s="347"/>
      <c r="I122" s="347"/>
      <c r="J122" s="347" t="s">
        <v>5759</v>
      </c>
      <c r="K122" s="371"/>
    </row>
    <row r="123" ht="5.25" customHeight="1">
      <c r="B123" s="372"/>
      <c r="C123" s="350"/>
      <c r="D123" s="350"/>
      <c r="E123" s="350"/>
      <c r="F123" s="350"/>
      <c r="G123" s="331"/>
      <c r="H123" s="350"/>
      <c r="I123" s="350"/>
      <c r="J123" s="350"/>
      <c r="K123" s="373"/>
    </row>
    <row r="124" ht="15" customHeight="1">
      <c r="B124" s="372"/>
      <c r="C124" s="331" t="s">
        <v>5763</v>
      </c>
      <c r="D124" s="350"/>
      <c r="E124" s="350"/>
      <c r="F124" s="352" t="s">
        <v>5760</v>
      </c>
      <c r="G124" s="331"/>
      <c r="H124" s="331" t="s">
        <v>5799</v>
      </c>
      <c r="I124" s="331" t="s">
        <v>5762</v>
      </c>
      <c r="J124" s="331">
        <v>120</v>
      </c>
      <c r="K124" s="374"/>
    </row>
    <row r="125" ht="15" customHeight="1">
      <c r="B125" s="372"/>
      <c r="C125" s="331" t="s">
        <v>5808</v>
      </c>
      <c r="D125" s="331"/>
      <c r="E125" s="331"/>
      <c r="F125" s="352" t="s">
        <v>5760</v>
      </c>
      <c r="G125" s="331"/>
      <c r="H125" s="331" t="s">
        <v>5809</v>
      </c>
      <c r="I125" s="331" t="s">
        <v>5762</v>
      </c>
      <c r="J125" s="331" t="s">
        <v>5810</v>
      </c>
      <c r="K125" s="374"/>
    </row>
    <row r="126" ht="15" customHeight="1">
      <c r="B126" s="372"/>
      <c r="C126" s="331" t="s">
        <v>89</v>
      </c>
      <c r="D126" s="331"/>
      <c r="E126" s="331"/>
      <c r="F126" s="352" t="s">
        <v>5760</v>
      </c>
      <c r="G126" s="331"/>
      <c r="H126" s="331" t="s">
        <v>5811</v>
      </c>
      <c r="I126" s="331" t="s">
        <v>5762</v>
      </c>
      <c r="J126" s="331" t="s">
        <v>5810</v>
      </c>
      <c r="K126" s="374"/>
    </row>
    <row r="127" ht="15" customHeight="1">
      <c r="B127" s="372"/>
      <c r="C127" s="331" t="s">
        <v>5771</v>
      </c>
      <c r="D127" s="331"/>
      <c r="E127" s="331"/>
      <c r="F127" s="352" t="s">
        <v>5766</v>
      </c>
      <c r="G127" s="331"/>
      <c r="H127" s="331" t="s">
        <v>5772</v>
      </c>
      <c r="I127" s="331" t="s">
        <v>5762</v>
      </c>
      <c r="J127" s="331">
        <v>15</v>
      </c>
      <c r="K127" s="374"/>
    </row>
    <row r="128" ht="15" customHeight="1">
      <c r="B128" s="372"/>
      <c r="C128" s="354" t="s">
        <v>5773</v>
      </c>
      <c r="D128" s="354"/>
      <c r="E128" s="354"/>
      <c r="F128" s="355" t="s">
        <v>5766</v>
      </c>
      <c r="G128" s="354"/>
      <c r="H128" s="354" t="s">
        <v>5774</v>
      </c>
      <c r="I128" s="354" t="s">
        <v>5762</v>
      </c>
      <c r="J128" s="354">
        <v>15</v>
      </c>
      <c r="K128" s="374"/>
    </row>
    <row r="129" ht="15" customHeight="1">
      <c r="B129" s="372"/>
      <c r="C129" s="354" t="s">
        <v>5775</v>
      </c>
      <c r="D129" s="354"/>
      <c r="E129" s="354"/>
      <c r="F129" s="355" t="s">
        <v>5766</v>
      </c>
      <c r="G129" s="354"/>
      <c r="H129" s="354" t="s">
        <v>5776</v>
      </c>
      <c r="I129" s="354" t="s">
        <v>5762</v>
      </c>
      <c r="J129" s="354">
        <v>20</v>
      </c>
      <c r="K129" s="374"/>
    </row>
    <row r="130" ht="15" customHeight="1">
      <c r="B130" s="372"/>
      <c r="C130" s="354" t="s">
        <v>5777</v>
      </c>
      <c r="D130" s="354"/>
      <c r="E130" s="354"/>
      <c r="F130" s="355" t="s">
        <v>5766</v>
      </c>
      <c r="G130" s="354"/>
      <c r="H130" s="354" t="s">
        <v>5778</v>
      </c>
      <c r="I130" s="354" t="s">
        <v>5762</v>
      </c>
      <c r="J130" s="354">
        <v>20</v>
      </c>
      <c r="K130" s="374"/>
    </row>
    <row r="131" ht="15" customHeight="1">
      <c r="B131" s="372"/>
      <c r="C131" s="331" t="s">
        <v>5765</v>
      </c>
      <c r="D131" s="331"/>
      <c r="E131" s="331"/>
      <c r="F131" s="352" t="s">
        <v>5766</v>
      </c>
      <c r="G131" s="331"/>
      <c r="H131" s="331" t="s">
        <v>5799</v>
      </c>
      <c r="I131" s="331" t="s">
        <v>5762</v>
      </c>
      <c r="J131" s="331">
        <v>50</v>
      </c>
      <c r="K131" s="374"/>
    </row>
    <row r="132" ht="15" customHeight="1">
      <c r="B132" s="372"/>
      <c r="C132" s="331" t="s">
        <v>5779</v>
      </c>
      <c r="D132" s="331"/>
      <c r="E132" s="331"/>
      <c r="F132" s="352" t="s">
        <v>5766</v>
      </c>
      <c r="G132" s="331"/>
      <c r="H132" s="331" t="s">
        <v>5799</v>
      </c>
      <c r="I132" s="331" t="s">
        <v>5762</v>
      </c>
      <c r="J132" s="331">
        <v>50</v>
      </c>
      <c r="K132" s="374"/>
    </row>
    <row r="133" ht="15" customHeight="1">
      <c r="B133" s="372"/>
      <c r="C133" s="331" t="s">
        <v>5785</v>
      </c>
      <c r="D133" s="331"/>
      <c r="E133" s="331"/>
      <c r="F133" s="352" t="s">
        <v>5766</v>
      </c>
      <c r="G133" s="331"/>
      <c r="H133" s="331" t="s">
        <v>5799</v>
      </c>
      <c r="I133" s="331" t="s">
        <v>5762</v>
      </c>
      <c r="J133" s="331">
        <v>50</v>
      </c>
      <c r="K133" s="374"/>
    </row>
    <row r="134" ht="15" customHeight="1">
      <c r="B134" s="372"/>
      <c r="C134" s="331" t="s">
        <v>5787</v>
      </c>
      <c r="D134" s="331"/>
      <c r="E134" s="331"/>
      <c r="F134" s="352" t="s">
        <v>5766</v>
      </c>
      <c r="G134" s="331"/>
      <c r="H134" s="331" t="s">
        <v>5799</v>
      </c>
      <c r="I134" s="331" t="s">
        <v>5762</v>
      </c>
      <c r="J134" s="331">
        <v>50</v>
      </c>
      <c r="K134" s="374"/>
    </row>
    <row r="135" ht="15" customHeight="1">
      <c r="B135" s="372"/>
      <c r="C135" s="331" t="s">
        <v>175</v>
      </c>
      <c r="D135" s="331"/>
      <c r="E135" s="331"/>
      <c r="F135" s="352" t="s">
        <v>5766</v>
      </c>
      <c r="G135" s="331"/>
      <c r="H135" s="331" t="s">
        <v>5812</v>
      </c>
      <c r="I135" s="331" t="s">
        <v>5762</v>
      </c>
      <c r="J135" s="331">
        <v>255</v>
      </c>
      <c r="K135" s="374"/>
    </row>
    <row r="136" ht="15" customHeight="1">
      <c r="B136" s="372"/>
      <c r="C136" s="331" t="s">
        <v>5789</v>
      </c>
      <c r="D136" s="331"/>
      <c r="E136" s="331"/>
      <c r="F136" s="352" t="s">
        <v>5760</v>
      </c>
      <c r="G136" s="331"/>
      <c r="H136" s="331" t="s">
        <v>5813</v>
      </c>
      <c r="I136" s="331" t="s">
        <v>5791</v>
      </c>
      <c r="J136" s="331"/>
      <c r="K136" s="374"/>
    </row>
    <row r="137" ht="15" customHeight="1">
      <c r="B137" s="372"/>
      <c r="C137" s="331" t="s">
        <v>5792</v>
      </c>
      <c r="D137" s="331"/>
      <c r="E137" s="331"/>
      <c r="F137" s="352" t="s">
        <v>5760</v>
      </c>
      <c r="G137" s="331"/>
      <c r="H137" s="331" t="s">
        <v>5814</v>
      </c>
      <c r="I137" s="331" t="s">
        <v>5794</v>
      </c>
      <c r="J137" s="331"/>
      <c r="K137" s="374"/>
    </row>
    <row r="138" ht="15" customHeight="1">
      <c r="B138" s="372"/>
      <c r="C138" s="331" t="s">
        <v>5795</v>
      </c>
      <c r="D138" s="331"/>
      <c r="E138" s="331"/>
      <c r="F138" s="352" t="s">
        <v>5760</v>
      </c>
      <c r="G138" s="331"/>
      <c r="H138" s="331" t="s">
        <v>5795</v>
      </c>
      <c r="I138" s="331" t="s">
        <v>5794</v>
      </c>
      <c r="J138" s="331"/>
      <c r="K138" s="374"/>
    </row>
    <row r="139" ht="15" customHeight="1">
      <c r="B139" s="372"/>
      <c r="C139" s="331" t="s">
        <v>42</v>
      </c>
      <c r="D139" s="331"/>
      <c r="E139" s="331"/>
      <c r="F139" s="352" t="s">
        <v>5760</v>
      </c>
      <c r="G139" s="331"/>
      <c r="H139" s="331" t="s">
        <v>5815</v>
      </c>
      <c r="I139" s="331" t="s">
        <v>5794</v>
      </c>
      <c r="J139" s="331"/>
      <c r="K139" s="374"/>
    </row>
    <row r="140" ht="15" customHeight="1">
      <c r="B140" s="372"/>
      <c r="C140" s="331" t="s">
        <v>5816</v>
      </c>
      <c r="D140" s="331"/>
      <c r="E140" s="331"/>
      <c r="F140" s="352" t="s">
        <v>5760</v>
      </c>
      <c r="G140" s="331"/>
      <c r="H140" s="331" t="s">
        <v>5817</v>
      </c>
      <c r="I140" s="331" t="s">
        <v>5794</v>
      </c>
      <c r="J140" s="331"/>
      <c r="K140" s="374"/>
    </row>
    <row r="141" ht="15" customHeight="1">
      <c r="B141" s="375"/>
      <c r="C141" s="376"/>
      <c r="D141" s="376"/>
      <c r="E141" s="376"/>
      <c r="F141" s="376"/>
      <c r="G141" s="376"/>
      <c r="H141" s="376"/>
      <c r="I141" s="376"/>
      <c r="J141" s="376"/>
      <c r="K141" s="377"/>
    </row>
    <row r="142" ht="18.75" customHeight="1">
      <c r="B142" s="327"/>
      <c r="C142" s="327"/>
      <c r="D142" s="327"/>
      <c r="E142" s="327"/>
      <c r="F142" s="364"/>
      <c r="G142" s="327"/>
      <c r="H142" s="327"/>
      <c r="I142" s="327"/>
      <c r="J142" s="327"/>
      <c r="K142" s="327"/>
    </row>
    <row r="143" ht="18.75" customHeight="1">
      <c r="B143" s="338"/>
      <c r="C143" s="338"/>
      <c r="D143" s="338"/>
      <c r="E143" s="338"/>
      <c r="F143" s="338"/>
      <c r="G143" s="338"/>
      <c r="H143" s="338"/>
      <c r="I143" s="338"/>
      <c r="J143" s="338"/>
      <c r="K143" s="338"/>
    </row>
    <row r="144" ht="7.5" customHeight="1">
      <c r="B144" s="339"/>
      <c r="C144" s="340"/>
      <c r="D144" s="340"/>
      <c r="E144" s="340"/>
      <c r="F144" s="340"/>
      <c r="G144" s="340"/>
      <c r="H144" s="340"/>
      <c r="I144" s="340"/>
      <c r="J144" s="340"/>
      <c r="K144" s="341"/>
    </row>
    <row r="145" ht="45" customHeight="1">
      <c r="B145" s="342"/>
      <c r="C145" s="343" t="s">
        <v>5818</v>
      </c>
      <c r="D145" s="343"/>
      <c r="E145" s="343"/>
      <c r="F145" s="343"/>
      <c r="G145" s="343"/>
      <c r="H145" s="343"/>
      <c r="I145" s="343"/>
      <c r="J145" s="343"/>
      <c r="K145" s="344"/>
    </row>
    <row r="146" ht="17.25" customHeight="1">
      <c r="B146" s="342"/>
      <c r="C146" s="345" t="s">
        <v>5754</v>
      </c>
      <c r="D146" s="345"/>
      <c r="E146" s="345"/>
      <c r="F146" s="345" t="s">
        <v>5755</v>
      </c>
      <c r="G146" s="346"/>
      <c r="H146" s="345" t="s">
        <v>170</v>
      </c>
      <c r="I146" s="345" t="s">
        <v>61</v>
      </c>
      <c r="J146" s="345" t="s">
        <v>5756</v>
      </c>
      <c r="K146" s="344"/>
    </row>
    <row r="147" ht="17.25" customHeight="1">
      <c r="B147" s="342"/>
      <c r="C147" s="347" t="s">
        <v>5757</v>
      </c>
      <c r="D147" s="347"/>
      <c r="E147" s="347"/>
      <c r="F147" s="348" t="s">
        <v>5758</v>
      </c>
      <c r="G147" s="349"/>
      <c r="H147" s="347"/>
      <c r="I147" s="347"/>
      <c r="J147" s="347" t="s">
        <v>5759</v>
      </c>
      <c r="K147" s="344"/>
    </row>
    <row r="148" ht="5.25" customHeight="1">
      <c r="B148" s="353"/>
      <c r="C148" s="350"/>
      <c r="D148" s="350"/>
      <c r="E148" s="350"/>
      <c r="F148" s="350"/>
      <c r="G148" s="351"/>
      <c r="H148" s="350"/>
      <c r="I148" s="350"/>
      <c r="J148" s="350"/>
      <c r="K148" s="374"/>
    </row>
    <row r="149" ht="15" customHeight="1">
      <c r="B149" s="353"/>
      <c r="C149" s="378" t="s">
        <v>5763</v>
      </c>
      <c r="D149" s="331"/>
      <c r="E149" s="331"/>
      <c r="F149" s="379" t="s">
        <v>5760</v>
      </c>
      <c r="G149" s="331"/>
      <c r="H149" s="378" t="s">
        <v>5799</v>
      </c>
      <c r="I149" s="378" t="s">
        <v>5762</v>
      </c>
      <c r="J149" s="378">
        <v>120</v>
      </c>
      <c r="K149" s="374"/>
    </row>
    <row r="150" ht="15" customHeight="1">
      <c r="B150" s="353"/>
      <c r="C150" s="378" t="s">
        <v>5808</v>
      </c>
      <c r="D150" s="331"/>
      <c r="E150" s="331"/>
      <c r="F150" s="379" t="s">
        <v>5760</v>
      </c>
      <c r="G150" s="331"/>
      <c r="H150" s="378" t="s">
        <v>5819</v>
      </c>
      <c r="I150" s="378" t="s">
        <v>5762</v>
      </c>
      <c r="J150" s="378" t="s">
        <v>5810</v>
      </c>
      <c r="K150" s="374"/>
    </row>
    <row r="151" ht="15" customHeight="1">
      <c r="B151" s="353"/>
      <c r="C151" s="378" t="s">
        <v>89</v>
      </c>
      <c r="D151" s="331"/>
      <c r="E151" s="331"/>
      <c r="F151" s="379" t="s">
        <v>5760</v>
      </c>
      <c r="G151" s="331"/>
      <c r="H151" s="378" t="s">
        <v>5820</v>
      </c>
      <c r="I151" s="378" t="s">
        <v>5762</v>
      </c>
      <c r="J151" s="378" t="s">
        <v>5810</v>
      </c>
      <c r="K151" s="374"/>
    </row>
    <row r="152" ht="15" customHeight="1">
      <c r="B152" s="353"/>
      <c r="C152" s="378" t="s">
        <v>5765</v>
      </c>
      <c r="D152" s="331"/>
      <c r="E152" s="331"/>
      <c r="F152" s="379" t="s">
        <v>5766</v>
      </c>
      <c r="G152" s="331"/>
      <c r="H152" s="378" t="s">
        <v>5799</v>
      </c>
      <c r="I152" s="378" t="s">
        <v>5762</v>
      </c>
      <c r="J152" s="378">
        <v>50</v>
      </c>
      <c r="K152" s="374"/>
    </row>
    <row r="153" ht="15" customHeight="1">
      <c r="B153" s="353"/>
      <c r="C153" s="378" t="s">
        <v>5768</v>
      </c>
      <c r="D153" s="331"/>
      <c r="E153" s="331"/>
      <c r="F153" s="379" t="s">
        <v>5760</v>
      </c>
      <c r="G153" s="331"/>
      <c r="H153" s="378" t="s">
        <v>5799</v>
      </c>
      <c r="I153" s="378" t="s">
        <v>5770</v>
      </c>
      <c r="J153" s="378"/>
      <c r="K153" s="374"/>
    </row>
    <row r="154" ht="15" customHeight="1">
      <c r="B154" s="353"/>
      <c r="C154" s="378" t="s">
        <v>5779</v>
      </c>
      <c r="D154" s="331"/>
      <c r="E154" s="331"/>
      <c r="F154" s="379" t="s">
        <v>5766</v>
      </c>
      <c r="G154" s="331"/>
      <c r="H154" s="378" t="s">
        <v>5799</v>
      </c>
      <c r="I154" s="378" t="s">
        <v>5762</v>
      </c>
      <c r="J154" s="378">
        <v>50</v>
      </c>
      <c r="K154" s="374"/>
    </row>
    <row r="155" ht="15" customHeight="1">
      <c r="B155" s="353"/>
      <c r="C155" s="378" t="s">
        <v>5787</v>
      </c>
      <c r="D155" s="331"/>
      <c r="E155" s="331"/>
      <c r="F155" s="379" t="s">
        <v>5766</v>
      </c>
      <c r="G155" s="331"/>
      <c r="H155" s="378" t="s">
        <v>5799</v>
      </c>
      <c r="I155" s="378" t="s">
        <v>5762</v>
      </c>
      <c r="J155" s="378">
        <v>50</v>
      </c>
      <c r="K155" s="374"/>
    </row>
    <row r="156" ht="15" customHeight="1">
      <c r="B156" s="353"/>
      <c r="C156" s="378" t="s">
        <v>5785</v>
      </c>
      <c r="D156" s="331"/>
      <c r="E156" s="331"/>
      <c r="F156" s="379" t="s">
        <v>5766</v>
      </c>
      <c r="G156" s="331"/>
      <c r="H156" s="378" t="s">
        <v>5799</v>
      </c>
      <c r="I156" s="378" t="s">
        <v>5762</v>
      </c>
      <c r="J156" s="378">
        <v>50</v>
      </c>
      <c r="K156" s="374"/>
    </row>
    <row r="157" ht="15" customHeight="1">
      <c r="B157" s="353"/>
      <c r="C157" s="378" t="s">
        <v>125</v>
      </c>
      <c r="D157" s="331"/>
      <c r="E157" s="331"/>
      <c r="F157" s="379" t="s">
        <v>5760</v>
      </c>
      <c r="G157" s="331"/>
      <c r="H157" s="378" t="s">
        <v>5821</v>
      </c>
      <c r="I157" s="378" t="s">
        <v>5762</v>
      </c>
      <c r="J157" s="378" t="s">
        <v>5822</v>
      </c>
      <c r="K157" s="374"/>
    </row>
    <row r="158" ht="15" customHeight="1">
      <c r="B158" s="353"/>
      <c r="C158" s="378" t="s">
        <v>5823</v>
      </c>
      <c r="D158" s="331"/>
      <c r="E158" s="331"/>
      <c r="F158" s="379" t="s">
        <v>5760</v>
      </c>
      <c r="G158" s="331"/>
      <c r="H158" s="378" t="s">
        <v>5824</v>
      </c>
      <c r="I158" s="378" t="s">
        <v>5794</v>
      </c>
      <c r="J158" s="378"/>
      <c r="K158" s="374"/>
    </row>
    <row r="159" ht="15" customHeight="1">
      <c r="B159" s="380"/>
      <c r="C159" s="362"/>
      <c r="D159" s="362"/>
      <c r="E159" s="362"/>
      <c r="F159" s="362"/>
      <c r="G159" s="362"/>
      <c r="H159" s="362"/>
      <c r="I159" s="362"/>
      <c r="J159" s="362"/>
      <c r="K159" s="381"/>
    </row>
    <row r="160" ht="18.75" customHeight="1">
      <c r="B160" s="327"/>
      <c r="C160" s="331"/>
      <c r="D160" s="331"/>
      <c r="E160" s="331"/>
      <c r="F160" s="352"/>
      <c r="G160" s="331"/>
      <c r="H160" s="331"/>
      <c r="I160" s="331"/>
      <c r="J160" s="331"/>
      <c r="K160" s="327"/>
    </row>
    <row r="161" ht="18.75" customHeight="1">
      <c r="B161" s="338"/>
      <c r="C161" s="338"/>
      <c r="D161" s="338"/>
      <c r="E161" s="338"/>
      <c r="F161" s="338"/>
      <c r="G161" s="338"/>
      <c r="H161" s="338"/>
      <c r="I161" s="338"/>
      <c r="J161" s="338"/>
      <c r="K161" s="338"/>
    </row>
    <row r="162" ht="7.5" customHeight="1">
      <c r="B162" s="317"/>
      <c r="C162" s="318"/>
      <c r="D162" s="318"/>
      <c r="E162" s="318"/>
      <c r="F162" s="318"/>
      <c r="G162" s="318"/>
      <c r="H162" s="318"/>
      <c r="I162" s="318"/>
      <c r="J162" s="318"/>
      <c r="K162" s="319"/>
    </row>
    <row r="163" ht="45" customHeight="1">
      <c r="B163" s="320"/>
      <c r="C163" s="321" t="s">
        <v>5825</v>
      </c>
      <c r="D163" s="321"/>
      <c r="E163" s="321"/>
      <c r="F163" s="321"/>
      <c r="G163" s="321"/>
      <c r="H163" s="321"/>
      <c r="I163" s="321"/>
      <c r="J163" s="321"/>
      <c r="K163" s="322"/>
    </row>
    <row r="164" ht="17.25" customHeight="1">
      <c r="B164" s="320"/>
      <c r="C164" s="345" t="s">
        <v>5754</v>
      </c>
      <c r="D164" s="345"/>
      <c r="E164" s="345"/>
      <c r="F164" s="345" t="s">
        <v>5755</v>
      </c>
      <c r="G164" s="382"/>
      <c r="H164" s="383" t="s">
        <v>170</v>
      </c>
      <c r="I164" s="383" t="s">
        <v>61</v>
      </c>
      <c r="J164" s="345" t="s">
        <v>5756</v>
      </c>
      <c r="K164" s="322"/>
    </row>
    <row r="165" ht="17.25" customHeight="1">
      <c r="B165" s="323"/>
      <c r="C165" s="347" t="s">
        <v>5757</v>
      </c>
      <c r="D165" s="347"/>
      <c r="E165" s="347"/>
      <c r="F165" s="348" t="s">
        <v>5758</v>
      </c>
      <c r="G165" s="384"/>
      <c r="H165" s="385"/>
      <c r="I165" s="385"/>
      <c r="J165" s="347" t="s">
        <v>5759</v>
      </c>
      <c r="K165" s="325"/>
    </row>
    <row r="166" ht="5.25" customHeight="1">
      <c r="B166" s="353"/>
      <c r="C166" s="350"/>
      <c r="D166" s="350"/>
      <c r="E166" s="350"/>
      <c r="F166" s="350"/>
      <c r="G166" s="351"/>
      <c r="H166" s="350"/>
      <c r="I166" s="350"/>
      <c r="J166" s="350"/>
      <c r="K166" s="374"/>
    </row>
    <row r="167" ht="15" customHeight="1">
      <c r="B167" s="353"/>
      <c r="C167" s="331" t="s">
        <v>5763</v>
      </c>
      <c r="D167" s="331"/>
      <c r="E167" s="331"/>
      <c r="F167" s="352" t="s">
        <v>5760</v>
      </c>
      <c r="G167" s="331"/>
      <c r="H167" s="331" t="s">
        <v>5799</v>
      </c>
      <c r="I167" s="331" t="s">
        <v>5762</v>
      </c>
      <c r="J167" s="331">
        <v>120</v>
      </c>
      <c r="K167" s="374"/>
    </row>
    <row r="168" ht="15" customHeight="1">
      <c r="B168" s="353"/>
      <c r="C168" s="331" t="s">
        <v>5808</v>
      </c>
      <c r="D168" s="331"/>
      <c r="E168" s="331"/>
      <c r="F168" s="352" t="s">
        <v>5760</v>
      </c>
      <c r="G168" s="331"/>
      <c r="H168" s="331" t="s">
        <v>5809</v>
      </c>
      <c r="I168" s="331" t="s">
        <v>5762</v>
      </c>
      <c r="J168" s="331" t="s">
        <v>5810</v>
      </c>
      <c r="K168" s="374"/>
    </row>
    <row r="169" ht="15" customHeight="1">
      <c r="B169" s="353"/>
      <c r="C169" s="331" t="s">
        <v>89</v>
      </c>
      <c r="D169" s="331"/>
      <c r="E169" s="331"/>
      <c r="F169" s="352" t="s">
        <v>5760</v>
      </c>
      <c r="G169" s="331"/>
      <c r="H169" s="331" t="s">
        <v>5826</v>
      </c>
      <c r="I169" s="331" t="s">
        <v>5762</v>
      </c>
      <c r="J169" s="331" t="s">
        <v>5810</v>
      </c>
      <c r="K169" s="374"/>
    </row>
    <row r="170" ht="15" customHeight="1">
      <c r="B170" s="353"/>
      <c r="C170" s="331" t="s">
        <v>5765</v>
      </c>
      <c r="D170" s="331"/>
      <c r="E170" s="331"/>
      <c r="F170" s="352" t="s">
        <v>5766</v>
      </c>
      <c r="G170" s="331"/>
      <c r="H170" s="331" t="s">
        <v>5826</v>
      </c>
      <c r="I170" s="331" t="s">
        <v>5762</v>
      </c>
      <c r="J170" s="331">
        <v>50</v>
      </c>
      <c r="K170" s="374"/>
    </row>
    <row r="171" ht="15" customHeight="1">
      <c r="B171" s="353"/>
      <c r="C171" s="331" t="s">
        <v>5768</v>
      </c>
      <c r="D171" s="331"/>
      <c r="E171" s="331"/>
      <c r="F171" s="352" t="s">
        <v>5760</v>
      </c>
      <c r="G171" s="331"/>
      <c r="H171" s="331" t="s">
        <v>5826</v>
      </c>
      <c r="I171" s="331" t="s">
        <v>5770</v>
      </c>
      <c r="J171" s="331"/>
      <c r="K171" s="374"/>
    </row>
    <row r="172" ht="15" customHeight="1">
      <c r="B172" s="353"/>
      <c r="C172" s="331" t="s">
        <v>5779</v>
      </c>
      <c r="D172" s="331"/>
      <c r="E172" s="331"/>
      <c r="F172" s="352" t="s">
        <v>5766</v>
      </c>
      <c r="G172" s="331"/>
      <c r="H172" s="331" t="s">
        <v>5826</v>
      </c>
      <c r="I172" s="331" t="s">
        <v>5762</v>
      </c>
      <c r="J172" s="331">
        <v>50</v>
      </c>
      <c r="K172" s="374"/>
    </row>
    <row r="173" ht="15" customHeight="1">
      <c r="B173" s="353"/>
      <c r="C173" s="331" t="s">
        <v>5787</v>
      </c>
      <c r="D173" s="331"/>
      <c r="E173" s="331"/>
      <c r="F173" s="352" t="s">
        <v>5766</v>
      </c>
      <c r="G173" s="331"/>
      <c r="H173" s="331" t="s">
        <v>5826</v>
      </c>
      <c r="I173" s="331" t="s">
        <v>5762</v>
      </c>
      <c r="J173" s="331">
        <v>50</v>
      </c>
      <c r="K173" s="374"/>
    </row>
    <row r="174" ht="15" customHeight="1">
      <c r="B174" s="353"/>
      <c r="C174" s="331" t="s">
        <v>5785</v>
      </c>
      <c r="D174" s="331"/>
      <c r="E174" s="331"/>
      <c r="F174" s="352" t="s">
        <v>5766</v>
      </c>
      <c r="G174" s="331"/>
      <c r="H174" s="331" t="s">
        <v>5826</v>
      </c>
      <c r="I174" s="331" t="s">
        <v>5762</v>
      </c>
      <c r="J174" s="331">
        <v>50</v>
      </c>
      <c r="K174" s="374"/>
    </row>
    <row r="175" ht="15" customHeight="1">
      <c r="B175" s="353"/>
      <c r="C175" s="331" t="s">
        <v>169</v>
      </c>
      <c r="D175" s="331"/>
      <c r="E175" s="331"/>
      <c r="F175" s="352" t="s">
        <v>5760</v>
      </c>
      <c r="G175" s="331"/>
      <c r="H175" s="331" t="s">
        <v>5827</v>
      </c>
      <c r="I175" s="331" t="s">
        <v>5828</v>
      </c>
      <c r="J175" s="331"/>
      <c r="K175" s="374"/>
    </row>
    <row r="176" ht="15" customHeight="1">
      <c r="B176" s="353"/>
      <c r="C176" s="331" t="s">
        <v>61</v>
      </c>
      <c r="D176" s="331"/>
      <c r="E176" s="331"/>
      <c r="F176" s="352" t="s">
        <v>5760</v>
      </c>
      <c r="G176" s="331"/>
      <c r="H176" s="331" t="s">
        <v>5829</v>
      </c>
      <c r="I176" s="331" t="s">
        <v>5830</v>
      </c>
      <c r="J176" s="331">
        <v>1</v>
      </c>
      <c r="K176" s="374"/>
    </row>
    <row r="177" ht="15" customHeight="1">
      <c r="B177" s="353"/>
      <c r="C177" s="331" t="s">
        <v>57</v>
      </c>
      <c r="D177" s="331"/>
      <c r="E177" s="331"/>
      <c r="F177" s="352" t="s">
        <v>5760</v>
      </c>
      <c r="G177" s="331"/>
      <c r="H177" s="331" t="s">
        <v>5831</v>
      </c>
      <c r="I177" s="331" t="s">
        <v>5762</v>
      </c>
      <c r="J177" s="331">
        <v>20</v>
      </c>
      <c r="K177" s="374"/>
    </row>
    <row r="178" ht="15" customHeight="1">
      <c r="B178" s="353"/>
      <c r="C178" s="331" t="s">
        <v>170</v>
      </c>
      <c r="D178" s="331"/>
      <c r="E178" s="331"/>
      <c r="F178" s="352" t="s">
        <v>5760</v>
      </c>
      <c r="G178" s="331"/>
      <c r="H178" s="331" t="s">
        <v>5832</v>
      </c>
      <c r="I178" s="331" t="s">
        <v>5762</v>
      </c>
      <c r="J178" s="331">
        <v>255</v>
      </c>
      <c r="K178" s="374"/>
    </row>
    <row r="179" ht="15" customHeight="1">
      <c r="B179" s="353"/>
      <c r="C179" s="331" t="s">
        <v>171</v>
      </c>
      <c r="D179" s="331"/>
      <c r="E179" s="331"/>
      <c r="F179" s="352" t="s">
        <v>5760</v>
      </c>
      <c r="G179" s="331"/>
      <c r="H179" s="331" t="s">
        <v>5725</v>
      </c>
      <c r="I179" s="331" t="s">
        <v>5762</v>
      </c>
      <c r="J179" s="331">
        <v>10</v>
      </c>
      <c r="K179" s="374"/>
    </row>
    <row r="180" ht="15" customHeight="1">
      <c r="B180" s="353"/>
      <c r="C180" s="331" t="s">
        <v>172</v>
      </c>
      <c r="D180" s="331"/>
      <c r="E180" s="331"/>
      <c r="F180" s="352" t="s">
        <v>5760</v>
      </c>
      <c r="G180" s="331"/>
      <c r="H180" s="331" t="s">
        <v>5833</v>
      </c>
      <c r="I180" s="331" t="s">
        <v>5794</v>
      </c>
      <c r="J180" s="331"/>
      <c r="K180" s="374"/>
    </row>
    <row r="181" ht="15" customHeight="1">
      <c r="B181" s="353"/>
      <c r="C181" s="331" t="s">
        <v>5834</v>
      </c>
      <c r="D181" s="331"/>
      <c r="E181" s="331"/>
      <c r="F181" s="352" t="s">
        <v>5760</v>
      </c>
      <c r="G181" s="331"/>
      <c r="H181" s="331" t="s">
        <v>5835</v>
      </c>
      <c r="I181" s="331" t="s">
        <v>5794</v>
      </c>
      <c r="J181" s="331"/>
      <c r="K181" s="374"/>
    </row>
    <row r="182" ht="15" customHeight="1">
      <c r="B182" s="353"/>
      <c r="C182" s="331" t="s">
        <v>5823</v>
      </c>
      <c r="D182" s="331"/>
      <c r="E182" s="331"/>
      <c r="F182" s="352" t="s">
        <v>5760</v>
      </c>
      <c r="G182" s="331"/>
      <c r="H182" s="331" t="s">
        <v>5836</v>
      </c>
      <c r="I182" s="331" t="s">
        <v>5794</v>
      </c>
      <c r="J182" s="331"/>
      <c r="K182" s="374"/>
    </row>
    <row r="183" ht="15" customHeight="1">
      <c r="B183" s="353"/>
      <c r="C183" s="331" t="s">
        <v>174</v>
      </c>
      <c r="D183" s="331"/>
      <c r="E183" s="331"/>
      <c r="F183" s="352" t="s">
        <v>5766</v>
      </c>
      <c r="G183" s="331"/>
      <c r="H183" s="331" t="s">
        <v>5837</v>
      </c>
      <c r="I183" s="331" t="s">
        <v>5762</v>
      </c>
      <c r="J183" s="331">
        <v>50</v>
      </c>
      <c r="K183" s="374"/>
    </row>
    <row r="184" ht="15" customHeight="1">
      <c r="B184" s="353"/>
      <c r="C184" s="331" t="s">
        <v>5838</v>
      </c>
      <c r="D184" s="331"/>
      <c r="E184" s="331"/>
      <c r="F184" s="352" t="s">
        <v>5766</v>
      </c>
      <c r="G184" s="331"/>
      <c r="H184" s="331" t="s">
        <v>5839</v>
      </c>
      <c r="I184" s="331" t="s">
        <v>5840</v>
      </c>
      <c r="J184" s="331"/>
      <c r="K184" s="374"/>
    </row>
    <row r="185" ht="15" customHeight="1">
      <c r="B185" s="353"/>
      <c r="C185" s="331" t="s">
        <v>5841</v>
      </c>
      <c r="D185" s="331"/>
      <c r="E185" s="331"/>
      <c r="F185" s="352" t="s">
        <v>5766</v>
      </c>
      <c r="G185" s="331"/>
      <c r="H185" s="331" t="s">
        <v>5842</v>
      </c>
      <c r="I185" s="331" t="s">
        <v>5840</v>
      </c>
      <c r="J185" s="331"/>
      <c r="K185" s="374"/>
    </row>
    <row r="186" ht="15" customHeight="1">
      <c r="B186" s="353"/>
      <c r="C186" s="331" t="s">
        <v>5843</v>
      </c>
      <c r="D186" s="331"/>
      <c r="E186" s="331"/>
      <c r="F186" s="352" t="s">
        <v>5766</v>
      </c>
      <c r="G186" s="331"/>
      <c r="H186" s="331" t="s">
        <v>5844</v>
      </c>
      <c r="I186" s="331" t="s">
        <v>5840</v>
      </c>
      <c r="J186" s="331"/>
      <c r="K186" s="374"/>
    </row>
    <row r="187" ht="15" customHeight="1">
      <c r="B187" s="353"/>
      <c r="C187" s="386" t="s">
        <v>5845</v>
      </c>
      <c r="D187" s="331"/>
      <c r="E187" s="331"/>
      <c r="F187" s="352" t="s">
        <v>5766</v>
      </c>
      <c r="G187" s="331"/>
      <c r="H187" s="331" t="s">
        <v>5846</v>
      </c>
      <c r="I187" s="331" t="s">
        <v>5847</v>
      </c>
      <c r="J187" s="387" t="s">
        <v>5848</v>
      </c>
      <c r="K187" s="374"/>
    </row>
    <row r="188" ht="15" customHeight="1">
      <c r="B188" s="353"/>
      <c r="C188" s="337" t="s">
        <v>46</v>
      </c>
      <c r="D188" s="331"/>
      <c r="E188" s="331"/>
      <c r="F188" s="352" t="s">
        <v>5760</v>
      </c>
      <c r="G188" s="331"/>
      <c r="H188" s="327" t="s">
        <v>5849</v>
      </c>
      <c r="I188" s="331" t="s">
        <v>5850</v>
      </c>
      <c r="J188" s="331"/>
      <c r="K188" s="374"/>
    </row>
    <row r="189" ht="15" customHeight="1">
      <c r="B189" s="353"/>
      <c r="C189" s="337" t="s">
        <v>5851</v>
      </c>
      <c r="D189" s="331"/>
      <c r="E189" s="331"/>
      <c r="F189" s="352" t="s">
        <v>5760</v>
      </c>
      <c r="G189" s="331"/>
      <c r="H189" s="331" t="s">
        <v>5852</v>
      </c>
      <c r="I189" s="331" t="s">
        <v>5794</v>
      </c>
      <c r="J189" s="331"/>
      <c r="K189" s="374"/>
    </row>
    <row r="190" ht="15" customHeight="1">
      <c r="B190" s="353"/>
      <c r="C190" s="337" t="s">
        <v>5853</v>
      </c>
      <c r="D190" s="331"/>
      <c r="E190" s="331"/>
      <c r="F190" s="352" t="s">
        <v>5760</v>
      </c>
      <c r="G190" s="331"/>
      <c r="H190" s="331" t="s">
        <v>5854</v>
      </c>
      <c r="I190" s="331" t="s">
        <v>5794</v>
      </c>
      <c r="J190" s="331"/>
      <c r="K190" s="374"/>
    </row>
    <row r="191" ht="15" customHeight="1">
      <c r="B191" s="353"/>
      <c r="C191" s="337" t="s">
        <v>5855</v>
      </c>
      <c r="D191" s="331"/>
      <c r="E191" s="331"/>
      <c r="F191" s="352" t="s">
        <v>5766</v>
      </c>
      <c r="G191" s="331"/>
      <c r="H191" s="331" t="s">
        <v>5856</v>
      </c>
      <c r="I191" s="331" t="s">
        <v>5794</v>
      </c>
      <c r="J191" s="331"/>
      <c r="K191" s="374"/>
    </row>
    <row r="192" ht="15" customHeight="1">
      <c r="B192" s="380"/>
      <c r="C192" s="388"/>
      <c r="D192" s="362"/>
      <c r="E192" s="362"/>
      <c r="F192" s="362"/>
      <c r="G192" s="362"/>
      <c r="H192" s="362"/>
      <c r="I192" s="362"/>
      <c r="J192" s="362"/>
      <c r="K192" s="381"/>
    </row>
    <row r="193" ht="18.75" customHeight="1">
      <c r="B193" s="327"/>
      <c r="C193" s="331"/>
      <c r="D193" s="331"/>
      <c r="E193" s="331"/>
      <c r="F193" s="352"/>
      <c r="G193" s="331"/>
      <c r="H193" s="331"/>
      <c r="I193" s="331"/>
      <c r="J193" s="331"/>
      <c r="K193" s="327"/>
    </row>
    <row r="194" ht="18.75" customHeight="1">
      <c r="B194" s="327"/>
      <c r="C194" s="331"/>
      <c r="D194" s="331"/>
      <c r="E194" s="331"/>
      <c r="F194" s="352"/>
      <c r="G194" s="331"/>
      <c r="H194" s="331"/>
      <c r="I194" s="331"/>
      <c r="J194" s="331"/>
      <c r="K194" s="327"/>
    </row>
    <row r="195" ht="18.75" customHeight="1">
      <c r="B195" s="338"/>
      <c r="C195" s="338"/>
      <c r="D195" s="338"/>
      <c r="E195" s="338"/>
      <c r="F195" s="338"/>
      <c r="G195" s="338"/>
      <c r="H195" s="338"/>
      <c r="I195" s="338"/>
      <c r="J195" s="338"/>
      <c r="K195" s="338"/>
    </row>
    <row r="196" ht="13.5">
      <c r="B196" s="317"/>
      <c r="C196" s="318"/>
      <c r="D196" s="318"/>
      <c r="E196" s="318"/>
      <c r="F196" s="318"/>
      <c r="G196" s="318"/>
      <c r="H196" s="318"/>
      <c r="I196" s="318"/>
      <c r="J196" s="318"/>
      <c r="K196" s="319"/>
    </row>
    <row r="197" ht="21">
      <c r="B197" s="320"/>
      <c r="C197" s="321" t="s">
        <v>5857</v>
      </c>
      <c r="D197" s="321"/>
      <c r="E197" s="321"/>
      <c r="F197" s="321"/>
      <c r="G197" s="321"/>
      <c r="H197" s="321"/>
      <c r="I197" s="321"/>
      <c r="J197" s="321"/>
      <c r="K197" s="322"/>
    </row>
    <row r="198" ht="25.5" customHeight="1">
      <c r="B198" s="320"/>
      <c r="C198" s="389" t="s">
        <v>5858</v>
      </c>
      <c r="D198" s="389"/>
      <c r="E198" s="389"/>
      <c r="F198" s="389" t="s">
        <v>5859</v>
      </c>
      <c r="G198" s="390"/>
      <c r="H198" s="389" t="s">
        <v>5860</v>
      </c>
      <c r="I198" s="389"/>
      <c r="J198" s="389"/>
      <c r="K198" s="322"/>
    </row>
    <row r="199" ht="5.25" customHeight="1">
      <c r="B199" s="353"/>
      <c r="C199" s="350"/>
      <c r="D199" s="350"/>
      <c r="E199" s="350"/>
      <c r="F199" s="350"/>
      <c r="G199" s="331"/>
      <c r="H199" s="350"/>
      <c r="I199" s="350"/>
      <c r="J199" s="350"/>
      <c r="K199" s="374"/>
    </row>
    <row r="200" ht="15" customHeight="1">
      <c r="B200" s="353"/>
      <c r="C200" s="331" t="s">
        <v>5850</v>
      </c>
      <c r="D200" s="331"/>
      <c r="E200" s="331"/>
      <c r="F200" s="352" t="s">
        <v>47</v>
      </c>
      <c r="G200" s="331"/>
      <c r="H200" s="331" t="s">
        <v>5861</v>
      </c>
      <c r="I200" s="331"/>
      <c r="J200" s="331"/>
      <c r="K200" s="374"/>
    </row>
    <row r="201" ht="15" customHeight="1">
      <c r="B201" s="353"/>
      <c r="C201" s="359"/>
      <c r="D201" s="331"/>
      <c r="E201" s="331"/>
      <c r="F201" s="352" t="s">
        <v>48</v>
      </c>
      <c r="G201" s="331"/>
      <c r="H201" s="331" t="s">
        <v>5862</v>
      </c>
      <c r="I201" s="331"/>
      <c r="J201" s="331"/>
      <c r="K201" s="374"/>
    </row>
    <row r="202" ht="15" customHeight="1">
      <c r="B202" s="353"/>
      <c r="C202" s="359"/>
      <c r="D202" s="331"/>
      <c r="E202" s="331"/>
      <c r="F202" s="352" t="s">
        <v>51</v>
      </c>
      <c r="G202" s="331"/>
      <c r="H202" s="331" t="s">
        <v>5863</v>
      </c>
      <c r="I202" s="331"/>
      <c r="J202" s="331"/>
      <c r="K202" s="374"/>
    </row>
    <row r="203" ht="15" customHeight="1">
      <c r="B203" s="353"/>
      <c r="C203" s="331"/>
      <c r="D203" s="331"/>
      <c r="E203" s="331"/>
      <c r="F203" s="352" t="s">
        <v>49</v>
      </c>
      <c r="G203" s="331"/>
      <c r="H203" s="331" t="s">
        <v>5864</v>
      </c>
      <c r="I203" s="331"/>
      <c r="J203" s="331"/>
      <c r="K203" s="374"/>
    </row>
    <row r="204" ht="15" customHeight="1">
      <c r="B204" s="353"/>
      <c r="C204" s="331"/>
      <c r="D204" s="331"/>
      <c r="E204" s="331"/>
      <c r="F204" s="352" t="s">
        <v>50</v>
      </c>
      <c r="G204" s="331"/>
      <c r="H204" s="331" t="s">
        <v>5865</v>
      </c>
      <c r="I204" s="331"/>
      <c r="J204" s="331"/>
      <c r="K204" s="374"/>
    </row>
    <row r="205" ht="15" customHeight="1">
      <c r="B205" s="353"/>
      <c r="C205" s="331"/>
      <c r="D205" s="331"/>
      <c r="E205" s="331"/>
      <c r="F205" s="352"/>
      <c r="G205" s="331"/>
      <c r="H205" s="331"/>
      <c r="I205" s="331"/>
      <c r="J205" s="331"/>
      <c r="K205" s="374"/>
    </row>
    <row r="206" ht="15" customHeight="1">
      <c r="B206" s="353"/>
      <c r="C206" s="331" t="s">
        <v>5806</v>
      </c>
      <c r="D206" s="331"/>
      <c r="E206" s="331"/>
      <c r="F206" s="352" t="s">
        <v>82</v>
      </c>
      <c r="G206" s="331"/>
      <c r="H206" s="331" t="s">
        <v>5866</v>
      </c>
      <c r="I206" s="331"/>
      <c r="J206" s="331"/>
      <c r="K206" s="374"/>
    </row>
    <row r="207" ht="15" customHeight="1">
      <c r="B207" s="353"/>
      <c r="C207" s="359"/>
      <c r="D207" s="331"/>
      <c r="E207" s="331"/>
      <c r="F207" s="352" t="s">
        <v>5708</v>
      </c>
      <c r="G207" s="331"/>
      <c r="H207" s="331" t="s">
        <v>5709</v>
      </c>
      <c r="I207" s="331"/>
      <c r="J207" s="331"/>
      <c r="K207" s="374"/>
    </row>
    <row r="208" ht="15" customHeight="1">
      <c r="B208" s="353"/>
      <c r="C208" s="331"/>
      <c r="D208" s="331"/>
      <c r="E208" s="331"/>
      <c r="F208" s="352" t="s">
        <v>5706</v>
      </c>
      <c r="G208" s="331"/>
      <c r="H208" s="331" t="s">
        <v>5867</v>
      </c>
      <c r="I208" s="331"/>
      <c r="J208" s="331"/>
      <c r="K208" s="374"/>
    </row>
    <row r="209" ht="15" customHeight="1">
      <c r="B209" s="391"/>
      <c r="C209" s="359"/>
      <c r="D209" s="359"/>
      <c r="E209" s="359"/>
      <c r="F209" s="352" t="s">
        <v>111</v>
      </c>
      <c r="G209" s="337"/>
      <c r="H209" s="378" t="s">
        <v>112</v>
      </c>
      <c r="I209" s="378"/>
      <c r="J209" s="378"/>
      <c r="K209" s="392"/>
    </row>
    <row r="210" ht="15" customHeight="1">
      <c r="B210" s="391"/>
      <c r="C210" s="359"/>
      <c r="D210" s="359"/>
      <c r="E210" s="359"/>
      <c r="F210" s="352" t="s">
        <v>3799</v>
      </c>
      <c r="G210" s="337"/>
      <c r="H210" s="378" t="s">
        <v>5654</v>
      </c>
      <c r="I210" s="378"/>
      <c r="J210" s="378"/>
      <c r="K210" s="392"/>
    </row>
    <row r="211" ht="15" customHeight="1">
      <c r="B211" s="391"/>
      <c r="C211" s="359"/>
      <c r="D211" s="359"/>
      <c r="E211" s="359"/>
      <c r="F211" s="393"/>
      <c r="G211" s="337"/>
      <c r="H211" s="394"/>
      <c r="I211" s="394"/>
      <c r="J211" s="394"/>
      <c r="K211" s="392"/>
    </row>
    <row r="212" ht="15" customHeight="1">
      <c r="B212" s="391"/>
      <c r="C212" s="331" t="s">
        <v>5830</v>
      </c>
      <c r="D212" s="359"/>
      <c r="E212" s="359"/>
      <c r="F212" s="352">
        <v>1</v>
      </c>
      <c r="G212" s="337"/>
      <c r="H212" s="378" t="s">
        <v>5868</v>
      </c>
      <c r="I212" s="378"/>
      <c r="J212" s="378"/>
      <c r="K212" s="392"/>
    </row>
    <row r="213" ht="15" customHeight="1">
      <c r="B213" s="391"/>
      <c r="C213" s="359"/>
      <c r="D213" s="359"/>
      <c r="E213" s="359"/>
      <c r="F213" s="352">
        <v>2</v>
      </c>
      <c r="G213" s="337"/>
      <c r="H213" s="378" t="s">
        <v>5869</v>
      </c>
      <c r="I213" s="378"/>
      <c r="J213" s="378"/>
      <c r="K213" s="392"/>
    </row>
    <row r="214" ht="15" customHeight="1">
      <c r="B214" s="391"/>
      <c r="C214" s="359"/>
      <c r="D214" s="359"/>
      <c r="E214" s="359"/>
      <c r="F214" s="352">
        <v>3</v>
      </c>
      <c r="G214" s="337"/>
      <c r="H214" s="378" t="s">
        <v>5870</v>
      </c>
      <c r="I214" s="378"/>
      <c r="J214" s="378"/>
      <c r="K214" s="392"/>
    </row>
    <row r="215" ht="15" customHeight="1">
      <c r="B215" s="391"/>
      <c r="C215" s="359"/>
      <c r="D215" s="359"/>
      <c r="E215" s="359"/>
      <c r="F215" s="352">
        <v>4</v>
      </c>
      <c r="G215" s="337"/>
      <c r="H215" s="378" t="s">
        <v>5871</v>
      </c>
      <c r="I215" s="378"/>
      <c r="J215" s="378"/>
      <c r="K215" s="392"/>
    </row>
    <row r="216" ht="12.75" customHeight="1">
      <c r="B216" s="395"/>
      <c r="C216" s="396"/>
      <c r="D216" s="396"/>
      <c r="E216" s="396"/>
      <c r="F216" s="396"/>
      <c r="G216" s="396"/>
      <c r="H216" s="396"/>
      <c r="I216" s="396"/>
      <c r="J216" s="396"/>
      <c r="K216" s="397"/>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114</v>
      </c>
      <c r="G1" s="152" t="s">
        <v>115</v>
      </c>
      <c r="H1" s="152"/>
      <c r="I1" s="153"/>
      <c r="J1" s="152" t="s">
        <v>116</v>
      </c>
      <c r="K1" s="151" t="s">
        <v>117</v>
      </c>
      <c r="L1" s="152" t="s">
        <v>118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90</v>
      </c>
    </row>
    <row r="3" ht="6.96" customHeight="1">
      <c r="B3" s="26"/>
      <c r="C3" s="27"/>
      <c r="D3" s="27"/>
      <c r="E3" s="27"/>
      <c r="F3" s="27"/>
      <c r="G3" s="27"/>
      <c r="H3" s="27"/>
      <c r="I3" s="154"/>
      <c r="J3" s="27"/>
      <c r="K3" s="28"/>
      <c r="AT3" s="25" t="s">
        <v>85</v>
      </c>
    </row>
    <row r="4" ht="36.96" customHeight="1">
      <c r="B4" s="29"/>
      <c r="C4" s="30"/>
      <c r="D4" s="31" t="s">
        <v>119</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Rekonstrukce podstávkového domu č.p.106 Nový Bor</v>
      </c>
      <c r="F7" s="41"/>
      <c r="G7" s="41"/>
      <c r="H7" s="41"/>
      <c r="I7" s="155"/>
      <c r="J7" s="30"/>
      <c r="K7" s="32"/>
    </row>
    <row r="8">
      <c r="B8" s="29"/>
      <c r="C8" s="30"/>
      <c r="D8" s="41" t="s">
        <v>120</v>
      </c>
      <c r="E8" s="30"/>
      <c r="F8" s="30"/>
      <c r="G8" s="30"/>
      <c r="H8" s="30"/>
      <c r="I8" s="155"/>
      <c r="J8" s="30"/>
      <c r="K8" s="32"/>
    </row>
    <row r="9" s="1" customFormat="1" ht="16.5" customHeight="1">
      <c r="B9" s="47"/>
      <c r="C9" s="48"/>
      <c r="D9" s="48"/>
      <c r="E9" s="156" t="s">
        <v>121</v>
      </c>
      <c r="F9" s="48"/>
      <c r="G9" s="48"/>
      <c r="H9" s="48"/>
      <c r="I9" s="157"/>
      <c r="J9" s="48"/>
      <c r="K9" s="52"/>
    </row>
    <row r="10" s="1" customFormat="1">
      <c r="B10" s="47"/>
      <c r="C10" s="48"/>
      <c r="D10" s="41" t="s">
        <v>122</v>
      </c>
      <c r="E10" s="48"/>
      <c r="F10" s="48"/>
      <c r="G10" s="48"/>
      <c r="H10" s="48"/>
      <c r="I10" s="157"/>
      <c r="J10" s="48"/>
      <c r="K10" s="52"/>
    </row>
    <row r="11" s="1" customFormat="1" ht="36.96" customHeight="1">
      <c r="B11" s="47"/>
      <c r="C11" s="48"/>
      <c r="D11" s="48"/>
      <c r="E11" s="158" t="s">
        <v>123</v>
      </c>
      <c r="F11" s="48"/>
      <c r="G11" s="48"/>
      <c r="H11" s="48"/>
      <c r="I11" s="157"/>
      <c r="J11" s="48"/>
      <c r="K11" s="52"/>
    </row>
    <row r="12" s="1" customFormat="1">
      <c r="B12" s="47"/>
      <c r="C12" s="48"/>
      <c r="D12" s="48"/>
      <c r="E12" s="48"/>
      <c r="F12" s="48"/>
      <c r="G12" s="48"/>
      <c r="H12" s="48"/>
      <c r="I12" s="157"/>
      <c r="J12" s="48"/>
      <c r="K12" s="52"/>
    </row>
    <row r="13" s="1" customFormat="1" ht="14.4" customHeight="1">
      <c r="B13" s="47"/>
      <c r="C13" s="48"/>
      <c r="D13" s="41" t="s">
        <v>20</v>
      </c>
      <c r="E13" s="48"/>
      <c r="F13" s="36" t="s">
        <v>91</v>
      </c>
      <c r="G13" s="48"/>
      <c r="H13" s="48"/>
      <c r="I13" s="159" t="s">
        <v>22</v>
      </c>
      <c r="J13" s="36" t="s">
        <v>21</v>
      </c>
      <c r="K13" s="52"/>
    </row>
    <row r="14" s="1" customFormat="1" ht="14.4" customHeight="1">
      <c r="B14" s="47"/>
      <c r="C14" s="48"/>
      <c r="D14" s="41" t="s">
        <v>23</v>
      </c>
      <c r="E14" s="48"/>
      <c r="F14" s="36" t="s">
        <v>24</v>
      </c>
      <c r="G14" s="48"/>
      <c r="H14" s="48"/>
      <c r="I14" s="159" t="s">
        <v>25</v>
      </c>
      <c r="J14" s="160" t="str">
        <f>'Rekapitulace stavby'!AN8</f>
        <v>11. 8. 2017</v>
      </c>
      <c r="K14" s="52"/>
    </row>
    <row r="15" s="1" customFormat="1" ht="10.8" customHeight="1">
      <c r="B15" s="47"/>
      <c r="C15" s="48"/>
      <c r="D15" s="48"/>
      <c r="E15" s="48"/>
      <c r="F15" s="48"/>
      <c r="G15" s="48"/>
      <c r="H15" s="48"/>
      <c r="I15" s="157"/>
      <c r="J15" s="48"/>
      <c r="K15" s="52"/>
    </row>
    <row r="16" s="1" customFormat="1" ht="14.4" customHeight="1">
      <c r="B16" s="47"/>
      <c r="C16" s="48"/>
      <c r="D16" s="41" t="s">
        <v>27</v>
      </c>
      <c r="E16" s="48"/>
      <c r="F16" s="48"/>
      <c r="G16" s="48"/>
      <c r="H16" s="48"/>
      <c r="I16" s="159" t="s">
        <v>28</v>
      </c>
      <c r="J16" s="36" t="s">
        <v>29</v>
      </c>
      <c r="K16" s="52"/>
    </row>
    <row r="17" s="1" customFormat="1" ht="18" customHeight="1">
      <c r="B17" s="47"/>
      <c r="C17" s="48"/>
      <c r="D17" s="48"/>
      <c r="E17" s="36" t="s">
        <v>30</v>
      </c>
      <c r="F17" s="48"/>
      <c r="G17" s="48"/>
      <c r="H17" s="48"/>
      <c r="I17" s="159" t="s">
        <v>31</v>
      </c>
      <c r="J17" s="36" t="s">
        <v>32</v>
      </c>
      <c r="K17" s="52"/>
    </row>
    <row r="18" s="1" customFormat="1" ht="6.96" customHeight="1">
      <c r="B18" s="47"/>
      <c r="C18" s="48"/>
      <c r="D18" s="48"/>
      <c r="E18" s="48"/>
      <c r="F18" s="48"/>
      <c r="G18" s="48"/>
      <c r="H18" s="48"/>
      <c r="I18" s="157"/>
      <c r="J18" s="48"/>
      <c r="K18" s="52"/>
    </row>
    <row r="19" s="1" customFormat="1" ht="14.4" customHeight="1">
      <c r="B19" s="47"/>
      <c r="C19" s="48"/>
      <c r="D19" s="41" t="s">
        <v>33</v>
      </c>
      <c r="E19" s="48"/>
      <c r="F19" s="48"/>
      <c r="G19" s="48"/>
      <c r="H19" s="48"/>
      <c r="I19" s="159" t="s">
        <v>28</v>
      </c>
      <c r="J19" s="36" t="str">
        <f>IF('Rekapitulace stavby'!AN13="Vyplň údaj","",IF('Rekapitulace stavby'!AN13="","",'Rekapitulace stavby'!AN13))</f>
        <v/>
      </c>
      <c r="K19" s="52"/>
    </row>
    <row r="20"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1" customFormat="1" ht="6.96" customHeight="1">
      <c r="B21" s="47"/>
      <c r="C21" s="48"/>
      <c r="D21" s="48"/>
      <c r="E21" s="48"/>
      <c r="F21" s="48"/>
      <c r="G21" s="48"/>
      <c r="H21" s="48"/>
      <c r="I21" s="157"/>
      <c r="J21" s="48"/>
      <c r="K21" s="52"/>
    </row>
    <row r="22" s="1" customFormat="1" ht="14.4" customHeight="1">
      <c r="B22" s="47"/>
      <c r="C22" s="48"/>
      <c r="D22" s="41" t="s">
        <v>35</v>
      </c>
      <c r="E22" s="48"/>
      <c r="F22" s="48"/>
      <c r="G22" s="48"/>
      <c r="H22" s="48"/>
      <c r="I22" s="159" t="s">
        <v>28</v>
      </c>
      <c r="J22" s="36" t="s">
        <v>36</v>
      </c>
      <c r="K22" s="52"/>
    </row>
    <row r="23" s="1" customFormat="1" ht="18" customHeight="1">
      <c r="B23" s="47"/>
      <c r="C23" s="48"/>
      <c r="D23" s="48"/>
      <c r="E23" s="36" t="s">
        <v>37</v>
      </c>
      <c r="F23" s="48"/>
      <c r="G23" s="48"/>
      <c r="H23" s="48"/>
      <c r="I23" s="159" t="s">
        <v>31</v>
      </c>
      <c r="J23" s="36" t="s">
        <v>38</v>
      </c>
      <c r="K23" s="52"/>
    </row>
    <row r="24" s="1" customFormat="1" ht="6.96" customHeight="1">
      <c r="B24" s="47"/>
      <c r="C24" s="48"/>
      <c r="D24" s="48"/>
      <c r="E24" s="48"/>
      <c r="F24" s="48"/>
      <c r="G24" s="48"/>
      <c r="H24" s="48"/>
      <c r="I24" s="157"/>
      <c r="J24" s="48"/>
      <c r="K24" s="52"/>
    </row>
    <row r="25" s="1" customFormat="1" ht="14.4" customHeight="1">
      <c r="B25" s="47"/>
      <c r="C25" s="48"/>
      <c r="D25" s="41" t="s">
        <v>40</v>
      </c>
      <c r="E25" s="48"/>
      <c r="F25" s="48"/>
      <c r="G25" s="48"/>
      <c r="H25" s="48"/>
      <c r="I25" s="157"/>
      <c r="J25" s="48"/>
      <c r="K25" s="52"/>
    </row>
    <row r="26" s="7" customFormat="1" ht="16.5" customHeight="1">
      <c r="B26" s="161"/>
      <c r="C26" s="162"/>
      <c r="D26" s="162"/>
      <c r="E26" s="45" t="s">
        <v>21</v>
      </c>
      <c r="F26" s="45"/>
      <c r="G26" s="45"/>
      <c r="H26" s="45"/>
      <c r="I26" s="163"/>
      <c r="J26" s="162"/>
      <c r="K26" s="164"/>
    </row>
    <row r="27" s="1" customFormat="1" ht="6.96" customHeight="1">
      <c r="B27" s="47"/>
      <c r="C27" s="48"/>
      <c r="D27" s="48"/>
      <c r="E27" s="48"/>
      <c r="F27" s="48"/>
      <c r="G27" s="48"/>
      <c r="H27" s="48"/>
      <c r="I27" s="157"/>
      <c r="J27" s="48"/>
      <c r="K27" s="52"/>
    </row>
    <row r="28" s="1" customFormat="1" ht="6.96" customHeight="1">
      <c r="B28" s="47"/>
      <c r="C28" s="48"/>
      <c r="D28" s="107"/>
      <c r="E28" s="107"/>
      <c r="F28" s="107"/>
      <c r="G28" s="107"/>
      <c r="H28" s="107"/>
      <c r="I28" s="165"/>
      <c r="J28" s="107"/>
      <c r="K28" s="166"/>
    </row>
    <row r="29" s="1" customFormat="1" ht="25.44" customHeight="1">
      <c r="B29" s="47"/>
      <c r="C29" s="48"/>
      <c r="D29" s="167" t="s">
        <v>42</v>
      </c>
      <c r="E29" s="48"/>
      <c r="F29" s="48"/>
      <c r="G29" s="48"/>
      <c r="H29" s="48"/>
      <c r="I29" s="157"/>
      <c r="J29" s="168">
        <f>ROUND(J121,2)</f>
        <v>0</v>
      </c>
      <c r="K29" s="52"/>
    </row>
    <row r="30" s="1" customFormat="1" ht="6.96" customHeight="1">
      <c r="B30" s="47"/>
      <c r="C30" s="48"/>
      <c r="D30" s="107"/>
      <c r="E30" s="107"/>
      <c r="F30" s="107"/>
      <c r="G30" s="107"/>
      <c r="H30" s="107"/>
      <c r="I30" s="165"/>
      <c r="J30" s="107"/>
      <c r="K30" s="166"/>
    </row>
    <row r="31" s="1" customFormat="1" ht="14.4" customHeight="1">
      <c r="B31" s="47"/>
      <c r="C31" s="48"/>
      <c r="D31" s="48"/>
      <c r="E31" s="48"/>
      <c r="F31" s="53" t="s">
        <v>44</v>
      </c>
      <c r="G31" s="48"/>
      <c r="H31" s="48"/>
      <c r="I31" s="169" t="s">
        <v>43</v>
      </c>
      <c r="J31" s="53" t="s">
        <v>45</v>
      </c>
      <c r="K31" s="52"/>
    </row>
    <row r="32" s="1" customFormat="1" ht="14.4" customHeight="1">
      <c r="B32" s="47"/>
      <c r="C32" s="48"/>
      <c r="D32" s="56" t="s">
        <v>46</v>
      </c>
      <c r="E32" s="56" t="s">
        <v>47</v>
      </c>
      <c r="F32" s="170">
        <f>ROUND(SUM(BE121:BE2793), 2)</f>
        <v>0</v>
      </c>
      <c r="G32" s="48"/>
      <c r="H32" s="48"/>
      <c r="I32" s="171">
        <v>0.20999999999999999</v>
      </c>
      <c r="J32" s="170">
        <f>ROUND(ROUND((SUM(BE121:BE2793)), 2)*I32, 2)</f>
        <v>0</v>
      </c>
      <c r="K32" s="52"/>
    </row>
    <row r="33" s="1" customFormat="1" ht="14.4" customHeight="1">
      <c r="B33" s="47"/>
      <c r="C33" s="48"/>
      <c r="D33" s="48"/>
      <c r="E33" s="56" t="s">
        <v>48</v>
      </c>
      <c r="F33" s="170">
        <f>ROUND(SUM(BF121:BF2793), 2)</f>
        <v>0</v>
      </c>
      <c r="G33" s="48"/>
      <c r="H33" s="48"/>
      <c r="I33" s="171">
        <v>0.14999999999999999</v>
      </c>
      <c r="J33" s="170">
        <f>ROUND(ROUND((SUM(BF121:BF2793)), 2)*I33, 2)</f>
        <v>0</v>
      </c>
      <c r="K33" s="52"/>
    </row>
    <row r="34" hidden="1" s="1" customFormat="1" ht="14.4" customHeight="1">
      <c r="B34" s="47"/>
      <c r="C34" s="48"/>
      <c r="D34" s="48"/>
      <c r="E34" s="56" t="s">
        <v>49</v>
      </c>
      <c r="F34" s="170">
        <f>ROUND(SUM(BG121:BG2793), 2)</f>
        <v>0</v>
      </c>
      <c r="G34" s="48"/>
      <c r="H34" s="48"/>
      <c r="I34" s="171">
        <v>0.20999999999999999</v>
      </c>
      <c r="J34" s="170">
        <v>0</v>
      </c>
      <c r="K34" s="52"/>
    </row>
    <row r="35" hidden="1" s="1" customFormat="1" ht="14.4" customHeight="1">
      <c r="B35" s="47"/>
      <c r="C35" s="48"/>
      <c r="D35" s="48"/>
      <c r="E35" s="56" t="s">
        <v>50</v>
      </c>
      <c r="F35" s="170">
        <f>ROUND(SUM(BH121:BH2793), 2)</f>
        <v>0</v>
      </c>
      <c r="G35" s="48"/>
      <c r="H35" s="48"/>
      <c r="I35" s="171">
        <v>0.14999999999999999</v>
      </c>
      <c r="J35" s="170">
        <v>0</v>
      </c>
      <c r="K35" s="52"/>
    </row>
    <row r="36" hidden="1" s="1" customFormat="1" ht="14.4" customHeight="1">
      <c r="B36" s="47"/>
      <c r="C36" s="48"/>
      <c r="D36" s="48"/>
      <c r="E36" s="56" t="s">
        <v>51</v>
      </c>
      <c r="F36" s="170">
        <f>ROUND(SUM(BI121:BI2793), 2)</f>
        <v>0</v>
      </c>
      <c r="G36" s="48"/>
      <c r="H36" s="48"/>
      <c r="I36" s="171">
        <v>0</v>
      </c>
      <c r="J36" s="170">
        <v>0</v>
      </c>
      <c r="K36" s="52"/>
    </row>
    <row r="37" s="1" customFormat="1" ht="6.96" customHeight="1">
      <c r="B37" s="47"/>
      <c r="C37" s="48"/>
      <c r="D37" s="48"/>
      <c r="E37" s="48"/>
      <c r="F37" s="48"/>
      <c r="G37" s="48"/>
      <c r="H37" s="48"/>
      <c r="I37" s="157"/>
      <c r="J37" s="48"/>
      <c r="K37" s="52"/>
    </row>
    <row r="38" s="1" customFormat="1" ht="25.44" customHeight="1">
      <c r="B38" s="47"/>
      <c r="C38" s="172"/>
      <c r="D38" s="173" t="s">
        <v>52</v>
      </c>
      <c r="E38" s="99"/>
      <c r="F38" s="99"/>
      <c r="G38" s="174" t="s">
        <v>53</v>
      </c>
      <c r="H38" s="175" t="s">
        <v>54</v>
      </c>
      <c r="I38" s="176"/>
      <c r="J38" s="177">
        <f>SUM(J29:J36)</f>
        <v>0</v>
      </c>
      <c r="K38" s="178"/>
    </row>
    <row r="39" s="1" customFormat="1" ht="14.4" customHeight="1">
      <c r="B39" s="68"/>
      <c r="C39" s="69"/>
      <c r="D39" s="69"/>
      <c r="E39" s="69"/>
      <c r="F39" s="69"/>
      <c r="G39" s="69"/>
      <c r="H39" s="69"/>
      <c r="I39" s="179"/>
      <c r="J39" s="69"/>
      <c r="K39" s="70"/>
    </row>
    <row r="43" s="1" customFormat="1" ht="6.96" customHeight="1">
      <c r="B43" s="180"/>
      <c r="C43" s="181"/>
      <c r="D43" s="181"/>
      <c r="E43" s="181"/>
      <c r="F43" s="181"/>
      <c r="G43" s="181"/>
      <c r="H43" s="181"/>
      <c r="I43" s="182"/>
      <c r="J43" s="181"/>
      <c r="K43" s="183"/>
    </row>
    <row r="44" s="1" customFormat="1" ht="36.96" customHeight="1">
      <c r="B44" s="47"/>
      <c r="C44" s="31" t="s">
        <v>124</v>
      </c>
      <c r="D44" s="48"/>
      <c r="E44" s="48"/>
      <c r="F44" s="48"/>
      <c r="G44" s="48"/>
      <c r="H44" s="48"/>
      <c r="I44" s="157"/>
      <c r="J44" s="48"/>
      <c r="K44" s="52"/>
    </row>
    <row r="45" s="1" customFormat="1" ht="6.96" customHeight="1">
      <c r="B45" s="47"/>
      <c r="C45" s="48"/>
      <c r="D45" s="48"/>
      <c r="E45" s="48"/>
      <c r="F45" s="48"/>
      <c r="G45" s="48"/>
      <c r="H45" s="48"/>
      <c r="I45" s="157"/>
      <c r="J45" s="48"/>
      <c r="K45" s="52"/>
    </row>
    <row r="46" s="1" customFormat="1" ht="14.4" customHeight="1">
      <c r="B46" s="47"/>
      <c r="C46" s="41" t="s">
        <v>18</v>
      </c>
      <c r="D46" s="48"/>
      <c r="E46" s="48"/>
      <c r="F46" s="48"/>
      <c r="G46" s="48"/>
      <c r="H46" s="48"/>
      <c r="I46" s="157"/>
      <c r="J46" s="48"/>
      <c r="K46" s="52"/>
    </row>
    <row r="47" s="1" customFormat="1" ht="16.5" customHeight="1">
      <c r="B47" s="47"/>
      <c r="C47" s="48"/>
      <c r="D47" s="48"/>
      <c r="E47" s="156" t="str">
        <f>E7</f>
        <v>Rekonstrukce podstávkového domu č.p.106 Nový Bor</v>
      </c>
      <c r="F47" s="41"/>
      <c r="G47" s="41"/>
      <c r="H47" s="41"/>
      <c r="I47" s="157"/>
      <c r="J47" s="48"/>
      <c r="K47" s="52"/>
    </row>
    <row r="48">
      <c r="B48" s="29"/>
      <c r="C48" s="41" t="s">
        <v>120</v>
      </c>
      <c r="D48" s="30"/>
      <c r="E48" s="30"/>
      <c r="F48" s="30"/>
      <c r="G48" s="30"/>
      <c r="H48" s="30"/>
      <c r="I48" s="155"/>
      <c r="J48" s="30"/>
      <c r="K48" s="32"/>
    </row>
    <row r="49" s="1" customFormat="1" ht="16.5" customHeight="1">
      <c r="B49" s="47"/>
      <c r="C49" s="48"/>
      <c r="D49" s="48"/>
      <c r="E49" s="156" t="s">
        <v>121</v>
      </c>
      <c r="F49" s="48"/>
      <c r="G49" s="48"/>
      <c r="H49" s="48"/>
      <c r="I49" s="157"/>
      <c r="J49" s="48"/>
      <c r="K49" s="52"/>
    </row>
    <row r="50" s="1" customFormat="1" ht="14.4" customHeight="1">
      <c r="B50" s="47"/>
      <c r="C50" s="41" t="s">
        <v>122</v>
      </c>
      <c r="D50" s="48"/>
      <c r="E50" s="48"/>
      <c r="F50" s="48"/>
      <c r="G50" s="48"/>
      <c r="H50" s="48"/>
      <c r="I50" s="157"/>
      <c r="J50" s="48"/>
      <c r="K50" s="52"/>
    </row>
    <row r="51" s="1" customFormat="1" ht="17.25" customHeight="1">
      <c r="B51" s="47"/>
      <c r="C51" s="48"/>
      <c r="D51" s="48"/>
      <c r="E51" s="158" t="str">
        <f>E11</f>
        <v>D.1.1 - Architektonicko-stavební řešení</v>
      </c>
      <c r="F51" s="48"/>
      <c r="G51" s="48"/>
      <c r="H51" s="48"/>
      <c r="I51" s="157"/>
      <c r="J51" s="48"/>
      <c r="K51" s="52"/>
    </row>
    <row r="52" s="1" customFormat="1" ht="6.96" customHeight="1">
      <c r="B52" s="47"/>
      <c r="C52" s="48"/>
      <c r="D52" s="48"/>
      <c r="E52" s="48"/>
      <c r="F52" s="48"/>
      <c r="G52" s="48"/>
      <c r="H52" s="48"/>
      <c r="I52" s="157"/>
      <c r="J52" s="48"/>
      <c r="K52" s="52"/>
    </row>
    <row r="53" s="1" customFormat="1" ht="18" customHeight="1">
      <c r="B53" s="47"/>
      <c r="C53" s="41" t="s">
        <v>23</v>
      </c>
      <c r="D53" s="48"/>
      <c r="E53" s="48"/>
      <c r="F53" s="36" t="str">
        <f>F14</f>
        <v xml:space="preserve">č.parc.: 152,153 k.ú. Nový Bor </v>
      </c>
      <c r="G53" s="48"/>
      <c r="H53" s="48"/>
      <c r="I53" s="159" t="s">
        <v>25</v>
      </c>
      <c r="J53" s="160" t="str">
        <f>IF(J14="","",J14)</f>
        <v>11. 8. 2017</v>
      </c>
      <c r="K53" s="52"/>
    </row>
    <row r="54" s="1" customFormat="1" ht="6.96" customHeight="1">
      <c r="B54" s="47"/>
      <c r="C54" s="48"/>
      <c r="D54" s="48"/>
      <c r="E54" s="48"/>
      <c r="F54" s="48"/>
      <c r="G54" s="48"/>
      <c r="H54" s="48"/>
      <c r="I54" s="157"/>
      <c r="J54" s="48"/>
      <c r="K54" s="52"/>
    </row>
    <row r="55" s="1" customFormat="1">
      <c r="B55" s="47"/>
      <c r="C55" s="41" t="s">
        <v>27</v>
      </c>
      <c r="D55" s="48"/>
      <c r="E55" s="48"/>
      <c r="F55" s="36" t="str">
        <f>E17</f>
        <v>Město Nový Bor náměstí Míru 1, 473 01 Nový Bor</v>
      </c>
      <c r="G55" s="48"/>
      <c r="H55" s="48"/>
      <c r="I55" s="159" t="s">
        <v>35</v>
      </c>
      <c r="J55" s="45" t="str">
        <f>E23</f>
        <v>BKN,spol.s r.o.Vladislavova 29/I,566 01Vysoké Mýto</v>
      </c>
      <c r="K55" s="52"/>
    </row>
    <row r="56" s="1" customFormat="1" ht="14.4" customHeight="1">
      <c r="B56" s="47"/>
      <c r="C56" s="41" t="s">
        <v>33</v>
      </c>
      <c r="D56" s="48"/>
      <c r="E56" s="48"/>
      <c r="F56" s="36" t="str">
        <f>IF(E20="","",E20)</f>
        <v/>
      </c>
      <c r="G56" s="48"/>
      <c r="H56" s="48"/>
      <c r="I56" s="157"/>
      <c r="J56" s="184"/>
      <c r="K56" s="52"/>
    </row>
    <row r="57" s="1" customFormat="1" ht="10.32" customHeight="1">
      <c r="B57" s="47"/>
      <c r="C57" s="48"/>
      <c r="D57" s="48"/>
      <c r="E57" s="48"/>
      <c r="F57" s="48"/>
      <c r="G57" s="48"/>
      <c r="H57" s="48"/>
      <c r="I57" s="157"/>
      <c r="J57" s="48"/>
      <c r="K57" s="52"/>
    </row>
    <row r="58" s="1" customFormat="1" ht="29.28" customHeight="1">
      <c r="B58" s="47"/>
      <c r="C58" s="185" t="s">
        <v>125</v>
      </c>
      <c r="D58" s="172"/>
      <c r="E58" s="172"/>
      <c r="F58" s="172"/>
      <c r="G58" s="172"/>
      <c r="H58" s="172"/>
      <c r="I58" s="186"/>
      <c r="J58" s="187" t="s">
        <v>126</v>
      </c>
      <c r="K58" s="188"/>
    </row>
    <row r="59" s="1" customFormat="1" ht="10.32" customHeight="1">
      <c r="B59" s="47"/>
      <c r="C59" s="48"/>
      <c r="D59" s="48"/>
      <c r="E59" s="48"/>
      <c r="F59" s="48"/>
      <c r="G59" s="48"/>
      <c r="H59" s="48"/>
      <c r="I59" s="157"/>
      <c r="J59" s="48"/>
      <c r="K59" s="52"/>
    </row>
    <row r="60" s="1" customFormat="1" ht="29.28" customHeight="1">
      <c r="B60" s="47"/>
      <c r="C60" s="189" t="s">
        <v>127</v>
      </c>
      <c r="D60" s="48"/>
      <c r="E60" s="48"/>
      <c r="F60" s="48"/>
      <c r="G60" s="48"/>
      <c r="H60" s="48"/>
      <c r="I60" s="157"/>
      <c r="J60" s="168">
        <f>J121</f>
        <v>0</v>
      </c>
      <c r="K60" s="52"/>
      <c r="AU60" s="25" t="s">
        <v>128</v>
      </c>
    </row>
    <row r="61" s="8" customFormat="1" ht="24.96" customHeight="1">
      <c r="B61" s="190"/>
      <c r="C61" s="191"/>
      <c r="D61" s="192" t="s">
        <v>129</v>
      </c>
      <c r="E61" s="193"/>
      <c r="F61" s="193"/>
      <c r="G61" s="193"/>
      <c r="H61" s="193"/>
      <c r="I61" s="194"/>
      <c r="J61" s="195">
        <f>J122</f>
        <v>0</v>
      </c>
      <c r="K61" s="196"/>
    </row>
    <row r="62" s="9" customFormat="1" ht="19.92" customHeight="1">
      <c r="B62" s="197"/>
      <c r="C62" s="198"/>
      <c r="D62" s="199" t="s">
        <v>130</v>
      </c>
      <c r="E62" s="200"/>
      <c r="F62" s="200"/>
      <c r="G62" s="200"/>
      <c r="H62" s="200"/>
      <c r="I62" s="201"/>
      <c r="J62" s="202">
        <f>J123</f>
        <v>0</v>
      </c>
      <c r="K62" s="203"/>
    </row>
    <row r="63" s="9" customFormat="1" ht="19.92" customHeight="1">
      <c r="B63" s="197"/>
      <c r="C63" s="198"/>
      <c r="D63" s="199" t="s">
        <v>131</v>
      </c>
      <c r="E63" s="200"/>
      <c r="F63" s="200"/>
      <c r="G63" s="200"/>
      <c r="H63" s="200"/>
      <c r="I63" s="201"/>
      <c r="J63" s="202">
        <f>J210</f>
        <v>0</v>
      </c>
      <c r="K63" s="203"/>
    </row>
    <row r="64" s="9" customFormat="1" ht="19.92" customHeight="1">
      <c r="B64" s="197"/>
      <c r="C64" s="198"/>
      <c r="D64" s="199" t="s">
        <v>132</v>
      </c>
      <c r="E64" s="200"/>
      <c r="F64" s="200"/>
      <c r="G64" s="200"/>
      <c r="H64" s="200"/>
      <c r="I64" s="201"/>
      <c r="J64" s="202">
        <f>J220</f>
        <v>0</v>
      </c>
      <c r="K64" s="203"/>
    </row>
    <row r="65" s="9" customFormat="1" ht="19.92" customHeight="1">
      <c r="B65" s="197"/>
      <c r="C65" s="198"/>
      <c r="D65" s="199" t="s">
        <v>133</v>
      </c>
      <c r="E65" s="200"/>
      <c r="F65" s="200"/>
      <c r="G65" s="200"/>
      <c r="H65" s="200"/>
      <c r="I65" s="201"/>
      <c r="J65" s="202">
        <f>J244</f>
        <v>0</v>
      </c>
      <c r="K65" s="203"/>
    </row>
    <row r="66" s="9" customFormat="1" ht="19.92" customHeight="1">
      <c r="B66" s="197"/>
      <c r="C66" s="198"/>
      <c r="D66" s="199" t="s">
        <v>134</v>
      </c>
      <c r="E66" s="200"/>
      <c r="F66" s="200"/>
      <c r="G66" s="200"/>
      <c r="H66" s="200"/>
      <c r="I66" s="201"/>
      <c r="J66" s="202">
        <f>J391</f>
        <v>0</v>
      </c>
      <c r="K66" s="203"/>
    </row>
    <row r="67" s="9" customFormat="1" ht="19.92" customHeight="1">
      <c r="B67" s="197"/>
      <c r="C67" s="198"/>
      <c r="D67" s="199" t="s">
        <v>135</v>
      </c>
      <c r="E67" s="200"/>
      <c r="F67" s="200"/>
      <c r="G67" s="200"/>
      <c r="H67" s="200"/>
      <c r="I67" s="201"/>
      <c r="J67" s="202">
        <f>J415</f>
        <v>0</v>
      </c>
      <c r="K67" s="203"/>
    </row>
    <row r="68" s="9" customFormat="1" ht="19.92" customHeight="1">
      <c r="B68" s="197"/>
      <c r="C68" s="198"/>
      <c r="D68" s="199" t="s">
        <v>136</v>
      </c>
      <c r="E68" s="200"/>
      <c r="F68" s="200"/>
      <c r="G68" s="200"/>
      <c r="H68" s="200"/>
      <c r="I68" s="201"/>
      <c r="J68" s="202">
        <f>J435</f>
        <v>0</v>
      </c>
      <c r="K68" s="203"/>
    </row>
    <row r="69" s="9" customFormat="1" ht="19.92" customHeight="1">
      <c r="B69" s="197"/>
      <c r="C69" s="198"/>
      <c r="D69" s="199" t="s">
        <v>137</v>
      </c>
      <c r="E69" s="200"/>
      <c r="F69" s="200"/>
      <c r="G69" s="200"/>
      <c r="H69" s="200"/>
      <c r="I69" s="201"/>
      <c r="J69" s="202">
        <f>J784</f>
        <v>0</v>
      </c>
      <c r="K69" s="203"/>
    </row>
    <row r="70" s="9" customFormat="1" ht="19.92" customHeight="1">
      <c r="B70" s="197"/>
      <c r="C70" s="198"/>
      <c r="D70" s="199" t="s">
        <v>138</v>
      </c>
      <c r="E70" s="200"/>
      <c r="F70" s="200"/>
      <c r="G70" s="200"/>
      <c r="H70" s="200"/>
      <c r="I70" s="201"/>
      <c r="J70" s="202">
        <f>J791</f>
        <v>0</v>
      </c>
      <c r="K70" s="203"/>
    </row>
    <row r="71" s="9" customFormat="1" ht="19.92" customHeight="1">
      <c r="B71" s="197"/>
      <c r="C71" s="198"/>
      <c r="D71" s="199" t="s">
        <v>139</v>
      </c>
      <c r="E71" s="200"/>
      <c r="F71" s="200"/>
      <c r="G71" s="200"/>
      <c r="H71" s="200"/>
      <c r="I71" s="201"/>
      <c r="J71" s="202">
        <f>J885</f>
        <v>0</v>
      </c>
      <c r="K71" s="203"/>
    </row>
    <row r="72" s="9" customFormat="1" ht="19.92" customHeight="1">
      <c r="B72" s="197"/>
      <c r="C72" s="198"/>
      <c r="D72" s="199" t="s">
        <v>140</v>
      </c>
      <c r="E72" s="200"/>
      <c r="F72" s="200"/>
      <c r="G72" s="200"/>
      <c r="H72" s="200"/>
      <c r="I72" s="201"/>
      <c r="J72" s="202">
        <f>J1190</f>
        <v>0</v>
      </c>
      <c r="K72" s="203"/>
    </row>
    <row r="73" s="9" customFormat="1" ht="19.92" customHeight="1">
      <c r="B73" s="197"/>
      <c r="C73" s="198"/>
      <c r="D73" s="199" t="s">
        <v>141</v>
      </c>
      <c r="E73" s="200"/>
      <c r="F73" s="200"/>
      <c r="G73" s="200"/>
      <c r="H73" s="200"/>
      <c r="I73" s="201"/>
      <c r="J73" s="202">
        <f>J1200</f>
        <v>0</v>
      </c>
      <c r="K73" s="203"/>
    </row>
    <row r="74" s="8" customFormat="1" ht="24.96" customHeight="1">
      <c r="B74" s="190"/>
      <c r="C74" s="191"/>
      <c r="D74" s="192" t="s">
        <v>142</v>
      </c>
      <c r="E74" s="193"/>
      <c r="F74" s="193"/>
      <c r="G74" s="193"/>
      <c r="H74" s="193"/>
      <c r="I74" s="194"/>
      <c r="J74" s="195">
        <f>J1203</f>
        <v>0</v>
      </c>
      <c r="K74" s="196"/>
    </row>
    <row r="75" s="9" customFormat="1" ht="19.92" customHeight="1">
      <c r="B75" s="197"/>
      <c r="C75" s="198"/>
      <c r="D75" s="199" t="s">
        <v>143</v>
      </c>
      <c r="E75" s="200"/>
      <c r="F75" s="200"/>
      <c r="G75" s="200"/>
      <c r="H75" s="200"/>
      <c r="I75" s="201"/>
      <c r="J75" s="202">
        <f>J1204</f>
        <v>0</v>
      </c>
      <c r="K75" s="203"/>
    </row>
    <row r="76" s="9" customFormat="1" ht="19.92" customHeight="1">
      <c r="B76" s="197"/>
      <c r="C76" s="198"/>
      <c r="D76" s="199" t="s">
        <v>144</v>
      </c>
      <c r="E76" s="200"/>
      <c r="F76" s="200"/>
      <c r="G76" s="200"/>
      <c r="H76" s="200"/>
      <c r="I76" s="201"/>
      <c r="J76" s="202">
        <f>J1302</f>
        <v>0</v>
      </c>
      <c r="K76" s="203"/>
    </row>
    <row r="77" s="9" customFormat="1" ht="19.92" customHeight="1">
      <c r="B77" s="197"/>
      <c r="C77" s="198"/>
      <c r="D77" s="199" t="s">
        <v>145</v>
      </c>
      <c r="E77" s="200"/>
      <c r="F77" s="200"/>
      <c r="G77" s="200"/>
      <c r="H77" s="200"/>
      <c r="I77" s="201"/>
      <c r="J77" s="202">
        <f>J1317</f>
        <v>0</v>
      </c>
      <c r="K77" s="203"/>
    </row>
    <row r="78" s="9" customFormat="1" ht="19.92" customHeight="1">
      <c r="B78" s="197"/>
      <c r="C78" s="198"/>
      <c r="D78" s="199" t="s">
        <v>146</v>
      </c>
      <c r="E78" s="200"/>
      <c r="F78" s="200"/>
      <c r="G78" s="200"/>
      <c r="H78" s="200"/>
      <c r="I78" s="201"/>
      <c r="J78" s="202">
        <f>J1470</f>
        <v>0</v>
      </c>
      <c r="K78" s="203"/>
    </row>
    <row r="79" s="9" customFormat="1" ht="19.92" customHeight="1">
      <c r="B79" s="197"/>
      <c r="C79" s="198"/>
      <c r="D79" s="199" t="s">
        <v>147</v>
      </c>
      <c r="E79" s="200"/>
      <c r="F79" s="200"/>
      <c r="G79" s="200"/>
      <c r="H79" s="200"/>
      <c r="I79" s="201"/>
      <c r="J79" s="202">
        <f>J1481</f>
        <v>0</v>
      </c>
      <c r="K79" s="203"/>
    </row>
    <row r="80" s="9" customFormat="1" ht="19.92" customHeight="1">
      <c r="B80" s="197"/>
      <c r="C80" s="198"/>
      <c r="D80" s="199" t="s">
        <v>148</v>
      </c>
      <c r="E80" s="200"/>
      <c r="F80" s="200"/>
      <c r="G80" s="200"/>
      <c r="H80" s="200"/>
      <c r="I80" s="201"/>
      <c r="J80" s="202">
        <f>J1494</f>
        <v>0</v>
      </c>
      <c r="K80" s="203"/>
    </row>
    <row r="81" s="9" customFormat="1" ht="19.92" customHeight="1">
      <c r="B81" s="197"/>
      <c r="C81" s="198"/>
      <c r="D81" s="199" t="s">
        <v>149</v>
      </c>
      <c r="E81" s="200"/>
      <c r="F81" s="200"/>
      <c r="G81" s="200"/>
      <c r="H81" s="200"/>
      <c r="I81" s="201"/>
      <c r="J81" s="202">
        <f>J1591</f>
        <v>0</v>
      </c>
      <c r="K81" s="203"/>
    </row>
    <row r="82" s="9" customFormat="1" ht="19.92" customHeight="1">
      <c r="B82" s="197"/>
      <c r="C82" s="198"/>
      <c r="D82" s="199" t="s">
        <v>150</v>
      </c>
      <c r="E82" s="200"/>
      <c r="F82" s="200"/>
      <c r="G82" s="200"/>
      <c r="H82" s="200"/>
      <c r="I82" s="201"/>
      <c r="J82" s="202">
        <f>J1598</f>
        <v>0</v>
      </c>
      <c r="K82" s="203"/>
    </row>
    <row r="83" s="9" customFormat="1" ht="19.92" customHeight="1">
      <c r="B83" s="197"/>
      <c r="C83" s="198"/>
      <c r="D83" s="199" t="s">
        <v>151</v>
      </c>
      <c r="E83" s="200"/>
      <c r="F83" s="200"/>
      <c r="G83" s="200"/>
      <c r="H83" s="200"/>
      <c r="I83" s="201"/>
      <c r="J83" s="202">
        <f>J1606</f>
        <v>0</v>
      </c>
      <c r="K83" s="203"/>
    </row>
    <row r="84" s="9" customFormat="1" ht="19.92" customHeight="1">
      <c r="B84" s="197"/>
      <c r="C84" s="198"/>
      <c r="D84" s="199" t="s">
        <v>152</v>
      </c>
      <c r="E84" s="200"/>
      <c r="F84" s="200"/>
      <c r="G84" s="200"/>
      <c r="H84" s="200"/>
      <c r="I84" s="201"/>
      <c r="J84" s="202">
        <f>J1614</f>
        <v>0</v>
      </c>
      <c r="K84" s="203"/>
    </row>
    <row r="85" s="9" customFormat="1" ht="19.92" customHeight="1">
      <c r="B85" s="197"/>
      <c r="C85" s="198"/>
      <c r="D85" s="199" t="s">
        <v>153</v>
      </c>
      <c r="E85" s="200"/>
      <c r="F85" s="200"/>
      <c r="G85" s="200"/>
      <c r="H85" s="200"/>
      <c r="I85" s="201"/>
      <c r="J85" s="202">
        <f>J2038</f>
        <v>0</v>
      </c>
      <c r="K85" s="203"/>
    </row>
    <row r="86" s="9" customFormat="1" ht="19.92" customHeight="1">
      <c r="B86" s="197"/>
      <c r="C86" s="198"/>
      <c r="D86" s="199" t="s">
        <v>154</v>
      </c>
      <c r="E86" s="200"/>
      <c r="F86" s="200"/>
      <c r="G86" s="200"/>
      <c r="H86" s="200"/>
      <c r="I86" s="201"/>
      <c r="J86" s="202">
        <f>J2054</f>
        <v>0</v>
      </c>
      <c r="K86" s="203"/>
    </row>
    <row r="87" s="9" customFormat="1" ht="19.92" customHeight="1">
      <c r="B87" s="197"/>
      <c r="C87" s="198"/>
      <c r="D87" s="199" t="s">
        <v>155</v>
      </c>
      <c r="E87" s="200"/>
      <c r="F87" s="200"/>
      <c r="G87" s="200"/>
      <c r="H87" s="200"/>
      <c r="I87" s="201"/>
      <c r="J87" s="202">
        <f>J2103</f>
        <v>0</v>
      </c>
      <c r="K87" s="203"/>
    </row>
    <row r="88" s="9" customFormat="1" ht="19.92" customHeight="1">
      <c r="B88" s="197"/>
      <c r="C88" s="198"/>
      <c r="D88" s="199" t="s">
        <v>156</v>
      </c>
      <c r="E88" s="200"/>
      <c r="F88" s="200"/>
      <c r="G88" s="200"/>
      <c r="H88" s="200"/>
      <c r="I88" s="201"/>
      <c r="J88" s="202">
        <f>J2179</f>
        <v>0</v>
      </c>
      <c r="K88" s="203"/>
    </row>
    <row r="89" s="9" customFormat="1" ht="19.92" customHeight="1">
      <c r="B89" s="197"/>
      <c r="C89" s="198"/>
      <c r="D89" s="199" t="s">
        <v>157</v>
      </c>
      <c r="E89" s="200"/>
      <c r="F89" s="200"/>
      <c r="G89" s="200"/>
      <c r="H89" s="200"/>
      <c r="I89" s="201"/>
      <c r="J89" s="202">
        <f>J2389</f>
        <v>0</v>
      </c>
      <c r="K89" s="203"/>
    </row>
    <row r="90" s="9" customFormat="1" ht="19.92" customHeight="1">
      <c r="B90" s="197"/>
      <c r="C90" s="198"/>
      <c r="D90" s="199" t="s">
        <v>158</v>
      </c>
      <c r="E90" s="200"/>
      <c r="F90" s="200"/>
      <c r="G90" s="200"/>
      <c r="H90" s="200"/>
      <c r="I90" s="201"/>
      <c r="J90" s="202">
        <f>J2414</f>
        <v>0</v>
      </c>
      <c r="K90" s="203"/>
    </row>
    <row r="91" s="9" customFormat="1" ht="19.92" customHeight="1">
      <c r="B91" s="197"/>
      <c r="C91" s="198"/>
      <c r="D91" s="199" t="s">
        <v>159</v>
      </c>
      <c r="E91" s="200"/>
      <c r="F91" s="200"/>
      <c r="G91" s="200"/>
      <c r="H91" s="200"/>
      <c r="I91" s="201"/>
      <c r="J91" s="202">
        <f>J2500</f>
        <v>0</v>
      </c>
      <c r="K91" s="203"/>
    </row>
    <row r="92" s="9" customFormat="1" ht="19.92" customHeight="1">
      <c r="B92" s="197"/>
      <c r="C92" s="198"/>
      <c r="D92" s="199" t="s">
        <v>160</v>
      </c>
      <c r="E92" s="200"/>
      <c r="F92" s="200"/>
      <c r="G92" s="200"/>
      <c r="H92" s="200"/>
      <c r="I92" s="201"/>
      <c r="J92" s="202">
        <f>J2515</f>
        <v>0</v>
      </c>
      <c r="K92" s="203"/>
    </row>
    <row r="93" s="9" customFormat="1" ht="19.92" customHeight="1">
      <c r="B93" s="197"/>
      <c r="C93" s="198"/>
      <c r="D93" s="199" t="s">
        <v>161</v>
      </c>
      <c r="E93" s="200"/>
      <c r="F93" s="200"/>
      <c r="G93" s="200"/>
      <c r="H93" s="200"/>
      <c r="I93" s="201"/>
      <c r="J93" s="202">
        <f>J2553</f>
        <v>0</v>
      </c>
      <c r="K93" s="203"/>
    </row>
    <row r="94" s="9" customFormat="1" ht="19.92" customHeight="1">
      <c r="B94" s="197"/>
      <c r="C94" s="198"/>
      <c r="D94" s="199" t="s">
        <v>162</v>
      </c>
      <c r="E94" s="200"/>
      <c r="F94" s="200"/>
      <c r="G94" s="200"/>
      <c r="H94" s="200"/>
      <c r="I94" s="201"/>
      <c r="J94" s="202">
        <f>J2601</f>
        <v>0</v>
      </c>
      <c r="K94" s="203"/>
    </row>
    <row r="95" s="9" customFormat="1" ht="19.92" customHeight="1">
      <c r="B95" s="197"/>
      <c r="C95" s="198"/>
      <c r="D95" s="199" t="s">
        <v>163</v>
      </c>
      <c r="E95" s="200"/>
      <c r="F95" s="200"/>
      <c r="G95" s="200"/>
      <c r="H95" s="200"/>
      <c r="I95" s="201"/>
      <c r="J95" s="202">
        <f>J2630</f>
        <v>0</v>
      </c>
      <c r="K95" s="203"/>
    </row>
    <row r="96" s="9" customFormat="1" ht="19.92" customHeight="1">
      <c r="B96" s="197"/>
      <c r="C96" s="198"/>
      <c r="D96" s="199" t="s">
        <v>164</v>
      </c>
      <c r="E96" s="200"/>
      <c r="F96" s="200"/>
      <c r="G96" s="200"/>
      <c r="H96" s="200"/>
      <c r="I96" s="201"/>
      <c r="J96" s="202">
        <f>J2770</f>
        <v>0</v>
      </c>
      <c r="K96" s="203"/>
    </row>
    <row r="97" s="9" customFormat="1" ht="19.92" customHeight="1">
      <c r="B97" s="197"/>
      <c r="C97" s="198"/>
      <c r="D97" s="199" t="s">
        <v>165</v>
      </c>
      <c r="E97" s="200"/>
      <c r="F97" s="200"/>
      <c r="G97" s="200"/>
      <c r="H97" s="200"/>
      <c r="I97" s="201"/>
      <c r="J97" s="202">
        <f>J2788</f>
        <v>0</v>
      </c>
      <c r="K97" s="203"/>
    </row>
    <row r="98" s="8" customFormat="1" ht="24.96" customHeight="1">
      <c r="B98" s="190"/>
      <c r="C98" s="191"/>
      <c r="D98" s="192" t="s">
        <v>166</v>
      </c>
      <c r="E98" s="193"/>
      <c r="F98" s="193"/>
      <c r="G98" s="193"/>
      <c r="H98" s="193"/>
      <c r="I98" s="194"/>
      <c r="J98" s="195">
        <f>J2790</f>
        <v>0</v>
      </c>
      <c r="K98" s="196"/>
    </row>
    <row r="99" s="9" customFormat="1" ht="19.92" customHeight="1">
      <c r="B99" s="197"/>
      <c r="C99" s="198"/>
      <c r="D99" s="199" t="s">
        <v>167</v>
      </c>
      <c r="E99" s="200"/>
      <c r="F99" s="200"/>
      <c r="G99" s="200"/>
      <c r="H99" s="200"/>
      <c r="I99" s="201"/>
      <c r="J99" s="202">
        <f>J2791</f>
        <v>0</v>
      </c>
      <c r="K99" s="203"/>
    </row>
    <row r="100" s="1" customFormat="1" ht="21.84" customHeight="1">
      <c r="B100" s="47"/>
      <c r="C100" s="48"/>
      <c r="D100" s="48"/>
      <c r="E100" s="48"/>
      <c r="F100" s="48"/>
      <c r="G100" s="48"/>
      <c r="H100" s="48"/>
      <c r="I100" s="157"/>
      <c r="J100" s="48"/>
      <c r="K100" s="52"/>
    </row>
    <row r="101" s="1" customFormat="1" ht="6.96" customHeight="1">
      <c r="B101" s="68"/>
      <c r="C101" s="69"/>
      <c r="D101" s="69"/>
      <c r="E101" s="69"/>
      <c r="F101" s="69"/>
      <c r="G101" s="69"/>
      <c r="H101" s="69"/>
      <c r="I101" s="179"/>
      <c r="J101" s="69"/>
      <c r="K101" s="70"/>
    </row>
    <row r="105" s="1" customFormat="1" ht="6.96" customHeight="1">
      <c r="B105" s="71"/>
      <c r="C105" s="72"/>
      <c r="D105" s="72"/>
      <c r="E105" s="72"/>
      <c r="F105" s="72"/>
      <c r="G105" s="72"/>
      <c r="H105" s="72"/>
      <c r="I105" s="182"/>
      <c r="J105" s="72"/>
      <c r="K105" s="72"/>
      <c r="L105" s="73"/>
    </row>
    <row r="106" s="1" customFormat="1" ht="36.96" customHeight="1">
      <c r="B106" s="47"/>
      <c r="C106" s="74" t="s">
        <v>168</v>
      </c>
      <c r="D106" s="75"/>
      <c r="E106" s="75"/>
      <c r="F106" s="75"/>
      <c r="G106" s="75"/>
      <c r="H106" s="75"/>
      <c r="I106" s="204"/>
      <c r="J106" s="75"/>
      <c r="K106" s="75"/>
      <c r="L106" s="73"/>
    </row>
    <row r="107" s="1" customFormat="1" ht="6.96" customHeight="1">
      <c r="B107" s="47"/>
      <c r="C107" s="75"/>
      <c r="D107" s="75"/>
      <c r="E107" s="75"/>
      <c r="F107" s="75"/>
      <c r="G107" s="75"/>
      <c r="H107" s="75"/>
      <c r="I107" s="204"/>
      <c r="J107" s="75"/>
      <c r="K107" s="75"/>
      <c r="L107" s="73"/>
    </row>
    <row r="108" s="1" customFormat="1" ht="14.4" customHeight="1">
      <c r="B108" s="47"/>
      <c r="C108" s="77" t="s">
        <v>18</v>
      </c>
      <c r="D108" s="75"/>
      <c r="E108" s="75"/>
      <c r="F108" s="75"/>
      <c r="G108" s="75"/>
      <c r="H108" s="75"/>
      <c r="I108" s="204"/>
      <c r="J108" s="75"/>
      <c r="K108" s="75"/>
      <c r="L108" s="73"/>
    </row>
    <row r="109" s="1" customFormat="1" ht="16.5" customHeight="1">
      <c r="B109" s="47"/>
      <c r="C109" s="75"/>
      <c r="D109" s="75"/>
      <c r="E109" s="205" t="str">
        <f>E7</f>
        <v>Rekonstrukce podstávkového domu č.p.106 Nový Bor</v>
      </c>
      <c r="F109" s="77"/>
      <c r="G109" s="77"/>
      <c r="H109" s="77"/>
      <c r="I109" s="204"/>
      <c r="J109" s="75"/>
      <c r="K109" s="75"/>
      <c r="L109" s="73"/>
    </row>
    <row r="110">
      <c r="B110" s="29"/>
      <c r="C110" s="77" t="s">
        <v>120</v>
      </c>
      <c r="D110" s="206"/>
      <c r="E110" s="206"/>
      <c r="F110" s="206"/>
      <c r="G110" s="206"/>
      <c r="H110" s="206"/>
      <c r="I110" s="149"/>
      <c r="J110" s="206"/>
      <c r="K110" s="206"/>
      <c r="L110" s="207"/>
    </row>
    <row r="111" s="1" customFormat="1" ht="16.5" customHeight="1">
      <c r="B111" s="47"/>
      <c r="C111" s="75"/>
      <c r="D111" s="75"/>
      <c r="E111" s="205" t="s">
        <v>121</v>
      </c>
      <c r="F111" s="75"/>
      <c r="G111" s="75"/>
      <c r="H111" s="75"/>
      <c r="I111" s="204"/>
      <c r="J111" s="75"/>
      <c r="K111" s="75"/>
      <c r="L111" s="73"/>
    </row>
    <row r="112" s="1" customFormat="1" ht="14.4" customHeight="1">
      <c r="B112" s="47"/>
      <c r="C112" s="77" t="s">
        <v>122</v>
      </c>
      <c r="D112" s="75"/>
      <c r="E112" s="75"/>
      <c r="F112" s="75"/>
      <c r="G112" s="75"/>
      <c r="H112" s="75"/>
      <c r="I112" s="204"/>
      <c r="J112" s="75"/>
      <c r="K112" s="75"/>
      <c r="L112" s="73"/>
    </row>
    <row r="113" s="1" customFormat="1" ht="17.25" customHeight="1">
      <c r="B113" s="47"/>
      <c r="C113" s="75"/>
      <c r="D113" s="75"/>
      <c r="E113" s="83" t="str">
        <f>E11</f>
        <v>D.1.1 - Architektonicko-stavební řešení</v>
      </c>
      <c r="F113" s="75"/>
      <c r="G113" s="75"/>
      <c r="H113" s="75"/>
      <c r="I113" s="204"/>
      <c r="J113" s="75"/>
      <c r="K113" s="75"/>
      <c r="L113" s="73"/>
    </row>
    <row r="114" s="1" customFormat="1" ht="6.96" customHeight="1">
      <c r="B114" s="47"/>
      <c r="C114" s="75"/>
      <c r="D114" s="75"/>
      <c r="E114" s="75"/>
      <c r="F114" s="75"/>
      <c r="G114" s="75"/>
      <c r="H114" s="75"/>
      <c r="I114" s="204"/>
      <c r="J114" s="75"/>
      <c r="K114" s="75"/>
      <c r="L114" s="73"/>
    </row>
    <row r="115" s="1" customFormat="1" ht="18" customHeight="1">
      <c r="B115" s="47"/>
      <c r="C115" s="77" t="s">
        <v>23</v>
      </c>
      <c r="D115" s="75"/>
      <c r="E115" s="75"/>
      <c r="F115" s="208" t="str">
        <f>F14</f>
        <v xml:space="preserve">č.parc.: 152,153 k.ú. Nový Bor </v>
      </c>
      <c r="G115" s="75"/>
      <c r="H115" s="75"/>
      <c r="I115" s="209" t="s">
        <v>25</v>
      </c>
      <c r="J115" s="86" t="str">
        <f>IF(J14="","",J14)</f>
        <v>11. 8. 2017</v>
      </c>
      <c r="K115" s="75"/>
      <c r="L115" s="73"/>
    </row>
    <row r="116" s="1" customFormat="1" ht="6.96" customHeight="1">
      <c r="B116" s="47"/>
      <c r="C116" s="75"/>
      <c r="D116" s="75"/>
      <c r="E116" s="75"/>
      <c r="F116" s="75"/>
      <c r="G116" s="75"/>
      <c r="H116" s="75"/>
      <c r="I116" s="204"/>
      <c r="J116" s="75"/>
      <c r="K116" s="75"/>
      <c r="L116" s="73"/>
    </row>
    <row r="117" s="1" customFormat="1">
      <c r="B117" s="47"/>
      <c r="C117" s="77" t="s">
        <v>27</v>
      </c>
      <c r="D117" s="75"/>
      <c r="E117" s="75"/>
      <c r="F117" s="208" t="str">
        <f>E17</f>
        <v>Město Nový Bor náměstí Míru 1, 473 01 Nový Bor</v>
      </c>
      <c r="G117" s="75"/>
      <c r="H117" s="75"/>
      <c r="I117" s="209" t="s">
        <v>35</v>
      </c>
      <c r="J117" s="208" t="str">
        <f>E23</f>
        <v>BKN,spol.s r.o.Vladislavova 29/I,566 01Vysoké Mýto</v>
      </c>
      <c r="K117" s="75"/>
      <c r="L117" s="73"/>
    </row>
    <row r="118" s="1" customFormat="1" ht="14.4" customHeight="1">
      <c r="B118" s="47"/>
      <c r="C118" s="77" t="s">
        <v>33</v>
      </c>
      <c r="D118" s="75"/>
      <c r="E118" s="75"/>
      <c r="F118" s="208" t="str">
        <f>IF(E20="","",E20)</f>
        <v/>
      </c>
      <c r="G118" s="75"/>
      <c r="H118" s="75"/>
      <c r="I118" s="204"/>
      <c r="J118" s="75"/>
      <c r="K118" s="75"/>
      <c r="L118" s="73"/>
    </row>
    <row r="119" s="1" customFormat="1" ht="10.32" customHeight="1">
      <c r="B119" s="47"/>
      <c r="C119" s="75"/>
      <c r="D119" s="75"/>
      <c r="E119" s="75"/>
      <c r="F119" s="75"/>
      <c r="G119" s="75"/>
      <c r="H119" s="75"/>
      <c r="I119" s="204"/>
      <c r="J119" s="75"/>
      <c r="K119" s="75"/>
      <c r="L119" s="73"/>
    </row>
    <row r="120" s="10" customFormat="1" ht="29.28" customHeight="1">
      <c r="B120" s="210"/>
      <c r="C120" s="211" t="s">
        <v>169</v>
      </c>
      <c r="D120" s="212" t="s">
        <v>61</v>
      </c>
      <c r="E120" s="212" t="s">
        <v>57</v>
      </c>
      <c r="F120" s="212" t="s">
        <v>170</v>
      </c>
      <c r="G120" s="212" t="s">
        <v>171</v>
      </c>
      <c r="H120" s="212" t="s">
        <v>172</v>
      </c>
      <c r="I120" s="213" t="s">
        <v>173</v>
      </c>
      <c r="J120" s="212" t="s">
        <v>126</v>
      </c>
      <c r="K120" s="214" t="s">
        <v>174</v>
      </c>
      <c r="L120" s="215"/>
      <c r="M120" s="103" t="s">
        <v>175</v>
      </c>
      <c r="N120" s="104" t="s">
        <v>46</v>
      </c>
      <c r="O120" s="104" t="s">
        <v>176</v>
      </c>
      <c r="P120" s="104" t="s">
        <v>177</v>
      </c>
      <c r="Q120" s="104" t="s">
        <v>178</v>
      </c>
      <c r="R120" s="104" t="s">
        <v>179</v>
      </c>
      <c r="S120" s="104" t="s">
        <v>180</v>
      </c>
      <c r="T120" s="105" t="s">
        <v>181</v>
      </c>
    </row>
    <row r="121" s="1" customFormat="1" ht="29.28" customHeight="1">
      <c r="B121" s="47"/>
      <c r="C121" s="109" t="s">
        <v>127</v>
      </c>
      <c r="D121" s="75"/>
      <c r="E121" s="75"/>
      <c r="F121" s="75"/>
      <c r="G121" s="75"/>
      <c r="H121" s="75"/>
      <c r="I121" s="204"/>
      <c r="J121" s="216">
        <f>BK121</f>
        <v>0</v>
      </c>
      <c r="K121" s="75"/>
      <c r="L121" s="73"/>
      <c r="M121" s="106"/>
      <c r="N121" s="107"/>
      <c r="O121" s="107"/>
      <c r="P121" s="217">
        <f>P122+P1203+P2790</f>
        <v>0</v>
      </c>
      <c r="Q121" s="107"/>
      <c r="R121" s="217">
        <f>R122+R1203+R2790</f>
        <v>369.83645296999998</v>
      </c>
      <c r="S121" s="107"/>
      <c r="T121" s="218">
        <f>T122+T1203+T2790</f>
        <v>233.26670200999996</v>
      </c>
      <c r="AT121" s="25" t="s">
        <v>75</v>
      </c>
      <c r="AU121" s="25" t="s">
        <v>128</v>
      </c>
      <c r="BK121" s="219">
        <f>BK122+BK1203+BK2790</f>
        <v>0</v>
      </c>
    </row>
    <row r="122" s="11" customFormat="1" ht="37.44" customHeight="1">
      <c r="B122" s="220"/>
      <c r="C122" s="221"/>
      <c r="D122" s="222" t="s">
        <v>75</v>
      </c>
      <c r="E122" s="223" t="s">
        <v>182</v>
      </c>
      <c r="F122" s="223" t="s">
        <v>183</v>
      </c>
      <c r="G122" s="221"/>
      <c r="H122" s="221"/>
      <c r="I122" s="224"/>
      <c r="J122" s="225">
        <f>BK122</f>
        <v>0</v>
      </c>
      <c r="K122" s="221"/>
      <c r="L122" s="226"/>
      <c r="M122" s="227"/>
      <c r="N122" s="228"/>
      <c r="O122" s="228"/>
      <c r="P122" s="229">
        <f>P123+P210+P220+P244+P391+P415+P435+P784+P791+P885+P1190+P1200</f>
        <v>0</v>
      </c>
      <c r="Q122" s="228"/>
      <c r="R122" s="229">
        <f>R123+R210+R220+R244+R391+R415+R435+R784+R791+R885+R1190+R1200</f>
        <v>291.83666654000001</v>
      </c>
      <c r="S122" s="228"/>
      <c r="T122" s="230">
        <f>T123+T210+T220+T244+T391+T415+T435+T784+T791+T885+T1190+T1200</f>
        <v>200.18037399999997</v>
      </c>
      <c r="AR122" s="231" t="s">
        <v>83</v>
      </c>
      <c r="AT122" s="232" t="s">
        <v>75</v>
      </c>
      <c r="AU122" s="232" t="s">
        <v>76</v>
      </c>
      <c r="AY122" s="231" t="s">
        <v>184</v>
      </c>
      <c r="BK122" s="233">
        <f>BK123+BK210+BK220+BK244+BK391+BK415+BK435+BK784+BK791+BK885+BK1190+BK1200</f>
        <v>0</v>
      </c>
    </row>
    <row r="123" s="11" customFormat="1" ht="19.92" customHeight="1">
      <c r="B123" s="220"/>
      <c r="C123" s="221"/>
      <c r="D123" s="222" t="s">
        <v>75</v>
      </c>
      <c r="E123" s="234" t="s">
        <v>83</v>
      </c>
      <c r="F123" s="234" t="s">
        <v>185</v>
      </c>
      <c r="G123" s="221"/>
      <c r="H123" s="221"/>
      <c r="I123" s="224"/>
      <c r="J123" s="235">
        <f>BK123</f>
        <v>0</v>
      </c>
      <c r="K123" s="221"/>
      <c r="L123" s="226"/>
      <c r="M123" s="227"/>
      <c r="N123" s="228"/>
      <c r="O123" s="228"/>
      <c r="P123" s="229">
        <f>SUM(P124:P209)</f>
        <v>0</v>
      </c>
      <c r="Q123" s="228"/>
      <c r="R123" s="229">
        <f>SUM(R124:R209)</f>
        <v>49.963050000000003</v>
      </c>
      <c r="S123" s="228"/>
      <c r="T123" s="230">
        <f>SUM(T124:T209)</f>
        <v>0</v>
      </c>
      <c r="AR123" s="231" t="s">
        <v>83</v>
      </c>
      <c r="AT123" s="232" t="s">
        <v>75</v>
      </c>
      <c r="AU123" s="232" t="s">
        <v>83</v>
      </c>
      <c r="AY123" s="231" t="s">
        <v>184</v>
      </c>
      <c r="BK123" s="233">
        <f>SUM(BK124:BK209)</f>
        <v>0</v>
      </c>
    </row>
    <row r="124" s="1" customFormat="1" ht="25.5" customHeight="1">
      <c r="B124" s="47"/>
      <c r="C124" s="236" t="s">
        <v>83</v>
      </c>
      <c r="D124" s="236" t="s">
        <v>186</v>
      </c>
      <c r="E124" s="237" t="s">
        <v>187</v>
      </c>
      <c r="F124" s="238" t="s">
        <v>188</v>
      </c>
      <c r="G124" s="239" t="s">
        <v>189</v>
      </c>
      <c r="H124" s="240">
        <v>1</v>
      </c>
      <c r="I124" s="241"/>
      <c r="J124" s="242">
        <f>ROUND(I124*H124,2)</f>
        <v>0</v>
      </c>
      <c r="K124" s="238" t="s">
        <v>190</v>
      </c>
      <c r="L124" s="73"/>
      <c r="M124" s="243" t="s">
        <v>21</v>
      </c>
      <c r="N124" s="244" t="s">
        <v>47</v>
      </c>
      <c r="O124" s="48"/>
      <c r="P124" s="245">
        <f>O124*H124</f>
        <v>0</v>
      </c>
      <c r="Q124" s="245">
        <v>0</v>
      </c>
      <c r="R124" s="245">
        <f>Q124*H124</f>
        <v>0</v>
      </c>
      <c r="S124" s="245">
        <v>0</v>
      </c>
      <c r="T124" s="246">
        <f>S124*H124</f>
        <v>0</v>
      </c>
      <c r="AR124" s="25" t="s">
        <v>191</v>
      </c>
      <c r="AT124" s="25" t="s">
        <v>186</v>
      </c>
      <c r="AU124" s="25" t="s">
        <v>85</v>
      </c>
      <c r="AY124" s="25" t="s">
        <v>184</v>
      </c>
      <c r="BE124" s="247">
        <f>IF(N124="základní",J124,0)</f>
        <v>0</v>
      </c>
      <c r="BF124" s="247">
        <f>IF(N124="snížená",J124,0)</f>
        <v>0</v>
      </c>
      <c r="BG124" s="247">
        <f>IF(N124="zákl. přenesená",J124,0)</f>
        <v>0</v>
      </c>
      <c r="BH124" s="247">
        <f>IF(N124="sníž. přenesená",J124,0)</f>
        <v>0</v>
      </c>
      <c r="BI124" s="247">
        <f>IF(N124="nulová",J124,0)</f>
        <v>0</v>
      </c>
      <c r="BJ124" s="25" t="s">
        <v>83</v>
      </c>
      <c r="BK124" s="247">
        <f>ROUND(I124*H124,2)</f>
        <v>0</v>
      </c>
      <c r="BL124" s="25" t="s">
        <v>191</v>
      </c>
      <c r="BM124" s="25" t="s">
        <v>192</v>
      </c>
    </row>
    <row r="125" s="1" customFormat="1">
      <c r="B125" s="47"/>
      <c r="C125" s="75"/>
      <c r="D125" s="248" t="s">
        <v>193</v>
      </c>
      <c r="E125" s="75"/>
      <c r="F125" s="249" t="s">
        <v>194</v>
      </c>
      <c r="G125" s="75"/>
      <c r="H125" s="75"/>
      <c r="I125" s="204"/>
      <c r="J125" s="75"/>
      <c r="K125" s="75"/>
      <c r="L125" s="73"/>
      <c r="M125" s="250"/>
      <c r="N125" s="48"/>
      <c r="O125" s="48"/>
      <c r="P125" s="48"/>
      <c r="Q125" s="48"/>
      <c r="R125" s="48"/>
      <c r="S125" s="48"/>
      <c r="T125" s="96"/>
      <c r="AT125" s="25" t="s">
        <v>193</v>
      </c>
      <c r="AU125" s="25" t="s">
        <v>85</v>
      </c>
    </row>
    <row r="126" s="12" customFormat="1">
      <c r="B126" s="251"/>
      <c r="C126" s="252"/>
      <c r="D126" s="248" t="s">
        <v>195</v>
      </c>
      <c r="E126" s="253" t="s">
        <v>21</v>
      </c>
      <c r="F126" s="254" t="s">
        <v>196</v>
      </c>
      <c r="G126" s="252"/>
      <c r="H126" s="255">
        <v>1</v>
      </c>
      <c r="I126" s="256"/>
      <c r="J126" s="252"/>
      <c r="K126" s="252"/>
      <c r="L126" s="257"/>
      <c r="M126" s="258"/>
      <c r="N126" s="259"/>
      <c r="O126" s="259"/>
      <c r="P126" s="259"/>
      <c r="Q126" s="259"/>
      <c r="R126" s="259"/>
      <c r="S126" s="259"/>
      <c r="T126" s="260"/>
      <c r="AT126" s="261" t="s">
        <v>195</v>
      </c>
      <c r="AU126" s="261" t="s">
        <v>85</v>
      </c>
      <c r="AV126" s="12" t="s">
        <v>85</v>
      </c>
      <c r="AW126" s="12" t="s">
        <v>39</v>
      </c>
      <c r="AX126" s="12" t="s">
        <v>83</v>
      </c>
      <c r="AY126" s="261" t="s">
        <v>184</v>
      </c>
    </row>
    <row r="127" s="1" customFormat="1" ht="25.5" customHeight="1">
      <c r="B127" s="47"/>
      <c r="C127" s="236" t="s">
        <v>85</v>
      </c>
      <c r="D127" s="236" t="s">
        <v>186</v>
      </c>
      <c r="E127" s="237" t="s">
        <v>197</v>
      </c>
      <c r="F127" s="238" t="s">
        <v>198</v>
      </c>
      <c r="G127" s="239" t="s">
        <v>189</v>
      </c>
      <c r="H127" s="240">
        <v>1</v>
      </c>
      <c r="I127" s="241"/>
      <c r="J127" s="242">
        <f>ROUND(I127*H127,2)</f>
        <v>0</v>
      </c>
      <c r="K127" s="238" t="s">
        <v>190</v>
      </c>
      <c r="L127" s="73"/>
      <c r="M127" s="243" t="s">
        <v>21</v>
      </c>
      <c r="N127" s="244" t="s">
        <v>47</v>
      </c>
      <c r="O127" s="48"/>
      <c r="P127" s="245">
        <f>O127*H127</f>
        <v>0</v>
      </c>
      <c r="Q127" s="245">
        <v>5.0000000000000002E-05</v>
      </c>
      <c r="R127" s="245">
        <f>Q127*H127</f>
        <v>5.0000000000000002E-05</v>
      </c>
      <c r="S127" s="245">
        <v>0</v>
      </c>
      <c r="T127" s="246">
        <f>S127*H127</f>
        <v>0</v>
      </c>
      <c r="AR127" s="25" t="s">
        <v>191</v>
      </c>
      <c r="AT127" s="25" t="s">
        <v>186</v>
      </c>
      <c r="AU127" s="25" t="s">
        <v>85</v>
      </c>
      <c r="AY127" s="25" t="s">
        <v>184</v>
      </c>
      <c r="BE127" s="247">
        <f>IF(N127="základní",J127,0)</f>
        <v>0</v>
      </c>
      <c r="BF127" s="247">
        <f>IF(N127="snížená",J127,0)</f>
        <v>0</v>
      </c>
      <c r="BG127" s="247">
        <f>IF(N127="zákl. přenesená",J127,0)</f>
        <v>0</v>
      </c>
      <c r="BH127" s="247">
        <f>IF(N127="sníž. přenesená",J127,0)</f>
        <v>0</v>
      </c>
      <c r="BI127" s="247">
        <f>IF(N127="nulová",J127,0)</f>
        <v>0</v>
      </c>
      <c r="BJ127" s="25" t="s">
        <v>83</v>
      </c>
      <c r="BK127" s="247">
        <f>ROUND(I127*H127,2)</f>
        <v>0</v>
      </c>
      <c r="BL127" s="25" t="s">
        <v>191</v>
      </c>
      <c r="BM127" s="25" t="s">
        <v>199</v>
      </c>
    </row>
    <row r="128" s="1" customFormat="1">
      <c r="B128" s="47"/>
      <c r="C128" s="75"/>
      <c r="D128" s="248" t="s">
        <v>193</v>
      </c>
      <c r="E128" s="75"/>
      <c r="F128" s="249" t="s">
        <v>200</v>
      </c>
      <c r="G128" s="75"/>
      <c r="H128" s="75"/>
      <c r="I128" s="204"/>
      <c r="J128" s="75"/>
      <c r="K128" s="75"/>
      <c r="L128" s="73"/>
      <c r="M128" s="250"/>
      <c r="N128" s="48"/>
      <c r="O128" s="48"/>
      <c r="P128" s="48"/>
      <c r="Q128" s="48"/>
      <c r="R128" s="48"/>
      <c r="S128" s="48"/>
      <c r="T128" s="96"/>
      <c r="AT128" s="25" t="s">
        <v>193</v>
      </c>
      <c r="AU128" s="25" t="s">
        <v>85</v>
      </c>
    </row>
    <row r="129" s="1" customFormat="1" ht="38.25" customHeight="1">
      <c r="B129" s="47"/>
      <c r="C129" s="236" t="s">
        <v>201</v>
      </c>
      <c r="D129" s="236" t="s">
        <v>186</v>
      </c>
      <c r="E129" s="237" t="s">
        <v>202</v>
      </c>
      <c r="F129" s="238" t="s">
        <v>203</v>
      </c>
      <c r="G129" s="239" t="s">
        <v>204</v>
      </c>
      <c r="H129" s="240">
        <v>57.908000000000001</v>
      </c>
      <c r="I129" s="241"/>
      <c r="J129" s="242">
        <f>ROUND(I129*H129,2)</f>
        <v>0</v>
      </c>
      <c r="K129" s="238" t="s">
        <v>190</v>
      </c>
      <c r="L129" s="73"/>
      <c r="M129" s="243" t="s">
        <v>21</v>
      </c>
      <c r="N129" s="244" t="s">
        <v>47</v>
      </c>
      <c r="O129" s="48"/>
      <c r="P129" s="245">
        <f>O129*H129</f>
        <v>0</v>
      </c>
      <c r="Q129" s="245">
        <v>0</v>
      </c>
      <c r="R129" s="245">
        <f>Q129*H129</f>
        <v>0</v>
      </c>
      <c r="S129" s="245">
        <v>0</v>
      </c>
      <c r="T129" s="246">
        <f>S129*H129</f>
        <v>0</v>
      </c>
      <c r="AR129" s="25" t="s">
        <v>191</v>
      </c>
      <c r="AT129" s="25" t="s">
        <v>186</v>
      </c>
      <c r="AU129" s="25" t="s">
        <v>85</v>
      </c>
      <c r="AY129" s="25" t="s">
        <v>184</v>
      </c>
      <c r="BE129" s="247">
        <f>IF(N129="základní",J129,0)</f>
        <v>0</v>
      </c>
      <c r="BF129" s="247">
        <f>IF(N129="snížená",J129,0)</f>
        <v>0</v>
      </c>
      <c r="BG129" s="247">
        <f>IF(N129="zákl. přenesená",J129,0)</f>
        <v>0</v>
      </c>
      <c r="BH129" s="247">
        <f>IF(N129="sníž. přenesená",J129,0)</f>
        <v>0</v>
      </c>
      <c r="BI129" s="247">
        <f>IF(N129="nulová",J129,0)</f>
        <v>0</v>
      </c>
      <c r="BJ129" s="25" t="s">
        <v>83</v>
      </c>
      <c r="BK129" s="247">
        <f>ROUND(I129*H129,2)</f>
        <v>0</v>
      </c>
      <c r="BL129" s="25" t="s">
        <v>191</v>
      </c>
      <c r="BM129" s="25" t="s">
        <v>205</v>
      </c>
    </row>
    <row r="130" s="1" customFormat="1">
      <c r="B130" s="47"/>
      <c r="C130" s="75"/>
      <c r="D130" s="248" t="s">
        <v>193</v>
      </c>
      <c r="E130" s="75"/>
      <c r="F130" s="249" t="s">
        <v>206</v>
      </c>
      <c r="G130" s="75"/>
      <c r="H130" s="75"/>
      <c r="I130" s="204"/>
      <c r="J130" s="75"/>
      <c r="K130" s="75"/>
      <c r="L130" s="73"/>
      <c r="M130" s="250"/>
      <c r="N130" s="48"/>
      <c r="O130" s="48"/>
      <c r="P130" s="48"/>
      <c r="Q130" s="48"/>
      <c r="R130" s="48"/>
      <c r="S130" s="48"/>
      <c r="T130" s="96"/>
      <c r="AT130" s="25" t="s">
        <v>193</v>
      </c>
      <c r="AU130" s="25" t="s">
        <v>85</v>
      </c>
    </row>
    <row r="131" s="13" customFormat="1">
      <c r="B131" s="262"/>
      <c r="C131" s="263"/>
      <c r="D131" s="248" t="s">
        <v>195</v>
      </c>
      <c r="E131" s="264" t="s">
        <v>21</v>
      </c>
      <c r="F131" s="265" t="s">
        <v>207</v>
      </c>
      <c r="G131" s="263"/>
      <c r="H131" s="264" t="s">
        <v>21</v>
      </c>
      <c r="I131" s="266"/>
      <c r="J131" s="263"/>
      <c r="K131" s="263"/>
      <c r="L131" s="267"/>
      <c r="M131" s="268"/>
      <c r="N131" s="269"/>
      <c r="O131" s="269"/>
      <c r="P131" s="269"/>
      <c r="Q131" s="269"/>
      <c r="R131" s="269"/>
      <c r="S131" s="269"/>
      <c r="T131" s="270"/>
      <c r="AT131" s="271" t="s">
        <v>195</v>
      </c>
      <c r="AU131" s="271" t="s">
        <v>85</v>
      </c>
      <c r="AV131" s="13" t="s">
        <v>83</v>
      </c>
      <c r="AW131" s="13" t="s">
        <v>39</v>
      </c>
      <c r="AX131" s="13" t="s">
        <v>76</v>
      </c>
      <c r="AY131" s="271" t="s">
        <v>184</v>
      </c>
    </row>
    <row r="132" s="12" customFormat="1">
      <c r="B132" s="251"/>
      <c r="C132" s="252"/>
      <c r="D132" s="248" t="s">
        <v>195</v>
      </c>
      <c r="E132" s="253" t="s">
        <v>21</v>
      </c>
      <c r="F132" s="254" t="s">
        <v>208</v>
      </c>
      <c r="G132" s="252"/>
      <c r="H132" s="255">
        <v>55.558999999999998</v>
      </c>
      <c r="I132" s="256"/>
      <c r="J132" s="252"/>
      <c r="K132" s="252"/>
      <c r="L132" s="257"/>
      <c r="M132" s="258"/>
      <c r="N132" s="259"/>
      <c r="O132" s="259"/>
      <c r="P132" s="259"/>
      <c r="Q132" s="259"/>
      <c r="R132" s="259"/>
      <c r="S132" s="259"/>
      <c r="T132" s="260"/>
      <c r="AT132" s="261" t="s">
        <v>195</v>
      </c>
      <c r="AU132" s="261" t="s">
        <v>85</v>
      </c>
      <c r="AV132" s="12" t="s">
        <v>85</v>
      </c>
      <c r="AW132" s="12" t="s">
        <v>39</v>
      </c>
      <c r="AX132" s="12" t="s">
        <v>76</v>
      </c>
      <c r="AY132" s="261" t="s">
        <v>184</v>
      </c>
    </row>
    <row r="133" s="13" customFormat="1">
      <c r="B133" s="262"/>
      <c r="C133" s="263"/>
      <c r="D133" s="248" t="s">
        <v>195</v>
      </c>
      <c r="E133" s="264" t="s">
        <v>21</v>
      </c>
      <c r="F133" s="265" t="s">
        <v>209</v>
      </c>
      <c r="G133" s="263"/>
      <c r="H133" s="264" t="s">
        <v>21</v>
      </c>
      <c r="I133" s="266"/>
      <c r="J133" s="263"/>
      <c r="K133" s="263"/>
      <c r="L133" s="267"/>
      <c r="M133" s="268"/>
      <c r="N133" s="269"/>
      <c r="O133" s="269"/>
      <c r="P133" s="269"/>
      <c r="Q133" s="269"/>
      <c r="R133" s="269"/>
      <c r="S133" s="269"/>
      <c r="T133" s="270"/>
      <c r="AT133" s="271" t="s">
        <v>195</v>
      </c>
      <c r="AU133" s="271" t="s">
        <v>85</v>
      </c>
      <c r="AV133" s="13" t="s">
        <v>83</v>
      </c>
      <c r="AW133" s="13" t="s">
        <v>39</v>
      </c>
      <c r="AX133" s="13" t="s">
        <v>76</v>
      </c>
      <c r="AY133" s="271" t="s">
        <v>184</v>
      </c>
    </row>
    <row r="134" s="12" customFormat="1">
      <c r="B134" s="251"/>
      <c r="C134" s="252"/>
      <c r="D134" s="248" t="s">
        <v>195</v>
      </c>
      <c r="E134" s="253" t="s">
        <v>21</v>
      </c>
      <c r="F134" s="254" t="s">
        <v>210</v>
      </c>
      <c r="G134" s="252"/>
      <c r="H134" s="255">
        <v>2.3490000000000002</v>
      </c>
      <c r="I134" s="256"/>
      <c r="J134" s="252"/>
      <c r="K134" s="252"/>
      <c r="L134" s="257"/>
      <c r="M134" s="258"/>
      <c r="N134" s="259"/>
      <c r="O134" s="259"/>
      <c r="P134" s="259"/>
      <c r="Q134" s="259"/>
      <c r="R134" s="259"/>
      <c r="S134" s="259"/>
      <c r="T134" s="260"/>
      <c r="AT134" s="261" t="s">
        <v>195</v>
      </c>
      <c r="AU134" s="261" t="s">
        <v>85</v>
      </c>
      <c r="AV134" s="12" t="s">
        <v>85</v>
      </c>
      <c r="AW134" s="12" t="s">
        <v>39</v>
      </c>
      <c r="AX134" s="12" t="s">
        <v>76</v>
      </c>
      <c r="AY134" s="261" t="s">
        <v>184</v>
      </c>
    </row>
    <row r="135" s="14" customFormat="1">
      <c r="B135" s="272"/>
      <c r="C135" s="273"/>
      <c r="D135" s="248" t="s">
        <v>195</v>
      </c>
      <c r="E135" s="274" t="s">
        <v>21</v>
      </c>
      <c r="F135" s="275" t="s">
        <v>211</v>
      </c>
      <c r="G135" s="273"/>
      <c r="H135" s="276">
        <v>57.908000000000001</v>
      </c>
      <c r="I135" s="277"/>
      <c r="J135" s="273"/>
      <c r="K135" s="273"/>
      <c r="L135" s="278"/>
      <c r="M135" s="279"/>
      <c r="N135" s="280"/>
      <c r="O135" s="280"/>
      <c r="P135" s="280"/>
      <c r="Q135" s="280"/>
      <c r="R135" s="280"/>
      <c r="S135" s="280"/>
      <c r="T135" s="281"/>
      <c r="AT135" s="282" t="s">
        <v>195</v>
      </c>
      <c r="AU135" s="282" t="s">
        <v>85</v>
      </c>
      <c r="AV135" s="14" t="s">
        <v>191</v>
      </c>
      <c r="AW135" s="14" t="s">
        <v>39</v>
      </c>
      <c r="AX135" s="14" t="s">
        <v>83</v>
      </c>
      <c r="AY135" s="282" t="s">
        <v>184</v>
      </c>
    </row>
    <row r="136" s="1" customFormat="1" ht="25.5" customHeight="1">
      <c r="B136" s="47"/>
      <c r="C136" s="236" t="s">
        <v>191</v>
      </c>
      <c r="D136" s="236" t="s">
        <v>186</v>
      </c>
      <c r="E136" s="237" t="s">
        <v>212</v>
      </c>
      <c r="F136" s="238" t="s">
        <v>213</v>
      </c>
      <c r="G136" s="239" t="s">
        <v>204</v>
      </c>
      <c r="H136" s="240">
        <v>21.550000000000001</v>
      </c>
      <c r="I136" s="241"/>
      <c r="J136" s="242">
        <f>ROUND(I136*H136,2)</f>
        <v>0</v>
      </c>
      <c r="K136" s="238" t="s">
        <v>190</v>
      </c>
      <c r="L136" s="73"/>
      <c r="M136" s="243" t="s">
        <v>21</v>
      </c>
      <c r="N136" s="244" t="s">
        <v>47</v>
      </c>
      <c r="O136" s="48"/>
      <c r="P136" s="245">
        <f>O136*H136</f>
        <v>0</v>
      </c>
      <c r="Q136" s="245">
        <v>0</v>
      </c>
      <c r="R136" s="245">
        <f>Q136*H136</f>
        <v>0</v>
      </c>
      <c r="S136" s="245">
        <v>0</v>
      </c>
      <c r="T136" s="246">
        <f>S136*H136</f>
        <v>0</v>
      </c>
      <c r="AR136" s="25" t="s">
        <v>191</v>
      </c>
      <c r="AT136" s="25" t="s">
        <v>186</v>
      </c>
      <c r="AU136" s="25" t="s">
        <v>85</v>
      </c>
      <c r="AY136" s="25" t="s">
        <v>184</v>
      </c>
      <c r="BE136" s="247">
        <f>IF(N136="základní",J136,0)</f>
        <v>0</v>
      </c>
      <c r="BF136" s="247">
        <f>IF(N136="snížená",J136,0)</f>
        <v>0</v>
      </c>
      <c r="BG136" s="247">
        <f>IF(N136="zákl. přenesená",J136,0)</f>
        <v>0</v>
      </c>
      <c r="BH136" s="247">
        <f>IF(N136="sníž. přenesená",J136,0)</f>
        <v>0</v>
      </c>
      <c r="BI136" s="247">
        <f>IF(N136="nulová",J136,0)</f>
        <v>0</v>
      </c>
      <c r="BJ136" s="25" t="s">
        <v>83</v>
      </c>
      <c r="BK136" s="247">
        <f>ROUND(I136*H136,2)</f>
        <v>0</v>
      </c>
      <c r="BL136" s="25" t="s">
        <v>191</v>
      </c>
      <c r="BM136" s="25" t="s">
        <v>214</v>
      </c>
    </row>
    <row r="137" s="1" customFormat="1">
      <c r="B137" s="47"/>
      <c r="C137" s="75"/>
      <c r="D137" s="248" t="s">
        <v>193</v>
      </c>
      <c r="E137" s="75"/>
      <c r="F137" s="249" t="s">
        <v>215</v>
      </c>
      <c r="G137" s="75"/>
      <c r="H137" s="75"/>
      <c r="I137" s="204"/>
      <c r="J137" s="75"/>
      <c r="K137" s="75"/>
      <c r="L137" s="73"/>
      <c r="M137" s="250"/>
      <c r="N137" s="48"/>
      <c r="O137" s="48"/>
      <c r="P137" s="48"/>
      <c r="Q137" s="48"/>
      <c r="R137" s="48"/>
      <c r="S137" s="48"/>
      <c r="T137" s="96"/>
      <c r="AT137" s="25" t="s">
        <v>193</v>
      </c>
      <c r="AU137" s="25" t="s">
        <v>85</v>
      </c>
    </row>
    <row r="138" s="13" customFormat="1">
      <c r="B138" s="262"/>
      <c r="C138" s="263"/>
      <c r="D138" s="248" t="s">
        <v>195</v>
      </c>
      <c r="E138" s="264" t="s">
        <v>21</v>
      </c>
      <c r="F138" s="265" t="s">
        <v>216</v>
      </c>
      <c r="G138" s="263"/>
      <c r="H138" s="264" t="s">
        <v>21</v>
      </c>
      <c r="I138" s="266"/>
      <c r="J138" s="263"/>
      <c r="K138" s="263"/>
      <c r="L138" s="267"/>
      <c r="M138" s="268"/>
      <c r="N138" s="269"/>
      <c r="O138" s="269"/>
      <c r="P138" s="269"/>
      <c r="Q138" s="269"/>
      <c r="R138" s="269"/>
      <c r="S138" s="269"/>
      <c r="T138" s="270"/>
      <c r="AT138" s="271" t="s">
        <v>195</v>
      </c>
      <c r="AU138" s="271" t="s">
        <v>85</v>
      </c>
      <c r="AV138" s="13" t="s">
        <v>83</v>
      </c>
      <c r="AW138" s="13" t="s">
        <v>39</v>
      </c>
      <c r="AX138" s="13" t="s">
        <v>76</v>
      </c>
      <c r="AY138" s="271" t="s">
        <v>184</v>
      </c>
    </row>
    <row r="139" s="12" customFormat="1">
      <c r="B139" s="251"/>
      <c r="C139" s="252"/>
      <c r="D139" s="248" t="s">
        <v>195</v>
      </c>
      <c r="E139" s="253" t="s">
        <v>21</v>
      </c>
      <c r="F139" s="254" t="s">
        <v>217</v>
      </c>
      <c r="G139" s="252"/>
      <c r="H139" s="255">
        <v>1.155</v>
      </c>
      <c r="I139" s="256"/>
      <c r="J139" s="252"/>
      <c r="K139" s="252"/>
      <c r="L139" s="257"/>
      <c r="M139" s="258"/>
      <c r="N139" s="259"/>
      <c r="O139" s="259"/>
      <c r="P139" s="259"/>
      <c r="Q139" s="259"/>
      <c r="R139" s="259"/>
      <c r="S139" s="259"/>
      <c r="T139" s="260"/>
      <c r="AT139" s="261" t="s">
        <v>195</v>
      </c>
      <c r="AU139" s="261" t="s">
        <v>85</v>
      </c>
      <c r="AV139" s="12" t="s">
        <v>85</v>
      </c>
      <c r="AW139" s="12" t="s">
        <v>39</v>
      </c>
      <c r="AX139" s="12" t="s">
        <v>76</v>
      </c>
      <c r="AY139" s="261" t="s">
        <v>184</v>
      </c>
    </row>
    <row r="140" s="12" customFormat="1">
      <c r="B140" s="251"/>
      <c r="C140" s="252"/>
      <c r="D140" s="248" t="s">
        <v>195</v>
      </c>
      <c r="E140" s="253" t="s">
        <v>21</v>
      </c>
      <c r="F140" s="254" t="s">
        <v>218</v>
      </c>
      <c r="G140" s="252"/>
      <c r="H140" s="255">
        <v>1.8560000000000001</v>
      </c>
      <c r="I140" s="256"/>
      <c r="J140" s="252"/>
      <c r="K140" s="252"/>
      <c r="L140" s="257"/>
      <c r="M140" s="258"/>
      <c r="N140" s="259"/>
      <c r="O140" s="259"/>
      <c r="P140" s="259"/>
      <c r="Q140" s="259"/>
      <c r="R140" s="259"/>
      <c r="S140" s="259"/>
      <c r="T140" s="260"/>
      <c r="AT140" s="261" t="s">
        <v>195</v>
      </c>
      <c r="AU140" s="261" t="s">
        <v>85</v>
      </c>
      <c r="AV140" s="12" t="s">
        <v>85</v>
      </c>
      <c r="AW140" s="12" t="s">
        <v>39</v>
      </c>
      <c r="AX140" s="12" t="s">
        <v>76</v>
      </c>
      <c r="AY140" s="261" t="s">
        <v>184</v>
      </c>
    </row>
    <row r="141" s="12" customFormat="1">
      <c r="B141" s="251"/>
      <c r="C141" s="252"/>
      <c r="D141" s="248" t="s">
        <v>195</v>
      </c>
      <c r="E141" s="253" t="s">
        <v>21</v>
      </c>
      <c r="F141" s="254" t="s">
        <v>219</v>
      </c>
      <c r="G141" s="252"/>
      <c r="H141" s="255">
        <v>1.9670000000000001</v>
      </c>
      <c r="I141" s="256"/>
      <c r="J141" s="252"/>
      <c r="K141" s="252"/>
      <c r="L141" s="257"/>
      <c r="M141" s="258"/>
      <c r="N141" s="259"/>
      <c r="O141" s="259"/>
      <c r="P141" s="259"/>
      <c r="Q141" s="259"/>
      <c r="R141" s="259"/>
      <c r="S141" s="259"/>
      <c r="T141" s="260"/>
      <c r="AT141" s="261" t="s">
        <v>195</v>
      </c>
      <c r="AU141" s="261" t="s">
        <v>85</v>
      </c>
      <c r="AV141" s="12" t="s">
        <v>85</v>
      </c>
      <c r="AW141" s="12" t="s">
        <v>39</v>
      </c>
      <c r="AX141" s="12" t="s">
        <v>76</v>
      </c>
      <c r="AY141" s="261" t="s">
        <v>184</v>
      </c>
    </row>
    <row r="142" s="12" customFormat="1">
      <c r="B142" s="251"/>
      <c r="C142" s="252"/>
      <c r="D142" s="248" t="s">
        <v>195</v>
      </c>
      <c r="E142" s="253" t="s">
        <v>21</v>
      </c>
      <c r="F142" s="254" t="s">
        <v>220</v>
      </c>
      <c r="G142" s="252"/>
      <c r="H142" s="255">
        <v>1.456</v>
      </c>
      <c r="I142" s="256"/>
      <c r="J142" s="252"/>
      <c r="K142" s="252"/>
      <c r="L142" s="257"/>
      <c r="M142" s="258"/>
      <c r="N142" s="259"/>
      <c r="O142" s="259"/>
      <c r="P142" s="259"/>
      <c r="Q142" s="259"/>
      <c r="R142" s="259"/>
      <c r="S142" s="259"/>
      <c r="T142" s="260"/>
      <c r="AT142" s="261" t="s">
        <v>195</v>
      </c>
      <c r="AU142" s="261" t="s">
        <v>85</v>
      </c>
      <c r="AV142" s="12" t="s">
        <v>85</v>
      </c>
      <c r="AW142" s="12" t="s">
        <v>39</v>
      </c>
      <c r="AX142" s="12" t="s">
        <v>76</v>
      </c>
      <c r="AY142" s="261" t="s">
        <v>184</v>
      </c>
    </row>
    <row r="143" s="13" customFormat="1">
      <c r="B143" s="262"/>
      <c r="C143" s="263"/>
      <c r="D143" s="248" t="s">
        <v>195</v>
      </c>
      <c r="E143" s="264" t="s">
        <v>21</v>
      </c>
      <c r="F143" s="265" t="s">
        <v>221</v>
      </c>
      <c r="G143" s="263"/>
      <c r="H143" s="264" t="s">
        <v>21</v>
      </c>
      <c r="I143" s="266"/>
      <c r="J143" s="263"/>
      <c r="K143" s="263"/>
      <c r="L143" s="267"/>
      <c r="M143" s="268"/>
      <c r="N143" s="269"/>
      <c r="O143" s="269"/>
      <c r="P143" s="269"/>
      <c r="Q143" s="269"/>
      <c r="R143" s="269"/>
      <c r="S143" s="269"/>
      <c r="T143" s="270"/>
      <c r="AT143" s="271" t="s">
        <v>195</v>
      </c>
      <c r="AU143" s="271" t="s">
        <v>85</v>
      </c>
      <c r="AV143" s="13" t="s">
        <v>83</v>
      </c>
      <c r="AW143" s="13" t="s">
        <v>39</v>
      </c>
      <c r="AX143" s="13" t="s">
        <v>76</v>
      </c>
      <c r="AY143" s="271" t="s">
        <v>184</v>
      </c>
    </row>
    <row r="144" s="12" customFormat="1">
      <c r="B144" s="251"/>
      <c r="C144" s="252"/>
      <c r="D144" s="248" t="s">
        <v>195</v>
      </c>
      <c r="E144" s="253" t="s">
        <v>21</v>
      </c>
      <c r="F144" s="254" t="s">
        <v>222</v>
      </c>
      <c r="G144" s="252"/>
      <c r="H144" s="255">
        <v>0.93300000000000005</v>
      </c>
      <c r="I144" s="256"/>
      <c r="J144" s="252"/>
      <c r="K144" s="252"/>
      <c r="L144" s="257"/>
      <c r="M144" s="258"/>
      <c r="N144" s="259"/>
      <c r="O144" s="259"/>
      <c r="P144" s="259"/>
      <c r="Q144" s="259"/>
      <c r="R144" s="259"/>
      <c r="S144" s="259"/>
      <c r="T144" s="260"/>
      <c r="AT144" s="261" t="s">
        <v>195</v>
      </c>
      <c r="AU144" s="261" t="s">
        <v>85</v>
      </c>
      <c r="AV144" s="12" t="s">
        <v>85</v>
      </c>
      <c r="AW144" s="12" t="s">
        <v>39</v>
      </c>
      <c r="AX144" s="12" t="s">
        <v>76</v>
      </c>
      <c r="AY144" s="261" t="s">
        <v>184</v>
      </c>
    </row>
    <row r="145" s="12" customFormat="1">
      <c r="B145" s="251"/>
      <c r="C145" s="252"/>
      <c r="D145" s="248" t="s">
        <v>195</v>
      </c>
      <c r="E145" s="253" t="s">
        <v>21</v>
      </c>
      <c r="F145" s="254" t="s">
        <v>223</v>
      </c>
      <c r="G145" s="252"/>
      <c r="H145" s="255">
        <v>0.997</v>
      </c>
      <c r="I145" s="256"/>
      <c r="J145" s="252"/>
      <c r="K145" s="252"/>
      <c r="L145" s="257"/>
      <c r="M145" s="258"/>
      <c r="N145" s="259"/>
      <c r="O145" s="259"/>
      <c r="P145" s="259"/>
      <c r="Q145" s="259"/>
      <c r="R145" s="259"/>
      <c r="S145" s="259"/>
      <c r="T145" s="260"/>
      <c r="AT145" s="261" t="s">
        <v>195</v>
      </c>
      <c r="AU145" s="261" t="s">
        <v>85</v>
      </c>
      <c r="AV145" s="12" t="s">
        <v>85</v>
      </c>
      <c r="AW145" s="12" t="s">
        <v>39</v>
      </c>
      <c r="AX145" s="12" t="s">
        <v>76</v>
      </c>
      <c r="AY145" s="261" t="s">
        <v>184</v>
      </c>
    </row>
    <row r="146" s="12" customFormat="1">
      <c r="B146" s="251"/>
      <c r="C146" s="252"/>
      <c r="D146" s="248" t="s">
        <v>195</v>
      </c>
      <c r="E146" s="253" t="s">
        <v>21</v>
      </c>
      <c r="F146" s="254" t="s">
        <v>224</v>
      </c>
      <c r="G146" s="252"/>
      <c r="H146" s="255">
        <v>0.496</v>
      </c>
      <c r="I146" s="256"/>
      <c r="J146" s="252"/>
      <c r="K146" s="252"/>
      <c r="L146" s="257"/>
      <c r="M146" s="258"/>
      <c r="N146" s="259"/>
      <c r="O146" s="259"/>
      <c r="P146" s="259"/>
      <c r="Q146" s="259"/>
      <c r="R146" s="259"/>
      <c r="S146" s="259"/>
      <c r="T146" s="260"/>
      <c r="AT146" s="261" t="s">
        <v>195</v>
      </c>
      <c r="AU146" s="261" t="s">
        <v>85</v>
      </c>
      <c r="AV146" s="12" t="s">
        <v>85</v>
      </c>
      <c r="AW146" s="12" t="s">
        <v>39</v>
      </c>
      <c r="AX146" s="12" t="s">
        <v>76</v>
      </c>
      <c r="AY146" s="261" t="s">
        <v>184</v>
      </c>
    </row>
    <row r="147" s="12" customFormat="1">
      <c r="B147" s="251"/>
      <c r="C147" s="252"/>
      <c r="D147" s="248" t="s">
        <v>195</v>
      </c>
      <c r="E147" s="253" t="s">
        <v>21</v>
      </c>
      <c r="F147" s="254" t="s">
        <v>225</v>
      </c>
      <c r="G147" s="252"/>
      <c r="H147" s="255">
        <v>0.35599999999999998</v>
      </c>
      <c r="I147" s="256"/>
      <c r="J147" s="252"/>
      <c r="K147" s="252"/>
      <c r="L147" s="257"/>
      <c r="M147" s="258"/>
      <c r="N147" s="259"/>
      <c r="O147" s="259"/>
      <c r="P147" s="259"/>
      <c r="Q147" s="259"/>
      <c r="R147" s="259"/>
      <c r="S147" s="259"/>
      <c r="T147" s="260"/>
      <c r="AT147" s="261" t="s">
        <v>195</v>
      </c>
      <c r="AU147" s="261" t="s">
        <v>85</v>
      </c>
      <c r="AV147" s="12" t="s">
        <v>85</v>
      </c>
      <c r="AW147" s="12" t="s">
        <v>39</v>
      </c>
      <c r="AX147" s="12" t="s">
        <v>76</v>
      </c>
      <c r="AY147" s="261" t="s">
        <v>184</v>
      </c>
    </row>
    <row r="148" s="12" customFormat="1">
      <c r="B148" s="251"/>
      <c r="C148" s="252"/>
      <c r="D148" s="248" t="s">
        <v>195</v>
      </c>
      <c r="E148" s="253" t="s">
        <v>21</v>
      </c>
      <c r="F148" s="254" t="s">
        <v>226</v>
      </c>
      <c r="G148" s="252"/>
      <c r="H148" s="255">
        <v>1.4339999999999999</v>
      </c>
      <c r="I148" s="256"/>
      <c r="J148" s="252"/>
      <c r="K148" s="252"/>
      <c r="L148" s="257"/>
      <c r="M148" s="258"/>
      <c r="N148" s="259"/>
      <c r="O148" s="259"/>
      <c r="P148" s="259"/>
      <c r="Q148" s="259"/>
      <c r="R148" s="259"/>
      <c r="S148" s="259"/>
      <c r="T148" s="260"/>
      <c r="AT148" s="261" t="s">
        <v>195</v>
      </c>
      <c r="AU148" s="261" t="s">
        <v>85</v>
      </c>
      <c r="AV148" s="12" t="s">
        <v>85</v>
      </c>
      <c r="AW148" s="12" t="s">
        <v>39</v>
      </c>
      <c r="AX148" s="12" t="s">
        <v>76</v>
      </c>
      <c r="AY148" s="261" t="s">
        <v>184</v>
      </c>
    </row>
    <row r="149" s="12" customFormat="1">
      <c r="B149" s="251"/>
      <c r="C149" s="252"/>
      <c r="D149" s="248" t="s">
        <v>195</v>
      </c>
      <c r="E149" s="253" t="s">
        <v>21</v>
      </c>
      <c r="F149" s="254" t="s">
        <v>227</v>
      </c>
      <c r="G149" s="252"/>
      <c r="H149" s="255">
        <v>0.065000000000000002</v>
      </c>
      <c r="I149" s="256"/>
      <c r="J149" s="252"/>
      <c r="K149" s="252"/>
      <c r="L149" s="257"/>
      <c r="M149" s="258"/>
      <c r="N149" s="259"/>
      <c r="O149" s="259"/>
      <c r="P149" s="259"/>
      <c r="Q149" s="259"/>
      <c r="R149" s="259"/>
      <c r="S149" s="259"/>
      <c r="T149" s="260"/>
      <c r="AT149" s="261" t="s">
        <v>195</v>
      </c>
      <c r="AU149" s="261" t="s">
        <v>85</v>
      </c>
      <c r="AV149" s="12" t="s">
        <v>85</v>
      </c>
      <c r="AW149" s="12" t="s">
        <v>39</v>
      </c>
      <c r="AX149" s="12" t="s">
        <v>76</v>
      </c>
      <c r="AY149" s="261" t="s">
        <v>184</v>
      </c>
    </row>
    <row r="150" s="12" customFormat="1">
      <c r="B150" s="251"/>
      <c r="C150" s="252"/>
      <c r="D150" s="248" t="s">
        <v>195</v>
      </c>
      <c r="E150" s="253" t="s">
        <v>21</v>
      </c>
      <c r="F150" s="254" t="s">
        <v>228</v>
      </c>
      <c r="G150" s="252"/>
      <c r="H150" s="255">
        <v>0.14499999999999999</v>
      </c>
      <c r="I150" s="256"/>
      <c r="J150" s="252"/>
      <c r="K150" s="252"/>
      <c r="L150" s="257"/>
      <c r="M150" s="258"/>
      <c r="N150" s="259"/>
      <c r="O150" s="259"/>
      <c r="P150" s="259"/>
      <c r="Q150" s="259"/>
      <c r="R150" s="259"/>
      <c r="S150" s="259"/>
      <c r="T150" s="260"/>
      <c r="AT150" s="261" t="s">
        <v>195</v>
      </c>
      <c r="AU150" s="261" t="s">
        <v>85</v>
      </c>
      <c r="AV150" s="12" t="s">
        <v>85</v>
      </c>
      <c r="AW150" s="12" t="s">
        <v>39</v>
      </c>
      <c r="AX150" s="12" t="s">
        <v>76</v>
      </c>
      <c r="AY150" s="261" t="s">
        <v>184</v>
      </c>
    </row>
    <row r="151" s="12" customFormat="1">
      <c r="B151" s="251"/>
      <c r="C151" s="252"/>
      <c r="D151" s="248" t="s">
        <v>195</v>
      </c>
      <c r="E151" s="253" t="s">
        <v>21</v>
      </c>
      <c r="F151" s="254" t="s">
        <v>229</v>
      </c>
      <c r="G151" s="252"/>
      <c r="H151" s="255">
        <v>0.372</v>
      </c>
      <c r="I151" s="256"/>
      <c r="J151" s="252"/>
      <c r="K151" s="252"/>
      <c r="L151" s="257"/>
      <c r="M151" s="258"/>
      <c r="N151" s="259"/>
      <c r="O151" s="259"/>
      <c r="P151" s="259"/>
      <c r="Q151" s="259"/>
      <c r="R151" s="259"/>
      <c r="S151" s="259"/>
      <c r="T151" s="260"/>
      <c r="AT151" s="261" t="s">
        <v>195</v>
      </c>
      <c r="AU151" s="261" t="s">
        <v>85</v>
      </c>
      <c r="AV151" s="12" t="s">
        <v>85</v>
      </c>
      <c r="AW151" s="12" t="s">
        <v>39</v>
      </c>
      <c r="AX151" s="12" t="s">
        <v>76</v>
      </c>
      <c r="AY151" s="261" t="s">
        <v>184</v>
      </c>
    </row>
    <row r="152" s="12" customFormat="1">
      <c r="B152" s="251"/>
      <c r="C152" s="252"/>
      <c r="D152" s="248" t="s">
        <v>195</v>
      </c>
      <c r="E152" s="253" t="s">
        <v>21</v>
      </c>
      <c r="F152" s="254" t="s">
        <v>230</v>
      </c>
      <c r="G152" s="252"/>
      <c r="H152" s="255">
        <v>0.372</v>
      </c>
      <c r="I152" s="256"/>
      <c r="J152" s="252"/>
      <c r="K152" s="252"/>
      <c r="L152" s="257"/>
      <c r="M152" s="258"/>
      <c r="N152" s="259"/>
      <c r="O152" s="259"/>
      <c r="P152" s="259"/>
      <c r="Q152" s="259"/>
      <c r="R152" s="259"/>
      <c r="S152" s="259"/>
      <c r="T152" s="260"/>
      <c r="AT152" s="261" t="s">
        <v>195</v>
      </c>
      <c r="AU152" s="261" t="s">
        <v>85</v>
      </c>
      <c r="AV152" s="12" t="s">
        <v>85</v>
      </c>
      <c r="AW152" s="12" t="s">
        <v>39</v>
      </c>
      <c r="AX152" s="12" t="s">
        <v>76</v>
      </c>
      <c r="AY152" s="261" t="s">
        <v>184</v>
      </c>
    </row>
    <row r="153" s="12" customFormat="1">
      <c r="B153" s="251"/>
      <c r="C153" s="252"/>
      <c r="D153" s="248" t="s">
        <v>195</v>
      </c>
      <c r="E153" s="253" t="s">
        <v>21</v>
      </c>
      <c r="F153" s="254" t="s">
        <v>231</v>
      </c>
      <c r="G153" s="252"/>
      <c r="H153" s="255">
        <v>0.372</v>
      </c>
      <c r="I153" s="256"/>
      <c r="J153" s="252"/>
      <c r="K153" s="252"/>
      <c r="L153" s="257"/>
      <c r="M153" s="258"/>
      <c r="N153" s="259"/>
      <c r="O153" s="259"/>
      <c r="P153" s="259"/>
      <c r="Q153" s="259"/>
      <c r="R153" s="259"/>
      <c r="S153" s="259"/>
      <c r="T153" s="260"/>
      <c r="AT153" s="261" t="s">
        <v>195</v>
      </c>
      <c r="AU153" s="261" t="s">
        <v>85</v>
      </c>
      <c r="AV153" s="12" t="s">
        <v>85</v>
      </c>
      <c r="AW153" s="12" t="s">
        <v>39</v>
      </c>
      <c r="AX153" s="12" t="s">
        <v>76</v>
      </c>
      <c r="AY153" s="261" t="s">
        <v>184</v>
      </c>
    </row>
    <row r="154" s="12" customFormat="1">
      <c r="B154" s="251"/>
      <c r="C154" s="252"/>
      <c r="D154" s="248" t="s">
        <v>195</v>
      </c>
      <c r="E154" s="253" t="s">
        <v>21</v>
      </c>
      <c r="F154" s="254" t="s">
        <v>232</v>
      </c>
      <c r="G154" s="252"/>
      <c r="H154" s="255">
        <v>0.38600000000000001</v>
      </c>
      <c r="I154" s="256"/>
      <c r="J154" s="252"/>
      <c r="K154" s="252"/>
      <c r="L154" s="257"/>
      <c r="M154" s="258"/>
      <c r="N154" s="259"/>
      <c r="O154" s="259"/>
      <c r="P154" s="259"/>
      <c r="Q154" s="259"/>
      <c r="R154" s="259"/>
      <c r="S154" s="259"/>
      <c r="T154" s="260"/>
      <c r="AT154" s="261" t="s">
        <v>195</v>
      </c>
      <c r="AU154" s="261" t="s">
        <v>85</v>
      </c>
      <c r="AV154" s="12" t="s">
        <v>85</v>
      </c>
      <c r="AW154" s="12" t="s">
        <v>39</v>
      </c>
      <c r="AX154" s="12" t="s">
        <v>76</v>
      </c>
      <c r="AY154" s="261" t="s">
        <v>184</v>
      </c>
    </row>
    <row r="155" s="12" customFormat="1">
      <c r="B155" s="251"/>
      <c r="C155" s="252"/>
      <c r="D155" s="248" t="s">
        <v>195</v>
      </c>
      <c r="E155" s="253" t="s">
        <v>21</v>
      </c>
      <c r="F155" s="254" t="s">
        <v>233</v>
      </c>
      <c r="G155" s="252"/>
      <c r="H155" s="255">
        <v>9.1880000000000006</v>
      </c>
      <c r="I155" s="256"/>
      <c r="J155" s="252"/>
      <c r="K155" s="252"/>
      <c r="L155" s="257"/>
      <c r="M155" s="258"/>
      <c r="N155" s="259"/>
      <c r="O155" s="259"/>
      <c r="P155" s="259"/>
      <c r="Q155" s="259"/>
      <c r="R155" s="259"/>
      <c r="S155" s="259"/>
      <c r="T155" s="260"/>
      <c r="AT155" s="261" t="s">
        <v>195</v>
      </c>
      <c r="AU155" s="261" t="s">
        <v>85</v>
      </c>
      <c r="AV155" s="12" t="s">
        <v>85</v>
      </c>
      <c r="AW155" s="12" t="s">
        <v>39</v>
      </c>
      <c r="AX155" s="12" t="s">
        <v>76</v>
      </c>
      <c r="AY155" s="261" t="s">
        <v>184</v>
      </c>
    </row>
    <row r="156" s="14" customFormat="1">
      <c r="B156" s="272"/>
      <c r="C156" s="273"/>
      <c r="D156" s="248" t="s">
        <v>195</v>
      </c>
      <c r="E156" s="274" t="s">
        <v>21</v>
      </c>
      <c r="F156" s="275" t="s">
        <v>211</v>
      </c>
      <c r="G156" s="273"/>
      <c r="H156" s="276">
        <v>21.550000000000001</v>
      </c>
      <c r="I156" s="277"/>
      <c r="J156" s="273"/>
      <c r="K156" s="273"/>
      <c r="L156" s="278"/>
      <c r="M156" s="279"/>
      <c r="N156" s="280"/>
      <c r="O156" s="280"/>
      <c r="P156" s="280"/>
      <c r="Q156" s="280"/>
      <c r="R156" s="280"/>
      <c r="S156" s="280"/>
      <c r="T156" s="281"/>
      <c r="AT156" s="282" t="s">
        <v>195</v>
      </c>
      <c r="AU156" s="282" t="s">
        <v>85</v>
      </c>
      <c r="AV156" s="14" t="s">
        <v>191</v>
      </c>
      <c r="AW156" s="14" t="s">
        <v>39</v>
      </c>
      <c r="AX156" s="14" t="s">
        <v>83</v>
      </c>
      <c r="AY156" s="282" t="s">
        <v>184</v>
      </c>
    </row>
    <row r="157" s="1" customFormat="1" ht="38.25" customHeight="1">
      <c r="B157" s="47"/>
      <c r="C157" s="236" t="s">
        <v>234</v>
      </c>
      <c r="D157" s="236" t="s">
        <v>186</v>
      </c>
      <c r="E157" s="237" t="s">
        <v>235</v>
      </c>
      <c r="F157" s="238" t="s">
        <v>236</v>
      </c>
      <c r="G157" s="239" t="s">
        <v>204</v>
      </c>
      <c r="H157" s="240">
        <v>21.550000000000001</v>
      </c>
      <c r="I157" s="241"/>
      <c r="J157" s="242">
        <f>ROUND(I157*H157,2)</f>
        <v>0</v>
      </c>
      <c r="K157" s="238" t="s">
        <v>190</v>
      </c>
      <c r="L157" s="73"/>
      <c r="M157" s="243" t="s">
        <v>21</v>
      </c>
      <c r="N157" s="244" t="s">
        <v>47</v>
      </c>
      <c r="O157" s="48"/>
      <c r="P157" s="245">
        <f>O157*H157</f>
        <v>0</v>
      </c>
      <c r="Q157" s="245">
        <v>0</v>
      </c>
      <c r="R157" s="245">
        <f>Q157*H157</f>
        <v>0</v>
      </c>
      <c r="S157" s="245">
        <v>0</v>
      </c>
      <c r="T157" s="246">
        <f>S157*H157</f>
        <v>0</v>
      </c>
      <c r="AR157" s="25" t="s">
        <v>191</v>
      </c>
      <c r="AT157" s="25" t="s">
        <v>186</v>
      </c>
      <c r="AU157" s="25" t="s">
        <v>85</v>
      </c>
      <c r="AY157" s="25" t="s">
        <v>184</v>
      </c>
      <c r="BE157" s="247">
        <f>IF(N157="základní",J157,0)</f>
        <v>0</v>
      </c>
      <c r="BF157" s="247">
        <f>IF(N157="snížená",J157,0)</f>
        <v>0</v>
      </c>
      <c r="BG157" s="247">
        <f>IF(N157="zákl. přenesená",J157,0)</f>
        <v>0</v>
      </c>
      <c r="BH157" s="247">
        <f>IF(N157="sníž. přenesená",J157,0)</f>
        <v>0</v>
      </c>
      <c r="BI157" s="247">
        <f>IF(N157="nulová",J157,0)</f>
        <v>0</v>
      </c>
      <c r="BJ157" s="25" t="s">
        <v>83</v>
      </c>
      <c r="BK157" s="247">
        <f>ROUND(I157*H157,2)</f>
        <v>0</v>
      </c>
      <c r="BL157" s="25" t="s">
        <v>191</v>
      </c>
      <c r="BM157" s="25" t="s">
        <v>237</v>
      </c>
    </row>
    <row r="158" s="1" customFormat="1" ht="38.25" customHeight="1">
      <c r="B158" s="47"/>
      <c r="C158" s="236" t="s">
        <v>238</v>
      </c>
      <c r="D158" s="236" t="s">
        <v>186</v>
      </c>
      <c r="E158" s="237" t="s">
        <v>239</v>
      </c>
      <c r="F158" s="238" t="s">
        <v>240</v>
      </c>
      <c r="G158" s="239" t="s">
        <v>204</v>
      </c>
      <c r="H158" s="240">
        <v>21.550000000000001</v>
      </c>
      <c r="I158" s="241"/>
      <c r="J158" s="242">
        <f>ROUND(I158*H158,2)</f>
        <v>0</v>
      </c>
      <c r="K158" s="238" t="s">
        <v>190</v>
      </c>
      <c r="L158" s="73"/>
      <c r="M158" s="243" t="s">
        <v>21</v>
      </c>
      <c r="N158" s="244" t="s">
        <v>47</v>
      </c>
      <c r="O158" s="48"/>
      <c r="P158" s="245">
        <f>O158*H158</f>
        <v>0</v>
      </c>
      <c r="Q158" s="245">
        <v>0</v>
      </c>
      <c r="R158" s="245">
        <f>Q158*H158</f>
        <v>0</v>
      </c>
      <c r="S158" s="245">
        <v>0</v>
      </c>
      <c r="T158" s="246">
        <f>S158*H158</f>
        <v>0</v>
      </c>
      <c r="AR158" s="25" t="s">
        <v>191</v>
      </c>
      <c r="AT158" s="25" t="s">
        <v>186</v>
      </c>
      <c r="AU158" s="25" t="s">
        <v>85</v>
      </c>
      <c r="AY158" s="25" t="s">
        <v>184</v>
      </c>
      <c r="BE158" s="247">
        <f>IF(N158="základní",J158,0)</f>
        <v>0</v>
      </c>
      <c r="BF158" s="247">
        <f>IF(N158="snížená",J158,0)</f>
        <v>0</v>
      </c>
      <c r="BG158" s="247">
        <f>IF(N158="zákl. přenesená",J158,0)</f>
        <v>0</v>
      </c>
      <c r="BH158" s="247">
        <f>IF(N158="sníž. přenesená",J158,0)</f>
        <v>0</v>
      </c>
      <c r="BI158" s="247">
        <f>IF(N158="nulová",J158,0)</f>
        <v>0</v>
      </c>
      <c r="BJ158" s="25" t="s">
        <v>83</v>
      </c>
      <c r="BK158" s="247">
        <f>ROUND(I158*H158,2)</f>
        <v>0</v>
      </c>
      <c r="BL158" s="25" t="s">
        <v>191</v>
      </c>
      <c r="BM158" s="25" t="s">
        <v>241</v>
      </c>
    </row>
    <row r="159" s="1" customFormat="1" ht="38.25" customHeight="1">
      <c r="B159" s="47"/>
      <c r="C159" s="236" t="s">
        <v>242</v>
      </c>
      <c r="D159" s="236" t="s">
        <v>186</v>
      </c>
      <c r="E159" s="237" t="s">
        <v>243</v>
      </c>
      <c r="F159" s="238" t="s">
        <v>244</v>
      </c>
      <c r="G159" s="239" t="s">
        <v>189</v>
      </c>
      <c r="H159" s="240">
        <v>1</v>
      </c>
      <c r="I159" s="241"/>
      <c r="J159" s="242">
        <f>ROUND(I159*H159,2)</f>
        <v>0</v>
      </c>
      <c r="K159" s="238" t="s">
        <v>190</v>
      </c>
      <c r="L159" s="73"/>
      <c r="M159" s="243" t="s">
        <v>21</v>
      </c>
      <c r="N159" s="244" t="s">
        <v>47</v>
      </c>
      <c r="O159" s="48"/>
      <c r="P159" s="245">
        <f>O159*H159</f>
        <v>0</v>
      </c>
      <c r="Q159" s="245">
        <v>0</v>
      </c>
      <c r="R159" s="245">
        <f>Q159*H159</f>
        <v>0</v>
      </c>
      <c r="S159" s="245">
        <v>0</v>
      </c>
      <c r="T159" s="246">
        <f>S159*H159</f>
        <v>0</v>
      </c>
      <c r="AR159" s="25" t="s">
        <v>191</v>
      </c>
      <c r="AT159" s="25" t="s">
        <v>186</v>
      </c>
      <c r="AU159" s="25" t="s">
        <v>85</v>
      </c>
      <c r="AY159" s="25" t="s">
        <v>184</v>
      </c>
      <c r="BE159" s="247">
        <f>IF(N159="základní",J159,0)</f>
        <v>0</v>
      </c>
      <c r="BF159" s="247">
        <f>IF(N159="snížená",J159,0)</f>
        <v>0</v>
      </c>
      <c r="BG159" s="247">
        <f>IF(N159="zákl. přenesená",J159,0)</f>
        <v>0</v>
      </c>
      <c r="BH159" s="247">
        <f>IF(N159="sníž. přenesená",J159,0)</f>
        <v>0</v>
      </c>
      <c r="BI159" s="247">
        <f>IF(N159="nulová",J159,0)</f>
        <v>0</v>
      </c>
      <c r="BJ159" s="25" t="s">
        <v>83</v>
      </c>
      <c r="BK159" s="247">
        <f>ROUND(I159*H159,2)</f>
        <v>0</v>
      </c>
      <c r="BL159" s="25" t="s">
        <v>191</v>
      </c>
      <c r="BM159" s="25" t="s">
        <v>245</v>
      </c>
    </row>
    <row r="160" s="1" customFormat="1">
      <c r="B160" s="47"/>
      <c r="C160" s="75"/>
      <c r="D160" s="248" t="s">
        <v>193</v>
      </c>
      <c r="E160" s="75"/>
      <c r="F160" s="249" t="s">
        <v>246</v>
      </c>
      <c r="G160" s="75"/>
      <c r="H160" s="75"/>
      <c r="I160" s="204"/>
      <c r="J160" s="75"/>
      <c r="K160" s="75"/>
      <c r="L160" s="73"/>
      <c r="M160" s="250"/>
      <c r="N160" s="48"/>
      <c r="O160" s="48"/>
      <c r="P160" s="48"/>
      <c r="Q160" s="48"/>
      <c r="R160" s="48"/>
      <c r="S160" s="48"/>
      <c r="T160" s="96"/>
      <c r="AT160" s="25" t="s">
        <v>193</v>
      </c>
      <c r="AU160" s="25" t="s">
        <v>85</v>
      </c>
    </row>
    <row r="161" s="1" customFormat="1" ht="38.25" customHeight="1">
      <c r="B161" s="47"/>
      <c r="C161" s="236" t="s">
        <v>247</v>
      </c>
      <c r="D161" s="236" t="s">
        <v>186</v>
      </c>
      <c r="E161" s="237" t="s">
        <v>248</v>
      </c>
      <c r="F161" s="238" t="s">
        <v>249</v>
      </c>
      <c r="G161" s="239" t="s">
        <v>189</v>
      </c>
      <c r="H161" s="240">
        <v>1</v>
      </c>
      <c r="I161" s="241"/>
      <c r="J161" s="242">
        <f>ROUND(I161*H161,2)</f>
        <v>0</v>
      </c>
      <c r="K161" s="238" t="s">
        <v>190</v>
      </c>
      <c r="L161" s="73"/>
      <c r="M161" s="243" t="s">
        <v>21</v>
      </c>
      <c r="N161" s="244" t="s">
        <v>47</v>
      </c>
      <c r="O161" s="48"/>
      <c r="P161" s="245">
        <f>O161*H161</f>
        <v>0</v>
      </c>
      <c r="Q161" s="245">
        <v>0</v>
      </c>
      <c r="R161" s="245">
        <f>Q161*H161</f>
        <v>0</v>
      </c>
      <c r="S161" s="245">
        <v>0</v>
      </c>
      <c r="T161" s="246">
        <f>S161*H161</f>
        <v>0</v>
      </c>
      <c r="AR161" s="25" t="s">
        <v>191</v>
      </c>
      <c r="AT161" s="25" t="s">
        <v>186</v>
      </c>
      <c r="AU161" s="25" t="s">
        <v>85</v>
      </c>
      <c r="AY161" s="25" t="s">
        <v>184</v>
      </c>
      <c r="BE161" s="247">
        <f>IF(N161="základní",J161,0)</f>
        <v>0</v>
      </c>
      <c r="BF161" s="247">
        <f>IF(N161="snížená",J161,0)</f>
        <v>0</v>
      </c>
      <c r="BG161" s="247">
        <f>IF(N161="zákl. přenesená",J161,0)</f>
        <v>0</v>
      </c>
      <c r="BH161" s="247">
        <f>IF(N161="sníž. přenesená",J161,0)</f>
        <v>0</v>
      </c>
      <c r="BI161" s="247">
        <f>IF(N161="nulová",J161,0)</f>
        <v>0</v>
      </c>
      <c r="BJ161" s="25" t="s">
        <v>83</v>
      </c>
      <c r="BK161" s="247">
        <f>ROUND(I161*H161,2)</f>
        <v>0</v>
      </c>
      <c r="BL161" s="25" t="s">
        <v>191</v>
      </c>
      <c r="BM161" s="25" t="s">
        <v>250</v>
      </c>
    </row>
    <row r="162" s="1" customFormat="1">
      <c r="B162" s="47"/>
      <c r="C162" s="75"/>
      <c r="D162" s="248" t="s">
        <v>193</v>
      </c>
      <c r="E162" s="75"/>
      <c r="F162" s="249" t="s">
        <v>246</v>
      </c>
      <c r="G162" s="75"/>
      <c r="H162" s="75"/>
      <c r="I162" s="204"/>
      <c r="J162" s="75"/>
      <c r="K162" s="75"/>
      <c r="L162" s="73"/>
      <c r="M162" s="250"/>
      <c r="N162" s="48"/>
      <c r="O162" s="48"/>
      <c r="P162" s="48"/>
      <c r="Q162" s="48"/>
      <c r="R162" s="48"/>
      <c r="S162" s="48"/>
      <c r="T162" s="96"/>
      <c r="AT162" s="25" t="s">
        <v>193</v>
      </c>
      <c r="AU162" s="25" t="s">
        <v>85</v>
      </c>
    </row>
    <row r="163" s="1" customFormat="1" ht="25.5" customHeight="1">
      <c r="B163" s="47"/>
      <c r="C163" s="236" t="s">
        <v>251</v>
      </c>
      <c r="D163" s="236" t="s">
        <v>186</v>
      </c>
      <c r="E163" s="237" t="s">
        <v>252</v>
      </c>
      <c r="F163" s="238" t="s">
        <v>253</v>
      </c>
      <c r="G163" s="239" t="s">
        <v>189</v>
      </c>
      <c r="H163" s="240">
        <v>3</v>
      </c>
      <c r="I163" s="241"/>
      <c r="J163" s="242">
        <f>ROUND(I163*H163,2)</f>
        <v>0</v>
      </c>
      <c r="K163" s="238" t="s">
        <v>190</v>
      </c>
      <c r="L163" s="73"/>
      <c r="M163" s="243" t="s">
        <v>21</v>
      </c>
      <c r="N163" s="244" t="s">
        <v>47</v>
      </c>
      <c r="O163" s="48"/>
      <c r="P163" s="245">
        <f>O163*H163</f>
        <v>0</v>
      </c>
      <c r="Q163" s="245">
        <v>0</v>
      </c>
      <c r="R163" s="245">
        <f>Q163*H163</f>
        <v>0</v>
      </c>
      <c r="S163" s="245">
        <v>0</v>
      </c>
      <c r="T163" s="246">
        <f>S163*H163</f>
        <v>0</v>
      </c>
      <c r="AR163" s="25" t="s">
        <v>191</v>
      </c>
      <c r="AT163" s="25" t="s">
        <v>186</v>
      </c>
      <c r="AU163" s="25" t="s">
        <v>85</v>
      </c>
      <c r="AY163" s="25" t="s">
        <v>184</v>
      </c>
      <c r="BE163" s="247">
        <f>IF(N163="základní",J163,0)</f>
        <v>0</v>
      </c>
      <c r="BF163" s="247">
        <f>IF(N163="snížená",J163,0)</f>
        <v>0</v>
      </c>
      <c r="BG163" s="247">
        <f>IF(N163="zákl. přenesená",J163,0)</f>
        <v>0</v>
      </c>
      <c r="BH163" s="247">
        <f>IF(N163="sníž. přenesená",J163,0)</f>
        <v>0</v>
      </c>
      <c r="BI163" s="247">
        <f>IF(N163="nulová",J163,0)</f>
        <v>0</v>
      </c>
      <c r="BJ163" s="25" t="s">
        <v>83</v>
      </c>
      <c r="BK163" s="247">
        <f>ROUND(I163*H163,2)</f>
        <v>0</v>
      </c>
      <c r="BL163" s="25" t="s">
        <v>191</v>
      </c>
      <c r="BM163" s="25" t="s">
        <v>254</v>
      </c>
    </row>
    <row r="164" s="1" customFormat="1">
      <c r="B164" s="47"/>
      <c r="C164" s="75"/>
      <c r="D164" s="248" t="s">
        <v>193</v>
      </c>
      <c r="E164" s="75"/>
      <c r="F164" s="249" t="s">
        <v>246</v>
      </c>
      <c r="G164" s="75"/>
      <c r="H164" s="75"/>
      <c r="I164" s="204"/>
      <c r="J164" s="75"/>
      <c r="K164" s="75"/>
      <c r="L164" s="73"/>
      <c r="M164" s="250"/>
      <c r="N164" s="48"/>
      <c r="O164" s="48"/>
      <c r="P164" s="48"/>
      <c r="Q164" s="48"/>
      <c r="R164" s="48"/>
      <c r="S164" s="48"/>
      <c r="T164" s="96"/>
      <c r="AT164" s="25" t="s">
        <v>193</v>
      </c>
      <c r="AU164" s="25" t="s">
        <v>85</v>
      </c>
    </row>
    <row r="165" s="12" customFormat="1">
      <c r="B165" s="251"/>
      <c r="C165" s="252"/>
      <c r="D165" s="248" t="s">
        <v>195</v>
      </c>
      <c r="E165" s="253" t="s">
        <v>21</v>
      </c>
      <c r="F165" s="254" t="s">
        <v>255</v>
      </c>
      <c r="G165" s="252"/>
      <c r="H165" s="255">
        <v>3</v>
      </c>
      <c r="I165" s="256"/>
      <c r="J165" s="252"/>
      <c r="K165" s="252"/>
      <c r="L165" s="257"/>
      <c r="M165" s="258"/>
      <c r="N165" s="259"/>
      <c r="O165" s="259"/>
      <c r="P165" s="259"/>
      <c r="Q165" s="259"/>
      <c r="R165" s="259"/>
      <c r="S165" s="259"/>
      <c r="T165" s="260"/>
      <c r="AT165" s="261" t="s">
        <v>195</v>
      </c>
      <c r="AU165" s="261" t="s">
        <v>85</v>
      </c>
      <c r="AV165" s="12" t="s">
        <v>85</v>
      </c>
      <c r="AW165" s="12" t="s">
        <v>39</v>
      </c>
      <c r="AX165" s="12" t="s">
        <v>83</v>
      </c>
      <c r="AY165" s="261" t="s">
        <v>184</v>
      </c>
    </row>
    <row r="166" s="1" customFormat="1" ht="38.25" customHeight="1">
      <c r="B166" s="47"/>
      <c r="C166" s="236" t="s">
        <v>256</v>
      </c>
      <c r="D166" s="236" t="s">
        <v>186</v>
      </c>
      <c r="E166" s="237" t="s">
        <v>257</v>
      </c>
      <c r="F166" s="238" t="s">
        <v>258</v>
      </c>
      <c r="G166" s="239" t="s">
        <v>189</v>
      </c>
      <c r="H166" s="240">
        <v>3</v>
      </c>
      <c r="I166" s="241"/>
      <c r="J166" s="242">
        <f>ROUND(I166*H166,2)</f>
        <v>0</v>
      </c>
      <c r="K166" s="238" t="s">
        <v>190</v>
      </c>
      <c r="L166" s="73"/>
      <c r="M166" s="243" t="s">
        <v>21</v>
      </c>
      <c r="N166" s="244" t="s">
        <v>47</v>
      </c>
      <c r="O166" s="48"/>
      <c r="P166" s="245">
        <f>O166*H166</f>
        <v>0</v>
      </c>
      <c r="Q166" s="245">
        <v>0</v>
      </c>
      <c r="R166" s="245">
        <f>Q166*H166</f>
        <v>0</v>
      </c>
      <c r="S166" s="245">
        <v>0</v>
      </c>
      <c r="T166" s="246">
        <f>S166*H166</f>
        <v>0</v>
      </c>
      <c r="AR166" s="25" t="s">
        <v>191</v>
      </c>
      <c r="AT166" s="25" t="s">
        <v>186</v>
      </c>
      <c r="AU166" s="25" t="s">
        <v>85</v>
      </c>
      <c r="AY166" s="25" t="s">
        <v>184</v>
      </c>
      <c r="BE166" s="247">
        <f>IF(N166="základní",J166,0)</f>
        <v>0</v>
      </c>
      <c r="BF166" s="247">
        <f>IF(N166="snížená",J166,0)</f>
        <v>0</v>
      </c>
      <c r="BG166" s="247">
        <f>IF(N166="zákl. přenesená",J166,0)</f>
        <v>0</v>
      </c>
      <c r="BH166" s="247">
        <f>IF(N166="sníž. přenesená",J166,0)</f>
        <v>0</v>
      </c>
      <c r="BI166" s="247">
        <f>IF(N166="nulová",J166,0)</f>
        <v>0</v>
      </c>
      <c r="BJ166" s="25" t="s">
        <v>83</v>
      </c>
      <c r="BK166" s="247">
        <f>ROUND(I166*H166,2)</f>
        <v>0</v>
      </c>
      <c r="BL166" s="25" t="s">
        <v>191</v>
      </c>
      <c r="BM166" s="25" t="s">
        <v>259</v>
      </c>
    </row>
    <row r="167" s="1" customFormat="1">
      <c r="B167" s="47"/>
      <c r="C167" s="75"/>
      <c r="D167" s="248" t="s">
        <v>193</v>
      </c>
      <c r="E167" s="75"/>
      <c r="F167" s="249" t="s">
        <v>246</v>
      </c>
      <c r="G167" s="75"/>
      <c r="H167" s="75"/>
      <c r="I167" s="204"/>
      <c r="J167" s="75"/>
      <c r="K167" s="75"/>
      <c r="L167" s="73"/>
      <c r="M167" s="250"/>
      <c r="N167" s="48"/>
      <c r="O167" s="48"/>
      <c r="P167" s="48"/>
      <c r="Q167" s="48"/>
      <c r="R167" s="48"/>
      <c r="S167" s="48"/>
      <c r="T167" s="96"/>
      <c r="AT167" s="25" t="s">
        <v>193</v>
      </c>
      <c r="AU167" s="25" t="s">
        <v>85</v>
      </c>
    </row>
    <row r="168" s="12" customFormat="1">
      <c r="B168" s="251"/>
      <c r="C168" s="252"/>
      <c r="D168" s="248" t="s">
        <v>195</v>
      </c>
      <c r="E168" s="253" t="s">
        <v>21</v>
      </c>
      <c r="F168" s="254" t="s">
        <v>255</v>
      </c>
      <c r="G168" s="252"/>
      <c r="H168" s="255">
        <v>3</v>
      </c>
      <c r="I168" s="256"/>
      <c r="J168" s="252"/>
      <c r="K168" s="252"/>
      <c r="L168" s="257"/>
      <c r="M168" s="258"/>
      <c r="N168" s="259"/>
      <c r="O168" s="259"/>
      <c r="P168" s="259"/>
      <c r="Q168" s="259"/>
      <c r="R168" s="259"/>
      <c r="S168" s="259"/>
      <c r="T168" s="260"/>
      <c r="AT168" s="261" t="s">
        <v>195</v>
      </c>
      <c r="AU168" s="261" t="s">
        <v>85</v>
      </c>
      <c r="AV168" s="12" t="s">
        <v>85</v>
      </c>
      <c r="AW168" s="12" t="s">
        <v>39</v>
      </c>
      <c r="AX168" s="12" t="s">
        <v>83</v>
      </c>
      <c r="AY168" s="261" t="s">
        <v>184</v>
      </c>
    </row>
    <row r="169" s="1" customFormat="1" ht="38.25" customHeight="1">
      <c r="B169" s="47"/>
      <c r="C169" s="236" t="s">
        <v>260</v>
      </c>
      <c r="D169" s="236" t="s">
        <v>186</v>
      </c>
      <c r="E169" s="237" t="s">
        <v>261</v>
      </c>
      <c r="F169" s="238" t="s">
        <v>262</v>
      </c>
      <c r="G169" s="239" t="s">
        <v>189</v>
      </c>
      <c r="H169" s="240">
        <v>3</v>
      </c>
      <c r="I169" s="241"/>
      <c r="J169" s="242">
        <f>ROUND(I169*H169,2)</f>
        <v>0</v>
      </c>
      <c r="K169" s="238" t="s">
        <v>190</v>
      </c>
      <c r="L169" s="73"/>
      <c r="M169" s="243" t="s">
        <v>21</v>
      </c>
      <c r="N169" s="244" t="s">
        <v>47</v>
      </c>
      <c r="O169" s="48"/>
      <c r="P169" s="245">
        <f>O169*H169</f>
        <v>0</v>
      </c>
      <c r="Q169" s="245">
        <v>0</v>
      </c>
      <c r="R169" s="245">
        <f>Q169*H169</f>
        <v>0</v>
      </c>
      <c r="S169" s="245">
        <v>0</v>
      </c>
      <c r="T169" s="246">
        <f>S169*H169</f>
        <v>0</v>
      </c>
      <c r="AR169" s="25" t="s">
        <v>191</v>
      </c>
      <c r="AT169" s="25" t="s">
        <v>186</v>
      </c>
      <c r="AU169" s="25" t="s">
        <v>85</v>
      </c>
      <c r="AY169" s="25" t="s">
        <v>184</v>
      </c>
      <c r="BE169" s="247">
        <f>IF(N169="základní",J169,0)</f>
        <v>0</v>
      </c>
      <c r="BF169" s="247">
        <f>IF(N169="snížená",J169,0)</f>
        <v>0</v>
      </c>
      <c r="BG169" s="247">
        <f>IF(N169="zákl. přenesená",J169,0)</f>
        <v>0</v>
      </c>
      <c r="BH169" s="247">
        <f>IF(N169="sníž. přenesená",J169,0)</f>
        <v>0</v>
      </c>
      <c r="BI169" s="247">
        <f>IF(N169="nulová",J169,0)</f>
        <v>0</v>
      </c>
      <c r="BJ169" s="25" t="s">
        <v>83</v>
      </c>
      <c r="BK169" s="247">
        <f>ROUND(I169*H169,2)</f>
        <v>0</v>
      </c>
      <c r="BL169" s="25" t="s">
        <v>191</v>
      </c>
      <c r="BM169" s="25" t="s">
        <v>263</v>
      </c>
    </row>
    <row r="170" s="1" customFormat="1">
      <c r="B170" s="47"/>
      <c r="C170" s="75"/>
      <c r="D170" s="248" t="s">
        <v>193</v>
      </c>
      <c r="E170" s="75"/>
      <c r="F170" s="249" t="s">
        <v>246</v>
      </c>
      <c r="G170" s="75"/>
      <c r="H170" s="75"/>
      <c r="I170" s="204"/>
      <c r="J170" s="75"/>
      <c r="K170" s="75"/>
      <c r="L170" s="73"/>
      <c r="M170" s="250"/>
      <c r="N170" s="48"/>
      <c r="O170" s="48"/>
      <c r="P170" s="48"/>
      <c r="Q170" s="48"/>
      <c r="R170" s="48"/>
      <c r="S170" s="48"/>
      <c r="T170" s="96"/>
      <c r="AT170" s="25" t="s">
        <v>193</v>
      </c>
      <c r="AU170" s="25" t="s">
        <v>85</v>
      </c>
    </row>
    <row r="171" s="12" customFormat="1">
      <c r="B171" s="251"/>
      <c r="C171" s="252"/>
      <c r="D171" s="248" t="s">
        <v>195</v>
      </c>
      <c r="E171" s="253" t="s">
        <v>21</v>
      </c>
      <c r="F171" s="254" t="s">
        <v>255</v>
      </c>
      <c r="G171" s="252"/>
      <c r="H171" s="255">
        <v>3</v>
      </c>
      <c r="I171" s="256"/>
      <c r="J171" s="252"/>
      <c r="K171" s="252"/>
      <c r="L171" s="257"/>
      <c r="M171" s="258"/>
      <c r="N171" s="259"/>
      <c r="O171" s="259"/>
      <c r="P171" s="259"/>
      <c r="Q171" s="259"/>
      <c r="R171" s="259"/>
      <c r="S171" s="259"/>
      <c r="T171" s="260"/>
      <c r="AT171" s="261" t="s">
        <v>195</v>
      </c>
      <c r="AU171" s="261" t="s">
        <v>85</v>
      </c>
      <c r="AV171" s="12" t="s">
        <v>85</v>
      </c>
      <c r="AW171" s="12" t="s">
        <v>39</v>
      </c>
      <c r="AX171" s="12" t="s">
        <v>83</v>
      </c>
      <c r="AY171" s="261" t="s">
        <v>184</v>
      </c>
    </row>
    <row r="172" s="1" customFormat="1" ht="38.25" customHeight="1">
      <c r="B172" s="47"/>
      <c r="C172" s="236" t="s">
        <v>264</v>
      </c>
      <c r="D172" s="236" t="s">
        <v>186</v>
      </c>
      <c r="E172" s="237" t="s">
        <v>265</v>
      </c>
      <c r="F172" s="238" t="s">
        <v>266</v>
      </c>
      <c r="G172" s="239" t="s">
        <v>189</v>
      </c>
      <c r="H172" s="240">
        <v>3</v>
      </c>
      <c r="I172" s="241"/>
      <c r="J172" s="242">
        <f>ROUND(I172*H172,2)</f>
        <v>0</v>
      </c>
      <c r="K172" s="238" t="s">
        <v>190</v>
      </c>
      <c r="L172" s="73"/>
      <c r="M172" s="243" t="s">
        <v>21</v>
      </c>
      <c r="N172" s="244" t="s">
        <v>47</v>
      </c>
      <c r="O172" s="48"/>
      <c r="P172" s="245">
        <f>O172*H172</f>
        <v>0</v>
      </c>
      <c r="Q172" s="245">
        <v>0</v>
      </c>
      <c r="R172" s="245">
        <f>Q172*H172</f>
        <v>0</v>
      </c>
      <c r="S172" s="245">
        <v>0</v>
      </c>
      <c r="T172" s="246">
        <f>S172*H172</f>
        <v>0</v>
      </c>
      <c r="AR172" s="25" t="s">
        <v>191</v>
      </c>
      <c r="AT172" s="25" t="s">
        <v>186</v>
      </c>
      <c r="AU172" s="25" t="s">
        <v>85</v>
      </c>
      <c r="AY172" s="25" t="s">
        <v>184</v>
      </c>
      <c r="BE172" s="247">
        <f>IF(N172="základní",J172,0)</f>
        <v>0</v>
      </c>
      <c r="BF172" s="247">
        <f>IF(N172="snížená",J172,0)</f>
        <v>0</v>
      </c>
      <c r="BG172" s="247">
        <f>IF(N172="zákl. přenesená",J172,0)</f>
        <v>0</v>
      </c>
      <c r="BH172" s="247">
        <f>IF(N172="sníž. přenesená",J172,0)</f>
        <v>0</v>
      </c>
      <c r="BI172" s="247">
        <f>IF(N172="nulová",J172,0)</f>
        <v>0</v>
      </c>
      <c r="BJ172" s="25" t="s">
        <v>83</v>
      </c>
      <c r="BK172" s="247">
        <f>ROUND(I172*H172,2)</f>
        <v>0</v>
      </c>
      <c r="BL172" s="25" t="s">
        <v>191</v>
      </c>
      <c r="BM172" s="25" t="s">
        <v>267</v>
      </c>
    </row>
    <row r="173" s="1" customFormat="1">
      <c r="B173" s="47"/>
      <c r="C173" s="75"/>
      <c r="D173" s="248" t="s">
        <v>193</v>
      </c>
      <c r="E173" s="75"/>
      <c r="F173" s="249" t="s">
        <v>246</v>
      </c>
      <c r="G173" s="75"/>
      <c r="H173" s="75"/>
      <c r="I173" s="204"/>
      <c r="J173" s="75"/>
      <c r="K173" s="75"/>
      <c r="L173" s="73"/>
      <c r="M173" s="250"/>
      <c r="N173" s="48"/>
      <c r="O173" s="48"/>
      <c r="P173" s="48"/>
      <c r="Q173" s="48"/>
      <c r="R173" s="48"/>
      <c r="S173" s="48"/>
      <c r="T173" s="96"/>
      <c r="AT173" s="25" t="s">
        <v>193</v>
      </c>
      <c r="AU173" s="25" t="s">
        <v>85</v>
      </c>
    </row>
    <row r="174" s="12" customFormat="1">
      <c r="B174" s="251"/>
      <c r="C174" s="252"/>
      <c r="D174" s="248" t="s">
        <v>195</v>
      </c>
      <c r="E174" s="253" t="s">
        <v>21</v>
      </c>
      <c r="F174" s="254" t="s">
        <v>255</v>
      </c>
      <c r="G174" s="252"/>
      <c r="H174" s="255">
        <v>3</v>
      </c>
      <c r="I174" s="256"/>
      <c r="J174" s="252"/>
      <c r="K174" s="252"/>
      <c r="L174" s="257"/>
      <c r="M174" s="258"/>
      <c r="N174" s="259"/>
      <c r="O174" s="259"/>
      <c r="P174" s="259"/>
      <c r="Q174" s="259"/>
      <c r="R174" s="259"/>
      <c r="S174" s="259"/>
      <c r="T174" s="260"/>
      <c r="AT174" s="261" t="s">
        <v>195</v>
      </c>
      <c r="AU174" s="261" t="s">
        <v>85</v>
      </c>
      <c r="AV174" s="12" t="s">
        <v>85</v>
      </c>
      <c r="AW174" s="12" t="s">
        <v>39</v>
      </c>
      <c r="AX174" s="12" t="s">
        <v>83</v>
      </c>
      <c r="AY174" s="261" t="s">
        <v>184</v>
      </c>
    </row>
    <row r="175" s="1" customFormat="1" ht="38.25" customHeight="1">
      <c r="B175" s="47"/>
      <c r="C175" s="236" t="s">
        <v>268</v>
      </c>
      <c r="D175" s="236" t="s">
        <v>186</v>
      </c>
      <c r="E175" s="237" t="s">
        <v>269</v>
      </c>
      <c r="F175" s="238" t="s">
        <v>270</v>
      </c>
      <c r="G175" s="239" t="s">
        <v>204</v>
      </c>
      <c r="H175" s="240">
        <v>79.457999999999998</v>
      </c>
      <c r="I175" s="241"/>
      <c r="J175" s="242">
        <f>ROUND(I175*H175,2)</f>
        <v>0</v>
      </c>
      <c r="K175" s="238" t="s">
        <v>190</v>
      </c>
      <c r="L175" s="73"/>
      <c r="M175" s="243" t="s">
        <v>21</v>
      </c>
      <c r="N175" s="244" t="s">
        <v>47</v>
      </c>
      <c r="O175" s="48"/>
      <c r="P175" s="245">
        <f>O175*H175</f>
        <v>0</v>
      </c>
      <c r="Q175" s="245">
        <v>0</v>
      </c>
      <c r="R175" s="245">
        <f>Q175*H175</f>
        <v>0</v>
      </c>
      <c r="S175" s="245">
        <v>0</v>
      </c>
      <c r="T175" s="246">
        <f>S175*H175</f>
        <v>0</v>
      </c>
      <c r="AR175" s="25" t="s">
        <v>191</v>
      </c>
      <c r="AT175" s="25" t="s">
        <v>186</v>
      </c>
      <c r="AU175" s="25" t="s">
        <v>85</v>
      </c>
      <c r="AY175" s="25" t="s">
        <v>184</v>
      </c>
      <c r="BE175" s="247">
        <f>IF(N175="základní",J175,0)</f>
        <v>0</v>
      </c>
      <c r="BF175" s="247">
        <f>IF(N175="snížená",J175,0)</f>
        <v>0</v>
      </c>
      <c r="BG175" s="247">
        <f>IF(N175="zákl. přenesená",J175,0)</f>
        <v>0</v>
      </c>
      <c r="BH175" s="247">
        <f>IF(N175="sníž. přenesená",J175,0)</f>
        <v>0</v>
      </c>
      <c r="BI175" s="247">
        <f>IF(N175="nulová",J175,0)</f>
        <v>0</v>
      </c>
      <c r="BJ175" s="25" t="s">
        <v>83</v>
      </c>
      <c r="BK175" s="247">
        <f>ROUND(I175*H175,2)</f>
        <v>0</v>
      </c>
      <c r="BL175" s="25" t="s">
        <v>191</v>
      </c>
      <c r="BM175" s="25" t="s">
        <v>271</v>
      </c>
    </row>
    <row r="176" s="1" customFormat="1">
      <c r="B176" s="47"/>
      <c r="C176" s="75"/>
      <c r="D176" s="248" t="s">
        <v>193</v>
      </c>
      <c r="E176" s="75"/>
      <c r="F176" s="249" t="s">
        <v>272</v>
      </c>
      <c r="G176" s="75"/>
      <c r="H176" s="75"/>
      <c r="I176" s="204"/>
      <c r="J176" s="75"/>
      <c r="K176" s="75"/>
      <c r="L176" s="73"/>
      <c r="M176" s="250"/>
      <c r="N176" s="48"/>
      <c r="O176" s="48"/>
      <c r="P176" s="48"/>
      <c r="Q176" s="48"/>
      <c r="R176" s="48"/>
      <c r="S176" s="48"/>
      <c r="T176" s="96"/>
      <c r="AT176" s="25" t="s">
        <v>193</v>
      </c>
      <c r="AU176" s="25" t="s">
        <v>85</v>
      </c>
    </row>
    <row r="177" s="12" customFormat="1">
      <c r="B177" s="251"/>
      <c r="C177" s="252"/>
      <c r="D177" s="248" t="s">
        <v>195</v>
      </c>
      <c r="E177" s="253" t="s">
        <v>21</v>
      </c>
      <c r="F177" s="254" t="s">
        <v>273</v>
      </c>
      <c r="G177" s="252"/>
      <c r="H177" s="255">
        <v>79.457999999999998</v>
      </c>
      <c r="I177" s="256"/>
      <c r="J177" s="252"/>
      <c r="K177" s="252"/>
      <c r="L177" s="257"/>
      <c r="M177" s="258"/>
      <c r="N177" s="259"/>
      <c r="O177" s="259"/>
      <c r="P177" s="259"/>
      <c r="Q177" s="259"/>
      <c r="R177" s="259"/>
      <c r="S177" s="259"/>
      <c r="T177" s="260"/>
      <c r="AT177" s="261" t="s">
        <v>195</v>
      </c>
      <c r="AU177" s="261" t="s">
        <v>85</v>
      </c>
      <c r="AV177" s="12" t="s">
        <v>85</v>
      </c>
      <c r="AW177" s="12" t="s">
        <v>39</v>
      </c>
      <c r="AX177" s="12" t="s">
        <v>83</v>
      </c>
      <c r="AY177" s="261" t="s">
        <v>184</v>
      </c>
    </row>
    <row r="178" s="1" customFormat="1" ht="51" customHeight="1">
      <c r="B178" s="47"/>
      <c r="C178" s="236" t="s">
        <v>274</v>
      </c>
      <c r="D178" s="236" t="s">
        <v>186</v>
      </c>
      <c r="E178" s="237" t="s">
        <v>275</v>
      </c>
      <c r="F178" s="238" t="s">
        <v>276</v>
      </c>
      <c r="G178" s="239" t="s">
        <v>204</v>
      </c>
      <c r="H178" s="240">
        <v>397.29000000000002</v>
      </c>
      <c r="I178" s="241"/>
      <c r="J178" s="242">
        <f>ROUND(I178*H178,2)</f>
        <v>0</v>
      </c>
      <c r="K178" s="238" t="s">
        <v>190</v>
      </c>
      <c r="L178" s="73"/>
      <c r="M178" s="243" t="s">
        <v>21</v>
      </c>
      <c r="N178" s="244" t="s">
        <v>47</v>
      </c>
      <c r="O178" s="48"/>
      <c r="P178" s="245">
        <f>O178*H178</f>
        <v>0</v>
      </c>
      <c r="Q178" s="245">
        <v>0</v>
      </c>
      <c r="R178" s="245">
        <f>Q178*H178</f>
        <v>0</v>
      </c>
      <c r="S178" s="245">
        <v>0</v>
      </c>
      <c r="T178" s="246">
        <f>S178*H178</f>
        <v>0</v>
      </c>
      <c r="AR178" s="25" t="s">
        <v>191</v>
      </c>
      <c r="AT178" s="25" t="s">
        <v>186</v>
      </c>
      <c r="AU178" s="25" t="s">
        <v>85</v>
      </c>
      <c r="AY178" s="25" t="s">
        <v>184</v>
      </c>
      <c r="BE178" s="247">
        <f>IF(N178="základní",J178,0)</f>
        <v>0</v>
      </c>
      <c r="BF178" s="247">
        <f>IF(N178="snížená",J178,0)</f>
        <v>0</v>
      </c>
      <c r="BG178" s="247">
        <f>IF(N178="zákl. přenesená",J178,0)</f>
        <v>0</v>
      </c>
      <c r="BH178" s="247">
        <f>IF(N178="sníž. přenesená",J178,0)</f>
        <v>0</v>
      </c>
      <c r="BI178" s="247">
        <f>IF(N178="nulová",J178,0)</f>
        <v>0</v>
      </c>
      <c r="BJ178" s="25" t="s">
        <v>83</v>
      </c>
      <c r="BK178" s="247">
        <f>ROUND(I178*H178,2)</f>
        <v>0</v>
      </c>
      <c r="BL178" s="25" t="s">
        <v>191</v>
      </c>
      <c r="BM178" s="25" t="s">
        <v>277</v>
      </c>
    </row>
    <row r="179" s="1" customFormat="1">
      <c r="B179" s="47"/>
      <c r="C179" s="75"/>
      <c r="D179" s="248" t="s">
        <v>193</v>
      </c>
      <c r="E179" s="75"/>
      <c r="F179" s="249" t="s">
        <v>272</v>
      </c>
      <c r="G179" s="75"/>
      <c r="H179" s="75"/>
      <c r="I179" s="204"/>
      <c r="J179" s="75"/>
      <c r="K179" s="75"/>
      <c r="L179" s="73"/>
      <c r="M179" s="250"/>
      <c r="N179" s="48"/>
      <c r="O179" s="48"/>
      <c r="P179" s="48"/>
      <c r="Q179" s="48"/>
      <c r="R179" s="48"/>
      <c r="S179" s="48"/>
      <c r="T179" s="96"/>
      <c r="AT179" s="25" t="s">
        <v>193</v>
      </c>
      <c r="AU179" s="25" t="s">
        <v>85</v>
      </c>
    </row>
    <row r="180" s="12" customFormat="1">
      <c r="B180" s="251"/>
      <c r="C180" s="252"/>
      <c r="D180" s="248" t="s">
        <v>195</v>
      </c>
      <c r="E180" s="253" t="s">
        <v>21</v>
      </c>
      <c r="F180" s="254" t="s">
        <v>278</v>
      </c>
      <c r="G180" s="252"/>
      <c r="H180" s="255">
        <v>397.29000000000002</v>
      </c>
      <c r="I180" s="256"/>
      <c r="J180" s="252"/>
      <c r="K180" s="252"/>
      <c r="L180" s="257"/>
      <c r="M180" s="258"/>
      <c r="N180" s="259"/>
      <c r="O180" s="259"/>
      <c r="P180" s="259"/>
      <c r="Q180" s="259"/>
      <c r="R180" s="259"/>
      <c r="S180" s="259"/>
      <c r="T180" s="260"/>
      <c r="AT180" s="261" t="s">
        <v>195</v>
      </c>
      <c r="AU180" s="261" t="s">
        <v>85</v>
      </c>
      <c r="AV180" s="12" t="s">
        <v>85</v>
      </c>
      <c r="AW180" s="12" t="s">
        <v>39</v>
      </c>
      <c r="AX180" s="12" t="s">
        <v>83</v>
      </c>
      <c r="AY180" s="261" t="s">
        <v>184</v>
      </c>
    </row>
    <row r="181" s="1" customFormat="1" ht="25.5" customHeight="1">
      <c r="B181" s="47"/>
      <c r="C181" s="236" t="s">
        <v>10</v>
      </c>
      <c r="D181" s="236" t="s">
        <v>186</v>
      </c>
      <c r="E181" s="237" t="s">
        <v>279</v>
      </c>
      <c r="F181" s="238" t="s">
        <v>280</v>
      </c>
      <c r="G181" s="239" t="s">
        <v>204</v>
      </c>
      <c r="H181" s="240">
        <v>21.550000000000001</v>
      </c>
      <c r="I181" s="241"/>
      <c r="J181" s="242">
        <f>ROUND(I181*H181,2)</f>
        <v>0</v>
      </c>
      <c r="K181" s="238" t="s">
        <v>190</v>
      </c>
      <c r="L181" s="73"/>
      <c r="M181" s="243" t="s">
        <v>21</v>
      </c>
      <c r="N181" s="244" t="s">
        <v>47</v>
      </c>
      <c r="O181" s="48"/>
      <c r="P181" s="245">
        <f>O181*H181</f>
        <v>0</v>
      </c>
      <c r="Q181" s="245">
        <v>0</v>
      </c>
      <c r="R181" s="245">
        <f>Q181*H181</f>
        <v>0</v>
      </c>
      <c r="S181" s="245">
        <v>0</v>
      </c>
      <c r="T181" s="246">
        <f>S181*H181</f>
        <v>0</v>
      </c>
      <c r="AR181" s="25" t="s">
        <v>191</v>
      </c>
      <c r="AT181" s="25" t="s">
        <v>186</v>
      </c>
      <c r="AU181" s="25" t="s">
        <v>85</v>
      </c>
      <c r="AY181" s="25" t="s">
        <v>184</v>
      </c>
      <c r="BE181" s="247">
        <f>IF(N181="základní",J181,0)</f>
        <v>0</v>
      </c>
      <c r="BF181" s="247">
        <f>IF(N181="snížená",J181,0)</f>
        <v>0</v>
      </c>
      <c r="BG181" s="247">
        <f>IF(N181="zákl. přenesená",J181,0)</f>
        <v>0</v>
      </c>
      <c r="BH181" s="247">
        <f>IF(N181="sníž. přenesená",J181,0)</f>
        <v>0</v>
      </c>
      <c r="BI181" s="247">
        <f>IF(N181="nulová",J181,0)</f>
        <v>0</v>
      </c>
      <c r="BJ181" s="25" t="s">
        <v>83</v>
      </c>
      <c r="BK181" s="247">
        <f>ROUND(I181*H181,2)</f>
        <v>0</v>
      </c>
      <c r="BL181" s="25" t="s">
        <v>191</v>
      </c>
      <c r="BM181" s="25" t="s">
        <v>281</v>
      </c>
    </row>
    <row r="182" s="1" customFormat="1">
      <c r="B182" s="47"/>
      <c r="C182" s="75"/>
      <c r="D182" s="248" t="s">
        <v>193</v>
      </c>
      <c r="E182" s="75"/>
      <c r="F182" s="249" t="s">
        <v>282</v>
      </c>
      <c r="G182" s="75"/>
      <c r="H182" s="75"/>
      <c r="I182" s="204"/>
      <c r="J182" s="75"/>
      <c r="K182" s="75"/>
      <c r="L182" s="73"/>
      <c r="M182" s="250"/>
      <c r="N182" s="48"/>
      <c r="O182" s="48"/>
      <c r="P182" s="48"/>
      <c r="Q182" s="48"/>
      <c r="R182" s="48"/>
      <c r="S182" s="48"/>
      <c r="T182" s="96"/>
      <c r="AT182" s="25" t="s">
        <v>193</v>
      </c>
      <c r="AU182" s="25" t="s">
        <v>85</v>
      </c>
    </row>
    <row r="183" s="12" customFormat="1">
      <c r="B183" s="251"/>
      <c r="C183" s="252"/>
      <c r="D183" s="248" t="s">
        <v>195</v>
      </c>
      <c r="E183" s="253" t="s">
        <v>21</v>
      </c>
      <c r="F183" s="254" t="s">
        <v>283</v>
      </c>
      <c r="G183" s="252"/>
      <c r="H183" s="255">
        <v>21.550000000000001</v>
      </c>
      <c r="I183" s="256"/>
      <c r="J183" s="252"/>
      <c r="K183" s="252"/>
      <c r="L183" s="257"/>
      <c r="M183" s="258"/>
      <c r="N183" s="259"/>
      <c r="O183" s="259"/>
      <c r="P183" s="259"/>
      <c r="Q183" s="259"/>
      <c r="R183" s="259"/>
      <c r="S183" s="259"/>
      <c r="T183" s="260"/>
      <c r="AT183" s="261" t="s">
        <v>195</v>
      </c>
      <c r="AU183" s="261" t="s">
        <v>85</v>
      </c>
      <c r="AV183" s="12" t="s">
        <v>85</v>
      </c>
      <c r="AW183" s="12" t="s">
        <v>39</v>
      </c>
      <c r="AX183" s="12" t="s">
        <v>83</v>
      </c>
      <c r="AY183" s="261" t="s">
        <v>184</v>
      </c>
    </row>
    <row r="184" s="1" customFormat="1" ht="16.5" customHeight="1">
      <c r="B184" s="47"/>
      <c r="C184" s="236" t="s">
        <v>284</v>
      </c>
      <c r="D184" s="236" t="s">
        <v>186</v>
      </c>
      <c r="E184" s="237" t="s">
        <v>285</v>
      </c>
      <c r="F184" s="238" t="s">
        <v>286</v>
      </c>
      <c r="G184" s="239" t="s">
        <v>204</v>
      </c>
      <c r="H184" s="240">
        <v>79.457999999999998</v>
      </c>
      <c r="I184" s="241"/>
      <c r="J184" s="242">
        <f>ROUND(I184*H184,2)</f>
        <v>0</v>
      </c>
      <c r="K184" s="238" t="s">
        <v>190</v>
      </c>
      <c r="L184" s="73"/>
      <c r="M184" s="243" t="s">
        <v>21</v>
      </c>
      <c r="N184" s="244" t="s">
        <v>47</v>
      </c>
      <c r="O184" s="48"/>
      <c r="P184" s="245">
        <f>O184*H184</f>
        <v>0</v>
      </c>
      <c r="Q184" s="245">
        <v>0</v>
      </c>
      <c r="R184" s="245">
        <f>Q184*H184</f>
        <v>0</v>
      </c>
      <c r="S184" s="245">
        <v>0</v>
      </c>
      <c r="T184" s="246">
        <f>S184*H184</f>
        <v>0</v>
      </c>
      <c r="AR184" s="25" t="s">
        <v>191</v>
      </c>
      <c r="AT184" s="25" t="s">
        <v>186</v>
      </c>
      <c r="AU184" s="25" t="s">
        <v>85</v>
      </c>
      <c r="AY184" s="25" t="s">
        <v>184</v>
      </c>
      <c r="BE184" s="247">
        <f>IF(N184="základní",J184,0)</f>
        <v>0</v>
      </c>
      <c r="BF184" s="247">
        <f>IF(N184="snížená",J184,0)</f>
        <v>0</v>
      </c>
      <c r="BG184" s="247">
        <f>IF(N184="zákl. přenesená",J184,0)</f>
        <v>0</v>
      </c>
      <c r="BH184" s="247">
        <f>IF(N184="sníž. přenesená",J184,0)</f>
        <v>0</v>
      </c>
      <c r="BI184" s="247">
        <f>IF(N184="nulová",J184,0)</f>
        <v>0</v>
      </c>
      <c r="BJ184" s="25" t="s">
        <v>83</v>
      </c>
      <c r="BK184" s="247">
        <f>ROUND(I184*H184,2)</f>
        <v>0</v>
      </c>
      <c r="BL184" s="25" t="s">
        <v>191</v>
      </c>
      <c r="BM184" s="25" t="s">
        <v>287</v>
      </c>
    </row>
    <row r="185" s="1" customFormat="1">
      <c r="B185" s="47"/>
      <c r="C185" s="75"/>
      <c r="D185" s="248" t="s">
        <v>193</v>
      </c>
      <c r="E185" s="75"/>
      <c r="F185" s="249" t="s">
        <v>288</v>
      </c>
      <c r="G185" s="75"/>
      <c r="H185" s="75"/>
      <c r="I185" s="204"/>
      <c r="J185" s="75"/>
      <c r="K185" s="75"/>
      <c r="L185" s="73"/>
      <c r="M185" s="250"/>
      <c r="N185" s="48"/>
      <c r="O185" s="48"/>
      <c r="P185" s="48"/>
      <c r="Q185" s="48"/>
      <c r="R185" s="48"/>
      <c r="S185" s="48"/>
      <c r="T185" s="96"/>
      <c r="AT185" s="25" t="s">
        <v>193</v>
      </c>
      <c r="AU185" s="25" t="s">
        <v>85</v>
      </c>
    </row>
    <row r="186" s="12" customFormat="1">
      <c r="B186" s="251"/>
      <c r="C186" s="252"/>
      <c r="D186" s="248" t="s">
        <v>195</v>
      </c>
      <c r="E186" s="253" t="s">
        <v>21</v>
      </c>
      <c r="F186" s="254" t="s">
        <v>289</v>
      </c>
      <c r="G186" s="252"/>
      <c r="H186" s="255">
        <v>79.457999999999998</v>
      </c>
      <c r="I186" s="256"/>
      <c r="J186" s="252"/>
      <c r="K186" s="252"/>
      <c r="L186" s="257"/>
      <c r="M186" s="258"/>
      <c r="N186" s="259"/>
      <c r="O186" s="259"/>
      <c r="P186" s="259"/>
      <c r="Q186" s="259"/>
      <c r="R186" s="259"/>
      <c r="S186" s="259"/>
      <c r="T186" s="260"/>
      <c r="AT186" s="261" t="s">
        <v>195</v>
      </c>
      <c r="AU186" s="261" t="s">
        <v>85</v>
      </c>
      <c r="AV186" s="12" t="s">
        <v>85</v>
      </c>
      <c r="AW186" s="12" t="s">
        <v>39</v>
      </c>
      <c r="AX186" s="12" t="s">
        <v>83</v>
      </c>
      <c r="AY186" s="261" t="s">
        <v>184</v>
      </c>
    </row>
    <row r="187" s="1" customFormat="1" ht="16.5" customHeight="1">
      <c r="B187" s="47"/>
      <c r="C187" s="236" t="s">
        <v>290</v>
      </c>
      <c r="D187" s="236" t="s">
        <v>186</v>
      </c>
      <c r="E187" s="237" t="s">
        <v>291</v>
      </c>
      <c r="F187" s="238" t="s">
        <v>292</v>
      </c>
      <c r="G187" s="239" t="s">
        <v>293</v>
      </c>
      <c r="H187" s="240">
        <v>150.97</v>
      </c>
      <c r="I187" s="241"/>
      <c r="J187" s="242">
        <f>ROUND(I187*H187,2)</f>
        <v>0</v>
      </c>
      <c r="K187" s="238" t="s">
        <v>190</v>
      </c>
      <c r="L187" s="73"/>
      <c r="M187" s="243" t="s">
        <v>21</v>
      </c>
      <c r="N187" s="244" t="s">
        <v>47</v>
      </c>
      <c r="O187" s="48"/>
      <c r="P187" s="245">
        <f>O187*H187</f>
        <v>0</v>
      </c>
      <c r="Q187" s="245">
        <v>0</v>
      </c>
      <c r="R187" s="245">
        <f>Q187*H187</f>
        <v>0</v>
      </c>
      <c r="S187" s="245">
        <v>0</v>
      </c>
      <c r="T187" s="246">
        <f>S187*H187</f>
        <v>0</v>
      </c>
      <c r="AR187" s="25" t="s">
        <v>191</v>
      </c>
      <c r="AT187" s="25" t="s">
        <v>186</v>
      </c>
      <c r="AU187" s="25" t="s">
        <v>85</v>
      </c>
      <c r="AY187" s="25" t="s">
        <v>184</v>
      </c>
      <c r="BE187" s="247">
        <f>IF(N187="základní",J187,0)</f>
        <v>0</v>
      </c>
      <c r="BF187" s="247">
        <f>IF(N187="snížená",J187,0)</f>
        <v>0</v>
      </c>
      <c r="BG187" s="247">
        <f>IF(N187="zákl. přenesená",J187,0)</f>
        <v>0</v>
      </c>
      <c r="BH187" s="247">
        <f>IF(N187="sníž. přenesená",J187,0)</f>
        <v>0</v>
      </c>
      <c r="BI187" s="247">
        <f>IF(N187="nulová",J187,0)</f>
        <v>0</v>
      </c>
      <c r="BJ187" s="25" t="s">
        <v>83</v>
      </c>
      <c r="BK187" s="247">
        <f>ROUND(I187*H187,2)</f>
        <v>0</v>
      </c>
      <c r="BL187" s="25" t="s">
        <v>191</v>
      </c>
      <c r="BM187" s="25" t="s">
        <v>294</v>
      </c>
    </row>
    <row r="188" s="1" customFormat="1">
      <c r="B188" s="47"/>
      <c r="C188" s="75"/>
      <c r="D188" s="248" t="s">
        <v>193</v>
      </c>
      <c r="E188" s="75"/>
      <c r="F188" s="249" t="s">
        <v>288</v>
      </c>
      <c r="G188" s="75"/>
      <c r="H188" s="75"/>
      <c r="I188" s="204"/>
      <c r="J188" s="75"/>
      <c r="K188" s="75"/>
      <c r="L188" s="73"/>
      <c r="M188" s="250"/>
      <c r="N188" s="48"/>
      <c r="O188" s="48"/>
      <c r="P188" s="48"/>
      <c r="Q188" s="48"/>
      <c r="R188" s="48"/>
      <c r="S188" s="48"/>
      <c r="T188" s="96"/>
      <c r="AT188" s="25" t="s">
        <v>193</v>
      </c>
      <c r="AU188" s="25" t="s">
        <v>85</v>
      </c>
    </row>
    <row r="189" s="12" customFormat="1">
      <c r="B189" s="251"/>
      <c r="C189" s="252"/>
      <c r="D189" s="248" t="s">
        <v>195</v>
      </c>
      <c r="E189" s="253" t="s">
        <v>21</v>
      </c>
      <c r="F189" s="254" t="s">
        <v>295</v>
      </c>
      <c r="G189" s="252"/>
      <c r="H189" s="255">
        <v>150.97</v>
      </c>
      <c r="I189" s="256"/>
      <c r="J189" s="252"/>
      <c r="K189" s="252"/>
      <c r="L189" s="257"/>
      <c r="M189" s="258"/>
      <c r="N189" s="259"/>
      <c r="O189" s="259"/>
      <c r="P189" s="259"/>
      <c r="Q189" s="259"/>
      <c r="R189" s="259"/>
      <c r="S189" s="259"/>
      <c r="T189" s="260"/>
      <c r="AT189" s="261" t="s">
        <v>195</v>
      </c>
      <c r="AU189" s="261" t="s">
        <v>85</v>
      </c>
      <c r="AV189" s="12" t="s">
        <v>85</v>
      </c>
      <c r="AW189" s="12" t="s">
        <v>39</v>
      </c>
      <c r="AX189" s="12" t="s">
        <v>83</v>
      </c>
      <c r="AY189" s="261" t="s">
        <v>184</v>
      </c>
    </row>
    <row r="190" s="1" customFormat="1" ht="25.5" customHeight="1">
      <c r="B190" s="47"/>
      <c r="C190" s="236" t="s">
        <v>296</v>
      </c>
      <c r="D190" s="236" t="s">
        <v>186</v>
      </c>
      <c r="E190" s="237" t="s">
        <v>297</v>
      </c>
      <c r="F190" s="238" t="s">
        <v>298</v>
      </c>
      <c r="G190" s="239" t="s">
        <v>204</v>
      </c>
      <c r="H190" s="240">
        <v>29.390000000000001</v>
      </c>
      <c r="I190" s="241"/>
      <c r="J190" s="242">
        <f>ROUND(I190*H190,2)</f>
        <v>0</v>
      </c>
      <c r="K190" s="238" t="s">
        <v>190</v>
      </c>
      <c r="L190" s="73"/>
      <c r="M190" s="243" t="s">
        <v>21</v>
      </c>
      <c r="N190" s="244" t="s">
        <v>47</v>
      </c>
      <c r="O190" s="48"/>
      <c r="P190" s="245">
        <f>O190*H190</f>
        <v>0</v>
      </c>
      <c r="Q190" s="245">
        <v>0</v>
      </c>
      <c r="R190" s="245">
        <f>Q190*H190</f>
        <v>0</v>
      </c>
      <c r="S190" s="245">
        <v>0</v>
      </c>
      <c r="T190" s="246">
        <f>S190*H190</f>
        <v>0</v>
      </c>
      <c r="AR190" s="25" t="s">
        <v>191</v>
      </c>
      <c r="AT190" s="25" t="s">
        <v>186</v>
      </c>
      <c r="AU190" s="25" t="s">
        <v>85</v>
      </c>
      <c r="AY190" s="25" t="s">
        <v>184</v>
      </c>
      <c r="BE190" s="247">
        <f>IF(N190="základní",J190,0)</f>
        <v>0</v>
      </c>
      <c r="BF190" s="247">
        <f>IF(N190="snížená",J190,0)</f>
        <v>0</v>
      </c>
      <c r="BG190" s="247">
        <f>IF(N190="zákl. přenesená",J190,0)</f>
        <v>0</v>
      </c>
      <c r="BH190" s="247">
        <f>IF(N190="sníž. přenesená",J190,0)</f>
        <v>0</v>
      </c>
      <c r="BI190" s="247">
        <f>IF(N190="nulová",J190,0)</f>
        <v>0</v>
      </c>
      <c r="BJ190" s="25" t="s">
        <v>83</v>
      </c>
      <c r="BK190" s="247">
        <f>ROUND(I190*H190,2)</f>
        <v>0</v>
      </c>
      <c r="BL190" s="25" t="s">
        <v>191</v>
      </c>
      <c r="BM190" s="25" t="s">
        <v>299</v>
      </c>
    </row>
    <row r="191" s="1" customFormat="1">
      <c r="B191" s="47"/>
      <c r="C191" s="75"/>
      <c r="D191" s="248" t="s">
        <v>193</v>
      </c>
      <c r="E191" s="75"/>
      <c r="F191" s="249" t="s">
        <v>300</v>
      </c>
      <c r="G191" s="75"/>
      <c r="H191" s="75"/>
      <c r="I191" s="204"/>
      <c r="J191" s="75"/>
      <c r="K191" s="75"/>
      <c r="L191" s="73"/>
      <c r="M191" s="250"/>
      <c r="N191" s="48"/>
      <c r="O191" s="48"/>
      <c r="P191" s="48"/>
      <c r="Q191" s="48"/>
      <c r="R191" s="48"/>
      <c r="S191" s="48"/>
      <c r="T191" s="96"/>
      <c r="AT191" s="25" t="s">
        <v>193</v>
      </c>
      <c r="AU191" s="25" t="s">
        <v>85</v>
      </c>
    </row>
    <row r="192" s="13" customFormat="1">
      <c r="B192" s="262"/>
      <c r="C192" s="263"/>
      <c r="D192" s="248" t="s">
        <v>195</v>
      </c>
      <c r="E192" s="264" t="s">
        <v>21</v>
      </c>
      <c r="F192" s="265" t="s">
        <v>207</v>
      </c>
      <c r="G192" s="263"/>
      <c r="H192" s="264" t="s">
        <v>21</v>
      </c>
      <c r="I192" s="266"/>
      <c r="J192" s="263"/>
      <c r="K192" s="263"/>
      <c r="L192" s="267"/>
      <c r="M192" s="268"/>
      <c r="N192" s="269"/>
      <c r="O192" s="269"/>
      <c r="P192" s="269"/>
      <c r="Q192" s="269"/>
      <c r="R192" s="269"/>
      <c r="S192" s="269"/>
      <c r="T192" s="270"/>
      <c r="AT192" s="271" t="s">
        <v>195</v>
      </c>
      <c r="AU192" s="271" t="s">
        <v>85</v>
      </c>
      <c r="AV192" s="13" t="s">
        <v>83</v>
      </c>
      <c r="AW192" s="13" t="s">
        <v>39</v>
      </c>
      <c r="AX192" s="13" t="s">
        <v>76</v>
      </c>
      <c r="AY192" s="271" t="s">
        <v>184</v>
      </c>
    </row>
    <row r="193" s="12" customFormat="1">
      <c r="B193" s="251"/>
      <c r="C193" s="252"/>
      <c r="D193" s="248" t="s">
        <v>195</v>
      </c>
      <c r="E193" s="253" t="s">
        <v>21</v>
      </c>
      <c r="F193" s="254" t="s">
        <v>301</v>
      </c>
      <c r="G193" s="252"/>
      <c r="H193" s="255">
        <v>29.390000000000001</v>
      </c>
      <c r="I193" s="256"/>
      <c r="J193" s="252"/>
      <c r="K193" s="252"/>
      <c r="L193" s="257"/>
      <c r="M193" s="258"/>
      <c r="N193" s="259"/>
      <c r="O193" s="259"/>
      <c r="P193" s="259"/>
      <c r="Q193" s="259"/>
      <c r="R193" s="259"/>
      <c r="S193" s="259"/>
      <c r="T193" s="260"/>
      <c r="AT193" s="261" t="s">
        <v>195</v>
      </c>
      <c r="AU193" s="261" t="s">
        <v>85</v>
      </c>
      <c r="AV193" s="12" t="s">
        <v>85</v>
      </c>
      <c r="AW193" s="12" t="s">
        <v>39</v>
      </c>
      <c r="AX193" s="12" t="s">
        <v>83</v>
      </c>
      <c r="AY193" s="261" t="s">
        <v>184</v>
      </c>
    </row>
    <row r="194" s="1" customFormat="1" ht="16.5" customHeight="1">
      <c r="B194" s="47"/>
      <c r="C194" s="283" t="s">
        <v>302</v>
      </c>
      <c r="D194" s="283" t="s">
        <v>303</v>
      </c>
      <c r="E194" s="284" t="s">
        <v>304</v>
      </c>
      <c r="F194" s="285" t="s">
        <v>305</v>
      </c>
      <c r="G194" s="286" t="s">
        <v>293</v>
      </c>
      <c r="H194" s="287">
        <v>49.963000000000001</v>
      </c>
      <c r="I194" s="288"/>
      <c r="J194" s="289">
        <f>ROUND(I194*H194,2)</f>
        <v>0</v>
      </c>
      <c r="K194" s="285" t="s">
        <v>190</v>
      </c>
      <c r="L194" s="290"/>
      <c r="M194" s="291" t="s">
        <v>21</v>
      </c>
      <c r="N194" s="292" t="s">
        <v>47</v>
      </c>
      <c r="O194" s="48"/>
      <c r="P194" s="245">
        <f>O194*H194</f>
        <v>0</v>
      </c>
      <c r="Q194" s="245">
        <v>1</v>
      </c>
      <c r="R194" s="245">
        <f>Q194*H194</f>
        <v>49.963000000000001</v>
      </c>
      <c r="S194" s="245">
        <v>0</v>
      </c>
      <c r="T194" s="246">
        <f>S194*H194</f>
        <v>0</v>
      </c>
      <c r="AR194" s="25" t="s">
        <v>247</v>
      </c>
      <c r="AT194" s="25" t="s">
        <v>303</v>
      </c>
      <c r="AU194" s="25" t="s">
        <v>85</v>
      </c>
      <c r="AY194" s="25" t="s">
        <v>184</v>
      </c>
      <c r="BE194" s="247">
        <f>IF(N194="základní",J194,0)</f>
        <v>0</v>
      </c>
      <c r="BF194" s="247">
        <f>IF(N194="snížená",J194,0)</f>
        <v>0</v>
      </c>
      <c r="BG194" s="247">
        <f>IF(N194="zákl. přenesená",J194,0)</f>
        <v>0</v>
      </c>
      <c r="BH194" s="247">
        <f>IF(N194="sníž. přenesená",J194,0)</f>
        <v>0</v>
      </c>
      <c r="BI194" s="247">
        <f>IF(N194="nulová",J194,0)</f>
        <v>0</v>
      </c>
      <c r="BJ194" s="25" t="s">
        <v>83</v>
      </c>
      <c r="BK194" s="247">
        <f>ROUND(I194*H194,2)</f>
        <v>0</v>
      </c>
      <c r="BL194" s="25" t="s">
        <v>191</v>
      </c>
      <c r="BM194" s="25" t="s">
        <v>306</v>
      </c>
    </row>
    <row r="195" s="12" customFormat="1">
      <c r="B195" s="251"/>
      <c r="C195" s="252"/>
      <c r="D195" s="248" t="s">
        <v>195</v>
      </c>
      <c r="E195" s="253" t="s">
        <v>21</v>
      </c>
      <c r="F195" s="254" t="s">
        <v>307</v>
      </c>
      <c r="G195" s="252"/>
      <c r="H195" s="255">
        <v>49.963000000000001</v>
      </c>
      <c r="I195" s="256"/>
      <c r="J195" s="252"/>
      <c r="K195" s="252"/>
      <c r="L195" s="257"/>
      <c r="M195" s="258"/>
      <c r="N195" s="259"/>
      <c r="O195" s="259"/>
      <c r="P195" s="259"/>
      <c r="Q195" s="259"/>
      <c r="R195" s="259"/>
      <c r="S195" s="259"/>
      <c r="T195" s="260"/>
      <c r="AT195" s="261" t="s">
        <v>195</v>
      </c>
      <c r="AU195" s="261" t="s">
        <v>85</v>
      </c>
      <c r="AV195" s="12" t="s">
        <v>85</v>
      </c>
      <c r="AW195" s="12" t="s">
        <v>39</v>
      </c>
      <c r="AX195" s="12" t="s">
        <v>83</v>
      </c>
      <c r="AY195" s="261" t="s">
        <v>184</v>
      </c>
    </row>
    <row r="196" s="1" customFormat="1" ht="25.5" customHeight="1">
      <c r="B196" s="47"/>
      <c r="C196" s="236" t="s">
        <v>308</v>
      </c>
      <c r="D196" s="236" t="s">
        <v>186</v>
      </c>
      <c r="E196" s="237" t="s">
        <v>309</v>
      </c>
      <c r="F196" s="238" t="s">
        <v>310</v>
      </c>
      <c r="G196" s="239" t="s">
        <v>204</v>
      </c>
      <c r="H196" s="240">
        <v>1.44</v>
      </c>
      <c r="I196" s="241"/>
      <c r="J196" s="242">
        <f>ROUND(I196*H196,2)</f>
        <v>0</v>
      </c>
      <c r="K196" s="238" t="s">
        <v>190</v>
      </c>
      <c r="L196" s="73"/>
      <c r="M196" s="243" t="s">
        <v>21</v>
      </c>
      <c r="N196" s="244" t="s">
        <v>47</v>
      </c>
      <c r="O196" s="48"/>
      <c r="P196" s="245">
        <f>O196*H196</f>
        <v>0</v>
      </c>
      <c r="Q196" s="245">
        <v>0</v>
      </c>
      <c r="R196" s="245">
        <f>Q196*H196</f>
        <v>0</v>
      </c>
      <c r="S196" s="245">
        <v>0</v>
      </c>
      <c r="T196" s="246">
        <f>S196*H196</f>
        <v>0</v>
      </c>
      <c r="AR196" s="25" t="s">
        <v>191</v>
      </c>
      <c r="AT196" s="25" t="s">
        <v>186</v>
      </c>
      <c r="AU196" s="25" t="s">
        <v>85</v>
      </c>
      <c r="AY196" s="25" t="s">
        <v>184</v>
      </c>
      <c r="BE196" s="247">
        <f>IF(N196="základní",J196,0)</f>
        <v>0</v>
      </c>
      <c r="BF196" s="247">
        <f>IF(N196="snížená",J196,0)</f>
        <v>0</v>
      </c>
      <c r="BG196" s="247">
        <f>IF(N196="zákl. přenesená",J196,0)</f>
        <v>0</v>
      </c>
      <c r="BH196" s="247">
        <f>IF(N196="sníž. přenesená",J196,0)</f>
        <v>0</v>
      </c>
      <c r="BI196" s="247">
        <f>IF(N196="nulová",J196,0)</f>
        <v>0</v>
      </c>
      <c r="BJ196" s="25" t="s">
        <v>83</v>
      </c>
      <c r="BK196" s="247">
        <f>ROUND(I196*H196,2)</f>
        <v>0</v>
      </c>
      <c r="BL196" s="25" t="s">
        <v>191</v>
      </c>
      <c r="BM196" s="25" t="s">
        <v>311</v>
      </c>
    </row>
    <row r="197" s="1" customFormat="1">
      <c r="B197" s="47"/>
      <c r="C197" s="75"/>
      <c r="D197" s="248" t="s">
        <v>193</v>
      </c>
      <c r="E197" s="75"/>
      <c r="F197" s="249" t="s">
        <v>300</v>
      </c>
      <c r="G197" s="75"/>
      <c r="H197" s="75"/>
      <c r="I197" s="204"/>
      <c r="J197" s="75"/>
      <c r="K197" s="75"/>
      <c r="L197" s="73"/>
      <c r="M197" s="250"/>
      <c r="N197" s="48"/>
      <c r="O197" s="48"/>
      <c r="P197" s="48"/>
      <c r="Q197" s="48"/>
      <c r="R197" s="48"/>
      <c r="S197" s="48"/>
      <c r="T197" s="96"/>
      <c r="AT197" s="25" t="s">
        <v>193</v>
      </c>
      <c r="AU197" s="25" t="s">
        <v>85</v>
      </c>
    </row>
    <row r="198" s="12" customFormat="1">
      <c r="B198" s="251"/>
      <c r="C198" s="252"/>
      <c r="D198" s="248" t="s">
        <v>195</v>
      </c>
      <c r="E198" s="253" t="s">
        <v>21</v>
      </c>
      <c r="F198" s="254" t="s">
        <v>312</v>
      </c>
      <c r="G198" s="252"/>
      <c r="H198" s="255">
        <v>1.44</v>
      </c>
      <c r="I198" s="256"/>
      <c r="J198" s="252"/>
      <c r="K198" s="252"/>
      <c r="L198" s="257"/>
      <c r="M198" s="258"/>
      <c r="N198" s="259"/>
      <c r="O198" s="259"/>
      <c r="P198" s="259"/>
      <c r="Q198" s="259"/>
      <c r="R198" s="259"/>
      <c r="S198" s="259"/>
      <c r="T198" s="260"/>
      <c r="AT198" s="261" t="s">
        <v>195</v>
      </c>
      <c r="AU198" s="261" t="s">
        <v>85</v>
      </c>
      <c r="AV198" s="12" t="s">
        <v>85</v>
      </c>
      <c r="AW198" s="12" t="s">
        <v>39</v>
      </c>
      <c r="AX198" s="12" t="s">
        <v>83</v>
      </c>
      <c r="AY198" s="261" t="s">
        <v>184</v>
      </c>
    </row>
    <row r="199" s="1" customFormat="1" ht="25.5" customHeight="1">
      <c r="B199" s="47"/>
      <c r="C199" s="236" t="s">
        <v>9</v>
      </c>
      <c r="D199" s="236" t="s">
        <v>186</v>
      </c>
      <c r="E199" s="237" t="s">
        <v>313</v>
      </c>
      <c r="F199" s="238" t="s">
        <v>314</v>
      </c>
      <c r="G199" s="239" t="s">
        <v>315</v>
      </c>
      <c r="H199" s="240">
        <v>52.783999999999999</v>
      </c>
      <c r="I199" s="241"/>
      <c r="J199" s="242">
        <f>ROUND(I199*H199,2)</f>
        <v>0</v>
      </c>
      <c r="K199" s="238" t="s">
        <v>190</v>
      </c>
      <c r="L199" s="73"/>
      <c r="M199" s="243" t="s">
        <v>21</v>
      </c>
      <c r="N199" s="244" t="s">
        <v>47</v>
      </c>
      <c r="O199" s="48"/>
      <c r="P199" s="245">
        <f>O199*H199</f>
        <v>0</v>
      </c>
      <c r="Q199" s="245">
        <v>0</v>
      </c>
      <c r="R199" s="245">
        <f>Q199*H199</f>
        <v>0</v>
      </c>
      <c r="S199" s="245">
        <v>0</v>
      </c>
      <c r="T199" s="246">
        <f>S199*H199</f>
        <v>0</v>
      </c>
      <c r="AR199" s="25" t="s">
        <v>191</v>
      </c>
      <c r="AT199" s="25" t="s">
        <v>186</v>
      </c>
      <c r="AU199" s="25" t="s">
        <v>85</v>
      </c>
      <c r="AY199" s="25" t="s">
        <v>184</v>
      </c>
      <c r="BE199" s="247">
        <f>IF(N199="základní",J199,0)</f>
        <v>0</v>
      </c>
      <c r="BF199" s="247">
        <f>IF(N199="snížená",J199,0)</f>
        <v>0</v>
      </c>
      <c r="BG199" s="247">
        <f>IF(N199="zákl. přenesená",J199,0)</f>
        <v>0</v>
      </c>
      <c r="BH199" s="247">
        <f>IF(N199="sníž. přenesená",J199,0)</f>
        <v>0</v>
      </c>
      <c r="BI199" s="247">
        <f>IF(N199="nulová",J199,0)</f>
        <v>0</v>
      </c>
      <c r="BJ199" s="25" t="s">
        <v>83</v>
      </c>
      <c r="BK199" s="247">
        <f>ROUND(I199*H199,2)</f>
        <v>0</v>
      </c>
      <c r="BL199" s="25" t="s">
        <v>191</v>
      </c>
      <c r="BM199" s="25" t="s">
        <v>316</v>
      </c>
    </row>
    <row r="200" s="1" customFormat="1">
      <c r="B200" s="47"/>
      <c r="C200" s="75"/>
      <c r="D200" s="248" t="s">
        <v>193</v>
      </c>
      <c r="E200" s="75"/>
      <c r="F200" s="249" t="s">
        <v>317</v>
      </c>
      <c r="G200" s="75"/>
      <c r="H200" s="75"/>
      <c r="I200" s="204"/>
      <c r="J200" s="75"/>
      <c r="K200" s="75"/>
      <c r="L200" s="73"/>
      <c r="M200" s="250"/>
      <c r="N200" s="48"/>
      <c r="O200" s="48"/>
      <c r="P200" s="48"/>
      <c r="Q200" s="48"/>
      <c r="R200" s="48"/>
      <c r="S200" s="48"/>
      <c r="T200" s="96"/>
      <c r="AT200" s="25" t="s">
        <v>193</v>
      </c>
      <c r="AU200" s="25" t="s">
        <v>85</v>
      </c>
    </row>
    <row r="201" s="12" customFormat="1">
      <c r="B201" s="251"/>
      <c r="C201" s="252"/>
      <c r="D201" s="248" t="s">
        <v>195</v>
      </c>
      <c r="E201" s="253" t="s">
        <v>21</v>
      </c>
      <c r="F201" s="254" t="s">
        <v>318</v>
      </c>
      <c r="G201" s="252"/>
      <c r="H201" s="255">
        <v>15.675000000000001</v>
      </c>
      <c r="I201" s="256"/>
      <c r="J201" s="252"/>
      <c r="K201" s="252"/>
      <c r="L201" s="257"/>
      <c r="M201" s="258"/>
      <c r="N201" s="259"/>
      <c r="O201" s="259"/>
      <c r="P201" s="259"/>
      <c r="Q201" s="259"/>
      <c r="R201" s="259"/>
      <c r="S201" s="259"/>
      <c r="T201" s="260"/>
      <c r="AT201" s="261" t="s">
        <v>195</v>
      </c>
      <c r="AU201" s="261" t="s">
        <v>85</v>
      </c>
      <c r="AV201" s="12" t="s">
        <v>85</v>
      </c>
      <c r="AW201" s="12" t="s">
        <v>39</v>
      </c>
      <c r="AX201" s="12" t="s">
        <v>76</v>
      </c>
      <c r="AY201" s="261" t="s">
        <v>184</v>
      </c>
    </row>
    <row r="202" s="13" customFormat="1">
      <c r="B202" s="262"/>
      <c r="C202" s="263"/>
      <c r="D202" s="248" t="s">
        <v>195</v>
      </c>
      <c r="E202" s="264" t="s">
        <v>21</v>
      </c>
      <c r="F202" s="265" t="s">
        <v>319</v>
      </c>
      <c r="G202" s="263"/>
      <c r="H202" s="264" t="s">
        <v>21</v>
      </c>
      <c r="I202" s="266"/>
      <c r="J202" s="263"/>
      <c r="K202" s="263"/>
      <c r="L202" s="267"/>
      <c r="M202" s="268"/>
      <c r="N202" s="269"/>
      <c r="O202" s="269"/>
      <c r="P202" s="269"/>
      <c r="Q202" s="269"/>
      <c r="R202" s="269"/>
      <c r="S202" s="269"/>
      <c r="T202" s="270"/>
      <c r="AT202" s="271" t="s">
        <v>195</v>
      </c>
      <c r="AU202" s="271" t="s">
        <v>85</v>
      </c>
      <c r="AV202" s="13" t="s">
        <v>83</v>
      </c>
      <c r="AW202" s="13" t="s">
        <v>39</v>
      </c>
      <c r="AX202" s="13" t="s">
        <v>76</v>
      </c>
      <c r="AY202" s="271" t="s">
        <v>184</v>
      </c>
    </row>
    <row r="203" s="12" customFormat="1">
      <c r="B203" s="251"/>
      <c r="C203" s="252"/>
      <c r="D203" s="248" t="s">
        <v>195</v>
      </c>
      <c r="E203" s="253" t="s">
        <v>21</v>
      </c>
      <c r="F203" s="254" t="s">
        <v>320</v>
      </c>
      <c r="G203" s="252"/>
      <c r="H203" s="255">
        <v>20.931000000000001</v>
      </c>
      <c r="I203" s="256"/>
      <c r="J203" s="252"/>
      <c r="K203" s="252"/>
      <c r="L203" s="257"/>
      <c r="M203" s="258"/>
      <c r="N203" s="259"/>
      <c r="O203" s="259"/>
      <c r="P203" s="259"/>
      <c r="Q203" s="259"/>
      <c r="R203" s="259"/>
      <c r="S203" s="259"/>
      <c r="T203" s="260"/>
      <c r="AT203" s="261" t="s">
        <v>195</v>
      </c>
      <c r="AU203" s="261" t="s">
        <v>85</v>
      </c>
      <c r="AV203" s="12" t="s">
        <v>85</v>
      </c>
      <c r="AW203" s="12" t="s">
        <v>39</v>
      </c>
      <c r="AX203" s="12" t="s">
        <v>76</v>
      </c>
      <c r="AY203" s="261" t="s">
        <v>184</v>
      </c>
    </row>
    <row r="204" s="12" customFormat="1">
      <c r="B204" s="251"/>
      <c r="C204" s="252"/>
      <c r="D204" s="248" t="s">
        <v>195</v>
      </c>
      <c r="E204" s="253" t="s">
        <v>21</v>
      </c>
      <c r="F204" s="254" t="s">
        <v>321</v>
      </c>
      <c r="G204" s="252"/>
      <c r="H204" s="255">
        <v>16.178000000000001</v>
      </c>
      <c r="I204" s="256"/>
      <c r="J204" s="252"/>
      <c r="K204" s="252"/>
      <c r="L204" s="257"/>
      <c r="M204" s="258"/>
      <c r="N204" s="259"/>
      <c r="O204" s="259"/>
      <c r="P204" s="259"/>
      <c r="Q204" s="259"/>
      <c r="R204" s="259"/>
      <c r="S204" s="259"/>
      <c r="T204" s="260"/>
      <c r="AT204" s="261" t="s">
        <v>195</v>
      </c>
      <c r="AU204" s="261" t="s">
        <v>85</v>
      </c>
      <c r="AV204" s="12" t="s">
        <v>85</v>
      </c>
      <c r="AW204" s="12" t="s">
        <v>39</v>
      </c>
      <c r="AX204" s="12" t="s">
        <v>76</v>
      </c>
      <c r="AY204" s="261" t="s">
        <v>184</v>
      </c>
    </row>
    <row r="205" s="14" customFormat="1">
      <c r="B205" s="272"/>
      <c r="C205" s="273"/>
      <c r="D205" s="248" t="s">
        <v>195</v>
      </c>
      <c r="E205" s="274" t="s">
        <v>21</v>
      </c>
      <c r="F205" s="275" t="s">
        <v>211</v>
      </c>
      <c r="G205" s="273"/>
      <c r="H205" s="276">
        <v>52.783999999999999</v>
      </c>
      <c r="I205" s="277"/>
      <c r="J205" s="273"/>
      <c r="K205" s="273"/>
      <c r="L205" s="278"/>
      <c r="M205" s="279"/>
      <c r="N205" s="280"/>
      <c r="O205" s="280"/>
      <c r="P205" s="280"/>
      <c r="Q205" s="280"/>
      <c r="R205" s="280"/>
      <c r="S205" s="280"/>
      <c r="T205" s="281"/>
      <c r="AT205" s="282" t="s">
        <v>195</v>
      </c>
      <c r="AU205" s="282" t="s">
        <v>85</v>
      </c>
      <c r="AV205" s="14" t="s">
        <v>191</v>
      </c>
      <c r="AW205" s="14" t="s">
        <v>39</v>
      </c>
      <c r="AX205" s="14" t="s">
        <v>83</v>
      </c>
      <c r="AY205" s="282" t="s">
        <v>184</v>
      </c>
    </row>
    <row r="206" s="1" customFormat="1" ht="25.5" customHeight="1">
      <c r="B206" s="47"/>
      <c r="C206" s="236" t="s">
        <v>322</v>
      </c>
      <c r="D206" s="236" t="s">
        <v>186</v>
      </c>
      <c r="E206" s="237" t="s">
        <v>323</v>
      </c>
      <c r="F206" s="238" t="s">
        <v>324</v>
      </c>
      <c r="G206" s="239" t="s">
        <v>315</v>
      </c>
      <c r="H206" s="240">
        <v>7</v>
      </c>
      <c r="I206" s="241"/>
      <c r="J206" s="242">
        <f>ROUND(I206*H206,2)</f>
        <v>0</v>
      </c>
      <c r="K206" s="238" t="s">
        <v>190</v>
      </c>
      <c r="L206" s="73"/>
      <c r="M206" s="243" t="s">
        <v>21</v>
      </c>
      <c r="N206" s="244" t="s">
        <v>47</v>
      </c>
      <c r="O206" s="48"/>
      <c r="P206" s="245">
        <f>O206*H206</f>
        <v>0</v>
      </c>
      <c r="Q206" s="245">
        <v>0</v>
      </c>
      <c r="R206" s="245">
        <f>Q206*H206</f>
        <v>0</v>
      </c>
      <c r="S206" s="245">
        <v>0</v>
      </c>
      <c r="T206" s="246">
        <f>S206*H206</f>
        <v>0</v>
      </c>
      <c r="AR206" s="25" t="s">
        <v>191</v>
      </c>
      <c r="AT206" s="25" t="s">
        <v>186</v>
      </c>
      <c r="AU206" s="25" t="s">
        <v>85</v>
      </c>
      <c r="AY206" s="25" t="s">
        <v>184</v>
      </c>
      <c r="BE206" s="247">
        <f>IF(N206="základní",J206,0)</f>
        <v>0</v>
      </c>
      <c r="BF206" s="247">
        <f>IF(N206="snížená",J206,0)</f>
        <v>0</v>
      </c>
      <c r="BG206" s="247">
        <f>IF(N206="zákl. přenesená",J206,0)</f>
        <v>0</v>
      </c>
      <c r="BH206" s="247">
        <f>IF(N206="sníž. přenesená",J206,0)</f>
        <v>0</v>
      </c>
      <c r="BI206" s="247">
        <f>IF(N206="nulová",J206,0)</f>
        <v>0</v>
      </c>
      <c r="BJ206" s="25" t="s">
        <v>83</v>
      </c>
      <c r="BK206" s="247">
        <f>ROUND(I206*H206,2)</f>
        <v>0</v>
      </c>
      <c r="BL206" s="25" t="s">
        <v>191</v>
      </c>
      <c r="BM206" s="25" t="s">
        <v>325</v>
      </c>
    </row>
    <row r="207" s="1" customFormat="1">
      <c r="B207" s="47"/>
      <c r="C207" s="75"/>
      <c r="D207" s="248" t="s">
        <v>193</v>
      </c>
      <c r="E207" s="75"/>
      <c r="F207" s="249" t="s">
        <v>326</v>
      </c>
      <c r="G207" s="75"/>
      <c r="H207" s="75"/>
      <c r="I207" s="204"/>
      <c r="J207" s="75"/>
      <c r="K207" s="75"/>
      <c r="L207" s="73"/>
      <c r="M207" s="250"/>
      <c r="N207" s="48"/>
      <c r="O207" s="48"/>
      <c r="P207" s="48"/>
      <c r="Q207" s="48"/>
      <c r="R207" s="48"/>
      <c r="S207" s="48"/>
      <c r="T207" s="96"/>
      <c r="AT207" s="25" t="s">
        <v>193</v>
      </c>
      <c r="AU207" s="25" t="s">
        <v>85</v>
      </c>
    </row>
    <row r="208" s="13" customFormat="1">
      <c r="B208" s="262"/>
      <c r="C208" s="263"/>
      <c r="D208" s="248" t="s">
        <v>195</v>
      </c>
      <c r="E208" s="264" t="s">
        <v>21</v>
      </c>
      <c r="F208" s="265" t="s">
        <v>209</v>
      </c>
      <c r="G208" s="263"/>
      <c r="H208" s="264" t="s">
        <v>21</v>
      </c>
      <c r="I208" s="266"/>
      <c r="J208" s="263"/>
      <c r="K208" s="263"/>
      <c r="L208" s="267"/>
      <c r="M208" s="268"/>
      <c r="N208" s="269"/>
      <c r="O208" s="269"/>
      <c r="P208" s="269"/>
      <c r="Q208" s="269"/>
      <c r="R208" s="269"/>
      <c r="S208" s="269"/>
      <c r="T208" s="270"/>
      <c r="AT208" s="271" t="s">
        <v>195</v>
      </c>
      <c r="AU208" s="271" t="s">
        <v>85</v>
      </c>
      <c r="AV208" s="13" t="s">
        <v>83</v>
      </c>
      <c r="AW208" s="13" t="s">
        <v>39</v>
      </c>
      <c r="AX208" s="13" t="s">
        <v>76</v>
      </c>
      <c r="AY208" s="271" t="s">
        <v>184</v>
      </c>
    </row>
    <row r="209" s="12" customFormat="1">
      <c r="B209" s="251"/>
      <c r="C209" s="252"/>
      <c r="D209" s="248" t="s">
        <v>195</v>
      </c>
      <c r="E209" s="253" t="s">
        <v>21</v>
      </c>
      <c r="F209" s="254" t="s">
        <v>327</v>
      </c>
      <c r="G209" s="252"/>
      <c r="H209" s="255">
        <v>7</v>
      </c>
      <c r="I209" s="256"/>
      <c r="J209" s="252"/>
      <c r="K209" s="252"/>
      <c r="L209" s="257"/>
      <c r="M209" s="258"/>
      <c r="N209" s="259"/>
      <c r="O209" s="259"/>
      <c r="P209" s="259"/>
      <c r="Q209" s="259"/>
      <c r="R209" s="259"/>
      <c r="S209" s="259"/>
      <c r="T209" s="260"/>
      <c r="AT209" s="261" t="s">
        <v>195</v>
      </c>
      <c r="AU209" s="261" t="s">
        <v>85</v>
      </c>
      <c r="AV209" s="12" t="s">
        <v>85</v>
      </c>
      <c r="AW209" s="12" t="s">
        <v>39</v>
      </c>
      <c r="AX209" s="12" t="s">
        <v>83</v>
      </c>
      <c r="AY209" s="261" t="s">
        <v>184</v>
      </c>
    </row>
    <row r="210" s="11" customFormat="1" ht="29.88" customHeight="1">
      <c r="B210" s="220"/>
      <c r="C210" s="221"/>
      <c r="D210" s="222" t="s">
        <v>75</v>
      </c>
      <c r="E210" s="234" t="s">
        <v>260</v>
      </c>
      <c r="F210" s="234" t="s">
        <v>328</v>
      </c>
      <c r="G210" s="221"/>
      <c r="H210" s="221"/>
      <c r="I210" s="224"/>
      <c r="J210" s="235">
        <f>BK210</f>
        <v>0</v>
      </c>
      <c r="K210" s="221"/>
      <c r="L210" s="226"/>
      <c r="M210" s="227"/>
      <c r="N210" s="228"/>
      <c r="O210" s="228"/>
      <c r="P210" s="229">
        <f>SUM(P211:P219)</f>
        <v>0</v>
      </c>
      <c r="Q210" s="228"/>
      <c r="R210" s="229">
        <f>SUM(R211:R219)</f>
        <v>0</v>
      </c>
      <c r="S210" s="228"/>
      <c r="T210" s="230">
        <f>SUM(T211:T219)</f>
        <v>18.17248</v>
      </c>
      <c r="AR210" s="231" t="s">
        <v>83</v>
      </c>
      <c r="AT210" s="232" t="s">
        <v>75</v>
      </c>
      <c r="AU210" s="232" t="s">
        <v>83</v>
      </c>
      <c r="AY210" s="231" t="s">
        <v>184</v>
      </c>
      <c r="BK210" s="233">
        <f>SUM(BK211:BK219)</f>
        <v>0</v>
      </c>
    </row>
    <row r="211" s="1" customFormat="1" ht="51" customHeight="1">
      <c r="B211" s="47"/>
      <c r="C211" s="236" t="s">
        <v>329</v>
      </c>
      <c r="D211" s="236" t="s">
        <v>186</v>
      </c>
      <c r="E211" s="237" t="s">
        <v>330</v>
      </c>
      <c r="F211" s="238" t="s">
        <v>331</v>
      </c>
      <c r="G211" s="239" t="s">
        <v>315</v>
      </c>
      <c r="H211" s="240">
        <v>56.789000000000001</v>
      </c>
      <c r="I211" s="241"/>
      <c r="J211" s="242">
        <f>ROUND(I211*H211,2)</f>
        <v>0</v>
      </c>
      <c r="K211" s="238" t="s">
        <v>190</v>
      </c>
      <c r="L211" s="73"/>
      <c r="M211" s="243" t="s">
        <v>21</v>
      </c>
      <c r="N211" s="244" t="s">
        <v>47</v>
      </c>
      <c r="O211" s="48"/>
      <c r="P211" s="245">
        <f>O211*H211</f>
        <v>0</v>
      </c>
      <c r="Q211" s="245">
        <v>0</v>
      </c>
      <c r="R211" s="245">
        <f>Q211*H211</f>
        <v>0</v>
      </c>
      <c r="S211" s="245">
        <v>0.32000000000000001</v>
      </c>
      <c r="T211" s="246">
        <f>S211*H211</f>
        <v>18.17248</v>
      </c>
      <c r="AR211" s="25" t="s">
        <v>191</v>
      </c>
      <c r="AT211" s="25" t="s">
        <v>186</v>
      </c>
      <c r="AU211" s="25" t="s">
        <v>85</v>
      </c>
      <c r="AY211" s="25" t="s">
        <v>184</v>
      </c>
      <c r="BE211" s="247">
        <f>IF(N211="základní",J211,0)</f>
        <v>0</v>
      </c>
      <c r="BF211" s="247">
        <f>IF(N211="snížená",J211,0)</f>
        <v>0</v>
      </c>
      <c r="BG211" s="247">
        <f>IF(N211="zákl. přenesená",J211,0)</f>
        <v>0</v>
      </c>
      <c r="BH211" s="247">
        <f>IF(N211="sníž. přenesená",J211,0)</f>
        <v>0</v>
      </c>
      <c r="BI211" s="247">
        <f>IF(N211="nulová",J211,0)</f>
        <v>0</v>
      </c>
      <c r="BJ211" s="25" t="s">
        <v>83</v>
      </c>
      <c r="BK211" s="247">
        <f>ROUND(I211*H211,2)</f>
        <v>0</v>
      </c>
      <c r="BL211" s="25" t="s">
        <v>191</v>
      </c>
      <c r="BM211" s="25" t="s">
        <v>332</v>
      </c>
    </row>
    <row r="212" s="1" customFormat="1">
      <c r="B212" s="47"/>
      <c r="C212" s="75"/>
      <c r="D212" s="248" t="s">
        <v>193</v>
      </c>
      <c r="E212" s="75"/>
      <c r="F212" s="249" t="s">
        <v>333</v>
      </c>
      <c r="G212" s="75"/>
      <c r="H212" s="75"/>
      <c r="I212" s="204"/>
      <c r="J212" s="75"/>
      <c r="K212" s="75"/>
      <c r="L212" s="73"/>
      <c r="M212" s="250"/>
      <c r="N212" s="48"/>
      <c r="O212" s="48"/>
      <c r="P212" s="48"/>
      <c r="Q212" s="48"/>
      <c r="R212" s="48"/>
      <c r="S212" s="48"/>
      <c r="T212" s="96"/>
      <c r="AT212" s="25" t="s">
        <v>193</v>
      </c>
      <c r="AU212" s="25" t="s">
        <v>85</v>
      </c>
    </row>
    <row r="213" s="12" customFormat="1">
      <c r="B213" s="251"/>
      <c r="C213" s="252"/>
      <c r="D213" s="248" t="s">
        <v>195</v>
      </c>
      <c r="E213" s="253" t="s">
        <v>21</v>
      </c>
      <c r="F213" s="254" t="s">
        <v>334</v>
      </c>
      <c r="G213" s="252"/>
      <c r="H213" s="255">
        <v>15.675000000000001</v>
      </c>
      <c r="I213" s="256"/>
      <c r="J213" s="252"/>
      <c r="K213" s="252"/>
      <c r="L213" s="257"/>
      <c r="M213" s="258"/>
      <c r="N213" s="259"/>
      <c r="O213" s="259"/>
      <c r="P213" s="259"/>
      <c r="Q213" s="259"/>
      <c r="R213" s="259"/>
      <c r="S213" s="259"/>
      <c r="T213" s="260"/>
      <c r="AT213" s="261" t="s">
        <v>195</v>
      </c>
      <c r="AU213" s="261" t="s">
        <v>85</v>
      </c>
      <c r="AV213" s="12" t="s">
        <v>85</v>
      </c>
      <c r="AW213" s="12" t="s">
        <v>39</v>
      </c>
      <c r="AX213" s="12" t="s">
        <v>76</v>
      </c>
      <c r="AY213" s="261" t="s">
        <v>184</v>
      </c>
    </row>
    <row r="214" s="15" customFormat="1">
      <c r="B214" s="293"/>
      <c r="C214" s="294"/>
      <c r="D214" s="248" t="s">
        <v>195</v>
      </c>
      <c r="E214" s="295" t="s">
        <v>21</v>
      </c>
      <c r="F214" s="296" t="s">
        <v>335</v>
      </c>
      <c r="G214" s="294"/>
      <c r="H214" s="297">
        <v>15.675000000000001</v>
      </c>
      <c r="I214" s="298"/>
      <c r="J214" s="294"/>
      <c r="K214" s="294"/>
      <c r="L214" s="299"/>
      <c r="M214" s="300"/>
      <c r="N214" s="301"/>
      <c r="O214" s="301"/>
      <c r="P214" s="301"/>
      <c r="Q214" s="301"/>
      <c r="R214" s="301"/>
      <c r="S214" s="301"/>
      <c r="T214" s="302"/>
      <c r="AT214" s="303" t="s">
        <v>195</v>
      </c>
      <c r="AU214" s="303" t="s">
        <v>85</v>
      </c>
      <c r="AV214" s="15" t="s">
        <v>201</v>
      </c>
      <c r="AW214" s="15" t="s">
        <v>39</v>
      </c>
      <c r="AX214" s="15" t="s">
        <v>76</v>
      </c>
      <c r="AY214" s="303" t="s">
        <v>184</v>
      </c>
    </row>
    <row r="215" s="13" customFormat="1">
      <c r="B215" s="262"/>
      <c r="C215" s="263"/>
      <c r="D215" s="248" t="s">
        <v>195</v>
      </c>
      <c r="E215" s="264" t="s">
        <v>21</v>
      </c>
      <c r="F215" s="265" t="s">
        <v>319</v>
      </c>
      <c r="G215" s="263"/>
      <c r="H215" s="264" t="s">
        <v>21</v>
      </c>
      <c r="I215" s="266"/>
      <c r="J215" s="263"/>
      <c r="K215" s="263"/>
      <c r="L215" s="267"/>
      <c r="M215" s="268"/>
      <c r="N215" s="269"/>
      <c r="O215" s="269"/>
      <c r="P215" s="269"/>
      <c r="Q215" s="269"/>
      <c r="R215" s="269"/>
      <c r="S215" s="269"/>
      <c r="T215" s="270"/>
      <c r="AT215" s="271" t="s">
        <v>195</v>
      </c>
      <c r="AU215" s="271" t="s">
        <v>85</v>
      </c>
      <c r="AV215" s="13" t="s">
        <v>83</v>
      </c>
      <c r="AW215" s="13" t="s">
        <v>39</v>
      </c>
      <c r="AX215" s="13" t="s">
        <v>76</v>
      </c>
      <c r="AY215" s="271" t="s">
        <v>184</v>
      </c>
    </row>
    <row r="216" s="12" customFormat="1">
      <c r="B216" s="251"/>
      <c r="C216" s="252"/>
      <c r="D216" s="248" t="s">
        <v>195</v>
      </c>
      <c r="E216" s="253" t="s">
        <v>21</v>
      </c>
      <c r="F216" s="254" t="s">
        <v>336</v>
      </c>
      <c r="G216" s="252"/>
      <c r="H216" s="255">
        <v>24.611000000000001</v>
      </c>
      <c r="I216" s="256"/>
      <c r="J216" s="252"/>
      <c r="K216" s="252"/>
      <c r="L216" s="257"/>
      <c r="M216" s="258"/>
      <c r="N216" s="259"/>
      <c r="O216" s="259"/>
      <c r="P216" s="259"/>
      <c r="Q216" s="259"/>
      <c r="R216" s="259"/>
      <c r="S216" s="259"/>
      <c r="T216" s="260"/>
      <c r="AT216" s="261" t="s">
        <v>195</v>
      </c>
      <c r="AU216" s="261" t="s">
        <v>85</v>
      </c>
      <c r="AV216" s="12" t="s">
        <v>85</v>
      </c>
      <c r="AW216" s="12" t="s">
        <v>39</v>
      </c>
      <c r="AX216" s="12" t="s">
        <v>76</v>
      </c>
      <c r="AY216" s="261" t="s">
        <v>184</v>
      </c>
    </row>
    <row r="217" s="12" customFormat="1">
      <c r="B217" s="251"/>
      <c r="C217" s="252"/>
      <c r="D217" s="248" t="s">
        <v>195</v>
      </c>
      <c r="E217" s="253" t="s">
        <v>21</v>
      </c>
      <c r="F217" s="254" t="s">
        <v>337</v>
      </c>
      <c r="G217" s="252"/>
      <c r="H217" s="255">
        <v>16.503</v>
      </c>
      <c r="I217" s="256"/>
      <c r="J217" s="252"/>
      <c r="K217" s="252"/>
      <c r="L217" s="257"/>
      <c r="M217" s="258"/>
      <c r="N217" s="259"/>
      <c r="O217" s="259"/>
      <c r="P217" s="259"/>
      <c r="Q217" s="259"/>
      <c r="R217" s="259"/>
      <c r="S217" s="259"/>
      <c r="T217" s="260"/>
      <c r="AT217" s="261" t="s">
        <v>195</v>
      </c>
      <c r="AU217" s="261" t="s">
        <v>85</v>
      </c>
      <c r="AV217" s="12" t="s">
        <v>85</v>
      </c>
      <c r="AW217" s="12" t="s">
        <v>39</v>
      </c>
      <c r="AX217" s="12" t="s">
        <v>76</v>
      </c>
      <c r="AY217" s="261" t="s">
        <v>184</v>
      </c>
    </row>
    <row r="218" s="15" customFormat="1">
      <c r="B218" s="293"/>
      <c r="C218" s="294"/>
      <c r="D218" s="248" t="s">
        <v>195</v>
      </c>
      <c r="E218" s="295" t="s">
        <v>21</v>
      </c>
      <c r="F218" s="296" t="s">
        <v>335</v>
      </c>
      <c r="G218" s="294"/>
      <c r="H218" s="297">
        <v>41.113999999999997</v>
      </c>
      <c r="I218" s="298"/>
      <c r="J218" s="294"/>
      <c r="K218" s="294"/>
      <c r="L218" s="299"/>
      <c r="M218" s="300"/>
      <c r="N218" s="301"/>
      <c r="O218" s="301"/>
      <c r="P218" s="301"/>
      <c r="Q218" s="301"/>
      <c r="R218" s="301"/>
      <c r="S218" s="301"/>
      <c r="T218" s="302"/>
      <c r="AT218" s="303" t="s">
        <v>195</v>
      </c>
      <c r="AU218" s="303" t="s">
        <v>85</v>
      </c>
      <c r="AV218" s="15" t="s">
        <v>201</v>
      </c>
      <c r="AW218" s="15" t="s">
        <v>39</v>
      </c>
      <c r="AX218" s="15" t="s">
        <v>76</v>
      </c>
      <c r="AY218" s="303" t="s">
        <v>184</v>
      </c>
    </row>
    <row r="219" s="14" customFormat="1">
      <c r="B219" s="272"/>
      <c r="C219" s="273"/>
      <c r="D219" s="248" t="s">
        <v>195</v>
      </c>
      <c r="E219" s="274" t="s">
        <v>21</v>
      </c>
      <c r="F219" s="275" t="s">
        <v>211</v>
      </c>
      <c r="G219" s="273"/>
      <c r="H219" s="276">
        <v>56.789000000000001</v>
      </c>
      <c r="I219" s="277"/>
      <c r="J219" s="273"/>
      <c r="K219" s="273"/>
      <c r="L219" s="278"/>
      <c r="M219" s="279"/>
      <c r="N219" s="280"/>
      <c r="O219" s="280"/>
      <c r="P219" s="280"/>
      <c r="Q219" s="280"/>
      <c r="R219" s="280"/>
      <c r="S219" s="280"/>
      <c r="T219" s="281"/>
      <c r="AT219" s="282" t="s">
        <v>195</v>
      </c>
      <c r="AU219" s="282" t="s">
        <v>85</v>
      </c>
      <c r="AV219" s="14" t="s">
        <v>191</v>
      </c>
      <c r="AW219" s="14" t="s">
        <v>39</v>
      </c>
      <c r="AX219" s="14" t="s">
        <v>83</v>
      </c>
      <c r="AY219" s="282" t="s">
        <v>184</v>
      </c>
    </row>
    <row r="220" s="11" customFormat="1" ht="29.88" customHeight="1">
      <c r="B220" s="220"/>
      <c r="C220" s="221"/>
      <c r="D220" s="222" t="s">
        <v>75</v>
      </c>
      <c r="E220" s="234" t="s">
        <v>85</v>
      </c>
      <c r="F220" s="234" t="s">
        <v>338</v>
      </c>
      <c r="G220" s="221"/>
      <c r="H220" s="221"/>
      <c r="I220" s="224"/>
      <c r="J220" s="235">
        <f>BK220</f>
        <v>0</v>
      </c>
      <c r="K220" s="221"/>
      <c r="L220" s="226"/>
      <c r="M220" s="227"/>
      <c r="N220" s="228"/>
      <c r="O220" s="228"/>
      <c r="P220" s="229">
        <f>SUM(P221:P243)</f>
        <v>0</v>
      </c>
      <c r="Q220" s="228"/>
      <c r="R220" s="229">
        <f>SUM(R221:R243)</f>
        <v>0.18620644999999997</v>
      </c>
      <c r="S220" s="228"/>
      <c r="T220" s="230">
        <f>SUM(T221:T243)</f>
        <v>0</v>
      </c>
      <c r="AR220" s="231" t="s">
        <v>83</v>
      </c>
      <c r="AT220" s="232" t="s">
        <v>75</v>
      </c>
      <c r="AU220" s="232" t="s">
        <v>83</v>
      </c>
      <c r="AY220" s="231" t="s">
        <v>184</v>
      </c>
      <c r="BK220" s="233">
        <f>SUM(BK221:BK243)</f>
        <v>0</v>
      </c>
    </row>
    <row r="221" s="1" customFormat="1" ht="25.5" customHeight="1">
      <c r="B221" s="47"/>
      <c r="C221" s="236" t="s">
        <v>339</v>
      </c>
      <c r="D221" s="236" t="s">
        <v>186</v>
      </c>
      <c r="E221" s="237" t="s">
        <v>340</v>
      </c>
      <c r="F221" s="238" t="s">
        <v>341</v>
      </c>
      <c r="G221" s="239" t="s">
        <v>204</v>
      </c>
      <c r="H221" s="240">
        <v>14.090999999999999</v>
      </c>
      <c r="I221" s="241"/>
      <c r="J221" s="242">
        <f>ROUND(I221*H221,2)</f>
        <v>0</v>
      </c>
      <c r="K221" s="238" t="s">
        <v>190</v>
      </c>
      <c r="L221" s="73"/>
      <c r="M221" s="243" t="s">
        <v>21</v>
      </c>
      <c r="N221" s="244" t="s">
        <v>47</v>
      </c>
      <c r="O221" s="48"/>
      <c r="P221" s="245">
        <f>O221*H221</f>
        <v>0</v>
      </c>
      <c r="Q221" s="245">
        <v>0</v>
      </c>
      <c r="R221" s="245">
        <f>Q221*H221</f>
        <v>0</v>
      </c>
      <c r="S221" s="245">
        <v>0</v>
      </c>
      <c r="T221" s="246">
        <f>S221*H221</f>
        <v>0</v>
      </c>
      <c r="AR221" s="25" t="s">
        <v>191</v>
      </c>
      <c r="AT221" s="25" t="s">
        <v>186</v>
      </c>
      <c r="AU221" s="25" t="s">
        <v>85</v>
      </c>
      <c r="AY221" s="25" t="s">
        <v>184</v>
      </c>
      <c r="BE221" s="247">
        <f>IF(N221="základní",J221,0)</f>
        <v>0</v>
      </c>
      <c r="BF221" s="247">
        <f>IF(N221="snížená",J221,0)</f>
        <v>0</v>
      </c>
      <c r="BG221" s="247">
        <f>IF(N221="zákl. přenesená",J221,0)</f>
        <v>0</v>
      </c>
      <c r="BH221" s="247">
        <f>IF(N221="sníž. přenesená",J221,0)</f>
        <v>0</v>
      </c>
      <c r="BI221" s="247">
        <f>IF(N221="nulová",J221,0)</f>
        <v>0</v>
      </c>
      <c r="BJ221" s="25" t="s">
        <v>83</v>
      </c>
      <c r="BK221" s="247">
        <f>ROUND(I221*H221,2)</f>
        <v>0</v>
      </c>
      <c r="BL221" s="25" t="s">
        <v>191</v>
      </c>
      <c r="BM221" s="25" t="s">
        <v>342</v>
      </c>
    </row>
    <row r="222" s="1" customFormat="1">
      <c r="B222" s="47"/>
      <c r="C222" s="75"/>
      <c r="D222" s="248" t="s">
        <v>193</v>
      </c>
      <c r="E222" s="75"/>
      <c r="F222" s="249" t="s">
        <v>343</v>
      </c>
      <c r="G222" s="75"/>
      <c r="H222" s="75"/>
      <c r="I222" s="204"/>
      <c r="J222" s="75"/>
      <c r="K222" s="75"/>
      <c r="L222" s="73"/>
      <c r="M222" s="250"/>
      <c r="N222" s="48"/>
      <c r="O222" s="48"/>
      <c r="P222" s="48"/>
      <c r="Q222" s="48"/>
      <c r="R222" s="48"/>
      <c r="S222" s="48"/>
      <c r="T222" s="96"/>
      <c r="AT222" s="25" t="s">
        <v>193</v>
      </c>
      <c r="AU222" s="25" t="s">
        <v>85</v>
      </c>
    </row>
    <row r="223" s="13" customFormat="1">
      <c r="B223" s="262"/>
      <c r="C223" s="263"/>
      <c r="D223" s="248" t="s">
        <v>195</v>
      </c>
      <c r="E223" s="264" t="s">
        <v>21</v>
      </c>
      <c r="F223" s="265" t="s">
        <v>207</v>
      </c>
      <c r="G223" s="263"/>
      <c r="H223" s="264" t="s">
        <v>21</v>
      </c>
      <c r="I223" s="266"/>
      <c r="J223" s="263"/>
      <c r="K223" s="263"/>
      <c r="L223" s="267"/>
      <c r="M223" s="268"/>
      <c r="N223" s="269"/>
      <c r="O223" s="269"/>
      <c r="P223" s="269"/>
      <c r="Q223" s="269"/>
      <c r="R223" s="269"/>
      <c r="S223" s="269"/>
      <c r="T223" s="270"/>
      <c r="AT223" s="271" t="s">
        <v>195</v>
      </c>
      <c r="AU223" s="271" t="s">
        <v>85</v>
      </c>
      <c r="AV223" s="13" t="s">
        <v>83</v>
      </c>
      <c r="AW223" s="13" t="s">
        <v>39</v>
      </c>
      <c r="AX223" s="13" t="s">
        <v>76</v>
      </c>
      <c r="AY223" s="271" t="s">
        <v>184</v>
      </c>
    </row>
    <row r="224" s="12" customFormat="1">
      <c r="B224" s="251"/>
      <c r="C224" s="252"/>
      <c r="D224" s="248" t="s">
        <v>195</v>
      </c>
      <c r="E224" s="253" t="s">
        <v>21</v>
      </c>
      <c r="F224" s="254" t="s">
        <v>344</v>
      </c>
      <c r="G224" s="252"/>
      <c r="H224" s="255">
        <v>14.090999999999999</v>
      </c>
      <c r="I224" s="256"/>
      <c r="J224" s="252"/>
      <c r="K224" s="252"/>
      <c r="L224" s="257"/>
      <c r="M224" s="258"/>
      <c r="N224" s="259"/>
      <c r="O224" s="259"/>
      <c r="P224" s="259"/>
      <c r="Q224" s="259"/>
      <c r="R224" s="259"/>
      <c r="S224" s="259"/>
      <c r="T224" s="260"/>
      <c r="AT224" s="261" t="s">
        <v>195</v>
      </c>
      <c r="AU224" s="261" t="s">
        <v>85</v>
      </c>
      <c r="AV224" s="12" t="s">
        <v>85</v>
      </c>
      <c r="AW224" s="12" t="s">
        <v>39</v>
      </c>
      <c r="AX224" s="12" t="s">
        <v>83</v>
      </c>
      <c r="AY224" s="261" t="s">
        <v>184</v>
      </c>
    </row>
    <row r="225" s="1" customFormat="1" ht="38.25" customHeight="1">
      <c r="B225" s="47"/>
      <c r="C225" s="236" t="s">
        <v>345</v>
      </c>
      <c r="D225" s="236" t="s">
        <v>186</v>
      </c>
      <c r="E225" s="237" t="s">
        <v>346</v>
      </c>
      <c r="F225" s="238" t="s">
        <v>347</v>
      </c>
      <c r="G225" s="239" t="s">
        <v>315</v>
      </c>
      <c r="H225" s="240">
        <v>117.425</v>
      </c>
      <c r="I225" s="241"/>
      <c r="J225" s="242">
        <f>ROUND(I225*H225,2)</f>
        <v>0</v>
      </c>
      <c r="K225" s="238" t="s">
        <v>190</v>
      </c>
      <c r="L225" s="73"/>
      <c r="M225" s="243" t="s">
        <v>21</v>
      </c>
      <c r="N225" s="244" t="s">
        <v>47</v>
      </c>
      <c r="O225" s="48"/>
      <c r="P225" s="245">
        <f>O225*H225</f>
        <v>0</v>
      </c>
      <c r="Q225" s="245">
        <v>0.00031</v>
      </c>
      <c r="R225" s="245">
        <f>Q225*H225</f>
        <v>0.036401749999999997</v>
      </c>
      <c r="S225" s="245">
        <v>0</v>
      </c>
      <c r="T225" s="246">
        <f>S225*H225</f>
        <v>0</v>
      </c>
      <c r="AR225" s="25" t="s">
        <v>191</v>
      </c>
      <c r="AT225" s="25" t="s">
        <v>186</v>
      </c>
      <c r="AU225" s="25" t="s">
        <v>85</v>
      </c>
      <c r="AY225" s="25" t="s">
        <v>184</v>
      </c>
      <c r="BE225" s="247">
        <f>IF(N225="základní",J225,0)</f>
        <v>0</v>
      </c>
      <c r="BF225" s="247">
        <f>IF(N225="snížená",J225,0)</f>
        <v>0</v>
      </c>
      <c r="BG225" s="247">
        <f>IF(N225="zákl. přenesená",J225,0)</f>
        <v>0</v>
      </c>
      <c r="BH225" s="247">
        <f>IF(N225="sníž. přenesená",J225,0)</f>
        <v>0</v>
      </c>
      <c r="BI225" s="247">
        <f>IF(N225="nulová",J225,0)</f>
        <v>0</v>
      </c>
      <c r="BJ225" s="25" t="s">
        <v>83</v>
      </c>
      <c r="BK225" s="247">
        <f>ROUND(I225*H225,2)</f>
        <v>0</v>
      </c>
      <c r="BL225" s="25" t="s">
        <v>191</v>
      </c>
      <c r="BM225" s="25" t="s">
        <v>348</v>
      </c>
    </row>
    <row r="226" s="1" customFormat="1">
      <c r="B226" s="47"/>
      <c r="C226" s="75"/>
      <c r="D226" s="248" t="s">
        <v>193</v>
      </c>
      <c r="E226" s="75"/>
      <c r="F226" s="249" t="s">
        <v>349</v>
      </c>
      <c r="G226" s="75"/>
      <c r="H226" s="75"/>
      <c r="I226" s="204"/>
      <c r="J226" s="75"/>
      <c r="K226" s="75"/>
      <c r="L226" s="73"/>
      <c r="M226" s="250"/>
      <c r="N226" s="48"/>
      <c r="O226" s="48"/>
      <c r="P226" s="48"/>
      <c r="Q226" s="48"/>
      <c r="R226" s="48"/>
      <c r="S226" s="48"/>
      <c r="T226" s="96"/>
      <c r="AT226" s="25" t="s">
        <v>193</v>
      </c>
      <c r="AU226" s="25" t="s">
        <v>85</v>
      </c>
    </row>
    <row r="227" s="13" customFormat="1">
      <c r="B227" s="262"/>
      <c r="C227" s="263"/>
      <c r="D227" s="248" t="s">
        <v>195</v>
      </c>
      <c r="E227" s="264" t="s">
        <v>21</v>
      </c>
      <c r="F227" s="265" t="s">
        <v>207</v>
      </c>
      <c r="G227" s="263"/>
      <c r="H227" s="264" t="s">
        <v>21</v>
      </c>
      <c r="I227" s="266"/>
      <c r="J227" s="263"/>
      <c r="K227" s="263"/>
      <c r="L227" s="267"/>
      <c r="M227" s="268"/>
      <c r="N227" s="269"/>
      <c r="O227" s="269"/>
      <c r="P227" s="269"/>
      <c r="Q227" s="269"/>
      <c r="R227" s="269"/>
      <c r="S227" s="269"/>
      <c r="T227" s="270"/>
      <c r="AT227" s="271" t="s">
        <v>195</v>
      </c>
      <c r="AU227" s="271" t="s">
        <v>85</v>
      </c>
      <c r="AV227" s="13" t="s">
        <v>83</v>
      </c>
      <c r="AW227" s="13" t="s">
        <v>39</v>
      </c>
      <c r="AX227" s="13" t="s">
        <v>76</v>
      </c>
      <c r="AY227" s="271" t="s">
        <v>184</v>
      </c>
    </row>
    <row r="228" s="12" customFormat="1">
      <c r="B228" s="251"/>
      <c r="C228" s="252"/>
      <c r="D228" s="248" t="s">
        <v>195</v>
      </c>
      <c r="E228" s="253" t="s">
        <v>21</v>
      </c>
      <c r="F228" s="254" t="s">
        <v>350</v>
      </c>
      <c r="G228" s="252"/>
      <c r="H228" s="255">
        <v>117.425</v>
      </c>
      <c r="I228" s="256"/>
      <c r="J228" s="252"/>
      <c r="K228" s="252"/>
      <c r="L228" s="257"/>
      <c r="M228" s="258"/>
      <c r="N228" s="259"/>
      <c r="O228" s="259"/>
      <c r="P228" s="259"/>
      <c r="Q228" s="259"/>
      <c r="R228" s="259"/>
      <c r="S228" s="259"/>
      <c r="T228" s="260"/>
      <c r="AT228" s="261" t="s">
        <v>195</v>
      </c>
      <c r="AU228" s="261" t="s">
        <v>85</v>
      </c>
      <c r="AV228" s="12" t="s">
        <v>85</v>
      </c>
      <c r="AW228" s="12" t="s">
        <v>39</v>
      </c>
      <c r="AX228" s="12" t="s">
        <v>83</v>
      </c>
      <c r="AY228" s="261" t="s">
        <v>184</v>
      </c>
    </row>
    <row r="229" s="1" customFormat="1" ht="16.5" customHeight="1">
      <c r="B229" s="47"/>
      <c r="C229" s="283" t="s">
        <v>351</v>
      </c>
      <c r="D229" s="283" t="s">
        <v>303</v>
      </c>
      <c r="E229" s="284" t="s">
        <v>352</v>
      </c>
      <c r="F229" s="285" t="s">
        <v>353</v>
      </c>
      <c r="G229" s="286" t="s">
        <v>315</v>
      </c>
      <c r="H229" s="287">
        <v>119.774</v>
      </c>
      <c r="I229" s="288"/>
      <c r="J229" s="289">
        <f>ROUND(I229*H229,2)</f>
        <v>0</v>
      </c>
      <c r="K229" s="285" t="s">
        <v>190</v>
      </c>
      <c r="L229" s="290"/>
      <c r="M229" s="291" t="s">
        <v>21</v>
      </c>
      <c r="N229" s="292" t="s">
        <v>47</v>
      </c>
      <c r="O229" s="48"/>
      <c r="P229" s="245">
        <f>O229*H229</f>
        <v>0</v>
      </c>
      <c r="Q229" s="245">
        <v>0.00029999999999999997</v>
      </c>
      <c r="R229" s="245">
        <f>Q229*H229</f>
        <v>0.035932199999999997</v>
      </c>
      <c r="S229" s="245">
        <v>0</v>
      </c>
      <c r="T229" s="246">
        <f>S229*H229</f>
        <v>0</v>
      </c>
      <c r="AR229" s="25" t="s">
        <v>247</v>
      </c>
      <c r="AT229" s="25" t="s">
        <v>303</v>
      </c>
      <c r="AU229" s="25" t="s">
        <v>85</v>
      </c>
      <c r="AY229" s="25" t="s">
        <v>184</v>
      </c>
      <c r="BE229" s="247">
        <f>IF(N229="základní",J229,0)</f>
        <v>0</v>
      </c>
      <c r="BF229" s="247">
        <f>IF(N229="snížená",J229,0)</f>
        <v>0</v>
      </c>
      <c r="BG229" s="247">
        <f>IF(N229="zákl. přenesená",J229,0)</f>
        <v>0</v>
      </c>
      <c r="BH229" s="247">
        <f>IF(N229="sníž. přenesená",J229,0)</f>
        <v>0</v>
      </c>
      <c r="BI229" s="247">
        <f>IF(N229="nulová",J229,0)</f>
        <v>0</v>
      </c>
      <c r="BJ229" s="25" t="s">
        <v>83</v>
      </c>
      <c r="BK229" s="247">
        <f>ROUND(I229*H229,2)</f>
        <v>0</v>
      </c>
      <c r="BL229" s="25" t="s">
        <v>191</v>
      </c>
      <c r="BM229" s="25" t="s">
        <v>354</v>
      </c>
    </row>
    <row r="230" s="12" customFormat="1">
      <c r="B230" s="251"/>
      <c r="C230" s="252"/>
      <c r="D230" s="248" t="s">
        <v>195</v>
      </c>
      <c r="E230" s="253" t="s">
        <v>21</v>
      </c>
      <c r="F230" s="254" t="s">
        <v>355</v>
      </c>
      <c r="G230" s="252"/>
      <c r="H230" s="255">
        <v>119.774</v>
      </c>
      <c r="I230" s="256"/>
      <c r="J230" s="252"/>
      <c r="K230" s="252"/>
      <c r="L230" s="257"/>
      <c r="M230" s="258"/>
      <c r="N230" s="259"/>
      <c r="O230" s="259"/>
      <c r="P230" s="259"/>
      <c r="Q230" s="259"/>
      <c r="R230" s="259"/>
      <c r="S230" s="259"/>
      <c r="T230" s="260"/>
      <c r="AT230" s="261" t="s">
        <v>195</v>
      </c>
      <c r="AU230" s="261" t="s">
        <v>85</v>
      </c>
      <c r="AV230" s="12" t="s">
        <v>85</v>
      </c>
      <c r="AW230" s="12" t="s">
        <v>39</v>
      </c>
      <c r="AX230" s="12" t="s">
        <v>83</v>
      </c>
      <c r="AY230" s="261" t="s">
        <v>184</v>
      </c>
    </row>
    <row r="231" s="1" customFormat="1" ht="16.5" customHeight="1">
      <c r="B231" s="47"/>
      <c r="C231" s="236" t="s">
        <v>356</v>
      </c>
      <c r="D231" s="236" t="s">
        <v>186</v>
      </c>
      <c r="E231" s="237" t="s">
        <v>357</v>
      </c>
      <c r="F231" s="238" t="s">
        <v>358</v>
      </c>
      <c r="G231" s="239" t="s">
        <v>204</v>
      </c>
      <c r="H231" s="240">
        <v>4.0259999999999998</v>
      </c>
      <c r="I231" s="241"/>
      <c r="J231" s="242">
        <f>ROUND(I231*H231,2)</f>
        <v>0</v>
      </c>
      <c r="K231" s="238" t="s">
        <v>190</v>
      </c>
      <c r="L231" s="73"/>
      <c r="M231" s="243" t="s">
        <v>21</v>
      </c>
      <c r="N231" s="244" t="s">
        <v>47</v>
      </c>
      <c r="O231" s="48"/>
      <c r="P231" s="245">
        <f>O231*H231</f>
        <v>0</v>
      </c>
      <c r="Q231" s="245">
        <v>0</v>
      </c>
      <c r="R231" s="245">
        <f>Q231*H231</f>
        <v>0</v>
      </c>
      <c r="S231" s="245">
        <v>0</v>
      </c>
      <c r="T231" s="246">
        <f>S231*H231</f>
        <v>0</v>
      </c>
      <c r="AR231" s="25" t="s">
        <v>191</v>
      </c>
      <c r="AT231" s="25" t="s">
        <v>186</v>
      </c>
      <c r="AU231" s="25" t="s">
        <v>85</v>
      </c>
      <c r="AY231" s="25" t="s">
        <v>184</v>
      </c>
      <c r="BE231" s="247">
        <f>IF(N231="základní",J231,0)</f>
        <v>0</v>
      </c>
      <c r="BF231" s="247">
        <f>IF(N231="snížená",J231,0)</f>
        <v>0</v>
      </c>
      <c r="BG231" s="247">
        <f>IF(N231="zákl. přenesená",J231,0)</f>
        <v>0</v>
      </c>
      <c r="BH231" s="247">
        <f>IF(N231="sníž. přenesená",J231,0)</f>
        <v>0</v>
      </c>
      <c r="BI231" s="247">
        <f>IF(N231="nulová",J231,0)</f>
        <v>0</v>
      </c>
      <c r="BJ231" s="25" t="s">
        <v>83</v>
      </c>
      <c r="BK231" s="247">
        <f>ROUND(I231*H231,2)</f>
        <v>0</v>
      </c>
      <c r="BL231" s="25" t="s">
        <v>191</v>
      </c>
      <c r="BM231" s="25" t="s">
        <v>359</v>
      </c>
    </row>
    <row r="232" s="1" customFormat="1">
      <c r="B232" s="47"/>
      <c r="C232" s="75"/>
      <c r="D232" s="248" t="s">
        <v>193</v>
      </c>
      <c r="E232" s="75"/>
      <c r="F232" s="249" t="s">
        <v>360</v>
      </c>
      <c r="G232" s="75"/>
      <c r="H232" s="75"/>
      <c r="I232" s="204"/>
      <c r="J232" s="75"/>
      <c r="K232" s="75"/>
      <c r="L232" s="73"/>
      <c r="M232" s="250"/>
      <c r="N232" s="48"/>
      <c r="O232" s="48"/>
      <c r="P232" s="48"/>
      <c r="Q232" s="48"/>
      <c r="R232" s="48"/>
      <c r="S232" s="48"/>
      <c r="T232" s="96"/>
      <c r="AT232" s="25" t="s">
        <v>193</v>
      </c>
      <c r="AU232" s="25" t="s">
        <v>85</v>
      </c>
    </row>
    <row r="233" s="13" customFormat="1">
      <c r="B233" s="262"/>
      <c r="C233" s="263"/>
      <c r="D233" s="248" t="s">
        <v>195</v>
      </c>
      <c r="E233" s="264" t="s">
        <v>21</v>
      </c>
      <c r="F233" s="265" t="s">
        <v>207</v>
      </c>
      <c r="G233" s="263"/>
      <c r="H233" s="264" t="s">
        <v>21</v>
      </c>
      <c r="I233" s="266"/>
      <c r="J233" s="263"/>
      <c r="K233" s="263"/>
      <c r="L233" s="267"/>
      <c r="M233" s="268"/>
      <c r="N233" s="269"/>
      <c r="O233" s="269"/>
      <c r="P233" s="269"/>
      <c r="Q233" s="269"/>
      <c r="R233" s="269"/>
      <c r="S233" s="269"/>
      <c r="T233" s="270"/>
      <c r="AT233" s="271" t="s">
        <v>195</v>
      </c>
      <c r="AU233" s="271" t="s">
        <v>85</v>
      </c>
      <c r="AV233" s="13" t="s">
        <v>83</v>
      </c>
      <c r="AW233" s="13" t="s">
        <v>39</v>
      </c>
      <c r="AX233" s="13" t="s">
        <v>76</v>
      </c>
      <c r="AY233" s="271" t="s">
        <v>184</v>
      </c>
    </row>
    <row r="234" s="12" customFormat="1">
      <c r="B234" s="251"/>
      <c r="C234" s="252"/>
      <c r="D234" s="248" t="s">
        <v>195</v>
      </c>
      <c r="E234" s="253" t="s">
        <v>21</v>
      </c>
      <c r="F234" s="254" t="s">
        <v>361</v>
      </c>
      <c r="G234" s="252"/>
      <c r="H234" s="255">
        <v>4.0259999999999998</v>
      </c>
      <c r="I234" s="256"/>
      <c r="J234" s="252"/>
      <c r="K234" s="252"/>
      <c r="L234" s="257"/>
      <c r="M234" s="258"/>
      <c r="N234" s="259"/>
      <c r="O234" s="259"/>
      <c r="P234" s="259"/>
      <c r="Q234" s="259"/>
      <c r="R234" s="259"/>
      <c r="S234" s="259"/>
      <c r="T234" s="260"/>
      <c r="AT234" s="261" t="s">
        <v>195</v>
      </c>
      <c r="AU234" s="261" t="s">
        <v>85</v>
      </c>
      <c r="AV234" s="12" t="s">
        <v>85</v>
      </c>
      <c r="AW234" s="12" t="s">
        <v>39</v>
      </c>
      <c r="AX234" s="12" t="s">
        <v>83</v>
      </c>
      <c r="AY234" s="261" t="s">
        <v>184</v>
      </c>
    </row>
    <row r="235" s="1" customFormat="1" ht="16.5" customHeight="1">
      <c r="B235" s="47"/>
      <c r="C235" s="236" t="s">
        <v>362</v>
      </c>
      <c r="D235" s="236" t="s">
        <v>186</v>
      </c>
      <c r="E235" s="237" t="s">
        <v>363</v>
      </c>
      <c r="F235" s="238" t="s">
        <v>364</v>
      </c>
      <c r="G235" s="239" t="s">
        <v>204</v>
      </c>
      <c r="H235" s="240">
        <v>8.0519999999999996</v>
      </c>
      <c r="I235" s="241"/>
      <c r="J235" s="242">
        <f>ROUND(I235*H235,2)</f>
        <v>0</v>
      </c>
      <c r="K235" s="238" t="s">
        <v>21</v>
      </c>
      <c r="L235" s="73"/>
      <c r="M235" s="243" t="s">
        <v>21</v>
      </c>
      <c r="N235" s="244" t="s">
        <v>47</v>
      </c>
      <c r="O235" s="48"/>
      <c r="P235" s="245">
        <f>O235*H235</f>
        <v>0</v>
      </c>
      <c r="Q235" s="245">
        <v>0</v>
      </c>
      <c r="R235" s="245">
        <f>Q235*H235</f>
        <v>0</v>
      </c>
      <c r="S235" s="245">
        <v>0</v>
      </c>
      <c r="T235" s="246">
        <f>S235*H235</f>
        <v>0</v>
      </c>
      <c r="AR235" s="25" t="s">
        <v>191</v>
      </c>
      <c r="AT235" s="25" t="s">
        <v>186</v>
      </c>
      <c r="AU235" s="25" t="s">
        <v>85</v>
      </c>
      <c r="AY235" s="25" t="s">
        <v>184</v>
      </c>
      <c r="BE235" s="247">
        <f>IF(N235="základní",J235,0)</f>
        <v>0</v>
      </c>
      <c r="BF235" s="247">
        <f>IF(N235="snížená",J235,0)</f>
        <v>0</v>
      </c>
      <c r="BG235" s="247">
        <f>IF(N235="zákl. přenesená",J235,0)</f>
        <v>0</v>
      </c>
      <c r="BH235" s="247">
        <f>IF(N235="sníž. přenesená",J235,0)</f>
        <v>0</v>
      </c>
      <c r="BI235" s="247">
        <f>IF(N235="nulová",J235,0)</f>
        <v>0</v>
      </c>
      <c r="BJ235" s="25" t="s">
        <v>83</v>
      </c>
      <c r="BK235" s="247">
        <f>ROUND(I235*H235,2)</f>
        <v>0</v>
      </c>
      <c r="BL235" s="25" t="s">
        <v>191</v>
      </c>
      <c r="BM235" s="25" t="s">
        <v>365</v>
      </c>
    </row>
    <row r="236" s="13" customFormat="1">
      <c r="B236" s="262"/>
      <c r="C236" s="263"/>
      <c r="D236" s="248" t="s">
        <v>195</v>
      </c>
      <c r="E236" s="264" t="s">
        <v>21</v>
      </c>
      <c r="F236" s="265" t="s">
        <v>207</v>
      </c>
      <c r="G236" s="263"/>
      <c r="H236" s="264" t="s">
        <v>21</v>
      </c>
      <c r="I236" s="266"/>
      <c r="J236" s="263"/>
      <c r="K236" s="263"/>
      <c r="L236" s="267"/>
      <c r="M236" s="268"/>
      <c r="N236" s="269"/>
      <c r="O236" s="269"/>
      <c r="P236" s="269"/>
      <c r="Q236" s="269"/>
      <c r="R236" s="269"/>
      <c r="S236" s="269"/>
      <c r="T236" s="270"/>
      <c r="AT236" s="271" t="s">
        <v>195</v>
      </c>
      <c r="AU236" s="271" t="s">
        <v>85</v>
      </c>
      <c r="AV236" s="13" t="s">
        <v>83</v>
      </c>
      <c r="AW236" s="13" t="s">
        <v>39</v>
      </c>
      <c r="AX236" s="13" t="s">
        <v>76</v>
      </c>
      <c r="AY236" s="271" t="s">
        <v>184</v>
      </c>
    </row>
    <row r="237" s="12" customFormat="1">
      <c r="B237" s="251"/>
      <c r="C237" s="252"/>
      <c r="D237" s="248" t="s">
        <v>195</v>
      </c>
      <c r="E237" s="253" t="s">
        <v>21</v>
      </c>
      <c r="F237" s="254" t="s">
        <v>366</v>
      </c>
      <c r="G237" s="252"/>
      <c r="H237" s="255">
        <v>8.0519999999999996</v>
      </c>
      <c r="I237" s="256"/>
      <c r="J237" s="252"/>
      <c r="K237" s="252"/>
      <c r="L237" s="257"/>
      <c r="M237" s="258"/>
      <c r="N237" s="259"/>
      <c r="O237" s="259"/>
      <c r="P237" s="259"/>
      <c r="Q237" s="259"/>
      <c r="R237" s="259"/>
      <c r="S237" s="259"/>
      <c r="T237" s="260"/>
      <c r="AT237" s="261" t="s">
        <v>195</v>
      </c>
      <c r="AU237" s="261" t="s">
        <v>85</v>
      </c>
      <c r="AV237" s="12" t="s">
        <v>85</v>
      </c>
      <c r="AW237" s="12" t="s">
        <v>39</v>
      </c>
      <c r="AX237" s="12" t="s">
        <v>83</v>
      </c>
      <c r="AY237" s="261" t="s">
        <v>184</v>
      </c>
    </row>
    <row r="238" s="1" customFormat="1" ht="16.5" customHeight="1">
      <c r="B238" s="47"/>
      <c r="C238" s="236" t="s">
        <v>367</v>
      </c>
      <c r="D238" s="236" t="s">
        <v>186</v>
      </c>
      <c r="E238" s="237" t="s">
        <v>368</v>
      </c>
      <c r="F238" s="238" t="s">
        <v>369</v>
      </c>
      <c r="G238" s="239" t="s">
        <v>370</v>
      </c>
      <c r="H238" s="240">
        <v>31.25</v>
      </c>
      <c r="I238" s="241"/>
      <c r="J238" s="242">
        <f>ROUND(I238*H238,2)</f>
        <v>0</v>
      </c>
      <c r="K238" s="238" t="s">
        <v>190</v>
      </c>
      <c r="L238" s="73"/>
      <c r="M238" s="243" t="s">
        <v>21</v>
      </c>
      <c r="N238" s="244" t="s">
        <v>47</v>
      </c>
      <c r="O238" s="48"/>
      <c r="P238" s="245">
        <f>O238*H238</f>
        <v>0</v>
      </c>
      <c r="Q238" s="245">
        <v>0.00048999999999999998</v>
      </c>
      <c r="R238" s="245">
        <f>Q238*H238</f>
        <v>0.0153125</v>
      </c>
      <c r="S238" s="245">
        <v>0</v>
      </c>
      <c r="T238" s="246">
        <f>S238*H238</f>
        <v>0</v>
      </c>
      <c r="AR238" s="25" t="s">
        <v>191</v>
      </c>
      <c r="AT238" s="25" t="s">
        <v>186</v>
      </c>
      <c r="AU238" s="25" t="s">
        <v>85</v>
      </c>
      <c r="AY238" s="25" t="s">
        <v>184</v>
      </c>
      <c r="BE238" s="247">
        <f>IF(N238="základní",J238,0)</f>
        <v>0</v>
      </c>
      <c r="BF238" s="247">
        <f>IF(N238="snížená",J238,0)</f>
        <v>0</v>
      </c>
      <c r="BG238" s="247">
        <f>IF(N238="zákl. přenesená",J238,0)</f>
        <v>0</v>
      </c>
      <c r="BH238" s="247">
        <f>IF(N238="sníž. přenesená",J238,0)</f>
        <v>0</v>
      </c>
      <c r="BI238" s="247">
        <f>IF(N238="nulová",J238,0)</f>
        <v>0</v>
      </c>
      <c r="BJ238" s="25" t="s">
        <v>83</v>
      </c>
      <c r="BK238" s="247">
        <f>ROUND(I238*H238,2)</f>
        <v>0</v>
      </c>
      <c r="BL238" s="25" t="s">
        <v>191</v>
      </c>
      <c r="BM238" s="25" t="s">
        <v>371</v>
      </c>
    </row>
    <row r="239" s="1" customFormat="1">
      <c r="B239" s="47"/>
      <c r="C239" s="75"/>
      <c r="D239" s="248" t="s">
        <v>193</v>
      </c>
      <c r="E239" s="75"/>
      <c r="F239" s="249" t="s">
        <v>372</v>
      </c>
      <c r="G239" s="75"/>
      <c r="H239" s="75"/>
      <c r="I239" s="204"/>
      <c r="J239" s="75"/>
      <c r="K239" s="75"/>
      <c r="L239" s="73"/>
      <c r="M239" s="250"/>
      <c r="N239" s="48"/>
      <c r="O239" s="48"/>
      <c r="P239" s="48"/>
      <c r="Q239" s="48"/>
      <c r="R239" s="48"/>
      <c r="S239" s="48"/>
      <c r="T239" s="96"/>
      <c r="AT239" s="25" t="s">
        <v>193</v>
      </c>
      <c r="AU239" s="25" t="s">
        <v>85</v>
      </c>
    </row>
    <row r="240" s="12" customFormat="1">
      <c r="B240" s="251"/>
      <c r="C240" s="252"/>
      <c r="D240" s="248" t="s">
        <v>195</v>
      </c>
      <c r="E240" s="253" t="s">
        <v>21</v>
      </c>
      <c r="F240" s="254" t="s">
        <v>373</v>
      </c>
      <c r="G240" s="252"/>
      <c r="H240" s="255">
        <v>31.25</v>
      </c>
      <c r="I240" s="256"/>
      <c r="J240" s="252"/>
      <c r="K240" s="252"/>
      <c r="L240" s="257"/>
      <c r="M240" s="258"/>
      <c r="N240" s="259"/>
      <c r="O240" s="259"/>
      <c r="P240" s="259"/>
      <c r="Q240" s="259"/>
      <c r="R240" s="259"/>
      <c r="S240" s="259"/>
      <c r="T240" s="260"/>
      <c r="AT240" s="261" t="s">
        <v>195</v>
      </c>
      <c r="AU240" s="261" t="s">
        <v>85</v>
      </c>
      <c r="AV240" s="12" t="s">
        <v>85</v>
      </c>
      <c r="AW240" s="12" t="s">
        <v>39</v>
      </c>
      <c r="AX240" s="12" t="s">
        <v>83</v>
      </c>
      <c r="AY240" s="261" t="s">
        <v>184</v>
      </c>
    </row>
    <row r="241" s="1" customFormat="1" ht="38.25" customHeight="1">
      <c r="B241" s="47"/>
      <c r="C241" s="236" t="s">
        <v>374</v>
      </c>
      <c r="D241" s="236" t="s">
        <v>186</v>
      </c>
      <c r="E241" s="237" t="s">
        <v>375</v>
      </c>
      <c r="F241" s="238" t="s">
        <v>376</v>
      </c>
      <c r="G241" s="239" t="s">
        <v>189</v>
      </c>
      <c r="H241" s="240">
        <v>32</v>
      </c>
      <c r="I241" s="241"/>
      <c r="J241" s="242">
        <f>ROUND(I241*H241,2)</f>
        <v>0</v>
      </c>
      <c r="K241" s="238" t="s">
        <v>190</v>
      </c>
      <c r="L241" s="73"/>
      <c r="M241" s="243" t="s">
        <v>21</v>
      </c>
      <c r="N241" s="244" t="s">
        <v>47</v>
      </c>
      <c r="O241" s="48"/>
      <c r="P241" s="245">
        <f>O241*H241</f>
        <v>0</v>
      </c>
      <c r="Q241" s="245">
        <v>0.0030799999999999998</v>
      </c>
      <c r="R241" s="245">
        <f>Q241*H241</f>
        <v>0.098559999999999995</v>
      </c>
      <c r="S241" s="245">
        <v>0</v>
      </c>
      <c r="T241" s="246">
        <f>S241*H241</f>
        <v>0</v>
      </c>
      <c r="AR241" s="25" t="s">
        <v>191</v>
      </c>
      <c r="AT241" s="25" t="s">
        <v>186</v>
      </c>
      <c r="AU241" s="25" t="s">
        <v>85</v>
      </c>
      <c r="AY241" s="25" t="s">
        <v>184</v>
      </c>
      <c r="BE241" s="247">
        <f>IF(N241="základní",J241,0)</f>
        <v>0</v>
      </c>
      <c r="BF241" s="247">
        <f>IF(N241="snížená",J241,0)</f>
        <v>0</v>
      </c>
      <c r="BG241" s="247">
        <f>IF(N241="zákl. přenesená",J241,0)</f>
        <v>0</v>
      </c>
      <c r="BH241" s="247">
        <f>IF(N241="sníž. přenesená",J241,0)</f>
        <v>0</v>
      </c>
      <c r="BI241" s="247">
        <f>IF(N241="nulová",J241,0)</f>
        <v>0</v>
      </c>
      <c r="BJ241" s="25" t="s">
        <v>83</v>
      </c>
      <c r="BK241" s="247">
        <f>ROUND(I241*H241,2)</f>
        <v>0</v>
      </c>
      <c r="BL241" s="25" t="s">
        <v>191</v>
      </c>
      <c r="BM241" s="25" t="s">
        <v>377</v>
      </c>
    </row>
    <row r="242" s="1" customFormat="1">
      <c r="B242" s="47"/>
      <c r="C242" s="75"/>
      <c r="D242" s="248" t="s">
        <v>193</v>
      </c>
      <c r="E242" s="75"/>
      <c r="F242" s="249" t="s">
        <v>378</v>
      </c>
      <c r="G242" s="75"/>
      <c r="H242" s="75"/>
      <c r="I242" s="204"/>
      <c r="J242" s="75"/>
      <c r="K242" s="75"/>
      <c r="L242" s="73"/>
      <c r="M242" s="250"/>
      <c r="N242" s="48"/>
      <c r="O242" s="48"/>
      <c r="P242" s="48"/>
      <c r="Q242" s="48"/>
      <c r="R242" s="48"/>
      <c r="S242" s="48"/>
      <c r="T242" s="96"/>
      <c r="AT242" s="25" t="s">
        <v>193</v>
      </c>
      <c r="AU242" s="25" t="s">
        <v>85</v>
      </c>
    </row>
    <row r="243" s="12" customFormat="1">
      <c r="B243" s="251"/>
      <c r="C243" s="252"/>
      <c r="D243" s="248" t="s">
        <v>195</v>
      </c>
      <c r="E243" s="253" t="s">
        <v>21</v>
      </c>
      <c r="F243" s="254" t="s">
        <v>379</v>
      </c>
      <c r="G243" s="252"/>
      <c r="H243" s="255">
        <v>32</v>
      </c>
      <c r="I243" s="256"/>
      <c r="J243" s="252"/>
      <c r="K243" s="252"/>
      <c r="L243" s="257"/>
      <c r="M243" s="258"/>
      <c r="N243" s="259"/>
      <c r="O243" s="259"/>
      <c r="P243" s="259"/>
      <c r="Q243" s="259"/>
      <c r="R243" s="259"/>
      <c r="S243" s="259"/>
      <c r="T243" s="260"/>
      <c r="AT243" s="261" t="s">
        <v>195</v>
      </c>
      <c r="AU243" s="261" t="s">
        <v>85</v>
      </c>
      <c r="AV243" s="12" t="s">
        <v>85</v>
      </c>
      <c r="AW243" s="12" t="s">
        <v>39</v>
      </c>
      <c r="AX243" s="12" t="s">
        <v>83</v>
      </c>
      <c r="AY243" s="261" t="s">
        <v>184</v>
      </c>
    </row>
    <row r="244" s="11" customFormat="1" ht="29.88" customHeight="1">
      <c r="B244" s="220"/>
      <c r="C244" s="221"/>
      <c r="D244" s="222" t="s">
        <v>75</v>
      </c>
      <c r="E244" s="234" t="s">
        <v>201</v>
      </c>
      <c r="F244" s="234" t="s">
        <v>380</v>
      </c>
      <c r="G244" s="221"/>
      <c r="H244" s="221"/>
      <c r="I244" s="224"/>
      <c r="J244" s="235">
        <f>BK244</f>
        <v>0</v>
      </c>
      <c r="K244" s="221"/>
      <c r="L244" s="226"/>
      <c r="M244" s="227"/>
      <c r="N244" s="228"/>
      <c r="O244" s="228"/>
      <c r="P244" s="229">
        <f>SUM(P245:P390)</f>
        <v>0</v>
      </c>
      <c r="Q244" s="228"/>
      <c r="R244" s="229">
        <f>SUM(R245:R390)</f>
        <v>61.467253290000002</v>
      </c>
      <c r="S244" s="228"/>
      <c r="T244" s="230">
        <f>SUM(T245:T390)</f>
        <v>0</v>
      </c>
      <c r="AR244" s="231" t="s">
        <v>83</v>
      </c>
      <c r="AT244" s="232" t="s">
        <v>75</v>
      </c>
      <c r="AU244" s="232" t="s">
        <v>83</v>
      </c>
      <c r="AY244" s="231" t="s">
        <v>184</v>
      </c>
      <c r="BK244" s="233">
        <f>SUM(BK245:BK390)</f>
        <v>0</v>
      </c>
    </row>
    <row r="245" s="1" customFormat="1" ht="25.5" customHeight="1">
      <c r="B245" s="47"/>
      <c r="C245" s="236" t="s">
        <v>381</v>
      </c>
      <c r="D245" s="236" t="s">
        <v>186</v>
      </c>
      <c r="E245" s="237" t="s">
        <v>382</v>
      </c>
      <c r="F245" s="238" t="s">
        <v>383</v>
      </c>
      <c r="G245" s="239" t="s">
        <v>204</v>
      </c>
      <c r="H245" s="240">
        <v>0.71399999999999997</v>
      </c>
      <c r="I245" s="241"/>
      <c r="J245" s="242">
        <f>ROUND(I245*H245,2)</f>
        <v>0</v>
      </c>
      <c r="K245" s="238" t="s">
        <v>190</v>
      </c>
      <c r="L245" s="73"/>
      <c r="M245" s="243" t="s">
        <v>21</v>
      </c>
      <c r="N245" s="244" t="s">
        <v>47</v>
      </c>
      <c r="O245" s="48"/>
      <c r="P245" s="245">
        <f>O245*H245</f>
        <v>0</v>
      </c>
      <c r="Q245" s="245">
        <v>1.8775</v>
      </c>
      <c r="R245" s="245">
        <f>Q245*H245</f>
        <v>1.3405349999999998</v>
      </c>
      <c r="S245" s="245">
        <v>0</v>
      </c>
      <c r="T245" s="246">
        <f>S245*H245</f>
        <v>0</v>
      </c>
      <c r="AR245" s="25" t="s">
        <v>191</v>
      </c>
      <c r="AT245" s="25" t="s">
        <v>186</v>
      </c>
      <c r="AU245" s="25" t="s">
        <v>85</v>
      </c>
      <c r="AY245" s="25" t="s">
        <v>184</v>
      </c>
      <c r="BE245" s="247">
        <f>IF(N245="základní",J245,0)</f>
        <v>0</v>
      </c>
      <c r="BF245" s="247">
        <f>IF(N245="snížená",J245,0)</f>
        <v>0</v>
      </c>
      <c r="BG245" s="247">
        <f>IF(N245="zákl. přenesená",J245,0)</f>
        <v>0</v>
      </c>
      <c r="BH245" s="247">
        <f>IF(N245="sníž. přenesená",J245,0)</f>
        <v>0</v>
      </c>
      <c r="BI245" s="247">
        <f>IF(N245="nulová",J245,0)</f>
        <v>0</v>
      </c>
      <c r="BJ245" s="25" t="s">
        <v>83</v>
      </c>
      <c r="BK245" s="247">
        <f>ROUND(I245*H245,2)</f>
        <v>0</v>
      </c>
      <c r="BL245" s="25" t="s">
        <v>191</v>
      </c>
      <c r="BM245" s="25" t="s">
        <v>384</v>
      </c>
    </row>
    <row r="246" s="13" customFormat="1">
      <c r="B246" s="262"/>
      <c r="C246" s="263"/>
      <c r="D246" s="248" t="s">
        <v>195</v>
      </c>
      <c r="E246" s="264" t="s">
        <v>21</v>
      </c>
      <c r="F246" s="265" t="s">
        <v>209</v>
      </c>
      <c r="G246" s="263"/>
      <c r="H246" s="264" t="s">
        <v>21</v>
      </c>
      <c r="I246" s="266"/>
      <c r="J246" s="263"/>
      <c r="K246" s="263"/>
      <c r="L246" s="267"/>
      <c r="M246" s="268"/>
      <c r="N246" s="269"/>
      <c r="O246" s="269"/>
      <c r="P246" s="269"/>
      <c r="Q246" s="269"/>
      <c r="R246" s="269"/>
      <c r="S246" s="269"/>
      <c r="T246" s="270"/>
      <c r="AT246" s="271" t="s">
        <v>195</v>
      </c>
      <c r="AU246" s="271" t="s">
        <v>85</v>
      </c>
      <c r="AV246" s="13" t="s">
        <v>83</v>
      </c>
      <c r="AW246" s="13" t="s">
        <v>39</v>
      </c>
      <c r="AX246" s="13" t="s">
        <v>76</v>
      </c>
      <c r="AY246" s="271" t="s">
        <v>184</v>
      </c>
    </row>
    <row r="247" s="12" customFormat="1">
      <c r="B247" s="251"/>
      <c r="C247" s="252"/>
      <c r="D247" s="248" t="s">
        <v>195</v>
      </c>
      <c r="E247" s="253" t="s">
        <v>21</v>
      </c>
      <c r="F247" s="254" t="s">
        <v>385</v>
      </c>
      <c r="G247" s="252"/>
      <c r="H247" s="255">
        <v>0.71399999999999997</v>
      </c>
      <c r="I247" s="256"/>
      <c r="J247" s="252"/>
      <c r="K247" s="252"/>
      <c r="L247" s="257"/>
      <c r="M247" s="258"/>
      <c r="N247" s="259"/>
      <c r="O247" s="259"/>
      <c r="P247" s="259"/>
      <c r="Q247" s="259"/>
      <c r="R247" s="259"/>
      <c r="S247" s="259"/>
      <c r="T247" s="260"/>
      <c r="AT247" s="261" t="s">
        <v>195</v>
      </c>
      <c r="AU247" s="261" t="s">
        <v>85</v>
      </c>
      <c r="AV247" s="12" t="s">
        <v>85</v>
      </c>
      <c r="AW247" s="12" t="s">
        <v>39</v>
      </c>
      <c r="AX247" s="12" t="s">
        <v>83</v>
      </c>
      <c r="AY247" s="261" t="s">
        <v>184</v>
      </c>
    </row>
    <row r="248" s="1" customFormat="1" ht="25.5" customHeight="1">
      <c r="B248" s="47"/>
      <c r="C248" s="236" t="s">
        <v>386</v>
      </c>
      <c r="D248" s="236" t="s">
        <v>186</v>
      </c>
      <c r="E248" s="237" t="s">
        <v>387</v>
      </c>
      <c r="F248" s="238" t="s">
        <v>388</v>
      </c>
      <c r="G248" s="239" t="s">
        <v>204</v>
      </c>
      <c r="H248" s="240">
        <v>1.161</v>
      </c>
      <c r="I248" s="241"/>
      <c r="J248" s="242">
        <f>ROUND(I248*H248,2)</f>
        <v>0</v>
      </c>
      <c r="K248" s="238" t="s">
        <v>190</v>
      </c>
      <c r="L248" s="73"/>
      <c r="M248" s="243" t="s">
        <v>21</v>
      </c>
      <c r="N248" s="244" t="s">
        <v>47</v>
      </c>
      <c r="O248" s="48"/>
      <c r="P248" s="245">
        <f>O248*H248</f>
        <v>0</v>
      </c>
      <c r="Q248" s="245">
        <v>1.8775</v>
      </c>
      <c r="R248" s="245">
        <f>Q248*H248</f>
        <v>2.1797775000000001</v>
      </c>
      <c r="S248" s="245">
        <v>0</v>
      </c>
      <c r="T248" s="246">
        <f>S248*H248</f>
        <v>0</v>
      </c>
      <c r="AR248" s="25" t="s">
        <v>191</v>
      </c>
      <c r="AT248" s="25" t="s">
        <v>186</v>
      </c>
      <c r="AU248" s="25" t="s">
        <v>85</v>
      </c>
      <c r="AY248" s="25" t="s">
        <v>184</v>
      </c>
      <c r="BE248" s="247">
        <f>IF(N248="základní",J248,0)</f>
        <v>0</v>
      </c>
      <c r="BF248" s="247">
        <f>IF(N248="snížená",J248,0)</f>
        <v>0</v>
      </c>
      <c r="BG248" s="247">
        <f>IF(N248="zákl. přenesená",J248,0)</f>
        <v>0</v>
      </c>
      <c r="BH248" s="247">
        <f>IF(N248="sníž. přenesená",J248,0)</f>
        <v>0</v>
      </c>
      <c r="BI248" s="247">
        <f>IF(N248="nulová",J248,0)</f>
        <v>0</v>
      </c>
      <c r="BJ248" s="25" t="s">
        <v>83</v>
      </c>
      <c r="BK248" s="247">
        <f>ROUND(I248*H248,2)</f>
        <v>0</v>
      </c>
      <c r="BL248" s="25" t="s">
        <v>191</v>
      </c>
      <c r="BM248" s="25" t="s">
        <v>389</v>
      </c>
    </row>
    <row r="249" s="13" customFormat="1">
      <c r="B249" s="262"/>
      <c r="C249" s="263"/>
      <c r="D249" s="248" t="s">
        <v>195</v>
      </c>
      <c r="E249" s="264" t="s">
        <v>21</v>
      </c>
      <c r="F249" s="265" t="s">
        <v>209</v>
      </c>
      <c r="G249" s="263"/>
      <c r="H249" s="264" t="s">
        <v>21</v>
      </c>
      <c r="I249" s="266"/>
      <c r="J249" s="263"/>
      <c r="K249" s="263"/>
      <c r="L249" s="267"/>
      <c r="M249" s="268"/>
      <c r="N249" s="269"/>
      <c r="O249" s="269"/>
      <c r="P249" s="269"/>
      <c r="Q249" s="269"/>
      <c r="R249" s="269"/>
      <c r="S249" s="269"/>
      <c r="T249" s="270"/>
      <c r="AT249" s="271" t="s">
        <v>195</v>
      </c>
      <c r="AU249" s="271" t="s">
        <v>85</v>
      </c>
      <c r="AV249" s="13" t="s">
        <v>83</v>
      </c>
      <c r="AW249" s="13" t="s">
        <v>39</v>
      </c>
      <c r="AX249" s="13" t="s">
        <v>76</v>
      </c>
      <c r="AY249" s="271" t="s">
        <v>184</v>
      </c>
    </row>
    <row r="250" s="12" customFormat="1">
      <c r="B250" s="251"/>
      <c r="C250" s="252"/>
      <c r="D250" s="248" t="s">
        <v>195</v>
      </c>
      <c r="E250" s="253" t="s">
        <v>21</v>
      </c>
      <c r="F250" s="254" t="s">
        <v>390</v>
      </c>
      <c r="G250" s="252"/>
      <c r="H250" s="255">
        <v>1.161</v>
      </c>
      <c r="I250" s="256"/>
      <c r="J250" s="252"/>
      <c r="K250" s="252"/>
      <c r="L250" s="257"/>
      <c r="M250" s="258"/>
      <c r="N250" s="259"/>
      <c r="O250" s="259"/>
      <c r="P250" s="259"/>
      <c r="Q250" s="259"/>
      <c r="R250" s="259"/>
      <c r="S250" s="259"/>
      <c r="T250" s="260"/>
      <c r="AT250" s="261" t="s">
        <v>195</v>
      </c>
      <c r="AU250" s="261" t="s">
        <v>85</v>
      </c>
      <c r="AV250" s="12" t="s">
        <v>85</v>
      </c>
      <c r="AW250" s="12" t="s">
        <v>39</v>
      </c>
      <c r="AX250" s="12" t="s">
        <v>83</v>
      </c>
      <c r="AY250" s="261" t="s">
        <v>184</v>
      </c>
    </row>
    <row r="251" s="1" customFormat="1" ht="25.5" customHeight="1">
      <c r="B251" s="47"/>
      <c r="C251" s="236" t="s">
        <v>391</v>
      </c>
      <c r="D251" s="236" t="s">
        <v>186</v>
      </c>
      <c r="E251" s="237" t="s">
        <v>392</v>
      </c>
      <c r="F251" s="238" t="s">
        <v>393</v>
      </c>
      <c r="G251" s="239" t="s">
        <v>204</v>
      </c>
      <c r="H251" s="240">
        <v>0.58699999999999997</v>
      </c>
      <c r="I251" s="241"/>
      <c r="J251" s="242">
        <f>ROUND(I251*H251,2)</f>
        <v>0</v>
      </c>
      <c r="K251" s="238" t="s">
        <v>190</v>
      </c>
      <c r="L251" s="73"/>
      <c r="M251" s="243" t="s">
        <v>21</v>
      </c>
      <c r="N251" s="244" t="s">
        <v>47</v>
      </c>
      <c r="O251" s="48"/>
      <c r="P251" s="245">
        <f>O251*H251</f>
        <v>0</v>
      </c>
      <c r="Q251" s="245">
        <v>1.07965</v>
      </c>
      <c r="R251" s="245">
        <f>Q251*H251</f>
        <v>0.63375454999999992</v>
      </c>
      <c r="S251" s="245">
        <v>0</v>
      </c>
      <c r="T251" s="246">
        <f>S251*H251</f>
        <v>0</v>
      </c>
      <c r="AR251" s="25" t="s">
        <v>191</v>
      </c>
      <c r="AT251" s="25" t="s">
        <v>186</v>
      </c>
      <c r="AU251" s="25" t="s">
        <v>85</v>
      </c>
      <c r="AY251" s="25" t="s">
        <v>184</v>
      </c>
      <c r="BE251" s="247">
        <f>IF(N251="základní",J251,0)</f>
        <v>0</v>
      </c>
      <c r="BF251" s="247">
        <f>IF(N251="snížená",J251,0)</f>
        <v>0</v>
      </c>
      <c r="BG251" s="247">
        <f>IF(N251="zákl. přenesená",J251,0)</f>
        <v>0</v>
      </c>
      <c r="BH251" s="247">
        <f>IF(N251="sníž. přenesená",J251,0)</f>
        <v>0</v>
      </c>
      <c r="BI251" s="247">
        <f>IF(N251="nulová",J251,0)</f>
        <v>0</v>
      </c>
      <c r="BJ251" s="25" t="s">
        <v>83</v>
      </c>
      <c r="BK251" s="247">
        <f>ROUND(I251*H251,2)</f>
        <v>0</v>
      </c>
      <c r="BL251" s="25" t="s">
        <v>191</v>
      </c>
      <c r="BM251" s="25" t="s">
        <v>394</v>
      </c>
    </row>
    <row r="252" s="13" customFormat="1">
      <c r="B252" s="262"/>
      <c r="C252" s="263"/>
      <c r="D252" s="248" t="s">
        <v>195</v>
      </c>
      <c r="E252" s="264" t="s">
        <v>21</v>
      </c>
      <c r="F252" s="265" t="s">
        <v>395</v>
      </c>
      <c r="G252" s="263"/>
      <c r="H252" s="264" t="s">
        <v>21</v>
      </c>
      <c r="I252" s="266"/>
      <c r="J252" s="263"/>
      <c r="K252" s="263"/>
      <c r="L252" s="267"/>
      <c r="M252" s="268"/>
      <c r="N252" s="269"/>
      <c r="O252" s="269"/>
      <c r="P252" s="269"/>
      <c r="Q252" s="269"/>
      <c r="R252" s="269"/>
      <c r="S252" s="269"/>
      <c r="T252" s="270"/>
      <c r="AT252" s="271" t="s">
        <v>195</v>
      </c>
      <c r="AU252" s="271" t="s">
        <v>85</v>
      </c>
      <c r="AV252" s="13" t="s">
        <v>83</v>
      </c>
      <c r="AW252" s="13" t="s">
        <v>39</v>
      </c>
      <c r="AX252" s="13" t="s">
        <v>76</v>
      </c>
      <c r="AY252" s="271" t="s">
        <v>184</v>
      </c>
    </row>
    <row r="253" s="12" customFormat="1">
      <c r="B253" s="251"/>
      <c r="C253" s="252"/>
      <c r="D253" s="248" t="s">
        <v>195</v>
      </c>
      <c r="E253" s="253" t="s">
        <v>21</v>
      </c>
      <c r="F253" s="254" t="s">
        <v>396</v>
      </c>
      <c r="G253" s="252"/>
      <c r="H253" s="255">
        <v>0.58699999999999997</v>
      </c>
      <c r="I253" s="256"/>
      <c r="J253" s="252"/>
      <c r="K253" s="252"/>
      <c r="L253" s="257"/>
      <c r="M253" s="258"/>
      <c r="N253" s="259"/>
      <c r="O253" s="259"/>
      <c r="P253" s="259"/>
      <c r="Q253" s="259"/>
      <c r="R253" s="259"/>
      <c r="S253" s="259"/>
      <c r="T253" s="260"/>
      <c r="AT253" s="261" t="s">
        <v>195</v>
      </c>
      <c r="AU253" s="261" t="s">
        <v>85</v>
      </c>
      <c r="AV253" s="12" t="s">
        <v>85</v>
      </c>
      <c r="AW253" s="12" t="s">
        <v>39</v>
      </c>
      <c r="AX253" s="12" t="s">
        <v>83</v>
      </c>
      <c r="AY253" s="261" t="s">
        <v>184</v>
      </c>
    </row>
    <row r="254" s="1" customFormat="1" ht="38.25" customHeight="1">
      <c r="B254" s="47"/>
      <c r="C254" s="236" t="s">
        <v>397</v>
      </c>
      <c r="D254" s="236" t="s">
        <v>186</v>
      </c>
      <c r="E254" s="237" t="s">
        <v>398</v>
      </c>
      <c r="F254" s="238" t="s">
        <v>399</v>
      </c>
      <c r="G254" s="239" t="s">
        <v>204</v>
      </c>
      <c r="H254" s="240">
        <v>11.441000000000001</v>
      </c>
      <c r="I254" s="241"/>
      <c r="J254" s="242">
        <f>ROUND(I254*H254,2)</f>
        <v>0</v>
      </c>
      <c r="K254" s="238" t="s">
        <v>190</v>
      </c>
      <c r="L254" s="73"/>
      <c r="M254" s="243" t="s">
        <v>21</v>
      </c>
      <c r="N254" s="244" t="s">
        <v>47</v>
      </c>
      <c r="O254" s="48"/>
      <c r="P254" s="245">
        <f>O254*H254</f>
        <v>0</v>
      </c>
      <c r="Q254" s="245">
        <v>0.56005000000000005</v>
      </c>
      <c r="R254" s="245">
        <f>Q254*H254</f>
        <v>6.4075320500000013</v>
      </c>
      <c r="S254" s="245">
        <v>0</v>
      </c>
      <c r="T254" s="246">
        <f>S254*H254</f>
        <v>0</v>
      </c>
      <c r="AR254" s="25" t="s">
        <v>191</v>
      </c>
      <c r="AT254" s="25" t="s">
        <v>186</v>
      </c>
      <c r="AU254" s="25" t="s">
        <v>85</v>
      </c>
      <c r="AY254" s="25" t="s">
        <v>184</v>
      </c>
      <c r="BE254" s="247">
        <f>IF(N254="základní",J254,0)</f>
        <v>0</v>
      </c>
      <c r="BF254" s="247">
        <f>IF(N254="snížená",J254,0)</f>
        <v>0</v>
      </c>
      <c r="BG254" s="247">
        <f>IF(N254="zákl. přenesená",J254,0)</f>
        <v>0</v>
      </c>
      <c r="BH254" s="247">
        <f>IF(N254="sníž. přenesená",J254,0)</f>
        <v>0</v>
      </c>
      <c r="BI254" s="247">
        <f>IF(N254="nulová",J254,0)</f>
        <v>0</v>
      </c>
      <c r="BJ254" s="25" t="s">
        <v>83</v>
      </c>
      <c r="BK254" s="247">
        <f>ROUND(I254*H254,2)</f>
        <v>0</v>
      </c>
      <c r="BL254" s="25" t="s">
        <v>191</v>
      </c>
      <c r="BM254" s="25" t="s">
        <v>400</v>
      </c>
    </row>
    <row r="255" s="13" customFormat="1">
      <c r="B255" s="262"/>
      <c r="C255" s="263"/>
      <c r="D255" s="248" t="s">
        <v>195</v>
      </c>
      <c r="E255" s="264" t="s">
        <v>21</v>
      </c>
      <c r="F255" s="265" t="s">
        <v>401</v>
      </c>
      <c r="G255" s="263"/>
      <c r="H255" s="264" t="s">
        <v>21</v>
      </c>
      <c r="I255" s="266"/>
      <c r="J255" s="263"/>
      <c r="K255" s="263"/>
      <c r="L255" s="267"/>
      <c r="M255" s="268"/>
      <c r="N255" s="269"/>
      <c r="O255" s="269"/>
      <c r="P255" s="269"/>
      <c r="Q255" s="269"/>
      <c r="R255" s="269"/>
      <c r="S255" s="269"/>
      <c r="T255" s="270"/>
      <c r="AT255" s="271" t="s">
        <v>195</v>
      </c>
      <c r="AU255" s="271" t="s">
        <v>85</v>
      </c>
      <c r="AV255" s="13" t="s">
        <v>83</v>
      </c>
      <c r="AW255" s="13" t="s">
        <v>39</v>
      </c>
      <c r="AX255" s="13" t="s">
        <v>76</v>
      </c>
      <c r="AY255" s="271" t="s">
        <v>184</v>
      </c>
    </row>
    <row r="256" s="12" customFormat="1">
      <c r="B256" s="251"/>
      <c r="C256" s="252"/>
      <c r="D256" s="248" t="s">
        <v>195</v>
      </c>
      <c r="E256" s="253" t="s">
        <v>21</v>
      </c>
      <c r="F256" s="254" t="s">
        <v>402</v>
      </c>
      <c r="G256" s="252"/>
      <c r="H256" s="255">
        <v>12.377000000000001</v>
      </c>
      <c r="I256" s="256"/>
      <c r="J256" s="252"/>
      <c r="K256" s="252"/>
      <c r="L256" s="257"/>
      <c r="M256" s="258"/>
      <c r="N256" s="259"/>
      <c r="O256" s="259"/>
      <c r="P256" s="259"/>
      <c r="Q256" s="259"/>
      <c r="R256" s="259"/>
      <c r="S256" s="259"/>
      <c r="T256" s="260"/>
      <c r="AT256" s="261" t="s">
        <v>195</v>
      </c>
      <c r="AU256" s="261" t="s">
        <v>85</v>
      </c>
      <c r="AV256" s="12" t="s">
        <v>85</v>
      </c>
      <c r="AW256" s="12" t="s">
        <v>39</v>
      </c>
      <c r="AX256" s="12" t="s">
        <v>76</v>
      </c>
      <c r="AY256" s="261" t="s">
        <v>184</v>
      </c>
    </row>
    <row r="257" s="12" customFormat="1">
      <c r="B257" s="251"/>
      <c r="C257" s="252"/>
      <c r="D257" s="248" t="s">
        <v>195</v>
      </c>
      <c r="E257" s="253" t="s">
        <v>21</v>
      </c>
      <c r="F257" s="254" t="s">
        <v>403</v>
      </c>
      <c r="G257" s="252"/>
      <c r="H257" s="255">
        <v>-0.93600000000000005</v>
      </c>
      <c r="I257" s="256"/>
      <c r="J257" s="252"/>
      <c r="K257" s="252"/>
      <c r="L257" s="257"/>
      <c r="M257" s="258"/>
      <c r="N257" s="259"/>
      <c r="O257" s="259"/>
      <c r="P257" s="259"/>
      <c r="Q257" s="259"/>
      <c r="R257" s="259"/>
      <c r="S257" s="259"/>
      <c r="T257" s="260"/>
      <c r="AT257" s="261" t="s">
        <v>195</v>
      </c>
      <c r="AU257" s="261" t="s">
        <v>85</v>
      </c>
      <c r="AV257" s="12" t="s">
        <v>85</v>
      </c>
      <c r="AW257" s="12" t="s">
        <v>39</v>
      </c>
      <c r="AX257" s="12" t="s">
        <v>76</v>
      </c>
      <c r="AY257" s="261" t="s">
        <v>184</v>
      </c>
    </row>
    <row r="258" s="14" customFormat="1">
      <c r="B258" s="272"/>
      <c r="C258" s="273"/>
      <c r="D258" s="248" t="s">
        <v>195</v>
      </c>
      <c r="E258" s="274" t="s">
        <v>21</v>
      </c>
      <c r="F258" s="275" t="s">
        <v>211</v>
      </c>
      <c r="G258" s="273"/>
      <c r="H258" s="276">
        <v>11.441000000000001</v>
      </c>
      <c r="I258" s="277"/>
      <c r="J258" s="273"/>
      <c r="K258" s="273"/>
      <c r="L258" s="278"/>
      <c r="M258" s="279"/>
      <c r="N258" s="280"/>
      <c r="O258" s="280"/>
      <c r="P258" s="280"/>
      <c r="Q258" s="280"/>
      <c r="R258" s="280"/>
      <c r="S258" s="280"/>
      <c r="T258" s="281"/>
      <c r="AT258" s="282" t="s">
        <v>195</v>
      </c>
      <c r="AU258" s="282" t="s">
        <v>85</v>
      </c>
      <c r="AV258" s="14" t="s">
        <v>191</v>
      </c>
      <c r="AW258" s="14" t="s">
        <v>39</v>
      </c>
      <c r="AX258" s="14" t="s">
        <v>83</v>
      </c>
      <c r="AY258" s="282" t="s">
        <v>184</v>
      </c>
    </row>
    <row r="259" s="1" customFormat="1" ht="25.5" customHeight="1">
      <c r="B259" s="47"/>
      <c r="C259" s="236" t="s">
        <v>404</v>
      </c>
      <c r="D259" s="236" t="s">
        <v>186</v>
      </c>
      <c r="E259" s="237" t="s">
        <v>405</v>
      </c>
      <c r="F259" s="238" t="s">
        <v>406</v>
      </c>
      <c r="G259" s="239" t="s">
        <v>204</v>
      </c>
      <c r="H259" s="240">
        <v>6.7130000000000001</v>
      </c>
      <c r="I259" s="241"/>
      <c r="J259" s="242">
        <f>ROUND(I259*H259,2)</f>
        <v>0</v>
      </c>
      <c r="K259" s="238" t="s">
        <v>190</v>
      </c>
      <c r="L259" s="73"/>
      <c r="M259" s="243" t="s">
        <v>21</v>
      </c>
      <c r="N259" s="244" t="s">
        <v>47</v>
      </c>
      <c r="O259" s="48"/>
      <c r="P259" s="245">
        <f>O259*H259</f>
        <v>0</v>
      </c>
      <c r="Q259" s="245">
        <v>1.6873</v>
      </c>
      <c r="R259" s="245">
        <f>Q259*H259</f>
        <v>11.326844900000001</v>
      </c>
      <c r="S259" s="245">
        <v>0</v>
      </c>
      <c r="T259" s="246">
        <f>S259*H259</f>
        <v>0</v>
      </c>
      <c r="AR259" s="25" t="s">
        <v>191</v>
      </c>
      <c r="AT259" s="25" t="s">
        <v>186</v>
      </c>
      <c r="AU259" s="25" t="s">
        <v>85</v>
      </c>
      <c r="AY259" s="25" t="s">
        <v>184</v>
      </c>
      <c r="BE259" s="247">
        <f>IF(N259="základní",J259,0)</f>
        <v>0</v>
      </c>
      <c r="BF259" s="247">
        <f>IF(N259="snížená",J259,0)</f>
        <v>0</v>
      </c>
      <c r="BG259" s="247">
        <f>IF(N259="zákl. přenesená",J259,0)</f>
        <v>0</v>
      </c>
      <c r="BH259" s="247">
        <f>IF(N259="sníž. přenesená",J259,0)</f>
        <v>0</v>
      </c>
      <c r="BI259" s="247">
        <f>IF(N259="nulová",J259,0)</f>
        <v>0</v>
      </c>
      <c r="BJ259" s="25" t="s">
        <v>83</v>
      </c>
      <c r="BK259" s="247">
        <f>ROUND(I259*H259,2)</f>
        <v>0</v>
      </c>
      <c r="BL259" s="25" t="s">
        <v>191</v>
      </c>
      <c r="BM259" s="25" t="s">
        <v>407</v>
      </c>
    </row>
    <row r="260" s="1" customFormat="1">
      <c r="B260" s="47"/>
      <c r="C260" s="75"/>
      <c r="D260" s="248" t="s">
        <v>193</v>
      </c>
      <c r="E260" s="75"/>
      <c r="F260" s="249" t="s">
        <v>408</v>
      </c>
      <c r="G260" s="75"/>
      <c r="H260" s="75"/>
      <c r="I260" s="204"/>
      <c r="J260" s="75"/>
      <c r="K260" s="75"/>
      <c r="L260" s="73"/>
      <c r="M260" s="250"/>
      <c r="N260" s="48"/>
      <c r="O260" s="48"/>
      <c r="P260" s="48"/>
      <c r="Q260" s="48"/>
      <c r="R260" s="48"/>
      <c r="S260" s="48"/>
      <c r="T260" s="96"/>
      <c r="AT260" s="25" t="s">
        <v>193</v>
      </c>
      <c r="AU260" s="25" t="s">
        <v>85</v>
      </c>
    </row>
    <row r="261" s="13" customFormat="1">
      <c r="B261" s="262"/>
      <c r="C261" s="263"/>
      <c r="D261" s="248" t="s">
        <v>195</v>
      </c>
      <c r="E261" s="264" t="s">
        <v>21</v>
      </c>
      <c r="F261" s="265" t="s">
        <v>409</v>
      </c>
      <c r="G261" s="263"/>
      <c r="H261" s="264" t="s">
        <v>21</v>
      </c>
      <c r="I261" s="266"/>
      <c r="J261" s="263"/>
      <c r="K261" s="263"/>
      <c r="L261" s="267"/>
      <c r="M261" s="268"/>
      <c r="N261" s="269"/>
      <c r="O261" s="269"/>
      <c r="P261" s="269"/>
      <c r="Q261" s="269"/>
      <c r="R261" s="269"/>
      <c r="S261" s="269"/>
      <c r="T261" s="270"/>
      <c r="AT261" s="271" t="s">
        <v>195</v>
      </c>
      <c r="AU261" s="271" t="s">
        <v>85</v>
      </c>
      <c r="AV261" s="13" t="s">
        <v>83</v>
      </c>
      <c r="AW261" s="13" t="s">
        <v>39</v>
      </c>
      <c r="AX261" s="13" t="s">
        <v>76</v>
      </c>
      <c r="AY261" s="271" t="s">
        <v>184</v>
      </c>
    </row>
    <row r="262" s="12" customFormat="1">
      <c r="B262" s="251"/>
      <c r="C262" s="252"/>
      <c r="D262" s="248" t="s">
        <v>195</v>
      </c>
      <c r="E262" s="253" t="s">
        <v>21</v>
      </c>
      <c r="F262" s="254" t="s">
        <v>410</v>
      </c>
      <c r="G262" s="252"/>
      <c r="H262" s="255">
        <v>3.097</v>
      </c>
      <c r="I262" s="256"/>
      <c r="J262" s="252"/>
      <c r="K262" s="252"/>
      <c r="L262" s="257"/>
      <c r="M262" s="258"/>
      <c r="N262" s="259"/>
      <c r="O262" s="259"/>
      <c r="P262" s="259"/>
      <c r="Q262" s="259"/>
      <c r="R262" s="259"/>
      <c r="S262" s="259"/>
      <c r="T262" s="260"/>
      <c r="AT262" s="261" t="s">
        <v>195</v>
      </c>
      <c r="AU262" s="261" t="s">
        <v>85</v>
      </c>
      <c r="AV262" s="12" t="s">
        <v>85</v>
      </c>
      <c r="AW262" s="12" t="s">
        <v>39</v>
      </c>
      <c r="AX262" s="12" t="s">
        <v>76</v>
      </c>
      <c r="AY262" s="261" t="s">
        <v>184</v>
      </c>
    </row>
    <row r="263" s="13" customFormat="1">
      <c r="B263" s="262"/>
      <c r="C263" s="263"/>
      <c r="D263" s="248" t="s">
        <v>195</v>
      </c>
      <c r="E263" s="264" t="s">
        <v>21</v>
      </c>
      <c r="F263" s="265" t="s">
        <v>395</v>
      </c>
      <c r="G263" s="263"/>
      <c r="H263" s="264" t="s">
        <v>21</v>
      </c>
      <c r="I263" s="266"/>
      <c r="J263" s="263"/>
      <c r="K263" s="263"/>
      <c r="L263" s="267"/>
      <c r="M263" s="268"/>
      <c r="N263" s="269"/>
      <c r="O263" s="269"/>
      <c r="P263" s="269"/>
      <c r="Q263" s="269"/>
      <c r="R263" s="269"/>
      <c r="S263" s="269"/>
      <c r="T263" s="270"/>
      <c r="AT263" s="271" t="s">
        <v>195</v>
      </c>
      <c r="AU263" s="271" t="s">
        <v>85</v>
      </c>
      <c r="AV263" s="13" t="s">
        <v>83</v>
      </c>
      <c r="AW263" s="13" t="s">
        <v>39</v>
      </c>
      <c r="AX263" s="13" t="s">
        <v>76</v>
      </c>
      <c r="AY263" s="271" t="s">
        <v>184</v>
      </c>
    </row>
    <row r="264" s="12" customFormat="1">
      <c r="B264" s="251"/>
      <c r="C264" s="252"/>
      <c r="D264" s="248" t="s">
        <v>195</v>
      </c>
      <c r="E264" s="253" t="s">
        <v>21</v>
      </c>
      <c r="F264" s="254" t="s">
        <v>411</v>
      </c>
      <c r="G264" s="252"/>
      <c r="H264" s="255">
        <v>2.5609999999999999</v>
      </c>
      <c r="I264" s="256"/>
      <c r="J264" s="252"/>
      <c r="K264" s="252"/>
      <c r="L264" s="257"/>
      <c r="M264" s="258"/>
      <c r="N264" s="259"/>
      <c r="O264" s="259"/>
      <c r="P264" s="259"/>
      <c r="Q264" s="259"/>
      <c r="R264" s="259"/>
      <c r="S264" s="259"/>
      <c r="T264" s="260"/>
      <c r="AT264" s="261" t="s">
        <v>195</v>
      </c>
      <c r="AU264" s="261" t="s">
        <v>85</v>
      </c>
      <c r="AV264" s="12" t="s">
        <v>85</v>
      </c>
      <c r="AW264" s="12" t="s">
        <v>39</v>
      </c>
      <c r="AX264" s="12" t="s">
        <v>76</v>
      </c>
      <c r="AY264" s="261" t="s">
        <v>184</v>
      </c>
    </row>
    <row r="265" s="13" customFormat="1">
      <c r="B265" s="262"/>
      <c r="C265" s="263"/>
      <c r="D265" s="248" t="s">
        <v>195</v>
      </c>
      <c r="E265" s="264" t="s">
        <v>21</v>
      </c>
      <c r="F265" s="265" t="s">
        <v>412</v>
      </c>
      <c r="G265" s="263"/>
      <c r="H265" s="264" t="s">
        <v>21</v>
      </c>
      <c r="I265" s="266"/>
      <c r="J265" s="263"/>
      <c r="K265" s="263"/>
      <c r="L265" s="267"/>
      <c r="M265" s="268"/>
      <c r="N265" s="269"/>
      <c r="O265" s="269"/>
      <c r="P265" s="269"/>
      <c r="Q265" s="269"/>
      <c r="R265" s="269"/>
      <c r="S265" s="269"/>
      <c r="T265" s="270"/>
      <c r="AT265" s="271" t="s">
        <v>195</v>
      </c>
      <c r="AU265" s="271" t="s">
        <v>85</v>
      </c>
      <c r="AV265" s="13" t="s">
        <v>83</v>
      </c>
      <c r="AW265" s="13" t="s">
        <v>39</v>
      </c>
      <c r="AX265" s="13" t="s">
        <v>76</v>
      </c>
      <c r="AY265" s="271" t="s">
        <v>184</v>
      </c>
    </row>
    <row r="266" s="12" customFormat="1">
      <c r="B266" s="251"/>
      <c r="C266" s="252"/>
      <c r="D266" s="248" t="s">
        <v>195</v>
      </c>
      <c r="E266" s="253" t="s">
        <v>21</v>
      </c>
      <c r="F266" s="254" t="s">
        <v>413</v>
      </c>
      <c r="G266" s="252"/>
      <c r="H266" s="255">
        <v>1.0549999999999999</v>
      </c>
      <c r="I266" s="256"/>
      <c r="J266" s="252"/>
      <c r="K266" s="252"/>
      <c r="L266" s="257"/>
      <c r="M266" s="258"/>
      <c r="N266" s="259"/>
      <c r="O266" s="259"/>
      <c r="P266" s="259"/>
      <c r="Q266" s="259"/>
      <c r="R266" s="259"/>
      <c r="S266" s="259"/>
      <c r="T266" s="260"/>
      <c r="AT266" s="261" t="s">
        <v>195</v>
      </c>
      <c r="AU266" s="261" t="s">
        <v>85</v>
      </c>
      <c r="AV266" s="12" t="s">
        <v>85</v>
      </c>
      <c r="AW266" s="12" t="s">
        <v>39</v>
      </c>
      <c r="AX266" s="12" t="s">
        <v>76</v>
      </c>
      <c r="AY266" s="261" t="s">
        <v>184</v>
      </c>
    </row>
    <row r="267" s="14" customFormat="1">
      <c r="B267" s="272"/>
      <c r="C267" s="273"/>
      <c r="D267" s="248" t="s">
        <v>195</v>
      </c>
      <c r="E267" s="274" t="s">
        <v>21</v>
      </c>
      <c r="F267" s="275" t="s">
        <v>211</v>
      </c>
      <c r="G267" s="273"/>
      <c r="H267" s="276">
        <v>6.7130000000000001</v>
      </c>
      <c r="I267" s="277"/>
      <c r="J267" s="273"/>
      <c r="K267" s="273"/>
      <c r="L267" s="278"/>
      <c r="M267" s="279"/>
      <c r="N267" s="280"/>
      <c r="O267" s="280"/>
      <c r="P267" s="280"/>
      <c r="Q267" s="280"/>
      <c r="R267" s="280"/>
      <c r="S267" s="280"/>
      <c r="T267" s="281"/>
      <c r="AT267" s="282" t="s">
        <v>195</v>
      </c>
      <c r="AU267" s="282" t="s">
        <v>85</v>
      </c>
      <c r="AV267" s="14" t="s">
        <v>191</v>
      </c>
      <c r="AW267" s="14" t="s">
        <v>39</v>
      </c>
      <c r="AX267" s="14" t="s">
        <v>83</v>
      </c>
      <c r="AY267" s="282" t="s">
        <v>184</v>
      </c>
    </row>
    <row r="268" s="1" customFormat="1" ht="51" customHeight="1">
      <c r="B268" s="47"/>
      <c r="C268" s="236" t="s">
        <v>414</v>
      </c>
      <c r="D268" s="236" t="s">
        <v>186</v>
      </c>
      <c r="E268" s="237" t="s">
        <v>415</v>
      </c>
      <c r="F268" s="238" t="s">
        <v>416</v>
      </c>
      <c r="G268" s="239" t="s">
        <v>204</v>
      </c>
      <c r="H268" s="240">
        <v>1.758</v>
      </c>
      <c r="I268" s="241"/>
      <c r="J268" s="242">
        <f>ROUND(I268*H268,2)</f>
        <v>0</v>
      </c>
      <c r="K268" s="238" t="s">
        <v>190</v>
      </c>
      <c r="L268" s="73"/>
      <c r="M268" s="243" t="s">
        <v>21</v>
      </c>
      <c r="N268" s="244" t="s">
        <v>47</v>
      </c>
      <c r="O268" s="48"/>
      <c r="P268" s="245">
        <f>O268*H268</f>
        <v>0</v>
      </c>
      <c r="Q268" s="245">
        <v>1.8702000000000001</v>
      </c>
      <c r="R268" s="245">
        <f>Q268*H268</f>
        <v>3.2878115999999999</v>
      </c>
      <c r="S268" s="245">
        <v>0</v>
      </c>
      <c r="T268" s="246">
        <f>S268*H268</f>
        <v>0</v>
      </c>
      <c r="AR268" s="25" t="s">
        <v>191</v>
      </c>
      <c r="AT268" s="25" t="s">
        <v>186</v>
      </c>
      <c r="AU268" s="25" t="s">
        <v>85</v>
      </c>
      <c r="AY268" s="25" t="s">
        <v>184</v>
      </c>
      <c r="BE268" s="247">
        <f>IF(N268="základní",J268,0)</f>
        <v>0</v>
      </c>
      <c r="BF268" s="247">
        <f>IF(N268="snížená",J268,0)</f>
        <v>0</v>
      </c>
      <c r="BG268" s="247">
        <f>IF(N268="zákl. přenesená",J268,0)</f>
        <v>0</v>
      </c>
      <c r="BH268" s="247">
        <f>IF(N268="sníž. přenesená",J268,0)</f>
        <v>0</v>
      </c>
      <c r="BI268" s="247">
        <f>IF(N268="nulová",J268,0)</f>
        <v>0</v>
      </c>
      <c r="BJ268" s="25" t="s">
        <v>83</v>
      </c>
      <c r="BK268" s="247">
        <f>ROUND(I268*H268,2)</f>
        <v>0</v>
      </c>
      <c r="BL268" s="25" t="s">
        <v>191</v>
      </c>
      <c r="BM268" s="25" t="s">
        <v>417</v>
      </c>
    </row>
    <row r="269" s="1" customFormat="1">
      <c r="B269" s="47"/>
      <c r="C269" s="75"/>
      <c r="D269" s="248" t="s">
        <v>193</v>
      </c>
      <c r="E269" s="75"/>
      <c r="F269" s="249" t="s">
        <v>418</v>
      </c>
      <c r="G269" s="75"/>
      <c r="H269" s="75"/>
      <c r="I269" s="204"/>
      <c r="J269" s="75"/>
      <c r="K269" s="75"/>
      <c r="L269" s="73"/>
      <c r="M269" s="250"/>
      <c r="N269" s="48"/>
      <c r="O269" s="48"/>
      <c r="P269" s="48"/>
      <c r="Q269" s="48"/>
      <c r="R269" s="48"/>
      <c r="S269" s="48"/>
      <c r="T269" s="96"/>
      <c r="AT269" s="25" t="s">
        <v>193</v>
      </c>
      <c r="AU269" s="25" t="s">
        <v>85</v>
      </c>
    </row>
    <row r="270" s="13" customFormat="1">
      <c r="B270" s="262"/>
      <c r="C270" s="263"/>
      <c r="D270" s="248" t="s">
        <v>195</v>
      </c>
      <c r="E270" s="264" t="s">
        <v>21</v>
      </c>
      <c r="F270" s="265" t="s">
        <v>419</v>
      </c>
      <c r="G270" s="263"/>
      <c r="H270" s="264" t="s">
        <v>21</v>
      </c>
      <c r="I270" s="266"/>
      <c r="J270" s="263"/>
      <c r="K270" s="263"/>
      <c r="L270" s="267"/>
      <c r="M270" s="268"/>
      <c r="N270" s="269"/>
      <c r="O270" s="269"/>
      <c r="P270" s="269"/>
      <c r="Q270" s="269"/>
      <c r="R270" s="269"/>
      <c r="S270" s="269"/>
      <c r="T270" s="270"/>
      <c r="AT270" s="271" t="s">
        <v>195</v>
      </c>
      <c r="AU270" s="271" t="s">
        <v>85</v>
      </c>
      <c r="AV270" s="13" t="s">
        <v>83</v>
      </c>
      <c r="AW270" s="13" t="s">
        <v>39</v>
      </c>
      <c r="AX270" s="13" t="s">
        <v>76</v>
      </c>
      <c r="AY270" s="271" t="s">
        <v>184</v>
      </c>
    </row>
    <row r="271" s="12" customFormat="1">
      <c r="B271" s="251"/>
      <c r="C271" s="252"/>
      <c r="D271" s="248" t="s">
        <v>195</v>
      </c>
      <c r="E271" s="253" t="s">
        <v>21</v>
      </c>
      <c r="F271" s="254" t="s">
        <v>420</v>
      </c>
      <c r="G271" s="252"/>
      <c r="H271" s="255">
        <v>1.758</v>
      </c>
      <c r="I271" s="256"/>
      <c r="J271" s="252"/>
      <c r="K271" s="252"/>
      <c r="L271" s="257"/>
      <c r="M271" s="258"/>
      <c r="N271" s="259"/>
      <c r="O271" s="259"/>
      <c r="P271" s="259"/>
      <c r="Q271" s="259"/>
      <c r="R271" s="259"/>
      <c r="S271" s="259"/>
      <c r="T271" s="260"/>
      <c r="AT271" s="261" t="s">
        <v>195</v>
      </c>
      <c r="AU271" s="261" t="s">
        <v>85</v>
      </c>
      <c r="AV271" s="12" t="s">
        <v>85</v>
      </c>
      <c r="AW271" s="12" t="s">
        <v>39</v>
      </c>
      <c r="AX271" s="12" t="s">
        <v>83</v>
      </c>
      <c r="AY271" s="261" t="s">
        <v>184</v>
      </c>
    </row>
    <row r="272" s="1" customFormat="1" ht="51" customHeight="1">
      <c r="B272" s="47"/>
      <c r="C272" s="236" t="s">
        <v>421</v>
      </c>
      <c r="D272" s="236" t="s">
        <v>186</v>
      </c>
      <c r="E272" s="237" t="s">
        <v>422</v>
      </c>
      <c r="F272" s="238" t="s">
        <v>423</v>
      </c>
      <c r="G272" s="239" t="s">
        <v>315</v>
      </c>
      <c r="H272" s="240">
        <v>1.1799999999999999</v>
      </c>
      <c r="I272" s="241"/>
      <c r="J272" s="242">
        <f>ROUND(I272*H272,2)</f>
        <v>0</v>
      </c>
      <c r="K272" s="238" t="s">
        <v>190</v>
      </c>
      <c r="L272" s="73"/>
      <c r="M272" s="243" t="s">
        <v>21</v>
      </c>
      <c r="N272" s="244" t="s">
        <v>47</v>
      </c>
      <c r="O272" s="48"/>
      <c r="P272" s="245">
        <f>O272*H272</f>
        <v>0</v>
      </c>
      <c r="Q272" s="245">
        <v>0.25795000000000001</v>
      </c>
      <c r="R272" s="245">
        <f>Q272*H272</f>
        <v>0.30438100000000001</v>
      </c>
      <c r="S272" s="245">
        <v>0</v>
      </c>
      <c r="T272" s="246">
        <f>S272*H272</f>
        <v>0</v>
      </c>
      <c r="AR272" s="25" t="s">
        <v>191</v>
      </c>
      <c r="AT272" s="25" t="s">
        <v>186</v>
      </c>
      <c r="AU272" s="25" t="s">
        <v>85</v>
      </c>
      <c r="AY272" s="25" t="s">
        <v>184</v>
      </c>
      <c r="BE272" s="247">
        <f>IF(N272="základní",J272,0)</f>
        <v>0</v>
      </c>
      <c r="BF272" s="247">
        <f>IF(N272="snížená",J272,0)</f>
        <v>0</v>
      </c>
      <c r="BG272" s="247">
        <f>IF(N272="zákl. přenesená",J272,0)</f>
        <v>0</v>
      </c>
      <c r="BH272" s="247">
        <f>IF(N272="sníž. přenesená",J272,0)</f>
        <v>0</v>
      </c>
      <c r="BI272" s="247">
        <f>IF(N272="nulová",J272,0)</f>
        <v>0</v>
      </c>
      <c r="BJ272" s="25" t="s">
        <v>83</v>
      </c>
      <c r="BK272" s="247">
        <f>ROUND(I272*H272,2)</f>
        <v>0</v>
      </c>
      <c r="BL272" s="25" t="s">
        <v>191</v>
      </c>
      <c r="BM272" s="25" t="s">
        <v>424</v>
      </c>
    </row>
    <row r="273" s="13" customFormat="1">
      <c r="B273" s="262"/>
      <c r="C273" s="263"/>
      <c r="D273" s="248" t="s">
        <v>195</v>
      </c>
      <c r="E273" s="264" t="s">
        <v>21</v>
      </c>
      <c r="F273" s="265" t="s">
        <v>419</v>
      </c>
      <c r="G273" s="263"/>
      <c r="H273" s="264" t="s">
        <v>21</v>
      </c>
      <c r="I273" s="266"/>
      <c r="J273" s="263"/>
      <c r="K273" s="263"/>
      <c r="L273" s="267"/>
      <c r="M273" s="268"/>
      <c r="N273" s="269"/>
      <c r="O273" s="269"/>
      <c r="P273" s="269"/>
      <c r="Q273" s="269"/>
      <c r="R273" s="269"/>
      <c r="S273" s="269"/>
      <c r="T273" s="270"/>
      <c r="AT273" s="271" t="s">
        <v>195</v>
      </c>
      <c r="AU273" s="271" t="s">
        <v>85</v>
      </c>
      <c r="AV273" s="13" t="s">
        <v>83</v>
      </c>
      <c r="AW273" s="13" t="s">
        <v>39</v>
      </c>
      <c r="AX273" s="13" t="s">
        <v>76</v>
      </c>
      <c r="AY273" s="271" t="s">
        <v>184</v>
      </c>
    </row>
    <row r="274" s="12" customFormat="1">
      <c r="B274" s="251"/>
      <c r="C274" s="252"/>
      <c r="D274" s="248" t="s">
        <v>195</v>
      </c>
      <c r="E274" s="253" t="s">
        <v>21</v>
      </c>
      <c r="F274" s="254" t="s">
        <v>425</v>
      </c>
      <c r="G274" s="252"/>
      <c r="H274" s="255">
        <v>1.1799999999999999</v>
      </c>
      <c r="I274" s="256"/>
      <c r="J274" s="252"/>
      <c r="K274" s="252"/>
      <c r="L274" s="257"/>
      <c r="M274" s="258"/>
      <c r="N274" s="259"/>
      <c r="O274" s="259"/>
      <c r="P274" s="259"/>
      <c r="Q274" s="259"/>
      <c r="R274" s="259"/>
      <c r="S274" s="259"/>
      <c r="T274" s="260"/>
      <c r="AT274" s="261" t="s">
        <v>195</v>
      </c>
      <c r="AU274" s="261" t="s">
        <v>85</v>
      </c>
      <c r="AV274" s="12" t="s">
        <v>85</v>
      </c>
      <c r="AW274" s="12" t="s">
        <v>39</v>
      </c>
      <c r="AX274" s="12" t="s">
        <v>83</v>
      </c>
      <c r="AY274" s="261" t="s">
        <v>184</v>
      </c>
    </row>
    <row r="275" s="1" customFormat="1" ht="25.5" customHeight="1">
      <c r="B275" s="47"/>
      <c r="C275" s="236" t="s">
        <v>426</v>
      </c>
      <c r="D275" s="236" t="s">
        <v>186</v>
      </c>
      <c r="E275" s="237" t="s">
        <v>427</v>
      </c>
      <c r="F275" s="238" t="s">
        <v>428</v>
      </c>
      <c r="G275" s="239" t="s">
        <v>189</v>
      </c>
      <c r="H275" s="240">
        <v>1</v>
      </c>
      <c r="I275" s="241"/>
      <c r="J275" s="242">
        <f>ROUND(I275*H275,2)</f>
        <v>0</v>
      </c>
      <c r="K275" s="238" t="s">
        <v>190</v>
      </c>
      <c r="L275" s="73"/>
      <c r="M275" s="243" t="s">
        <v>21</v>
      </c>
      <c r="N275" s="244" t="s">
        <v>47</v>
      </c>
      <c r="O275" s="48"/>
      <c r="P275" s="245">
        <f>O275*H275</f>
        <v>0</v>
      </c>
      <c r="Q275" s="245">
        <v>0.02588</v>
      </c>
      <c r="R275" s="245">
        <f>Q275*H275</f>
        <v>0.02588</v>
      </c>
      <c r="S275" s="245">
        <v>0</v>
      </c>
      <c r="T275" s="246">
        <f>S275*H275</f>
        <v>0</v>
      </c>
      <c r="AR275" s="25" t="s">
        <v>191</v>
      </c>
      <c r="AT275" s="25" t="s">
        <v>186</v>
      </c>
      <c r="AU275" s="25" t="s">
        <v>85</v>
      </c>
      <c r="AY275" s="25" t="s">
        <v>184</v>
      </c>
      <c r="BE275" s="247">
        <f>IF(N275="základní",J275,0)</f>
        <v>0</v>
      </c>
      <c r="BF275" s="247">
        <f>IF(N275="snížená",J275,0)</f>
        <v>0</v>
      </c>
      <c r="BG275" s="247">
        <f>IF(N275="zákl. přenesená",J275,0)</f>
        <v>0</v>
      </c>
      <c r="BH275" s="247">
        <f>IF(N275="sníž. přenesená",J275,0)</f>
        <v>0</v>
      </c>
      <c r="BI275" s="247">
        <f>IF(N275="nulová",J275,0)</f>
        <v>0</v>
      </c>
      <c r="BJ275" s="25" t="s">
        <v>83</v>
      </c>
      <c r="BK275" s="247">
        <f>ROUND(I275*H275,2)</f>
        <v>0</v>
      </c>
      <c r="BL275" s="25" t="s">
        <v>191</v>
      </c>
      <c r="BM275" s="25" t="s">
        <v>429</v>
      </c>
    </row>
    <row r="276" s="1" customFormat="1">
      <c r="B276" s="47"/>
      <c r="C276" s="75"/>
      <c r="D276" s="248" t="s">
        <v>193</v>
      </c>
      <c r="E276" s="75"/>
      <c r="F276" s="249" t="s">
        <v>430</v>
      </c>
      <c r="G276" s="75"/>
      <c r="H276" s="75"/>
      <c r="I276" s="204"/>
      <c r="J276" s="75"/>
      <c r="K276" s="75"/>
      <c r="L276" s="73"/>
      <c r="M276" s="250"/>
      <c r="N276" s="48"/>
      <c r="O276" s="48"/>
      <c r="P276" s="48"/>
      <c r="Q276" s="48"/>
      <c r="R276" s="48"/>
      <c r="S276" s="48"/>
      <c r="T276" s="96"/>
      <c r="AT276" s="25" t="s">
        <v>193</v>
      </c>
      <c r="AU276" s="25" t="s">
        <v>85</v>
      </c>
    </row>
    <row r="277" s="12" customFormat="1">
      <c r="B277" s="251"/>
      <c r="C277" s="252"/>
      <c r="D277" s="248" t="s">
        <v>195</v>
      </c>
      <c r="E277" s="253" t="s">
        <v>21</v>
      </c>
      <c r="F277" s="254" t="s">
        <v>431</v>
      </c>
      <c r="G277" s="252"/>
      <c r="H277" s="255">
        <v>1</v>
      </c>
      <c r="I277" s="256"/>
      <c r="J277" s="252"/>
      <c r="K277" s="252"/>
      <c r="L277" s="257"/>
      <c r="M277" s="258"/>
      <c r="N277" s="259"/>
      <c r="O277" s="259"/>
      <c r="P277" s="259"/>
      <c r="Q277" s="259"/>
      <c r="R277" s="259"/>
      <c r="S277" s="259"/>
      <c r="T277" s="260"/>
      <c r="AT277" s="261" t="s">
        <v>195</v>
      </c>
      <c r="AU277" s="261" t="s">
        <v>85</v>
      </c>
      <c r="AV277" s="12" t="s">
        <v>85</v>
      </c>
      <c r="AW277" s="12" t="s">
        <v>39</v>
      </c>
      <c r="AX277" s="12" t="s">
        <v>83</v>
      </c>
      <c r="AY277" s="261" t="s">
        <v>184</v>
      </c>
    </row>
    <row r="278" s="1" customFormat="1" ht="16.5" customHeight="1">
      <c r="B278" s="47"/>
      <c r="C278" s="283" t="s">
        <v>432</v>
      </c>
      <c r="D278" s="283" t="s">
        <v>303</v>
      </c>
      <c r="E278" s="284" t="s">
        <v>433</v>
      </c>
      <c r="F278" s="285" t="s">
        <v>434</v>
      </c>
      <c r="G278" s="286" t="s">
        <v>189</v>
      </c>
      <c r="H278" s="287">
        <v>1</v>
      </c>
      <c r="I278" s="288"/>
      <c r="J278" s="289">
        <f>ROUND(I278*H278,2)</f>
        <v>0</v>
      </c>
      <c r="K278" s="285" t="s">
        <v>190</v>
      </c>
      <c r="L278" s="290"/>
      <c r="M278" s="291" t="s">
        <v>21</v>
      </c>
      <c r="N278" s="292" t="s">
        <v>47</v>
      </c>
      <c r="O278" s="48"/>
      <c r="P278" s="245">
        <f>O278*H278</f>
        <v>0</v>
      </c>
      <c r="Q278" s="245">
        <v>0.025999999999999999</v>
      </c>
      <c r="R278" s="245">
        <f>Q278*H278</f>
        <v>0.025999999999999999</v>
      </c>
      <c r="S278" s="245">
        <v>0</v>
      </c>
      <c r="T278" s="246">
        <f>S278*H278</f>
        <v>0</v>
      </c>
      <c r="AR278" s="25" t="s">
        <v>247</v>
      </c>
      <c r="AT278" s="25" t="s">
        <v>303</v>
      </c>
      <c r="AU278" s="25" t="s">
        <v>85</v>
      </c>
      <c r="AY278" s="25" t="s">
        <v>184</v>
      </c>
      <c r="BE278" s="247">
        <f>IF(N278="základní",J278,0)</f>
        <v>0</v>
      </c>
      <c r="BF278" s="247">
        <f>IF(N278="snížená",J278,0)</f>
        <v>0</v>
      </c>
      <c r="BG278" s="247">
        <f>IF(N278="zákl. přenesená",J278,0)</f>
        <v>0</v>
      </c>
      <c r="BH278" s="247">
        <f>IF(N278="sníž. přenesená",J278,0)</f>
        <v>0</v>
      </c>
      <c r="BI278" s="247">
        <f>IF(N278="nulová",J278,0)</f>
        <v>0</v>
      </c>
      <c r="BJ278" s="25" t="s">
        <v>83</v>
      </c>
      <c r="BK278" s="247">
        <f>ROUND(I278*H278,2)</f>
        <v>0</v>
      </c>
      <c r="BL278" s="25" t="s">
        <v>191</v>
      </c>
      <c r="BM278" s="25" t="s">
        <v>435</v>
      </c>
    </row>
    <row r="279" s="1" customFormat="1" ht="38.25" customHeight="1">
      <c r="B279" s="47"/>
      <c r="C279" s="236" t="s">
        <v>436</v>
      </c>
      <c r="D279" s="236" t="s">
        <v>186</v>
      </c>
      <c r="E279" s="237" t="s">
        <v>437</v>
      </c>
      <c r="F279" s="238" t="s">
        <v>438</v>
      </c>
      <c r="G279" s="239" t="s">
        <v>189</v>
      </c>
      <c r="H279" s="240">
        <v>1</v>
      </c>
      <c r="I279" s="241"/>
      <c r="J279" s="242">
        <f>ROUND(I279*H279,2)</f>
        <v>0</v>
      </c>
      <c r="K279" s="238" t="s">
        <v>190</v>
      </c>
      <c r="L279" s="73"/>
      <c r="M279" s="243" t="s">
        <v>21</v>
      </c>
      <c r="N279" s="244" t="s">
        <v>47</v>
      </c>
      <c r="O279" s="48"/>
      <c r="P279" s="245">
        <f>O279*H279</f>
        <v>0</v>
      </c>
      <c r="Q279" s="245">
        <v>0.029139999999999999</v>
      </c>
      <c r="R279" s="245">
        <f>Q279*H279</f>
        <v>0.029139999999999999</v>
      </c>
      <c r="S279" s="245">
        <v>0</v>
      </c>
      <c r="T279" s="246">
        <f>S279*H279</f>
        <v>0</v>
      </c>
      <c r="AR279" s="25" t="s">
        <v>191</v>
      </c>
      <c r="AT279" s="25" t="s">
        <v>186</v>
      </c>
      <c r="AU279" s="25" t="s">
        <v>85</v>
      </c>
      <c r="AY279" s="25" t="s">
        <v>184</v>
      </c>
      <c r="BE279" s="247">
        <f>IF(N279="základní",J279,0)</f>
        <v>0</v>
      </c>
      <c r="BF279" s="247">
        <f>IF(N279="snížená",J279,0)</f>
        <v>0</v>
      </c>
      <c r="BG279" s="247">
        <f>IF(N279="zákl. přenesená",J279,0)</f>
        <v>0</v>
      </c>
      <c r="BH279" s="247">
        <f>IF(N279="sníž. přenesená",J279,0)</f>
        <v>0</v>
      </c>
      <c r="BI279" s="247">
        <f>IF(N279="nulová",J279,0)</f>
        <v>0</v>
      </c>
      <c r="BJ279" s="25" t="s">
        <v>83</v>
      </c>
      <c r="BK279" s="247">
        <f>ROUND(I279*H279,2)</f>
        <v>0</v>
      </c>
      <c r="BL279" s="25" t="s">
        <v>191</v>
      </c>
      <c r="BM279" s="25" t="s">
        <v>439</v>
      </c>
    </row>
    <row r="280" s="1" customFormat="1">
      <c r="B280" s="47"/>
      <c r="C280" s="75"/>
      <c r="D280" s="248" t="s">
        <v>193</v>
      </c>
      <c r="E280" s="75"/>
      <c r="F280" s="249" t="s">
        <v>440</v>
      </c>
      <c r="G280" s="75"/>
      <c r="H280" s="75"/>
      <c r="I280" s="204"/>
      <c r="J280" s="75"/>
      <c r="K280" s="75"/>
      <c r="L280" s="73"/>
      <c r="M280" s="250"/>
      <c r="N280" s="48"/>
      <c r="O280" s="48"/>
      <c r="P280" s="48"/>
      <c r="Q280" s="48"/>
      <c r="R280" s="48"/>
      <c r="S280" s="48"/>
      <c r="T280" s="96"/>
      <c r="AT280" s="25" t="s">
        <v>193</v>
      </c>
      <c r="AU280" s="25" t="s">
        <v>85</v>
      </c>
    </row>
    <row r="281" s="12" customFormat="1">
      <c r="B281" s="251"/>
      <c r="C281" s="252"/>
      <c r="D281" s="248" t="s">
        <v>195</v>
      </c>
      <c r="E281" s="253" t="s">
        <v>21</v>
      </c>
      <c r="F281" s="254" t="s">
        <v>441</v>
      </c>
      <c r="G281" s="252"/>
      <c r="H281" s="255">
        <v>1</v>
      </c>
      <c r="I281" s="256"/>
      <c r="J281" s="252"/>
      <c r="K281" s="252"/>
      <c r="L281" s="257"/>
      <c r="M281" s="258"/>
      <c r="N281" s="259"/>
      <c r="O281" s="259"/>
      <c r="P281" s="259"/>
      <c r="Q281" s="259"/>
      <c r="R281" s="259"/>
      <c r="S281" s="259"/>
      <c r="T281" s="260"/>
      <c r="AT281" s="261" t="s">
        <v>195</v>
      </c>
      <c r="AU281" s="261" t="s">
        <v>85</v>
      </c>
      <c r="AV281" s="12" t="s">
        <v>85</v>
      </c>
      <c r="AW281" s="12" t="s">
        <v>39</v>
      </c>
      <c r="AX281" s="12" t="s">
        <v>83</v>
      </c>
      <c r="AY281" s="261" t="s">
        <v>184</v>
      </c>
    </row>
    <row r="282" s="1" customFormat="1" ht="25.5" customHeight="1">
      <c r="B282" s="47"/>
      <c r="C282" s="236" t="s">
        <v>442</v>
      </c>
      <c r="D282" s="236" t="s">
        <v>186</v>
      </c>
      <c r="E282" s="237" t="s">
        <v>443</v>
      </c>
      <c r="F282" s="238" t="s">
        <v>444</v>
      </c>
      <c r="G282" s="239" t="s">
        <v>189</v>
      </c>
      <c r="H282" s="240">
        <v>8</v>
      </c>
      <c r="I282" s="241"/>
      <c r="J282" s="242">
        <f>ROUND(I282*H282,2)</f>
        <v>0</v>
      </c>
      <c r="K282" s="238" t="s">
        <v>190</v>
      </c>
      <c r="L282" s="73"/>
      <c r="M282" s="243" t="s">
        <v>21</v>
      </c>
      <c r="N282" s="244" t="s">
        <v>47</v>
      </c>
      <c r="O282" s="48"/>
      <c r="P282" s="245">
        <f>O282*H282</f>
        <v>0</v>
      </c>
      <c r="Q282" s="245">
        <v>0.026839999999999999</v>
      </c>
      <c r="R282" s="245">
        <f>Q282*H282</f>
        <v>0.21471999999999999</v>
      </c>
      <c r="S282" s="245">
        <v>0</v>
      </c>
      <c r="T282" s="246">
        <f>S282*H282</f>
        <v>0</v>
      </c>
      <c r="AR282" s="25" t="s">
        <v>191</v>
      </c>
      <c r="AT282" s="25" t="s">
        <v>186</v>
      </c>
      <c r="AU282" s="25" t="s">
        <v>85</v>
      </c>
      <c r="AY282" s="25" t="s">
        <v>184</v>
      </c>
      <c r="BE282" s="247">
        <f>IF(N282="základní",J282,0)</f>
        <v>0</v>
      </c>
      <c r="BF282" s="247">
        <f>IF(N282="snížená",J282,0)</f>
        <v>0</v>
      </c>
      <c r="BG282" s="247">
        <f>IF(N282="zákl. přenesená",J282,0)</f>
        <v>0</v>
      </c>
      <c r="BH282" s="247">
        <f>IF(N282="sníž. přenesená",J282,0)</f>
        <v>0</v>
      </c>
      <c r="BI282" s="247">
        <f>IF(N282="nulová",J282,0)</f>
        <v>0</v>
      </c>
      <c r="BJ282" s="25" t="s">
        <v>83</v>
      </c>
      <c r="BK282" s="247">
        <f>ROUND(I282*H282,2)</f>
        <v>0</v>
      </c>
      <c r="BL282" s="25" t="s">
        <v>191</v>
      </c>
      <c r="BM282" s="25" t="s">
        <v>445</v>
      </c>
    </row>
    <row r="283" s="1" customFormat="1">
      <c r="B283" s="47"/>
      <c r="C283" s="75"/>
      <c r="D283" s="248" t="s">
        <v>193</v>
      </c>
      <c r="E283" s="75"/>
      <c r="F283" s="249" t="s">
        <v>446</v>
      </c>
      <c r="G283" s="75"/>
      <c r="H283" s="75"/>
      <c r="I283" s="204"/>
      <c r="J283" s="75"/>
      <c r="K283" s="75"/>
      <c r="L283" s="73"/>
      <c r="M283" s="250"/>
      <c r="N283" s="48"/>
      <c r="O283" s="48"/>
      <c r="P283" s="48"/>
      <c r="Q283" s="48"/>
      <c r="R283" s="48"/>
      <c r="S283" s="48"/>
      <c r="T283" s="96"/>
      <c r="AT283" s="25" t="s">
        <v>193</v>
      </c>
      <c r="AU283" s="25" t="s">
        <v>85</v>
      </c>
    </row>
    <row r="284" s="12" customFormat="1">
      <c r="B284" s="251"/>
      <c r="C284" s="252"/>
      <c r="D284" s="248" t="s">
        <v>195</v>
      </c>
      <c r="E284" s="253" t="s">
        <v>21</v>
      </c>
      <c r="F284" s="254" t="s">
        <v>447</v>
      </c>
      <c r="G284" s="252"/>
      <c r="H284" s="255">
        <v>4</v>
      </c>
      <c r="I284" s="256"/>
      <c r="J284" s="252"/>
      <c r="K284" s="252"/>
      <c r="L284" s="257"/>
      <c r="M284" s="258"/>
      <c r="N284" s="259"/>
      <c r="O284" s="259"/>
      <c r="P284" s="259"/>
      <c r="Q284" s="259"/>
      <c r="R284" s="259"/>
      <c r="S284" s="259"/>
      <c r="T284" s="260"/>
      <c r="AT284" s="261" t="s">
        <v>195</v>
      </c>
      <c r="AU284" s="261" t="s">
        <v>85</v>
      </c>
      <c r="AV284" s="12" t="s">
        <v>85</v>
      </c>
      <c r="AW284" s="12" t="s">
        <v>39</v>
      </c>
      <c r="AX284" s="12" t="s">
        <v>76</v>
      </c>
      <c r="AY284" s="261" t="s">
        <v>184</v>
      </c>
    </row>
    <row r="285" s="12" customFormat="1">
      <c r="B285" s="251"/>
      <c r="C285" s="252"/>
      <c r="D285" s="248" t="s">
        <v>195</v>
      </c>
      <c r="E285" s="253" t="s">
        <v>21</v>
      </c>
      <c r="F285" s="254" t="s">
        <v>448</v>
      </c>
      <c r="G285" s="252"/>
      <c r="H285" s="255">
        <v>4</v>
      </c>
      <c r="I285" s="256"/>
      <c r="J285" s="252"/>
      <c r="K285" s="252"/>
      <c r="L285" s="257"/>
      <c r="M285" s="258"/>
      <c r="N285" s="259"/>
      <c r="O285" s="259"/>
      <c r="P285" s="259"/>
      <c r="Q285" s="259"/>
      <c r="R285" s="259"/>
      <c r="S285" s="259"/>
      <c r="T285" s="260"/>
      <c r="AT285" s="261" t="s">
        <v>195</v>
      </c>
      <c r="AU285" s="261" t="s">
        <v>85</v>
      </c>
      <c r="AV285" s="12" t="s">
        <v>85</v>
      </c>
      <c r="AW285" s="12" t="s">
        <v>39</v>
      </c>
      <c r="AX285" s="12" t="s">
        <v>76</v>
      </c>
      <c r="AY285" s="261" t="s">
        <v>184</v>
      </c>
    </row>
    <row r="286" s="14" customFormat="1">
      <c r="B286" s="272"/>
      <c r="C286" s="273"/>
      <c r="D286" s="248" t="s">
        <v>195</v>
      </c>
      <c r="E286" s="274" t="s">
        <v>21</v>
      </c>
      <c r="F286" s="275" t="s">
        <v>211</v>
      </c>
      <c r="G286" s="273"/>
      <c r="H286" s="276">
        <v>8</v>
      </c>
      <c r="I286" s="277"/>
      <c r="J286" s="273"/>
      <c r="K286" s="273"/>
      <c r="L286" s="278"/>
      <c r="M286" s="279"/>
      <c r="N286" s="280"/>
      <c r="O286" s="280"/>
      <c r="P286" s="280"/>
      <c r="Q286" s="280"/>
      <c r="R286" s="280"/>
      <c r="S286" s="280"/>
      <c r="T286" s="281"/>
      <c r="AT286" s="282" t="s">
        <v>195</v>
      </c>
      <c r="AU286" s="282" t="s">
        <v>85</v>
      </c>
      <c r="AV286" s="14" t="s">
        <v>191</v>
      </c>
      <c r="AW286" s="14" t="s">
        <v>39</v>
      </c>
      <c r="AX286" s="14" t="s">
        <v>83</v>
      </c>
      <c r="AY286" s="282" t="s">
        <v>184</v>
      </c>
    </row>
    <row r="287" s="1" customFormat="1" ht="25.5" customHeight="1">
      <c r="B287" s="47"/>
      <c r="C287" s="236" t="s">
        <v>449</v>
      </c>
      <c r="D287" s="236" t="s">
        <v>186</v>
      </c>
      <c r="E287" s="237" t="s">
        <v>450</v>
      </c>
      <c r="F287" s="238" t="s">
        <v>451</v>
      </c>
      <c r="G287" s="239" t="s">
        <v>189</v>
      </c>
      <c r="H287" s="240">
        <v>1</v>
      </c>
      <c r="I287" s="241"/>
      <c r="J287" s="242">
        <f>ROUND(I287*H287,2)</f>
        <v>0</v>
      </c>
      <c r="K287" s="238" t="s">
        <v>21</v>
      </c>
      <c r="L287" s="73"/>
      <c r="M287" s="243" t="s">
        <v>21</v>
      </c>
      <c r="N287" s="244" t="s">
        <v>47</v>
      </c>
      <c r="O287" s="48"/>
      <c r="P287" s="245">
        <f>O287*H287</f>
        <v>0</v>
      </c>
      <c r="Q287" s="245">
        <v>0.041599999999999998</v>
      </c>
      <c r="R287" s="245">
        <f>Q287*H287</f>
        <v>0.041599999999999998</v>
      </c>
      <c r="S287" s="245">
        <v>0</v>
      </c>
      <c r="T287" s="246">
        <f>S287*H287</f>
        <v>0</v>
      </c>
      <c r="AR287" s="25" t="s">
        <v>191</v>
      </c>
      <c r="AT287" s="25" t="s">
        <v>186</v>
      </c>
      <c r="AU287" s="25" t="s">
        <v>85</v>
      </c>
      <c r="AY287" s="25" t="s">
        <v>184</v>
      </c>
      <c r="BE287" s="247">
        <f>IF(N287="základní",J287,0)</f>
        <v>0</v>
      </c>
      <c r="BF287" s="247">
        <f>IF(N287="snížená",J287,0)</f>
        <v>0</v>
      </c>
      <c r="BG287" s="247">
        <f>IF(N287="zákl. přenesená",J287,0)</f>
        <v>0</v>
      </c>
      <c r="BH287" s="247">
        <f>IF(N287="sníž. přenesená",J287,0)</f>
        <v>0</v>
      </c>
      <c r="BI287" s="247">
        <f>IF(N287="nulová",J287,0)</f>
        <v>0</v>
      </c>
      <c r="BJ287" s="25" t="s">
        <v>83</v>
      </c>
      <c r="BK287" s="247">
        <f>ROUND(I287*H287,2)</f>
        <v>0</v>
      </c>
      <c r="BL287" s="25" t="s">
        <v>191</v>
      </c>
      <c r="BM287" s="25" t="s">
        <v>452</v>
      </c>
    </row>
    <row r="288" s="1" customFormat="1" ht="25.5" customHeight="1">
      <c r="B288" s="47"/>
      <c r="C288" s="236" t="s">
        <v>453</v>
      </c>
      <c r="D288" s="236" t="s">
        <v>186</v>
      </c>
      <c r="E288" s="237" t="s">
        <v>454</v>
      </c>
      <c r="F288" s="238" t="s">
        <v>455</v>
      </c>
      <c r="G288" s="239" t="s">
        <v>189</v>
      </c>
      <c r="H288" s="240">
        <v>2</v>
      </c>
      <c r="I288" s="241"/>
      <c r="J288" s="242">
        <f>ROUND(I288*H288,2)</f>
        <v>0</v>
      </c>
      <c r="K288" s="238" t="s">
        <v>190</v>
      </c>
      <c r="L288" s="73"/>
      <c r="M288" s="243" t="s">
        <v>21</v>
      </c>
      <c r="N288" s="244" t="s">
        <v>47</v>
      </c>
      <c r="O288" s="48"/>
      <c r="P288" s="245">
        <f>O288*H288</f>
        <v>0</v>
      </c>
      <c r="Q288" s="245">
        <v>0.03304</v>
      </c>
      <c r="R288" s="245">
        <f>Q288*H288</f>
        <v>0.06608</v>
      </c>
      <c r="S288" s="245">
        <v>0</v>
      </c>
      <c r="T288" s="246">
        <f>S288*H288</f>
        <v>0</v>
      </c>
      <c r="AR288" s="25" t="s">
        <v>191</v>
      </c>
      <c r="AT288" s="25" t="s">
        <v>186</v>
      </c>
      <c r="AU288" s="25" t="s">
        <v>85</v>
      </c>
      <c r="AY288" s="25" t="s">
        <v>184</v>
      </c>
      <c r="BE288" s="247">
        <f>IF(N288="základní",J288,0)</f>
        <v>0</v>
      </c>
      <c r="BF288" s="247">
        <f>IF(N288="snížená",J288,0)</f>
        <v>0</v>
      </c>
      <c r="BG288" s="247">
        <f>IF(N288="zákl. přenesená",J288,0)</f>
        <v>0</v>
      </c>
      <c r="BH288" s="247">
        <f>IF(N288="sníž. přenesená",J288,0)</f>
        <v>0</v>
      </c>
      <c r="BI288" s="247">
        <f>IF(N288="nulová",J288,0)</f>
        <v>0</v>
      </c>
      <c r="BJ288" s="25" t="s">
        <v>83</v>
      </c>
      <c r="BK288" s="247">
        <f>ROUND(I288*H288,2)</f>
        <v>0</v>
      </c>
      <c r="BL288" s="25" t="s">
        <v>191</v>
      </c>
      <c r="BM288" s="25" t="s">
        <v>456</v>
      </c>
    </row>
    <row r="289" s="1" customFormat="1">
      <c r="B289" s="47"/>
      <c r="C289" s="75"/>
      <c r="D289" s="248" t="s">
        <v>193</v>
      </c>
      <c r="E289" s="75"/>
      <c r="F289" s="249" t="s">
        <v>446</v>
      </c>
      <c r="G289" s="75"/>
      <c r="H289" s="75"/>
      <c r="I289" s="204"/>
      <c r="J289" s="75"/>
      <c r="K289" s="75"/>
      <c r="L289" s="73"/>
      <c r="M289" s="250"/>
      <c r="N289" s="48"/>
      <c r="O289" s="48"/>
      <c r="P289" s="48"/>
      <c r="Q289" s="48"/>
      <c r="R289" s="48"/>
      <c r="S289" s="48"/>
      <c r="T289" s="96"/>
      <c r="AT289" s="25" t="s">
        <v>193</v>
      </c>
      <c r="AU289" s="25" t="s">
        <v>85</v>
      </c>
    </row>
    <row r="290" s="12" customFormat="1">
      <c r="B290" s="251"/>
      <c r="C290" s="252"/>
      <c r="D290" s="248" t="s">
        <v>195</v>
      </c>
      <c r="E290" s="253" t="s">
        <v>21</v>
      </c>
      <c r="F290" s="254" t="s">
        <v>457</v>
      </c>
      <c r="G290" s="252"/>
      <c r="H290" s="255">
        <v>2</v>
      </c>
      <c r="I290" s="256"/>
      <c r="J290" s="252"/>
      <c r="K290" s="252"/>
      <c r="L290" s="257"/>
      <c r="M290" s="258"/>
      <c r="N290" s="259"/>
      <c r="O290" s="259"/>
      <c r="P290" s="259"/>
      <c r="Q290" s="259"/>
      <c r="R290" s="259"/>
      <c r="S290" s="259"/>
      <c r="T290" s="260"/>
      <c r="AT290" s="261" t="s">
        <v>195</v>
      </c>
      <c r="AU290" s="261" t="s">
        <v>85</v>
      </c>
      <c r="AV290" s="12" t="s">
        <v>85</v>
      </c>
      <c r="AW290" s="12" t="s">
        <v>39</v>
      </c>
      <c r="AX290" s="12" t="s">
        <v>83</v>
      </c>
      <c r="AY290" s="261" t="s">
        <v>184</v>
      </c>
    </row>
    <row r="291" s="1" customFormat="1" ht="16.5" customHeight="1">
      <c r="B291" s="47"/>
      <c r="C291" s="236" t="s">
        <v>458</v>
      </c>
      <c r="D291" s="236" t="s">
        <v>186</v>
      </c>
      <c r="E291" s="237" t="s">
        <v>459</v>
      </c>
      <c r="F291" s="238" t="s">
        <v>460</v>
      </c>
      <c r="G291" s="239" t="s">
        <v>204</v>
      </c>
      <c r="H291" s="240">
        <v>0.35099999999999998</v>
      </c>
      <c r="I291" s="241"/>
      <c r="J291" s="242">
        <f>ROUND(I291*H291,2)</f>
        <v>0</v>
      </c>
      <c r="K291" s="238" t="s">
        <v>190</v>
      </c>
      <c r="L291" s="73"/>
      <c r="M291" s="243" t="s">
        <v>21</v>
      </c>
      <c r="N291" s="244" t="s">
        <v>47</v>
      </c>
      <c r="O291" s="48"/>
      <c r="P291" s="245">
        <f>O291*H291</f>
        <v>0</v>
      </c>
      <c r="Q291" s="245">
        <v>1.94302</v>
      </c>
      <c r="R291" s="245">
        <f>Q291*H291</f>
        <v>0.68200001999999993</v>
      </c>
      <c r="S291" s="245">
        <v>0</v>
      </c>
      <c r="T291" s="246">
        <f>S291*H291</f>
        <v>0</v>
      </c>
      <c r="AR291" s="25" t="s">
        <v>191</v>
      </c>
      <c r="AT291" s="25" t="s">
        <v>186</v>
      </c>
      <c r="AU291" s="25" t="s">
        <v>85</v>
      </c>
      <c r="AY291" s="25" t="s">
        <v>184</v>
      </c>
      <c r="BE291" s="247">
        <f>IF(N291="základní",J291,0)</f>
        <v>0</v>
      </c>
      <c r="BF291" s="247">
        <f>IF(N291="snížená",J291,0)</f>
        <v>0</v>
      </c>
      <c r="BG291" s="247">
        <f>IF(N291="zákl. přenesená",J291,0)</f>
        <v>0</v>
      </c>
      <c r="BH291" s="247">
        <f>IF(N291="sníž. přenesená",J291,0)</f>
        <v>0</v>
      </c>
      <c r="BI291" s="247">
        <f>IF(N291="nulová",J291,0)</f>
        <v>0</v>
      </c>
      <c r="BJ291" s="25" t="s">
        <v>83</v>
      </c>
      <c r="BK291" s="247">
        <f>ROUND(I291*H291,2)</f>
        <v>0</v>
      </c>
      <c r="BL291" s="25" t="s">
        <v>191</v>
      </c>
      <c r="BM291" s="25" t="s">
        <v>461</v>
      </c>
    </row>
    <row r="292" s="1" customFormat="1">
      <c r="B292" s="47"/>
      <c r="C292" s="75"/>
      <c r="D292" s="248" t="s">
        <v>193</v>
      </c>
      <c r="E292" s="75"/>
      <c r="F292" s="249" t="s">
        <v>462</v>
      </c>
      <c r="G292" s="75"/>
      <c r="H292" s="75"/>
      <c r="I292" s="204"/>
      <c r="J292" s="75"/>
      <c r="K292" s="75"/>
      <c r="L292" s="73"/>
      <c r="M292" s="250"/>
      <c r="N292" s="48"/>
      <c r="O292" s="48"/>
      <c r="P292" s="48"/>
      <c r="Q292" s="48"/>
      <c r="R292" s="48"/>
      <c r="S292" s="48"/>
      <c r="T292" s="96"/>
      <c r="AT292" s="25" t="s">
        <v>193</v>
      </c>
      <c r="AU292" s="25" t="s">
        <v>85</v>
      </c>
    </row>
    <row r="293" s="13" customFormat="1">
      <c r="B293" s="262"/>
      <c r="C293" s="263"/>
      <c r="D293" s="248" t="s">
        <v>195</v>
      </c>
      <c r="E293" s="264" t="s">
        <v>21</v>
      </c>
      <c r="F293" s="265" t="s">
        <v>209</v>
      </c>
      <c r="G293" s="263"/>
      <c r="H293" s="264" t="s">
        <v>21</v>
      </c>
      <c r="I293" s="266"/>
      <c r="J293" s="263"/>
      <c r="K293" s="263"/>
      <c r="L293" s="267"/>
      <c r="M293" s="268"/>
      <c r="N293" s="269"/>
      <c r="O293" s="269"/>
      <c r="P293" s="269"/>
      <c r="Q293" s="269"/>
      <c r="R293" s="269"/>
      <c r="S293" s="269"/>
      <c r="T293" s="270"/>
      <c r="AT293" s="271" t="s">
        <v>195</v>
      </c>
      <c r="AU293" s="271" t="s">
        <v>85</v>
      </c>
      <c r="AV293" s="13" t="s">
        <v>83</v>
      </c>
      <c r="AW293" s="13" t="s">
        <v>39</v>
      </c>
      <c r="AX293" s="13" t="s">
        <v>76</v>
      </c>
      <c r="AY293" s="271" t="s">
        <v>184</v>
      </c>
    </row>
    <row r="294" s="12" customFormat="1">
      <c r="B294" s="251"/>
      <c r="C294" s="252"/>
      <c r="D294" s="248" t="s">
        <v>195</v>
      </c>
      <c r="E294" s="253" t="s">
        <v>21</v>
      </c>
      <c r="F294" s="254" t="s">
        <v>463</v>
      </c>
      <c r="G294" s="252"/>
      <c r="H294" s="255">
        <v>0.26700000000000002</v>
      </c>
      <c r="I294" s="256"/>
      <c r="J294" s="252"/>
      <c r="K294" s="252"/>
      <c r="L294" s="257"/>
      <c r="M294" s="258"/>
      <c r="N294" s="259"/>
      <c r="O294" s="259"/>
      <c r="P294" s="259"/>
      <c r="Q294" s="259"/>
      <c r="R294" s="259"/>
      <c r="S294" s="259"/>
      <c r="T294" s="260"/>
      <c r="AT294" s="261" t="s">
        <v>195</v>
      </c>
      <c r="AU294" s="261" t="s">
        <v>85</v>
      </c>
      <c r="AV294" s="12" t="s">
        <v>85</v>
      </c>
      <c r="AW294" s="12" t="s">
        <v>39</v>
      </c>
      <c r="AX294" s="12" t="s">
        <v>76</v>
      </c>
      <c r="AY294" s="261" t="s">
        <v>184</v>
      </c>
    </row>
    <row r="295" s="12" customFormat="1">
      <c r="B295" s="251"/>
      <c r="C295" s="252"/>
      <c r="D295" s="248" t="s">
        <v>195</v>
      </c>
      <c r="E295" s="253" t="s">
        <v>21</v>
      </c>
      <c r="F295" s="254" t="s">
        <v>464</v>
      </c>
      <c r="G295" s="252"/>
      <c r="H295" s="255">
        <v>0.084000000000000005</v>
      </c>
      <c r="I295" s="256"/>
      <c r="J295" s="252"/>
      <c r="K295" s="252"/>
      <c r="L295" s="257"/>
      <c r="M295" s="258"/>
      <c r="N295" s="259"/>
      <c r="O295" s="259"/>
      <c r="P295" s="259"/>
      <c r="Q295" s="259"/>
      <c r="R295" s="259"/>
      <c r="S295" s="259"/>
      <c r="T295" s="260"/>
      <c r="AT295" s="261" t="s">
        <v>195</v>
      </c>
      <c r="AU295" s="261" t="s">
        <v>85</v>
      </c>
      <c r="AV295" s="12" t="s">
        <v>85</v>
      </c>
      <c r="AW295" s="12" t="s">
        <v>39</v>
      </c>
      <c r="AX295" s="12" t="s">
        <v>76</v>
      </c>
      <c r="AY295" s="261" t="s">
        <v>184</v>
      </c>
    </row>
    <row r="296" s="14" customFormat="1">
      <c r="B296" s="272"/>
      <c r="C296" s="273"/>
      <c r="D296" s="248" t="s">
        <v>195</v>
      </c>
      <c r="E296" s="274" t="s">
        <v>21</v>
      </c>
      <c r="F296" s="275" t="s">
        <v>211</v>
      </c>
      <c r="G296" s="273"/>
      <c r="H296" s="276">
        <v>0.35099999999999998</v>
      </c>
      <c r="I296" s="277"/>
      <c r="J296" s="273"/>
      <c r="K296" s="273"/>
      <c r="L296" s="278"/>
      <c r="M296" s="279"/>
      <c r="N296" s="280"/>
      <c r="O296" s="280"/>
      <c r="P296" s="280"/>
      <c r="Q296" s="280"/>
      <c r="R296" s="280"/>
      <c r="S296" s="280"/>
      <c r="T296" s="281"/>
      <c r="AT296" s="282" t="s">
        <v>195</v>
      </c>
      <c r="AU296" s="282" t="s">
        <v>85</v>
      </c>
      <c r="AV296" s="14" t="s">
        <v>191</v>
      </c>
      <c r="AW296" s="14" t="s">
        <v>39</v>
      </c>
      <c r="AX296" s="14" t="s">
        <v>83</v>
      </c>
      <c r="AY296" s="282" t="s">
        <v>184</v>
      </c>
    </row>
    <row r="297" s="1" customFormat="1" ht="16.5" customHeight="1">
      <c r="B297" s="47"/>
      <c r="C297" s="236" t="s">
        <v>465</v>
      </c>
      <c r="D297" s="236" t="s">
        <v>186</v>
      </c>
      <c r="E297" s="237" t="s">
        <v>466</v>
      </c>
      <c r="F297" s="238" t="s">
        <v>467</v>
      </c>
      <c r="G297" s="239" t="s">
        <v>204</v>
      </c>
      <c r="H297" s="240">
        <v>0.13600000000000001</v>
      </c>
      <c r="I297" s="241"/>
      <c r="J297" s="242">
        <f>ROUND(I297*H297,2)</f>
        <v>0</v>
      </c>
      <c r="K297" s="238" t="s">
        <v>190</v>
      </c>
      <c r="L297" s="73"/>
      <c r="M297" s="243" t="s">
        <v>21</v>
      </c>
      <c r="N297" s="244" t="s">
        <v>47</v>
      </c>
      <c r="O297" s="48"/>
      <c r="P297" s="245">
        <f>O297*H297</f>
        <v>0</v>
      </c>
      <c r="Q297" s="245">
        <v>2.4533</v>
      </c>
      <c r="R297" s="245">
        <f>Q297*H297</f>
        <v>0.33364880000000002</v>
      </c>
      <c r="S297" s="245">
        <v>0</v>
      </c>
      <c r="T297" s="246">
        <f>S297*H297</f>
        <v>0</v>
      </c>
      <c r="AR297" s="25" t="s">
        <v>191</v>
      </c>
      <c r="AT297" s="25" t="s">
        <v>186</v>
      </c>
      <c r="AU297" s="25" t="s">
        <v>85</v>
      </c>
      <c r="AY297" s="25" t="s">
        <v>184</v>
      </c>
      <c r="BE297" s="247">
        <f>IF(N297="základní",J297,0)</f>
        <v>0</v>
      </c>
      <c r="BF297" s="247">
        <f>IF(N297="snížená",J297,0)</f>
        <v>0</v>
      </c>
      <c r="BG297" s="247">
        <f>IF(N297="zákl. přenesená",J297,0)</f>
        <v>0</v>
      </c>
      <c r="BH297" s="247">
        <f>IF(N297="sníž. přenesená",J297,0)</f>
        <v>0</v>
      </c>
      <c r="BI297" s="247">
        <f>IF(N297="nulová",J297,0)</f>
        <v>0</v>
      </c>
      <c r="BJ297" s="25" t="s">
        <v>83</v>
      </c>
      <c r="BK297" s="247">
        <f>ROUND(I297*H297,2)</f>
        <v>0</v>
      </c>
      <c r="BL297" s="25" t="s">
        <v>191</v>
      </c>
      <c r="BM297" s="25" t="s">
        <v>468</v>
      </c>
    </row>
    <row r="298" s="12" customFormat="1">
      <c r="B298" s="251"/>
      <c r="C298" s="252"/>
      <c r="D298" s="248" t="s">
        <v>195</v>
      </c>
      <c r="E298" s="253" t="s">
        <v>21</v>
      </c>
      <c r="F298" s="254" t="s">
        <v>469</v>
      </c>
      <c r="G298" s="252"/>
      <c r="H298" s="255">
        <v>0.13600000000000001</v>
      </c>
      <c r="I298" s="256"/>
      <c r="J298" s="252"/>
      <c r="K298" s="252"/>
      <c r="L298" s="257"/>
      <c r="M298" s="258"/>
      <c r="N298" s="259"/>
      <c r="O298" s="259"/>
      <c r="P298" s="259"/>
      <c r="Q298" s="259"/>
      <c r="R298" s="259"/>
      <c r="S298" s="259"/>
      <c r="T298" s="260"/>
      <c r="AT298" s="261" t="s">
        <v>195</v>
      </c>
      <c r="AU298" s="261" t="s">
        <v>85</v>
      </c>
      <c r="AV298" s="12" t="s">
        <v>85</v>
      </c>
      <c r="AW298" s="12" t="s">
        <v>39</v>
      </c>
      <c r="AX298" s="12" t="s">
        <v>83</v>
      </c>
      <c r="AY298" s="261" t="s">
        <v>184</v>
      </c>
    </row>
    <row r="299" s="1" customFormat="1" ht="25.5" customHeight="1">
      <c r="B299" s="47"/>
      <c r="C299" s="236" t="s">
        <v>470</v>
      </c>
      <c r="D299" s="236" t="s">
        <v>186</v>
      </c>
      <c r="E299" s="237" t="s">
        <v>471</v>
      </c>
      <c r="F299" s="238" t="s">
        <v>472</v>
      </c>
      <c r="G299" s="239" t="s">
        <v>204</v>
      </c>
      <c r="H299" s="240">
        <v>0.23699999999999999</v>
      </c>
      <c r="I299" s="241"/>
      <c r="J299" s="242">
        <f>ROUND(I299*H299,2)</f>
        <v>0</v>
      </c>
      <c r="K299" s="238" t="s">
        <v>21</v>
      </c>
      <c r="L299" s="73"/>
      <c r="M299" s="243" t="s">
        <v>21</v>
      </c>
      <c r="N299" s="244" t="s">
        <v>47</v>
      </c>
      <c r="O299" s="48"/>
      <c r="P299" s="245">
        <f>O299*H299</f>
        <v>0</v>
      </c>
      <c r="Q299" s="245">
        <v>2.4533</v>
      </c>
      <c r="R299" s="245">
        <f>Q299*H299</f>
        <v>0.58143210000000001</v>
      </c>
      <c r="S299" s="245">
        <v>0</v>
      </c>
      <c r="T299" s="246">
        <f>S299*H299</f>
        <v>0</v>
      </c>
      <c r="AR299" s="25" t="s">
        <v>191</v>
      </c>
      <c r="AT299" s="25" t="s">
        <v>186</v>
      </c>
      <c r="AU299" s="25" t="s">
        <v>85</v>
      </c>
      <c r="AY299" s="25" t="s">
        <v>184</v>
      </c>
      <c r="BE299" s="247">
        <f>IF(N299="základní",J299,0)</f>
        <v>0</v>
      </c>
      <c r="BF299" s="247">
        <f>IF(N299="snížená",J299,0)</f>
        <v>0</v>
      </c>
      <c r="BG299" s="247">
        <f>IF(N299="zákl. přenesená",J299,0)</f>
        <v>0</v>
      </c>
      <c r="BH299" s="247">
        <f>IF(N299="sníž. přenesená",J299,0)</f>
        <v>0</v>
      </c>
      <c r="BI299" s="247">
        <f>IF(N299="nulová",J299,0)</f>
        <v>0</v>
      </c>
      <c r="BJ299" s="25" t="s">
        <v>83</v>
      </c>
      <c r="BK299" s="247">
        <f>ROUND(I299*H299,2)</f>
        <v>0</v>
      </c>
      <c r="BL299" s="25" t="s">
        <v>191</v>
      </c>
      <c r="BM299" s="25" t="s">
        <v>473</v>
      </c>
    </row>
    <row r="300" s="13" customFormat="1">
      <c r="B300" s="262"/>
      <c r="C300" s="263"/>
      <c r="D300" s="248" t="s">
        <v>195</v>
      </c>
      <c r="E300" s="264" t="s">
        <v>21</v>
      </c>
      <c r="F300" s="265" t="s">
        <v>209</v>
      </c>
      <c r="G300" s="263"/>
      <c r="H300" s="264" t="s">
        <v>21</v>
      </c>
      <c r="I300" s="266"/>
      <c r="J300" s="263"/>
      <c r="K300" s="263"/>
      <c r="L300" s="267"/>
      <c r="M300" s="268"/>
      <c r="N300" s="269"/>
      <c r="O300" s="269"/>
      <c r="P300" s="269"/>
      <c r="Q300" s="269"/>
      <c r="R300" s="269"/>
      <c r="S300" s="269"/>
      <c r="T300" s="270"/>
      <c r="AT300" s="271" t="s">
        <v>195</v>
      </c>
      <c r="AU300" s="271" t="s">
        <v>85</v>
      </c>
      <c r="AV300" s="13" t="s">
        <v>83</v>
      </c>
      <c r="AW300" s="13" t="s">
        <v>39</v>
      </c>
      <c r="AX300" s="13" t="s">
        <v>76</v>
      </c>
      <c r="AY300" s="271" t="s">
        <v>184</v>
      </c>
    </row>
    <row r="301" s="12" customFormat="1">
      <c r="B301" s="251"/>
      <c r="C301" s="252"/>
      <c r="D301" s="248" t="s">
        <v>195</v>
      </c>
      <c r="E301" s="253" t="s">
        <v>21</v>
      </c>
      <c r="F301" s="254" t="s">
        <v>474</v>
      </c>
      <c r="G301" s="252"/>
      <c r="H301" s="255">
        <v>0.23699999999999999</v>
      </c>
      <c r="I301" s="256"/>
      <c r="J301" s="252"/>
      <c r="K301" s="252"/>
      <c r="L301" s="257"/>
      <c r="M301" s="258"/>
      <c r="N301" s="259"/>
      <c r="O301" s="259"/>
      <c r="P301" s="259"/>
      <c r="Q301" s="259"/>
      <c r="R301" s="259"/>
      <c r="S301" s="259"/>
      <c r="T301" s="260"/>
      <c r="AT301" s="261" t="s">
        <v>195</v>
      </c>
      <c r="AU301" s="261" t="s">
        <v>85</v>
      </c>
      <c r="AV301" s="12" t="s">
        <v>85</v>
      </c>
      <c r="AW301" s="12" t="s">
        <v>39</v>
      </c>
      <c r="AX301" s="12" t="s">
        <v>83</v>
      </c>
      <c r="AY301" s="261" t="s">
        <v>184</v>
      </c>
    </row>
    <row r="302" s="1" customFormat="1" ht="38.25" customHeight="1">
      <c r="B302" s="47"/>
      <c r="C302" s="236" t="s">
        <v>475</v>
      </c>
      <c r="D302" s="236" t="s">
        <v>186</v>
      </c>
      <c r="E302" s="237" t="s">
        <v>476</v>
      </c>
      <c r="F302" s="238" t="s">
        <v>477</v>
      </c>
      <c r="G302" s="239" t="s">
        <v>315</v>
      </c>
      <c r="H302" s="240">
        <v>4.3109999999999999</v>
      </c>
      <c r="I302" s="241"/>
      <c r="J302" s="242">
        <f>ROUND(I302*H302,2)</f>
        <v>0</v>
      </c>
      <c r="K302" s="238" t="s">
        <v>190</v>
      </c>
      <c r="L302" s="73"/>
      <c r="M302" s="243" t="s">
        <v>21</v>
      </c>
      <c r="N302" s="244" t="s">
        <v>47</v>
      </c>
      <c r="O302" s="48"/>
      <c r="P302" s="245">
        <f>O302*H302</f>
        <v>0</v>
      </c>
      <c r="Q302" s="245">
        <v>0</v>
      </c>
      <c r="R302" s="245">
        <f>Q302*H302</f>
        <v>0</v>
      </c>
      <c r="S302" s="245">
        <v>0</v>
      </c>
      <c r="T302" s="246">
        <f>S302*H302</f>
        <v>0</v>
      </c>
      <c r="AR302" s="25" t="s">
        <v>191</v>
      </c>
      <c r="AT302" s="25" t="s">
        <v>186</v>
      </c>
      <c r="AU302" s="25" t="s">
        <v>85</v>
      </c>
      <c r="AY302" s="25" t="s">
        <v>184</v>
      </c>
      <c r="BE302" s="247">
        <f>IF(N302="základní",J302,0)</f>
        <v>0</v>
      </c>
      <c r="BF302" s="247">
        <f>IF(N302="snížená",J302,0)</f>
        <v>0</v>
      </c>
      <c r="BG302" s="247">
        <f>IF(N302="zákl. přenesená",J302,0)</f>
        <v>0</v>
      </c>
      <c r="BH302" s="247">
        <f>IF(N302="sníž. přenesená",J302,0)</f>
        <v>0</v>
      </c>
      <c r="BI302" s="247">
        <f>IF(N302="nulová",J302,0)</f>
        <v>0</v>
      </c>
      <c r="BJ302" s="25" t="s">
        <v>83</v>
      </c>
      <c r="BK302" s="247">
        <f>ROUND(I302*H302,2)</f>
        <v>0</v>
      </c>
      <c r="BL302" s="25" t="s">
        <v>191</v>
      </c>
      <c r="BM302" s="25" t="s">
        <v>478</v>
      </c>
    </row>
    <row r="303" s="13" customFormat="1">
      <c r="B303" s="262"/>
      <c r="C303" s="263"/>
      <c r="D303" s="248" t="s">
        <v>195</v>
      </c>
      <c r="E303" s="264" t="s">
        <v>21</v>
      </c>
      <c r="F303" s="265" t="s">
        <v>401</v>
      </c>
      <c r="G303" s="263"/>
      <c r="H303" s="264" t="s">
        <v>21</v>
      </c>
      <c r="I303" s="266"/>
      <c r="J303" s="263"/>
      <c r="K303" s="263"/>
      <c r="L303" s="267"/>
      <c r="M303" s="268"/>
      <c r="N303" s="269"/>
      <c r="O303" s="269"/>
      <c r="P303" s="269"/>
      <c r="Q303" s="269"/>
      <c r="R303" s="269"/>
      <c r="S303" s="269"/>
      <c r="T303" s="270"/>
      <c r="AT303" s="271" t="s">
        <v>195</v>
      </c>
      <c r="AU303" s="271" t="s">
        <v>85</v>
      </c>
      <c r="AV303" s="13" t="s">
        <v>83</v>
      </c>
      <c r="AW303" s="13" t="s">
        <v>39</v>
      </c>
      <c r="AX303" s="13" t="s">
        <v>76</v>
      </c>
      <c r="AY303" s="271" t="s">
        <v>184</v>
      </c>
    </row>
    <row r="304" s="12" customFormat="1">
      <c r="B304" s="251"/>
      <c r="C304" s="252"/>
      <c r="D304" s="248" t="s">
        <v>195</v>
      </c>
      <c r="E304" s="253" t="s">
        <v>21</v>
      </c>
      <c r="F304" s="254" t="s">
        <v>479</v>
      </c>
      <c r="G304" s="252"/>
      <c r="H304" s="255">
        <v>4.3109999999999999</v>
      </c>
      <c r="I304" s="256"/>
      <c r="J304" s="252"/>
      <c r="K304" s="252"/>
      <c r="L304" s="257"/>
      <c r="M304" s="258"/>
      <c r="N304" s="259"/>
      <c r="O304" s="259"/>
      <c r="P304" s="259"/>
      <c r="Q304" s="259"/>
      <c r="R304" s="259"/>
      <c r="S304" s="259"/>
      <c r="T304" s="260"/>
      <c r="AT304" s="261" t="s">
        <v>195</v>
      </c>
      <c r="AU304" s="261" t="s">
        <v>85</v>
      </c>
      <c r="AV304" s="12" t="s">
        <v>85</v>
      </c>
      <c r="AW304" s="12" t="s">
        <v>39</v>
      </c>
      <c r="AX304" s="12" t="s">
        <v>83</v>
      </c>
      <c r="AY304" s="261" t="s">
        <v>184</v>
      </c>
    </row>
    <row r="305" s="1" customFormat="1" ht="38.25" customHeight="1">
      <c r="B305" s="47"/>
      <c r="C305" s="236" t="s">
        <v>480</v>
      </c>
      <c r="D305" s="236" t="s">
        <v>186</v>
      </c>
      <c r="E305" s="237" t="s">
        <v>481</v>
      </c>
      <c r="F305" s="238" t="s">
        <v>482</v>
      </c>
      <c r="G305" s="239" t="s">
        <v>315</v>
      </c>
      <c r="H305" s="240">
        <v>4.3109999999999999</v>
      </c>
      <c r="I305" s="241"/>
      <c r="J305" s="242">
        <f>ROUND(I305*H305,2)</f>
        <v>0</v>
      </c>
      <c r="K305" s="238" t="s">
        <v>190</v>
      </c>
      <c r="L305" s="73"/>
      <c r="M305" s="243" t="s">
        <v>21</v>
      </c>
      <c r="N305" s="244" t="s">
        <v>47</v>
      </c>
      <c r="O305" s="48"/>
      <c r="P305" s="245">
        <f>O305*H305</f>
        <v>0</v>
      </c>
      <c r="Q305" s="245">
        <v>0</v>
      </c>
      <c r="R305" s="245">
        <f>Q305*H305</f>
        <v>0</v>
      </c>
      <c r="S305" s="245">
        <v>0</v>
      </c>
      <c r="T305" s="246">
        <f>S305*H305</f>
        <v>0</v>
      </c>
      <c r="AR305" s="25" t="s">
        <v>191</v>
      </c>
      <c r="AT305" s="25" t="s">
        <v>186</v>
      </c>
      <c r="AU305" s="25" t="s">
        <v>85</v>
      </c>
      <c r="AY305" s="25" t="s">
        <v>184</v>
      </c>
      <c r="BE305" s="247">
        <f>IF(N305="základní",J305,0)</f>
        <v>0</v>
      </c>
      <c r="BF305" s="247">
        <f>IF(N305="snížená",J305,0)</f>
        <v>0</v>
      </c>
      <c r="BG305" s="247">
        <f>IF(N305="zákl. přenesená",J305,0)</f>
        <v>0</v>
      </c>
      <c r="BH305" s="247">
        <f>IF(N305="sníž. přenesená",J305,0)</f>
        <v>0</v>
      </c>
      <c r="BI305" s="247">
        <f>IF(N305="nulová",J305,0)</f>
        <v>0</v>
      </c>
      <c r="BJ305" s="25" t="s">
        <v>83</v>
      </c>
      <c r="BK305" s="247">
        <f>ROUND(I305*H305,2)</f>
        <v>0</v>
      </c>
      <c r="BL305" s="25" t="s">
        <v>191</v>
      </c>
      <c r="BM305" s="25" t="s">
        <v>483</v>
      </c>
    </row>
    <row r="306" s="1" customFormat="1" ht="38.25" customHeight="1">
      <c r="B306" s="47"/>
      <c r="C306" s="236" t="s">
        <v>484</v>
      </c>
      <c r="D306" s="236" t="s">
        <v>186</v>
      </c>
      <c r="E306" s="237" t="s">
        <v>485</v>
      </c>
      <c r="F306" s="238" t="s">
        <v>486</v>
      </c>
      <c r="G306" s="239" t="s">
        <v>370</v>
      </c>
      <c r="H306" s="240">
        <v>3.6000000000000001</v>
      </c>
      <c r="I306" s="241"/>
      <c r="J306" s="242">
        <f>ROUND(I306*H306,2)</f>
        <v>0</v>
      </c>
      <c r="K306" s="238" t="s">
        <v>190</v>
      </c>
      <c r="L306" s="73"/>
      <c r="M306" s="243" t="s">
        <v>21</v>
      </c>
      <c r="N306" s="244" t="s">
        <v>47</v>
      </c>
      <c r="O306" s="48"/>
      <c r="P306" s="245">
        <f>O306*H306</f>
        <v>0</v>
      </c>
      <c r="Q306" s="245">
        <v>0.033090000000000001</v>
      </c>
      <c r="R306" s="245">
        <f>Q306*H306</f>
        <v>0.11912400000000001</v>
      </c>
      <c r="S306" s="245">
        <v>0</v>
      </c>
      <c r="T306" s="246">
        <f>S306*H306</f>
        <v>0</v>
      </c>
      <c r="AR306" s="25" t="s">
        <v>191</v>
      </c>
      <c r="AT306" s="25" t="s">
        <v>186</v>
      </c>
      <c r="AU306" s="25" t="s">
        <v>85</v>
      </c>
      <c r="AY306" s="25" t="s">
        <v>184</v>
      </c>
      <c r="BE306" s="247">
        <f>IF(N306="základní",J306,0)</f>
        <v>0</v>
      </c>
      <c r="BF306" s="247">
        <f>IF(N306="snížená",J306,0)</f>
        <v>0</v>
      </c>
      <c r="BG306" s="247">
        <f>IF(N306="zákl. přenesená",J306,0)</f>
        <v>0</v>
      </c>
      <c r="BH306" s="247">
        <f>IF(N306="sníž. přenesená",J306,0)</f>
        <v>0</v>
      </c>
      <c r="BI306" s="247">
        <f>IF(N306="nulová",J306,0)</f>
        <v>0</v>
      </c>
      <c r="BJ306" s="25" t="s">
        <v>83</v>
      </c>
      <c r="BK306" s="247">
        <f>ROUND(I306*H306,2)</f>
        <v>0</v>
      </c>
      <c r="BL306" s="25" t="s">
        <v>191</v>
      </c>
      <c r="BM306" s="25" t="s">
        <v>487</v>
      </c>
    </row>
    <row r="307" s="1" customFormat="1">
      <c r="B307" s="47"/>
      <c r="C307" s="75"/>
      <c r="D307" s="248" t="s">
        <v>193</v>
      </c>
      <c r="E307" s="75"/>
      <c r="F307" s="249" t="s">
        <v>488</v>
      </c>
      <c r="G307" s="75"/>
      <c r="H307" s="75"/>
      <c r="I307" s="204"/>
      <c r="J307" s="75"/>
      <c r="K307" s="75"/>
      <c r="L307" s="73"/>
      <c r="M307" s="250"/>
      <c r="N307" s="48"/>
      <c r="O307" s="48"/>
      <c r="P307" s="48"/>
      <c r="Q307" s="48"/>
      <c r="R307" s="48"/>
      <c r="S307" s="48"/>
      <c r="T307" s="96"/>
      <c r="AT307" s="25" t="s">
        <v>193</v>
      </c>
      <c r="AU307" s="25" t="s">
        <v>85</v>
      </c>
    </row>
    <row r="308" s="12" customFormat="1">
      <c r="B308" s="251"/>
      <c r="C308" s="252"/>
      <c r="D308" s="248" t="s">
        <v>195</v>
      </c>
      <c r="E308" s="253" t="s">
        <v>21</v>
      </c>
      <c r="F308" s="254" t="s">
        <v>489</v>
      </c>
      <c r="G308" s="252"/>
      <c r="H308" s="255">
        <v>3.6000000000000001</v>
      </c>
      <c r="I308" s="256"/>
      <c r="J308" s="252"/>
      <c r="K308" s="252"/>
      <c r="L308" s="257"/>
      <c r="M308" s="258"/>
      <c r="N308" s="259"/>
      <c r="O308" s="259"/>
      <c r="P308" s="259"/>
      <c r="Q308" s="259"/>
      <c r="R308" s="259"/>
      <c r="S308" s="259"/>
      <c r="T308" s="260"/>
      <c r="AT308" s="261" t="s">
        <v>195</v>
      </c>
      <c r="AU308" s="261" t="s">
        <v>85</v>
      </c>
      <c r="AV308" s="12" t="s">
        <v>85</v>
      </c>
      <c r="AW308" s="12" t="s">
        <v>39</v>
      </c>
      <c r="AX308" s="12" t="s">
        <v>83</v>
      </c>
      <c r="AY308" s="261" t="s">
        <v>184</v>
      </c>
    </row>
    <row r="309" s="1" customFormat="1" ht="25.5" customHeight="1">
      <c r="B309" s="47"/>
      <c r="C309" s="236" t="s">
        <v>490</v>
      </c>
      <c r="D309" s="236" t="s">
        <v>186</v>
      </c>
      <c r="E309" s="237" t="s">
        <v>491</v>
      </c>
      <c r="F309" s="238" t="s">
        <v>492</v>
      </c>
      <c r="G309" s="239" t="s">
        <v>293</v>
      </c>
      <c r="H309" s="240">
        <v>0.028000000000000001</v>
      </c>
      <c r="I309" s="241"/>
      <c r="J309" s="242">
        <f>ROUND(I309*H309,2)</f>
        <v>0</v>
      </c>
      <c r="K309" s="238" t="s">
        <v>190</v>
      </c>
      <c r="L309" s="73"/>
      <c r="M309" s="243" t="s">
        <v>21</v>
      </c>
      <c r="N309" s="244" t="s">
        <v>47</v>
      </c>
      <c r="O309" s="48"/>
      <c r="P309" s="245">
        <f>O309*H309</f>
        <v>0</v>
      </c>
      <c r="Q309" s="245">
        <v>1.04528</v>
      </c>
      <c r="R309" s="245">
        <f>Q309*H309</f>
        <v>0.02926784</v>
      </c>
      <c r="S309" s="245">
        <v>0</v>
      </c>
      <c r="T309" s="246">
        <f>S309*H309</f>
        <v>0</v>
      </c>
      <c r="AR309" s="25" t="s">
        <v>191</v>
      </c>
      <c r="AT309" s="25" t="s">
        <v>186</v>
      </c>
      <c r="AU309" s="25" t="s">
        <v>85</v>
      </c>
      <c r="AY309" s="25" t="s">
        <v>184</v>
      </c>
      <c r="BE309" s="247">
        <f>IF(N309="základní",J309,0)</f>
        <v>0</v>
      </c>
      <c r="BF309" s="247">
        <f>IF(N309="snížená",J309,0)</f>
        <v>0</v>
      </c>
      <c r="BG309" s="247">
        <f>IF(N309="zákl. přenesená",J309,0)</f>
        <v>0</v>
      </c>
      <c r="BH309" s="247">
        <f>IF(N309="sníž. přenesená",J309,0)</f>
        <v>0</v>
      </c>
      <c r="BI309" s="247">
        <f>IF(N309="nulová",J309,0)</f>
        <v>0</v>
      </c>
      <c r="BJ309" s="25" t="s">
        <v>83</v>
      </c>
      <c r="BK309" s="247">
        <f>ROUND(I309*H309,2)</f>
        <v>0</v>
      </c>
      <c r="BL309" s="25" t="s">
        <v>191</v>
      </c>
      <c r="BM309" s="25" t="s">
        <v>493</v>
      </c>
    </row>
    <row r="310" s="12" customFormat="1">
      <c r="B310" s="251"/>
      <c r="C310" s="252"/>
      <c r="D310" s="248" t="s">
        <v>195</v>
      </c>
      <c r="E310" s="253" t="s">
        <v>21</v>
      </c>
      <c r="F310" s="254" t="s">
        <v>494</v>
      </c>
      <c r="G310" s="252"/>
      <c r="H310" s="255">
        <v>0.028000000000000001</v>
      </c>
      <c r="I310" s="256"/>
      <c r="J310" s="252"/>
      <c r="K310" s="252"/>
      <c r="L310" s="257"/>
      <c r="M310" s="258"/>
      <c r="N310" s="259"/>
      <c r="O310" s="259"/>
      <c r="P310" s="259"/>
      <c r="Q310" s="259"/>
      <c r="R310" s="259"/>
      <c r="S310" s="259"/>
      <c r="T310" s="260"/>
      <c r="AT310" s="261" t="s">
        <v>195</v>
      </c>
      <c r="AU310" s="261" t="s">
        <v>85</v>
      </c>
      <c r="AV310" s="12" t="s">
        <v>85</v>
      </c>
      <c r="AW310" s="12" t="s">
        <v>39</v>
      </c>
      <c r="AX310" s="12" t="s">
        <v>83</v>
      </c>
      <c r="AY310" s="261" t="s">
        <v>184</v>
      </c>
    </row>
    <row r="311" s="1" customFormat="1" ht="25.5" customHeight="1">
      <c r="B311" s="47"/>
      <c r="C311" s="236" t="s">
        <v>495</v>
      </c>
      <c r="D311" s="236" t="s">
        <v>186</v>
      </c>
      <c r="E311" s="237" t="s">
        <v>496</v>
      </c>
      <c r="F311" s="238" t="s">
        <v>497</v>
      </c>
      <c r="G311" s="239" t="s">
        <v>293</v>
      </c>
      <c r="H311" s="240">
        <v>0.20999999999999999</v>
      </c>
      <c r="I311" s="241"/>
      <c r="J311" s="242">
        <f>ROUND(I311*H311,2)</f>
        <v>0</v>
      </c>
      <c r="K311" s="238" t="s">
        <v>190</v>
      </c>
      <c r="L311" s="73"/>
      <c r="M311" s="243" t="s">
        <v>21</v>
      </c>
      <c r="N311" s="244" t="s">
        <v>47</v>
      </c>
      <c r="O311" s="48"/>
      <c r="P311" s="245">
        <f>O311*H311</f>
        <v>0</v>
      </c>
      <c r="Q311" s="245">
        <v>1.0900000000000001</v>
      </c>
      <c r="R311" s="245">
        <f>Q311*H311</f>
        <v>0.22890000000000002</v>
      </c>
      <c r="S311" s="245">
        <v>0</v>
      </c>
      <c r="T311" s="246">
        <f>S311*H311</f>
        <v>0</v>
      </c>
      <c r="AR311" s="25" t="s">
        <v>191</v>
      </c>
      <c r="AT311" s="25" t="s">
        <v>186</v>
      </c>
      <c r="AU311" s="25" t="s">
        <v>85</v>
      </c>
      <c r="AY311" s="25" t="s">
        <v>184</v>
      </c>
      <c r="BE311" s="247">
        <f>IF(N311="základní",J311,0)</f>
        <v>0</v>
      </c>
      <c r="BF311" s="247">
        <f>IF(N311="snížená",J311,0)</f>
        <v>0</v>
      </c>
      <c r="BG311" s="247">
        <f>IF(N311="zákl. přenesená",J311,0)</f>
        <v>0</v>
      </c>
      <c r="BH311" s="247">
        <f>IF(N311="sníž. přenesená",J311,0)</f>
        <v>0</v>
      </c>
      <c r="BI311" s="247">
        <f>IF(N311="nulová",J311,0)</f>
        <v>0</v>
      </c>
      <c r="BJ311" s="25" t="s">
        <v>83</v>
      </c>
      <c r="BK311" s="247">
        <f>ROUND(I311*H311,2)</f>
        <v>0</v>
      </c>
      <c r="BL311" s="25" t="s">
        <v>191</v>
      </c>
      <c r="BM311" s="25" t="s">
        <v>498</v>
      </c>
    </row>
    <row r="312" s="1" customFormat="1">
      <c r="B312" s="47"/>
      <c r="C312" s="75"/>
      <c r="D312" s="248" t="s">
        <v>193</v>
      </c>
      <c r="E312" s="75"/>
      <c r="F312" s="249" t="s">
        <v>499</v>
      </c>
      <c r="G312" s="75"/>
      <c r="H312" s="75"/>
      <c r="I312" s="204"/>
      <c r="J312" s="75"/>
      <c r="K312" s="75"/>
      <c r="L312" s="73"/>
      <c r="M312" s="250"/>
      <c r="N312" s="48"/>
      <c r="O312" s="48"/>
      <c r="P312" s="48"/>
      <c r="Q312" s="48"/>
      <c r="R312" s="48"/>
      <c r="S312" s="48"/>
      <c r="T312" s="96"/>
      <c r="AT312" s="25" t="s">
        <v>193</v>
      </c>
      <c r="AU312" s="25" t="s">
        <v>85</v>
      </c>
    </row>
    <row r="313" s="12" customFormat="1">
      <c r="B313" s="251"/>
      <c r="C313" s="252"/>
      <c r="D313" s="248" t="s">
        <v>195</v>
      </c>
      <c r="E313" s="253" t="s">
        <v>21</v>
      </c>
      <c r="F313" s="254" t="s">
        <v>500</v>
      </c>
      <c r="G313" s="252"/>
      <c r="H313" s="255">
        <v>0.20999999999999999</v>
      </c>
      <c r="I313" s="256"/>
      <c r="J313" s="252"/>
      <c r="K313" s="252"/>
      <c r="L313" s="257"/>
      <c r="M313" s="258"/>
      <c r="N313" s="259"/>
      <c r="O313" s="259"/>
      <c r="P313" s="259"/>
      <c r="Q313" s="259"/>
      <c r="R313" s="259"/>
      <c r="S313" s="259"/>
      <c r="T313" s="260"/>
      <c r="AT313" s="261" t="s">
        <v>195</v>
      </c>
      <c r="AU313" s="261" t="s">
        <v>85</v>
      </c>
      <c r="AV313" s="12" t="s">
        <v>85</v>
      </c>
      <c r="AW313" s="12" t="s">
        <v>39</v>
      </c>
      <c r="AX313" s="12" t="s">
        <v>83</v>
      </c>
      <c r="AY313" s="261" t="s">
        <v>184</v>
      </c>
    </row>
    <row r="314" s="1" customFormat="1" ht="25.5" customHeight="1">
      <c r="B314" s="47"/>
      <c r="C314" s="236" t="s">
        <v>501</v>
      </c>
      <c r="D314" s="236" t="s">
        <v>186</v>
      </c>
      <c r="E314" s="237" t="s">
        <v>502</v>
      </c>
      <c r="F314" s="238" t="s">
        <v>503</v>
      </c>
      <c r="G314" s="239" t="s">
        <v>293</v>
      </c>
      <c r="H314" s="240">
        <v>0.121</v>
      </c>
      <c r="I314" s="241"/>
      <c r="J314" s="242">
        <f>ROUND(I314*H314,2)</f>
        <v>0</v>
      </c>
      <c r="K314" s="238" t="s">
        <v>190</v>
      </c>
      <c r="L314" s="73"/>
      <c r="M314" s="243" t="s">
        <v>21</v>
      </c>
      <c r="N314" s="244" t="s">
        <v>47</v>
      </c>
      <c r="O314" s="48"/>
      <c r="P314" s="245">
        <f>O314*H314</f>
        <v>0</v>
      </c>
      <c r="Q314" s="245">
        <v>1.0900000000000001</v>
      </c>
      <c r="R314" s="245">
        <f>Q314*H314</f>
        <v>0.13189000000000001</v>
      </c>
      <c r="S314" s="245">
        <v>0</v>
      </c>
      <c r="T314" s="246">
        <f>S314*H314</f>
        <v>0</v>
      </c>
      <c r="AR314" s="25" t="s">
        <v>191</v>
      </c>
      <c r="AT314" s="25" t="s">
        <v>186</v>
      </c>
      <c r="AU314" s="25" t="s">
        <v>85</v>
      </c>
      <c r="AY314" s="25" t="s">
        <v>184</v>
      </c>
      <c r="BE314" s="247">
        <f>IF(N314="základní",J314,0)</f>
        <v>0</v>
      </c>
      <c r="BF314" s="247">
        <f>IF(N314="snížená",J314,0)</f>
        <v>0</v>
      </c>
      <c r="BG314" s="247">
        <f>IF(N314="zákl. přenesená",J314,0)</f>
        <v>0</v>
      </c>
      <c r="BH314" s="247">
        <f>IF(N314="sníž. přenesená",J314,0)</f>
        <v>0</v>
      </c>
      <c r="BI314" s="247">
        <f>IF(N314="nulová",J314,0)</f>
        <v>0</v>
      </c>
      <c r="BJ314" s="25" t="s">
        <v>83</v>
      </c>
      <c r="BK314" s="247">
        <f>ROUND(I314*H314,2)</f>
        <v>0</v>
      </c>
      <c r="BL314" s="25" t="s">
        <v>191</v>
      </c>
      <c r="BM314" s="25" t="s">
        <v>504</v>
      </c>
    </row>
    <row r="315" s="1" customFormat="1">
      <c r="B315" s="47"/>
      <c r="C315" s="75"/>
      <c r="D315" s="248" t="s">
        <v>193</v>
      </c>
      <c r="E315" s="75"/>
      <c r="F315" s="249" t="s">
        <v>499</v>
      </c>
      <c r="G315" s="75"/>
      <c r="H315" s="75"/>
      <c r="I315" s="204"/>
      <c r="J315" s="75"/>
      <c r="K315" s="75"/>
      <c r="L315" s="73"/>
      <c r="M315" s="250"/>
      <c r="N315" s="48"/>
      <c r="O315" s="48"/>
      <c r="P315" s="48"/>
      <c r="Q315" s="48"/>
      <c r="R315" s="48"/>
      <c r="S315" s="48"/>
      <c r="T315" s="96"/>
      <c r="AT315" s="25" t="s">
        <v>193</v>
      </c>
      <c r="AU315" s="25" t="s">
        <v>85</v>
      </c>
    </row>
    <row r="316" s="12" customFormat="1">
      <c r="B316" s="251"/>
      <c r="C316" s="252"/>
      <c r="D316" s="248" t="s">
        <v>195</v>
      </c>
      <c r="E316" s="253" t="s">
        <v>21</v>
      </c>
      <c r="F316" s="254" t="s">
        <v>505</v>
      </c>
      <c r="G316" s="252"/>
      <c r="H316" s="255">
        <v>0.121</v>
      </c>
      <c r="I316" s="256"/>
      <c r="J316" s="252"/>
      <c r="K316" s="252"/>
      <c r="L316" s="257"/>
      <c r="M316" s="258"/>
      <c r="N316" s="259"/>
      <c r="O316" s="259"/>
      <c r="P316" s="259"/>
      <c r="Q316" s="259"/>
      <c r="R316" s="259"/>
      <c r="S316" s="259"/>
      <c r="T316" s="260"/>
      <c r="AT316" s="261" t="s">
        <v>195</v>
      </c>
      <c r="AU316" s="261" t="s">
        <v>85</v>
      </c>
      <c r="AV316" s="12" t="s">
        <v>85</v>
      </c>
      <c r="AW316" s="12" t="s">
        <v>39</v>
      </c>
      <c r="AX316" s="12" t="s">
        <v>83</v>
      </c>
      <c r="AY316" s="261" t="s">
        <v>184</v>
      </c>
    </row>
    <row r="317" s="1" customFormat="1" ht="25.5" customHeight="1">
      <c r="B317" s="47"/>
      <c r="C317" s="236" t="s">
        <v>506</v>
      </c>
      <c r="D317" s="236" t="s">
        <v>186</v>
      </c>
      <c r="E317" s="237" t="s">
        <v>507</v>
      </c>
      <c r="F317" s="238" t="s">
        <v>508</v>
      </c>
      <c r="G317" s="239" t="s">
        <v>315</v>
      </c>
      <c r="H317" s="240">
        <v>1.712</v>
      </c>
      <c r="I317" s="241"/>
      <c r="J317" s="242">
        <f>ROUND(I317*H317,2)</f>
        <v>0</v>
      </c>
      <c r="K317" s="238" t="s">
        <v>190</v>
      </c>
      <c r="L317" s="73"/>
      <c r="M317" s="243" t="s">
        <v>21</v>
      </c>
      <c r="N317" s="244" t="s">
        <v>47</v>
      </c>
      <c r="O317" s="48"/>
      <c r="P317" s="245">
        <f>O317*H317</f>
        <v>0</v>
      </c>
      <c r="Q317" s="245">
        <v>0.12335</v>
      </c>
      <c r="R317" s="245">
        <f>Q317*H317</f>
        <v>0.21117520000000001</v>
      </c>
      <c r="S317" s="245">
        <v>0</v>
      </c>
      <c r="T317" s="246">
        <f>S317*H317</f>
        <v>0</v>
      </c>
      <c r="AR317" s="25" t="s">
        <v>191</v>
      </c>
      <c r="AT317" s="25" t="s">
        <v>186</v>
      </c>
      <c r="AU317" s="25" t="s">
        <v>85</v>
      </c>
      <c r="AY317" s="25" t="s">
        <v>184</v>
      </c>
      <c r="BE317" s="247">
        <f>IF(N317="základní",J317,0)</f>
        <v>0</v>
      </c>
      <c r="BF317" s="247">
        <f>IF(N317="snížená",J317,0)</f>
        <v>0</v>
      </c>
      <c r="BG317" s="247">
        <f>IF(N317="zákl. přenesená",J317,0)</f>
        <v>0</v>
      </c>
      <c r="BH317" s="247">
        <f>IF(N317="sníž. přenesená",J317,0)</f>
        <v>0</v>
      </c>
      <c r="BI317" s="247">
        <f>IF(N317="nulová",J317,0)</f>
        <v>0</v>
      </c>
      <c r="BJ317" s="25" t="s">
        <v>83</v>
      </c>
      <c r="BK317" s="247">
        <f>ROUND(I317*H317,2)</f>
        <v>0</v>
      </c>
      <c r="BL317" s="25" t="s">
        <v>191</v>
      </c>
      <c r="BM317" s="25" t="s">
        <v>509</v>
      </c>
    </row>
    <row r="318" s="13" customFormat="1">
      <c r="B318" s="262"/>
      <c r="C318" s="263"/>
      <c r="D318" s="248" t="s">
        <v>195</v>
      </c>
      <c r="E318" s="264" t="s">
        <v>21</v>
      </c>
      <c r="F318" s="265" t="s">
        <v>209</v>
      </c>
      <c r="G318" s="263"/>
      <c r="H318" s="264" t="s">
        <v>21</v>
      </c>
      <c r="I318" s="266"/>
      <c r="J318" s="263"/>
      <c r="K318" s="263"/>
      <c r="L318" s="267"/>
      <c r="M318" s="268"/>
      <c r="N318" s="269"/>
      <c r="O318" s="269"/>
      <c r="P318" s="269"/>
      <c r="Q318" s="269"/>
      <c r="R318" s="269"/>
      <c r="S318" s="269"/>
      <c r="T318" s="270"/>
      <c r="AT318" s="271" t="s">
        <v>195</v>
      </c>
      <c r="AU318" s="271" t="s">
        <v>85</v>
      </c>
      <c r="AV318" s="13" t="s">
        <v>83</v>
      </c>
      <c r="AW318" s="13" t="s">
        <v>39</v>
      </c>
      <c r="AX318" s="13" t="s">
        <v>76</v>
      </c>
      <c r="AY318" s="271" t="s">
        <v>184</v>
      </c>
    </row>
    <row r="319" s="12" customFormat="1">
      <c r="B319" s="251"/>
      <c r="C319" s="252"/>
      <c r="D319" s="248" t="s">
        <v>195</v>
      </c>
      <c r="E319" s="253" t="s">
        <v>21</v>
      </c>
      <c r="F319" s="254" t="s">
        <v>510</v>
      </c>
      <c r="G319" s="252"/>
      <c r="H319" s="255">
        <v>1.712</v>
      </c>
      <c r="I319" s="256"/>
      <c r="J319" s="252"/>
      <c r="K319" s="252"/>
      <c r="L319" s="257"/>
      <c r="M319" s="258"/>
      <c r="N319" s="259"/>
      <c r="O319" s="259"/>
      <c r="P319" s="259"/>
      <c r="Q319" s="259"/>
      <c r="R319" s="259"/>
      <c r="S319" s="259"/>
      <c r="T319" s="260"/>
      <c r="AT319" s="261" t="s">
        <v>195</v>
      </c>
      <c r="AU319" s="261" t="s">
        <v>85</v>
      </c>
      <c r="AV319" s="12" t="s">
        <v>85</v>
      </c>
      <c r="AW319" s="12" t="s">
        <v>39</v>
      </c>
      <c r="AX319" s="12" t="s">
        <v>83</v>
      </c>
      <c r="AY319" s="261" t="s">
        <v>184</v>
      </c>
    </row>
    <row r="320" s="1" customFormat="1" ht="38.25" customHeight="1">
      <c r="B320" s="47"/>
      <c r="C320" s="236" t="s">
        <v>511</v>
      </c>
      <c r="D320" s="236" t="s">
        <v>186</v>
      </c>
      <c r="E320" s="237" t="s">
        <v>512</v>
      </c>
      <c r="F320" s="238" t="s">
        <v>513</v>
      </c>
      <c r="G320" s="239" t="s">
        <v>315</v>
      </c>
      <c r="H320" s="240">
        <v>2.2320000000000002</v>
      </c>
      <c r="I320" s="241"/>
      <c r="J320" s="242">
        <f>ROUND(I320*H320,2)</f>
        <v>0</v>
      </c>
      <c r="K320" s="238" t="s">
        <v>190</v>
      </c>
      <c r="L320" s="73"/>
      <c r="M320" s="243" t="s">
        <v>21</v>
      </c>
      <c r="N320" s="244" t="s">
        <v>47</v>
      </c>
      <c r="O320" s="48"/>
      <c r="P320" s="245">
        <f>O320*H320</f>
        <v>0</v>
      </c>
      <c r="Q320" s="245">
        <v>0.085319999999999993</v>
      </c>
      <c r="R320" s="245">
        <f>Q320*H320</f>
        <v>0.19043424000000001</v>
      </c>
      <c r="S320" s="245">
        <v>0</v>
      </c>
      <c r="T320" s="246">
        <f>S320*H320</f>
        <v>0</v>
      </c>
      <c r="AR320" s="25" t="s">
        <v>191</v>
      </c>
      <c r="AT320" s="25" t="s">
        <v>186</v>
      </c>
      <c r="AU320" s="25" t="s">
        <v>85</v>
      </c>
      <c r="AY320" s="25" t="s">
        <v>184</v>
      </c>
      <c r="BE320" s="247">
        <f>IF(N320="základní",J320,0)</f>
        <v>0</v>
      </c>
      <c r="BF320" s="247">
        <f>IF(N320="snížená",J320,0)</f>
        <v>0</v>
      </c>
      <c r="BG320" s="247">
        <f>IF(N320="zákl. přenesená",J320,0)</f>
        <v>0</v>
      </c>
      <c r="BH320" s="247">
        <f>IF(N320="sníž. přenesená",J320,0)</f>
        <v>0</v>
      </c>
      <c r="BI320" s="247">
        <f>IF(N320="nulová",J320,0)</f>
        <v>0</v>
      </c>
      <c r="BJ320" s="25" t="s">
        <v>83</v>
      </c>
      <c r="BK320" s="247">
        <f>ROUND(I320*H320,2)</f>
        <v>0</v>
      </c>
      <c r="BL320" s="25" t="s">
        <v>191</v>
      </c>
      <c r="BM320" s="25" t="s">
        <v>514</v>
      </c>
    </row>
    <row r="321" s="13" customFormat="1">
      <c r="B321" s="262"/>
      <c r="C321" s="263"/>
      <c r="D321" s="248" t="s">
        <v>195</v>
      </c>
      <c r="E321" s="264" t="s">
        <v>21</v>
      </c>
      <c r="F321" s="265" t="s">
        <v>209</v>
      </c>
      <c r="G321" s="263"/>
      <c r="H321" s="264" t="s">
        <v>21</v>
      </c>
      <c r="I321" s="266"/>
      <c r="J321" s="263"/>
      <c r="K321" s="263"/>
      <c r="L321" s="267"/>
      <c r="M321" s="268"/>
      <c r="N321" s="269"/>
      <c r="O321" s="269"/>
      <c r="P321" s="269"/>
      <c r="Q321" s="269"/>
      <c r="R321" s="269"/>
      <c r="S321" s="269"/>
      <c r="T321" s="270"/>
      <c r="AT321" s="271" t="s">
        <v>195</v>
      </c>
      <c r="AU321" s="271" t="s">
        <v>85</v>
      </c>
      <c r="AV321" s="13" t="s">
        <v>83</v>
      </c>
      <c r="AW321" s="13" t="s">
        <v>39</v>
      </c>
      <c r="AX321" s="13" t="s">
        <v>76</v>
      </c>
      <c r="AY321" s="271" t="s">
        <v>184</v>
      </c>
    </row>
    <row r="322" s="12" customFormat="1">
      <c r="B322" s="251"/>
      <c r="C322" s="252"/>
      <c r="D322" s="248" t="s">
        <v>195</v>
      </c>
      <c r="E322" s="253" t="s">
        <v>21</v>
      </c>
      <c r="F322" s="254" t="s">
        <v>515</v>
      </c>
      <c r="G322" s="252"/>
      <c r="H322" s="255">
        <v>2.2320000000000002</v>
      </c>
      <c r="I322" s="256"/>
      <c r="J322" s="252"/>
      <c r="K322" s="252"/>
      <c r="L322" s="257"/>
      <c r="M322" s="258"/>
      <c r="N322" s="259"/>
      <c r="O322" s="259"/>
      <c r="P322" s="259"/>
      <c r="Q322" s="259"/>
      <c r="R322" s="259"/>
      <c r="S322" s="259"/>
      <c r="T322" s="260"/>
      <c r="AT322" s="261" t="s">
        <v>195</v>
      </c>
      <c r="AU322" s="261" t="s">
        <v>85</v>
      </c>
      <c r="AV322" s="12" t="s">
        <v>85</v>
      </c>
      <c r="AW322" s="12" t="s">
        <v>39</v>
      </c>
      <c r="AX322" s="12" t="s">
        <v>83</v>
      </c>
      <c r="AY322" s="261" t="s">
        <v>184</v>
      </c>
    </row>
    <row r="323" s="1" customFormat="1" ht="25.5" customHeight="1">
      <c r="B323" s="47"/>
      <c r="C323" s="236" t="s">
        <v>516</v>
      </c>
      <c r="D323" s="236" t="s">
        <v>186</v>
      </c>
      <c r="E323" s="237" t="s">
        <v>517</v>
      </c>
      <c r="F323" s="238" t="s">
        <v>518</v>
      </c>
      <c r="G323" s="239" t="s">
        <v>315</v>
      </c>
      <c r="H323" s="240">
        <v>41.295000000000002</v>
      </c>
      <c r="I323" s="241"/>
      <c r="J323" s="242">
        <f>ROUND(I323*H323,2)</f>
        <v>0</v>
      </c>
      <c r="K323" s="238" t="s">
        <v>190</v>
      </c>
      <c r="L323" s="73"/>
      <c r="M323" s="243" t="s">
        <v>21</v>
      </c>
      <c r="N323" s="244" t="s">
        <v>47</v>
      </c>
      <c r="O323" s="48"/>
      <c r="P323" s="245">
        <f>O323*H323</f>
        <v>0</v>
      </c>
      <c r="Q323" s="245">
        <v>0.069819999999999993</v>
      </c>
      <c r="R323" s="245">
        <f>Q323*H323</f>
        <v>2.8832168999999999</v>
      </c>
      <c r="S323" s="245">
        <v>0</v>
      </c>
      <c r="T323" s="246">
        <f>S323*H323</f>
        <v>0</v>
      </c>
      <c r="AR323" s="25" t="s">
        <v>191</v>
      </c>
      <c r="AT323" s="25" t="s">
        <v>186</v>
      </c>
      <c r="AU323" s="25" t="s">
        <v>85</v>
      </c>
      <c r="AY323" s="25" t="s">
        <v>184</v>
      </c>
      <c r="BE323" s="247">
        <f>IF(N323="základní",J323,0)</f>
        <v>0</v>
      </c>
      <c r="BF323" s="247">
        <f>IF(N323="snížená",J323,0)</f>
        <v>0</v>
      </c>
      <c r="BG323" s="247">
        <f>IF(N323="zákl. přenesená",J323,0)</f>
        <v>0</v>
      </c>
      <c r="BH323" s="247">
        <f>IF(N323="sníž. přenesená",J323,0)</f>
        <v>0</v>
      </c>
      <c r="BI323" s="247">
        <f>IF(N323="nulová",J323,0)</f>
        <v>0</v>
      </c>
      <c r="BJ323" s="25" t="s">
        <v>83</v>
      </c>
      <c r="BK323" s="247">
        <f>ROUND(I323*H323,2)</f>
        <v>0</v>
      </c>
      <c r="BL323" s="25" t="s">
        <v>191</v>
      </c>
      <c r="BM323" s="25" t="s">
        <v>519</v>
      </c>
    </row>
    <row r="324" s="13" customFormat="1">
      <c r="B324" s="262"/>
      <c r="C324" s="263"/>
      <c r="D324" s="248" t="s">
        <v>195</v>
      </c>
      <c r="E324" s="264" t="s">
        <v>21</v>
      </c>
      <c r="F324" s="265" t="s">
        <v>209</v>
      </c>
      <c r="G324" s="263"/>
      <c r="H324" s="264" t="s">
        <v>21</v>
      </c>
      <c r="I324" s="266"/>
      <c r="J324" s="263"/>
      <c r="K324" s="263"/>
      <c r="L324" s="267"/>
      <c r="M324" s="268"/>
      <c r="N324" s="269"/>
      <c r="O324" s="269"/>
      <c r="P324" s="269"/>
      <c r="Q324" s="269"/>
      <c r="R324" s="269"/>
      <c r="S324" s="269"/>
      <c r="T324" s="270"/>
      <c r="AT324" s="271" t="s">
        <v>195</v>
      </c>
      <c r="AU324" s="271" t="s">
        <v>85</v>
      </c>
      <c r="AV324" s="13" t="s">
        <v>83</v>
      </c>
      <c r="AW324" s="13" t="s">
        <v>39</v>
      </c>
      <c r="AX324" s="13" t="s">
        <v>76</v>
      </c>
      <c r="AY324" s="271" t="s">
        <v>184</v>
      </c>
    </row>
    <row r="325" s="12" customFormat="1">
      <c r="B325" s="251"/>
      <c r="C325" s="252"/>
      <c r="D325" s="248" t="s">
        <v>195</v>
      </c>
      <c r="E325" s="253" t="s">
        <v>21</v>
      </c>
      <c r="F325" s="254" t="s">
        <v>520</v>
      </c>
      <c r="G325" s="252"/>
      <c r="H325" s="255">
        <v>9.1389999999999993</v>
      </c>
      <c r="I325" s="256"/>
      <c r="J325" s="252"/>
      <c r="K325" s="252"/>
      <c r="L325" s="257"/>
      <c r="M325" s="258"/>
      <c r="N325" s="259"/>
      <c r="O325" s="259"/>
      <c r="P325" s="259"/>
      <c r="Q325" s="259"/>
      <c r="R325" s="259"/>
      <c r="S325" s="259"/>
      <c r="T325" s="260"/>
      <c r="AT325" s="261" t="s">
        <v>195</v>
      </c>
      <c r="AU325" s="261" t="s">
        <v>85</v>
      </c>
      <c r="AV325" s="12" t="s">
        <v>85</v>
      </c>
      <c r="AW325" s="12" t="s">
        <v>39</v>
      </c>
      <c r="AX325" s="12" t="s">
        <v>76</v>
      </c>
      <c r="AY325" s="261" t="s">
        <v>184</v>
      </c>
    </row>
    <row r="326" s="12" customFormat="1">
      <c r="B326" s="251"/>
      <c r="C326" s="252"/>
      <c r="D326" s="248" t="s">
        <v>195</v>
      </c>
      <c r="E326" s="253" t="s">
        <v>21</v>
      </c>
      <c r="F326" s="254" t="s">
        <v>521</v>
      </c>
      <c r="G326" s="252"/>
      <c r="H326" s="255">
        <v>16.949999999999999</v>
      </c>
      <c r="I326" s="256"/>
      <c r="J326" s="252"/>
      <c r="K326" s="252"/>
      <c r="L326" s="257"/>
      <c r="M326" s="258"/>
      <c r="N326" s="259"/>
      <c r="O326" s="259"/>
      <c r="P326" s="259"/>
      <c r="Q326" s="259"/>
      <c r="R326" s="259"/>
      <c r="S326" s="259"/>
      <c r="T326" s="260"/>
      <c r="AT326" s="261" t="s">
        <v>195</v>
      </c>
      <c r="AU326" s="261" t="s">
        <v>85</v>
      </c>
      <c r="AV326" s="12" t="s">
        <v>85</v>
      </c>
      <c r="AW326" s="12" t="s">
        <v>39</v>
      </c>
      <c r="AX326" s="12" t="s">
        <v>76</v>
      </c>
      <c r="AY326" s="261" t="s">
        <v>184</v>
      </c>
    </row>
    <row r="327" s="13" customFormat="1">
      <c r="B327" s="262"/>
      <c r="C327" s="263"/>
      <c r="D327" s="248" t="s">
        <v>195</v>
      </c>
      <c r="E327" s="264" t="s">
        <v>21</v>
      </c>
      <c r="F327" s="265" t="s">
        <v>409</v>
      </c>
      <c r="G327" s="263"/>
      <c r="H327" s="264" t="s">
        <v>21</v>
      </c>
      <c r="I327" s="266"/>
      <c r="J327" s="263"/>
      <c r="K327" s="263"/>
      <c r="L327" s="267"/>
      <c r="M327" s="268"/>
      <c r="N327" s="269"/>
      <c r="O327" s="269"/>
      <c r="P327" s="269"/>
      <c r="Q327" s="269"/>
      <c r="R327" s="269"/>
      <c r="S327" s="269"/>
      <c r="T327" s="270"/>
      <c r="AT327" s="271" t="s">
        <v>195</v>
      </c>
      <c r="AU327" s="271" t="s">
        <v>85</v>
      </c>
      <c r="AV327" s="13" t="s">
        <v>83</v>
      </c>
      <c r="AW327" s="13" t="s">
        <v>39</v>
      </c>
      <c r="AX327" s="13" t="s">
        <v>76</v>
      </c>
      <c r="AY327" s="271" t="s">
        <v>184</v>
      </c>
    </row>
    <row r="328" s="12" customFormat="1">
      <c r="B328" s="251"/>
      <c r="C328" s="252"/>
      <c r="D328" s="248" t="s">
        <v>195</v>
      </c>
      <c r="E328" s="253" t="s">
        <v>21</v>
      </c>
      <c r="F328" s="254" t="s">
        <v>522</v>
      </c>
      <c r="G328" s="252"/>
      <c r="H328" s="255">
        <v>15.706</v>
      </c>
      <c r="I328" s="256"/>
      <c r="J328" s="252"/>
      <c r="K328" s="252"/>
      <c r="L328" s="257"/>
      <c r="M328" s="258"/>
      <c r="N328" s="259"/>
      <c r="O328" s="259"/>
      <c r="P328" s="259"/>
      <c r="Q328" s="259"/>
      <c r="R328" s="259"/>
      <c r="S328" s="259"/>
      <c r="T328" s="260"/>
      <c r="AT328" s="261" t="s">
        <v>195</v>
      </c>
      <c r="AU328" s="261" t="s">
        <v>85</v>
      </c>
      <c r="AV328" s="12" t="s">
        <v>85</v>
      </c>
      <c r="AW328" s="12" t="s">
        <v>39</v>
      </c>
      <c r="AX328" s="12" t="s">
        <v>76</v>
      </c>
      <c r="AY328" s="261" t="s">
        <v>184</v>
      </c>
    </row>
    <row r="329" s="12" customFormat="1">
      <c r="B329" s="251"/>
      <c r="C329" s="252"/>
      <c r="D329" s="248" t="s">
        <v>195</v>
      </c>
      <c r="E329" s="253" t="s">
        <v>21</v>
      </c>
      <c r="F329" s="254" t="s">
        <v>523</v>
      </c>
      <c r="G329" s="252"/>
      <c r="H329" s="255">
        <v>-0.5</v>
      </c>
      <c r="I329" s="256"/>
      <c r="J329" s="252"/>
      <c r="K329" s="252"/>
      <c r="L329" s="257"/>
      <c r="M329" s="258"/>
      <c r="N329" s="259"/>
      <c r="O329" s="259"/>
      <c r="P329" s="259"/>
      <c r="Q329" s="259"/>
      <c r="R329" s="259"/>
      <c r="S329" s="259"/>
      <c r="T329" s="260"/>
      <c r="AT329" s="261" t="s">
        <v>195</v>
      </c>
      <c r="AU329" s="261" t="s">
        <v>85</v>
      </c>
      <c r="AV329" s="12" t="s">
        <v>85</v>
      </c>
      <c r="AW329" s="12" t="s">
        <v>39</v>
      </c>
      <c r="AX329" s="12" t="s">
        <v>76</v>
      </c>
      <c r="AY329" s="261" t="s">
        <v>184</v>
      </c>
    </row>
    <row r="330" s="14" customFormat="1">
      <c r="B330" s="272"/>
      <c r="C330" s="273"/>
      <c r="D330" s="248" t="s">
        <v>195</v>
      </c>
      <c r="E330" s="274" t="s">
        <v>21</v>
      </c>
      <c r="F330" s="275" t="s">
        <v>211</v>
      </c>
      <c r="G330" s="273"/>
      <c r="H330" s="276">
        <v>41.295000000000002</v>
      </c>
      <c r="I330" s="277"/>
      <c r="J330" s="273"/>
      <c r="K330" s="273"/>
      <c r="L330" s="278"/>
      <c r="M330" s="279"/>
      <c r="N330" s="280"/>
      <c r="O330" s="280"/>
      <c r="P330" s="280"/>
      <c r="Q330" s="280"/>
      <c r="R330" s="280"/>
      <c r="S330" s="280"/>
      <c r="T330" s="281"/>
      <c r="AT330" s="282" t="s">
        <v>195</v>
      </c>
      <c r="AU330" s="282" t="s">
        <v>85</v>
      </c>
      <c r="AV330" s="14" t="s">
        <v>191</v>
      </c>
      <c r="AW330" s="14" t="s">
        <v>39</v>
      </c>
      <c r="AX330" s="14" t="s">
        <v>83</v>
      </c>
      <c r="AY330" s="282" t="s">
        <v>184</v>
      </c>
    </row>
    <row r="331" s="1" customFormat="1" ht="25.5" customHeight="1">
      <c r="B331" s="47"/>
      <c r="C331" s="236" t="s">
        <v>524</v>
      </c>
      <c r="D331" s="236" t="s">
        <v>186</v>
      </c>
      <c r="E331" s="237" t="s">
        <v>525</v>
      </c>
      <c r="F331" s="238" t="s">
        <v>526</v>
      </c>
      <c r="G331" s="239" t="s">
        <v>315</v>
      </c>
      <c r="H331" s="240">
        <v>14.058999999999999</v>
      </c>
      <c r="I331" s="241"/>
      <c r="J331" s="242">
        <f>ROUND(I331*H331,2)</f>
        <v>0</v>
      </c>
      <c r="K331" s="238" t="s">
        <v>190</v>
      </c>
      <c r="L331" s="73"/>
      <c r="M331" s="243" t="s">
        <v>21</v>
      </c>
      <c r="N331" s="244" t="s">
        <v>47</v>
      </c>
      <c r="O331" s="48"/>
      <c r="P331" s="245">
        <f>O331*H331</f>
        <v>0</v>
      </c>
      <c r="Q331" s="245">
        <v>0.087069999999999995</v>
      </c>
      <c r="R331" s="245">
        <f>Q331*H331</f>
        <v>1.2241171299999998</v>
      </c>
      <c r="S331" s="245">
        <v>0</v>
      </c>
      <c r="T331" s="246">
        <f>S331*H331</f>
        <v>0</v>
      </c>
      <c r="AR331" s="25" t="s">
        <v>191</v>
      </c>
      <c r="AT331" s="25" t="s">
        <v>186</v>
      </c>
      <c r="AU331" s="25" t="s">
        <v>85</v>
      </c>
      <c r="AY331" s="25" t="s">
        <v>184</v>
      </c>
      <c r="BE331" s="247">
        <f>IF(N331="základní",J331,0)</f>
        <v>0</v>
      </c>
      <c r="BF331" s="247">
        <f>IF(N331="snížená",J331,0)</f>
        <v>0</v>
      </c>
      <c r="BG331" s="247">
        <f>IF(N331="zákl. přenesená",J331,0)</f>
        <v>0</v>
      </c>
      <c r="BH331" s="247">
        <f>IF(N331="sníž. přenesená",J331,0)</f>
        <v>0</v>
      </c>
      <c r="BI331" s="247">
        <f>IF(N331="nulová",J331,0)</f>
        <v>0</v>
      </c>
      <c r="BJ331" s="25" t="s">
        <v>83</v>
      </c>
      <c r="BK331" s="247">
        <f>ROUND(I331*H331,2)</f>
        <v>0</v>
      </c>
      <c r="BL331" s="25" t="s">
        <v>191</v>
      </c>
      <c r="BM331" s="25" t="s">
        <v>527</v>
      </c>
    </row>
    <row r="332" s="13" customFormat="1">
      <c r="B332" s="262"/>
      <c r="C332" s="263"/>
      <c r="D332" s="248" t="s">
        <v>195</v>
      </c>
      <c r="E332" s="264" t="s">
        <v>21</v>
      </c>
      <c r="F332" s="265" t="s">
        <v>209</v>
      </c>
      <c r="G332" s="263"/>
      <c r="H332" s="264" t="s">
        <v>21</v>
      </c>
      <c r="I332" s="266"/>
      <c r="J332" s="263"/>
      <c r="K332" s="263"/>
      <c r="L332" s="267"/>
      <c r="M332" s="268"/>
      <c r="N332" s="269"/>
      <c r="O332" s="269"/>
      <c r="P332" s="269"/>
      <c r="Q332" s="269"/>
      <c r="R332" s="269"/>
      <c r="S332" s="269"/>
      <c r="T332" s="270"/>
      <c r="AT332" s="271" t="s">
        <v>195</v>
      </c>
      <c r="AU332" s="271" t="s">
        <v>85</v>
      </c>
      <c r="AV332" s="13" t="s">
        <v>83</v>
      </c>
      <c r="AW332" s="13" t="s">
        <v>39</v>
      </c>
      <c r="AX332" s="13" t="s">
        <v>76</v>
      </c>
      <c r="AY332" s="271" t="s">
        <v>184</v>
      </c>
    </row>
    <row r="333" s="12" customFormat="1">
      <c r="B333" s="251"/>
      <c r="C333" s="252"/>
      <c r="D333" s="248" t="s">
        <v>195</v>
      </c>
      <c r="E333" s="253" t="s">
        <v>21</v>
      </c>
      <c r="F333" s="254" t="s">
        <v>528</v>
      </c>
      <c r="G333" s="252"/>
      <c r="H333" s="255">
        <v>14.058999999999999</v>
      </c>
      <c r="I333" s="256"/>
      <c r="J333" s="252"/>
      <c r="K333" s="252"/>
      <c r="L333" s="257"/>
      <c r="M333" s="258"/>
      <c r="N333" s="259"/>
      <c r="O333" s="259"/>
      <c r="P333" s="259"/>
      <c r="Q333" s="259"/>
      <c r="R333" s="259"/>
      <c r="S333" s="259"/>
      <c r="T333" s="260"/>
      <c r="AT333" s="261" t="s">
        <v>195</v>
      </c>
      <c r="AU333" s="261" t="s">
        <v>85</v>
      </c>
      <c r="AV333" s="12" t="s">
        <v>85</v>
      </c>
      <c r="AW333" s="12" t="s">
        <v>39</v>
      </c>
      <c r="AX333" s="12" t="s">
        <v>83</v>
      </c>
      <c r="AY333" s="261" t="s">
        <v>184</v>
      </c>
    </row>
    <row r="334" s="1" customFormat="1" ht="16.5" customHeight="1">
      <c r="B334" s="47"/>
      <c r="C334" s="236" t="s">
        <v>529</v>
      </c>
      <c r="D334" s="236" t="s">
        <v>186</v>
      </c>
      <c r="E334" s="237" t="s">
        <v>530</v>
      </c>
      <c r="F334" s="238" t="s">
        <v>531</v>
      </c>
      <c r="G334" s="239" t="s">
        <v>370</v>
      </c>
      <c r="H334" s="240">
        <v>52.100000000000001</v>
      </c>
      <c r="I334" s="241"/>
      <c r="J334" s="242">
        <f>ROUND(I334*H334,2)</f>
        <v>0</v>
      </c>
      <c r="K334" s="238" t="s">
        <v>190</v>
      </c>
      <c r="L334" s="73"/>
      <c r="M334" s="243" t="s">
        <v>21</v>
      </c>
      <c r="N334" s="244" t="s">
        <v>47</v>
      </c>
      <c r="O334" s="48"/>
      <c r="P334" s="245">
        <f>O334*H334</f>
        <v>0</v>
      </c>
      <c r="Q334" s="245">
        <v>0.00013999999999999999</v>
      </c>
      <c r="R334" s="245">
        <f>Q334*H334</f>
        <v>0.0072939999999999993</v>
      </c>
      <c r="S334" s="245">
        <v>0</v>
      </c>
      <c r="T334" s="246">
        <f>S334*H334</f>
        <v>0</v>
      </c>
      <c r="AR334" s="25" t="s">
        <v>191</v>
      </c>
      <c r="AT334" s="25" t="s">
        <v>186</v>
      </c>
      <c r="AU334" s="25" t="s">
        <v>85</v>
      </c>
      <c r="AY334" s="25" t="s">
        <v>184</v>
      </c>
      <c r="BE334" s="247">
        <f>IF(N334="základní",J334,0)</f>
        <v>0</v>
      </c>
      <c r="BF334" s="247">
        <f>IF(N334="snížená",J334,0)</f>
        <v>0</v>
      </c>
      <c r="BG334" s="247">
        <f>IF(N334="zákl. přenesená",J334,0)</f>
        <v>0</v>
      </c>
      <c r="BH334" s="247">
        <f>IF(N334="sníž. přenesená",J334,0)</f>
        <v>0</v>
      </c>
      <c r="BI334" s="247">
        <f>IF(N334="nulová",J334,0)</f>
        <v>0</v>
      </c>
      <c r="BJ334" s="25" t="s">
        <v>83</v>
      </c>
      <c r="BK334" s="247">
        <f>ROUND(I334*H334,2)</f>
        <v>0</v>
      </c>
      <c r="BL334" s="25" t="s">
        <v>191</v>
      </c>
      <c r="BM334" s="25" t="s">
        <v>532</v>
      </c>
    </row>
    <row r="335" s="1" customFormat="1">
      <c r="B335" s="47"/>
      <c r="C335" s="75"/>
      <c r="D335" s="248" t="s">
        <v>193</v>
      </c>
      <c r="E335" s="75"/>
      <c r="F335" s="249" t="s">
        <v>533</v>
      </c>
      <c r="G335" s="75"/>
      <c r="H335" s="75"/>
      <c r="I335" s="204"/>
      <c r="J335" s="75"/>
      <c r="K335" s="75"/>
      <c r="L335" s="73"/>
      <c r="M335" s="250"/>
      <c r="N335" s="48"/>
      <c r="O335" s="48"/>
      <c r="P335" s="48"/>
      <c r="Q335" s="48"/>
      <c r="R335" s="48"/>
      <c r="S335" s="48"/>
      <c r="T335" s="96"/>
      <c r="AT335" s="25" t="s">
        <v>193</v>
      </c>
      <c r="AU335" s="25" t="s">
        <v>85</v>
      </c>
    </row>
    <row r="336" s="12" customFormat="1">
      <c r="B336" s="251"/>
      <c r="C336" s="252"/>
      <c r="D336" s="248" t="s">
        <v>195</v>
      </c>
      <c r="E336" s="253" t="s">
        <v>21</v>
      </c>
      <c r="F336" s="254" t="s">
        <v>534</v>
      </c>
      <c r="G336" s="252"/>
      <c r="H336" s="255">
        <v>37.100000000000001</v>
      </c>
      <c r="I336" s="256"/>
      <c r="J336" s="252"/>
      <c r="K336" s="252"/>
      <c r="L336" s="257"/>
      <c r="M336" s="258"/>
      <c r="N336" s="259"/>
      <c r="O336" s="259"/>
      <c r="P336" s="259"/>
      <c r="Q336" s="259"/>
      <c r="R336" s="259"/>
      <c r="S336" s="259"/>
      <c r="T336" s="260"/>
      <c r="AT336" s="261" t="s">
        <v>195</v>
      </c>
      <c r="AU336" s="261" t="s">
        <v>85</v>
      </c>
      <c r="AV336" s="12" t="s">
        <v>85</v>
      </c>
      <c r="AW336" s="12" t="s">
        <v>39</v>
      </c>
      <c r="AX336" s="12" t="s">
        <v>76</v>
      </c>
      <c r="AY336" s="261" t="s">
        <v>184</v>
      </c>
    </row>
    <row r="337" s="12" customFormat="1">
      <c r="B337" s="251"/>
      <c r="C337" s="252"/>
      <c r="D337" s="248" t="s">
        <v>195</v>
      </c>
      <c r="E337" s="253" t="s">
        <v>21</v>
      </c>
      <c r="F337" s="254" t="s">
        <v>535</v>
      </c>
      <c r="G337" s="252"/>
      <c r="H337" s="255">
        <v>15</v>
      </c>
      <c r="I337" s="256"/>
      <c r="J337" s="252"/>
      <c r="K337" s="252"/>
      <c r="L337" s="257"/>
      <c r="M337" s="258"/>
      <c r="N337" s="259"/>
      <c r="O337" s="259"/>
      <c r="P337" s="259"/>
      <c r="Q337" s="259"/>
      <c r="R337" s="259"/>
      <c r="S337" s="259"/>
      <c r="T337" s="260"/>
      <c r="AT337" s="261" t="s">
        <v>195</v>
      </c>
      <c r="AU337" s="261" t="s">
        <v>85</v>
      </c>
      <c r="AV337" s="12" t="s">
        <v>85</v>
      </c>
      <c r="AW337" s="12" t="s">
        <v>39</v>
      </c>
      <c r="AX337" s="12" t="s">
        <v>76</v>
      </c>
      <c r="AY337" s="261" t="s">
        <v>184</v>
      </c>
    </row>
    <row r="338" s="14" customFormat="1">
      <c r="B338" s="272"/>
      <c r="C338" s="273"/>
      <c r="D338" s="248" t="s">
        <v>195</v>
      </c>
      <c r="E338" s="274" t="s">
        <v>21</v>
      </c>
      <c r="F338" s="275" t="s">
        <v>211</v>
      </c>
      <c r="G338" s="273"/>
      <c r="H338" s="276">
        <v>52.100000000000001</v>
      </c>
      <c r="I338" s="277"/>
      <c r="J338" s="273"/>
      <c r="K338" s="273"/>
      <c r="L338" s="278"/>
      <c r="M338" s="279"/>
      <c r="N338" s="280"/>
      <c r="O338" s="280"/>
      <c r="P338" s="280"/>
      <c r="Q338" s="280"/>
      <c r="R338" s="280"/>
      <c r="S338" s="280"/>
      <c r="T338" s="281"/>
      <c r="AT338" s="282" t="s">
        <v>195</v>
      </c>
      <c r="AU338" s="282" t="s">
        <v>85</v>
      </c>
      <c r="AV338" s="14" t="s">
        <v>191</v>
      </c>
      <c r="AW338" s="14" t="s">
        <v>39</v>
      </c>
      <c r="AX338" s="14" t="s">
        <v>83</v>
      </c>
      <c r="AY338" s="282" t="s">
        <v>184</v>
      </c>
    </row>
    <row r="339" s="1" customFormat="1" ht="38.25" customHeight="1">
      <c r="B339" s="47"/>
      <c r="C339" s="236" t="s">
        <v>536</v>
      </c>
      <c r="D339" s="236" t="s">
        <v>186</v>
      </c>
      <c r="E339" s="237" t="s">
        <v>537</v>
      </c>
      <c r="F339" s="238" t="s">
        <v>538</v>
      </c>
      <c r="G339" s="239" t="s">
        <v>370</v>
      </c>
      <c r="H339" s="240">
        <v>2.3999999999999999</v>
      </c>
      <c r="I339" s="241"/>
      <c r="J339" s="242">
        <f>ROUND(I339*H339,2)</f>
        <v>0</v>
      </c>
      <c r="K339" s="238" t="s">
        <v>190</v>
      </c>
      <c r="L339" s="73"/>
      <c r="M339" s="243" t="s">
        <v>21</v>
      </c>
      <c r="N339" s="244" t="s">
        <v>47</v>
      </c>
      <c r="O339" s="48"/>
      <c r="P339" s="245">
        <f>O339*H339</f>
        <v>0</v>
      </c>
      <c r="Q339" s="245">
        <v>0.067210000000000006</v>
      </c>
      <c r="R339" s="245">
        <f>Q339*H339</f>
        <v>0.161304</v>
      </c>
      <c r="S339" s="245">
        <v>0</v>
      </c>
      <c r="T339" s="246">
        <f>S339*H339</f>
        <v>0</v>
      </c>
      <c r="AR339" s="25" t="s">
        <v>191</v>
      </c>
      <c r="AT339" s="25" t="s">
        <v>186</v>
      </c>
      <c r="AU339" s="25" t="s">
        <v>85</v>
      </c>
      <c r="AY339" s="25" t="s">
        <v>184</v>
      </c>
      <c r="BE339" s="247">
        <f>IF(N339="základní",J339,0)</f>
        <v>0</v>
      </c>
      <c r="BF339" s="247">
        <f>IF(N339="snížená",J339,0)</f>
        <v>0</v>
      </c>
      <c r="BG339" s="247">
        <f>IF(N339="zákl. přenesená",J339,0)</f>
        <v>0</v>
      </c>
      <c r="BH339" s="247">
        <f>IF(N339="sníž. přenesená",J339,0)</f>
        <v>0</v>
      </c>
      <c r="BI339" s="247">
        <f>IF(N339="nulová",J339,0)</f>
        <v>0</v>
      </c>
      <c r="BJ339" s="25" t="s">
        <v>83</v>
      </c>
      <c r="BK339" s="247">
        <f>ROUND(I339*H339,2)</f>
        <v>0</v>
      </c>
      <c r="BL339" s="25" t="s">
        <v>191</v>
      </c>
      <c r="BM339" s="25" t="s">
        <v>539</v>
      </c>
    </row>
    <row r="340" s="12" customFormat="1">
      <c r="B340" s="251"/>
      <c r="C340" s="252"/>
      <c r="D340" s="248" t="s">
        <v>195</v>
      </c>
      <c r="E340" s="253" t="s">
        <v>21</v>
      </c>
      <c r="F340" s="254" t="s">
        <v>540</v>
      </c>
      <c r="G340" s="252"/>
      <c r="H340" s="255">
        <v>1.2</v>
      </c>
      <c r="I340" s="256"/>
      <c r="J340" s="252"/>
      <c r="K340" s="252"/>
      <c r="L340" s="257"/>
      <c r="M340" s="258"/>
      <c r="N340" s="259"/>
      <c r="O340" s="259"/>
      <c r="P340" s="259"/>
      <c r="Q340" s="259"/>
      <c r="R340" s="259"/>
      <c r="S340" s="259"/>
      <c r="T340" s="260"/>
      <c r="AT340" s="261" t="s">
        <v>195</v>
      </c>
      <c r="AU340" s="261" t="s">
        <v>85</v>
      </c>
      <c r="AV340" s="12" t="s">
        <v>85</v>
      </c>
      <c r="AW340" s="12" t="s">
        <v>39</v>
      </c>
      <c r="AX340" s="12" t="s">
        <v>76</v>
      </c>
      <c r="AY340" s="261" t="s">
        <v>184</v>
      </c>
    </row>
    <row r="341" s="12" customFormat="1">
      <c r="B341" s="251"/>
      <c r="C341" s="252"/>
      <c r="D341" s="248" t="s">
        <v>195</v>
      </c>
      <c r="E341" s="253" t="s">
        <v>21</v>
      </c>
      <c r="F341" s="254" t="s">
        <v>541</v>
      </c>
      <c r="G341" s="252"/>
      <c r="H341" s="255">
        <v>1.2</v>
      </c>
      <c r="I341" s="256"/>
      <c r="J341" s="252"/>
      <c r="K341" s="252"/>
      <c r="L341" s="257"/>
      <c r="M341" s="258"/>
      <c r="N341" s="259"/>
      <c r="O341" s="259"/>
      <c r="P341" s="259"/>
      <c r="Q341" s="259"/>
      <c r="R341" s="259"/>
      <c r="S341" s="259"/>
      <c r="T341" s="260"/>
      <c r="AT341" s="261" t="s">
        <v>195</v>
      </c>
      <c r="AU341" s="261" t="s">
        <v>85</v>
      </c>
      <c r="AV341" s="12" t="s">
        <v>85</v>
      </c>
      <c r="AW341" s="12" t="s">
        <v>39</v>
      </c>
      <c r="AX341" s="12" t="s">
        <v>76</v>
      </c>
      <c r="AY341" s="261" t="s">
        <v>184</v>
      </c>
    </row>
    <row r="342" s="14" customFormat="1">
      <c r="B342" s="272"/>
      <c r="C342" s="273"/>
      <c r="D342" s="248" t="s">
        <v>195</v>
      </c>
      <c r="E342" s="274" t="s">
        <v>21</v>
      </c>
      <c r="F342" s="275" t="s">
        <v>211</v>
      </c>
      <c r="G342" s="273"/>
      <c r="H342" s="276">
        <v>2.3999999999999999</v>
      </c>
      <c r="I342" s="277"/>
      <c r="J342" s="273"/>
      <c r="K342" s="273"/>
      <c r="L342" s="278"/>
      <c r="M342" s="279"/>
      <c r="N342" s="280"/>
      <c r="O342" s="280"/>
      <c r="P342" s="280"/>
      <c r="Q342" s="280"/>
      <c r="R342" s="280"/>
      <c r="S342" s="280"/>
      <c r="T342" s="281"/>
      <c r="AT342" s="282" t="s">
        <v>195</v>
      </c>
      <c r="AU342" s="282" t="s">
        <v>85</v>
      </c>
      <c r="AV342" s="14" t="s">
        <v>191</v>
      </c>
      <c r="AW342" s="14" t="s">
        <v>39</v>
      </c>
      <c r="AX342" s="14" t="s">
        <v>83</v>
      </c>
      <c r="AY342" s="282" t="s">
        <v>184</v>
      </c>
    </row>
    <row r="343" s="1" customFormat="1" ht="25.5" customHeight="1">
      <c r="B343" s="47"/>
      <c r="C343" s="236" t="s">
        <v>542</v>
      </c>
      <c r="D343" s="236" t="s">
        <v>186</v>
      </c>
      <c r="E343" s="237" t="s">
        <v>543</v>
      </c>
      <c r="F343" s="238" t="s">
        <v>544</v>
      </c>
      <c r="G343" s="239" t="s">
        <v>315</v>
      </c>
      <c r="H343" s="240">
        <v>2.8199999999999998</v>
      </c>
      <c r="I343" s="241"/>
      <c r="J343" s="242">
        <f>ROUND(I343*H343,2)</f>
        <v>0</v>
      </c>
      <c r="K343" s="238" t="s">
        <v>190</v>
      </c>
      <c r="L343" s="73"/>
      <c r="M343" s="243" t="s">
        <v>21</v>
      </c>
      <c r="N343" s="244" t="s">
        <v>47</v>
      </c>
      <c r="O343" s="48"/>
      <c r="P343" s="245">
        <f>O343*H343</f>
        <v>0</v>
      </c>
      <c r="Q343" s="245">
        <v>0.17818000000000001</v>
      </c>
      <c r="R343" s="245">
        <f>Q343*H343</f>
        <v>0.50246760000000001</v>
      </c>
      <c r="S343" s="245">
        <v>0</v>
      </c>
      <c r="T343" s="246">
        <f>S343*H343</f>
        <v>0</v>
      </c>
      <c r="AR343" s="25" t="s">
        <v>191</v>
      </c>
      <c r="AT343" s="25" t="s">
        <v>186</v>
      </c>
      <c r="AU343" s="25" t="s">
        <v>85</v>
      </c>
      <c r="AY343" s="25" t="s">
        <v>184</v>
      </c>
      <c r="BE343" s="247">
        <f>IF(N343="základní",J343,0)</f>
        <v>0</v>
      </c>
      <c r="BF343" s="247">
        <f>IF(N343="snížená",J343,0)</f>
        <v>0</v>
      </c>
      <c r="BG343" s="247">
        <f>IF(N343="zákl. přenesená",J343,0)</f>
        <v>0</v>
      </c>
      <c r="BH343" s="247">
        <f>IF(N343="sníž. přenesená",J343,0)</f>
        <v>0</v>
      </c>
      <c r="BI343" s="247">
        <f>IF(N343="nulová",J343,0)</f>
        <v>0</v>
      </c>
      <c r="BJ343" s="25" t="s">
        <v>83</v>
      </c>
      <c r="BK343" s="247">
        <f>ROUND(I343*H343,2)</f>
        <v>0</v>
      </c>
      <c r="BL343" s="25" t="s">
        <v>191</v>
      </c>
      <c r="BM343" s="25" t="s">
        <v>545</v>
      </c>
    </row>
    <row r="344" s="13" customFormat="1">
      <c r="B344" s="262"/>
      <c r="C344" s="263"/>
      <c r="D344" s="248" t="s">
        <v>195</v>
      </c>
      <c r="E344" s="264" t="s">
        <v>21</v>
      </c>
      <c r="F344" s="265" t="s">
        <v>209</v>
      </c>
      <c r="G344" s="263"/>
      <c r="H344" s="264" t="s">
        <v>21</v>
      </c>
      <c r="I344" s="266"/>
      <c r="J344" s="263"/>
      <c r="K344" s="263"/>
      <c r="L344" s="267"/>
      <c r="M344" s="268"/>
      <c r="N344" s="269"/>
      <c r="O344" s="269"/>
      <c r="P344" s="269"/>
      <c r="Q344" s="269"/>
      <c r="R344" s="269"/>
      <c r="S344" s="269"/>
      <c r="T344" s="270"/>
      <c r="AT344" s="271" t="s">
        <v>195</v>
      </c>
      <c r="AU344" s="271" t="s">
        <v>85</v>
      </c>
      <c r="AV344" s="13" t="s">
        <v>83</v>
      </c>
      <c r="AW344" s="13" t="s">
        <v>39</v>
      </c>
      <c r="AX344" s="13" t="s">
        <v>76</v>
      </c>
      <c r="AY344" s="271" t="s">
        <v>184</v>
      </c>
    </row>
    <row r="345" s="12" customFormat="1">
      <c r="B345" s="251"/>
      <c r="C345" s="252"/>
      <c r="D345" s="248" t="s">
        <v>195</v>
      </c>
      <c r="E345" s="253" t="s">
        <v>21</v>
      </c>
      <c r="F345" s="254" t="s">
        <v>546</v>
      </c>
      <c r="G345" s="252"/>
      <c r="H345" s="255">
        <v>2.8199999999999998</v>
      </c>
      <c r="I345" s="256"/>
      <c r="J345" s="252"/>
      <c r="K345" s="252"/>
      <c r="L345" s="257"/>
      <c r="M345" s="258"/>
      <c r="N345" s="259"/>
      <c r="O345" s="259"/>
      <c r="P345" s="259"/>
      <c r="Q345" s="259"/>
      <c r="R345" s="259"/>
      <c r="S345" s="259"/>
      <c r="T345" s="260"/>
      <c r="AT345" s="261" t="s">
        <v>195</v>
      </c>
      <c r="AU345" s="261" t="s">
        <v>85</v>
      </c>
      <c r="AV345" s="12" t="s">
        <v>85</v>
      </c>
      <c r="AW345" s="12" t="s">
        <v>39</v>
      </c>
      <c r="AX345" s="12" t="s">
        <v>83</v>
      </c>
      <c r="AY345" s="261" t="s">
        <v>184</v>
      </c>
    </row>
    <row r="346" s="1" customFormat="1" ht="25.5" customHeight="1">
      <c r="B346" s="47"/>
      <c r="C346" s="236" t="s">
        <v>547</v>
      </c>
      <c r="D346" s="236" t="s">
        <v>186</v>
      </c>
      <c r="E346" s="237" t="s">
        <v>548</v>
      </c>
      <c r="F346" s="238" t="s">
        <v>549</v>
      </c>
      <c r="G346" s="239" t="s">
        <v>315</v>
      </c>
      <c r="H346" s="240">
        <v>2.4049999999999998</v>
      </c>
      <c r="I346" s="241"/>
      <c r="J346" s="242">
        <f>ROUND(I346*H346,2)</f>
        <v>0</v>
      </c>
      <c r="K346" s="238" t="s">
        <v>190</v>
      </c>
      <c r="L346" s="73"/>
      <c r="M346" s="243" t="s">
        <v>21</v>
      </c>
      <c r="N346" s="244" t="s">
        <v>47</v>
      </c>
      <c r="O346" s="48"/>
      <c r="P346" s="245">
        <f>O346*H346</f>
        <v>0</v>
      </c>
      <c r="Q346" s="245">
        <v>0.10842</v>
      </c>
      <c r="R346" s="245">
        <f>Q346*H346</f>
        <v>0.26075009999999998</v>
      </c>
      <c r="S346" s="245">
        <v>0</v>
      </c>
      <c r="T346" s="246">
        <f>S346*H346</f>
        <v>0</v>
      </c>
      <c r="AR346" s="25" t="s">
        <v>191</v>
      </c>
      <c r="AT346" s="25" t="s">
        <v>186</v>
      </c>
      <c r="AU346" s="25" t="s">
        <v>85</v>
      </c>
      <c r="AY346" s="25" t="s">
        <v>184</v>
      </c>
      <c r="BE346" s="247">
        <f>IF(N346="základní",J346,0)</f>
        <v>0</v>
      </c>
      <c r="BF346" s="247">
        <f>IF(N346="snížená",J346,0)</f>
        <v>0</v>
      </c>
      <c r="BG346" s="247">
        <f>IF(N346="zákl. přenesená",J346,0)</f>
        <v>0</v>
      </c>
      <c r="BH346" s="247">
        <f>IF(N346="sníž. přenesená",J346,0)</f>
        <v>0</v>
      </c>
      <c r="BI346" s="247">
        <f>IF(N346="nulová",J346,0)</f>
        <v>0</v>
      </c>
      <c r="BJ346" s="25" t="s">
        <v>83</v>
      </c>
      <c r="BK346" s="247">
        <f>ROUND(I346*H346,2)</f>
        <v>0</v>
      </c>
      <c r="BL346" s="25" t="s">
        <v>191</v>
      </c>
      <c r="BM346" s="25" t="s">
        <v>550</v>
      </c>
    </row>
    <row r="347" s="13" customFormat="1">
      <c r="B347" s="262"/>
      <c r="C347" s="263"/>
      <c r="D347" s="248" t="s">
        <v>195</v>
      </c>
      <c r="E347" s="264" t="s">
        <v>21</v>
      </c>
      <c r="F347" s="265" t="s">
        <v>409</v>
      </c>
      <c r="G347" s="263"/>
      <c r="H347" s="264" t="s">
        <v>21</v>
      </c>
      <c r="I347" s="266"/>
      <c r="J347" s="263"/>
      <c r="K347" s="263"/>
      <c r="L347" s="267"/>
      <c r="M347" s="268"/>
      <c r="N347" s="269"/>
      <c r="O347" s="269"/>
      <c r="P347" s="269"/>
      <c r="Q347" s="269"/>
      <c r="R347" s="269"/>
      <c r="S347" s="269"/>
      <c r="T347" s="270"/>
      <c r="AT347" s="271" t="s">
        <v>195</v>
      </c>
      <c r="AU347" s="271" t="s">
        <v>85</v>
      </c>
      <c r="AV347" s="13" t="s">
        <v>83</v>
      </c>
      <c r="AW347" s="13" t="s">
        <v>39</v>
      </c>
      <c r="AX347" s="13" t="s">
        <v>76</v>
      </c>
      <c r="AY347" s="271" t="s">
        <v>184</v>
      </c>
    </row>
    <row r="348" s="12" customFormat="1">
      <c r="B348" s="251"/>
      <c r="C348" s="252"/>
      <c r="D348" s="248" t="s">
        <v>195</v>
      </c>
      <c r="E348" s="253" t="s">
        <v>21</v>
      </c>
      <c r="F348" s="254" t="s">
        <v>551</v>
      </c>
      <c r="G348" s="252"/>
      <c r="H348" s="255">
        <v>2.4049999999999998</v>
      </c>
      <c r="I348" s="256"/>
      <c r="J348" s="252"/>
      <c r="K348" s="252"/>
      <c r="L348" s="257"/>
      <c r="M348" s="258"/>
      <c r="N348" s="259"/>
      <c r="O348" s="259"/>
      <c r="P348" s="259"/>
      <c r="Q348" s="259"/>
      <c r="R348" s="259"/>
      <c r="S348" s="259"/>
      <c r="T348" s="260"/>
      <c r="AT348" s="261" t="s">
        <v>195</v>
      </c>
      <c r="AU348" s="261" t="s">
        <v>85</v>
      </c>
      <c r="AV348" s="12" t="s">
        <v>85</v>
      </c>
      <c r="AW348" s="12" t="s">
        <v>39</v>
      </c>
      <c r="AX348" s="12" t="s">
        <v>83</v>
      </c>
      <c r="AY348" s="261" t="s">
        <v>184</v>
      </c>
    </row>
    <row r="349" s="1" customFormat="1" ht="25.5" customHeight="1">
      <c r="B349" s="47"/>
      <c r="C349" s="236" t="s">
        <v>552</v>
      </c>
      <c r="D349" s="236" t="s">
        <v>186</v>
      </c>
      <c r="E349" s="237" t="s">
        <v>553</v>
      </c>
      <c r="F349" s="238" t="s">
        <v>554</v>
      </c>
      <c r="G349" s="239" t="s">
        <v>315</v>
      </c>
      <c r="H349" s="240">
        <v>4.54</v>
      </c>
      <c r="I349" s="241"/>
      <c r="J349" s="242">
        <f>ROUND(I349*H349,2)</f>
        <v>0</v>
      </c>
      <c r="K349" s="238" t="s">
        <v>190</v>
      </c>
      <c r="L349" s="73"/>
      <c r="M349" s="243" t="s">
        <v>21</v>
      </c>
      <c r="N349" s="244" t="s">
        <v>47</v>
      </c>
      <c r="O349" s="48"/>
      <c r="P349" s="245">
        <f>O349*H349</f>
        <v>0</v>
      </c>
      <c r="Q349" s="245">
        <v>0.0078499999999999993</v>
      </c>
      <c r="R349" s="245">
        <f>Q349*H349</f>
        <v>0.035638999999999997</v>
      </c>
      <c r="S349" s="245">
        <v>0</v>
      </c>
      <c r="T349" s="246">
        <f>S349*H349</f>
        <v>0</v>
      </c>
      <c r="AR349" s="25" t="s">
        <v>191</v>
      </c>
      <c r="AT349" s="25" t="s">
        <v>186</v>
      </c>
      <c r="AU349" s="25" t="s">
        <v>85</v>
      </c>
      <c r="AY349" s="25" t="s">
        <v>184</v>
      </c>
      <c r="BE349" s="247">
        <f>IF(N349="základní",J349,0)</f>
        <v>0</v>
      </c>
      <c r="BF349" s="247">
        <f>IF(N349="snížená",J349,0)</f>
        <v>0</v>
      </c>
      <c r="BG349" s="247">
        <f>IF(N349="zákl. přenesená",J349,0)</f>
        <v>0</v>
      </c>
      <c r="BH349" s="247">
        <f>IF(N349="sníž. přenesená",J349,0)</f>
        <v>0</v>
      </c>
      <c r="BI349" s="247">
        <f>IF(N349="nulová",J349,0)</f>
        <v>0</v>
      </c>
      <c r="BJ349" s="25" t="s">
        <v>83</v>
      </c>
      <c r="BK349" s="247">
        <f>ROUND(I349*H349,2)</f>
        <v>0</v>
      </c>
      <c r="BL349" s="25" t="s">
        <v>191</v>
      </c>
      <c r="BM349" s="25" t="s">
        <v>555</v>
      </c>
    </row>
    <row r="350" s="1" customFormat="1">
      <c r="B350" s="47"/>
      <c r="C350" s="75"/>
      <c r="D350" s="248" t="s">
        <v>193</v>
      </c>
      <c r="E350" s="75"/>
      <c r="F350" s="249" t="s">
        <v>556</v>
      </c>
      <c r="G350" s="75"/>
      <c r="H350" s="75"/>
      <c r="I350" s="204"/>
      <c r="J350" s="75"/>
      <c r="K350" s="75"/>
      <c r="L350" s="73"/>
      <c r="M350" s="250"/>
      <c r="N350" s="48"/>
      <c r="O350" s="48"/>
      <c r="P350" s="48"/>
      <c r="Q350" s="48"/>
      <c r="R350" s="48"/>
      <c r="S350" s="48"/>
      <c r="T350" s="96"/>
      <c r="AT350" s="25" t="s">
        <v>193</v>
      </c>
      <c r="AU350" s="25" t="s">
        <v>85</v>
      </c>
    </row>
    <row r="351" s="13" customFormat="1">
      <c r="B351" s="262"/>
      <c r="C351" s="263"/>
      <c r="D351" s="248" t="s">
        <v>195</v>
      </c>
      <c r="E351" s="264" t="s">
        <v>21</v>
      </c>
      <c r="F351" s="265" t="s">
        <v>209</v>
      </c>
      <c r="G351" s="263"/>
      <c r="H351" s="264" t="s">
        <v>21</v>
      </c>
      <c r="I351" s="266"/>
      <c r="J351" s="263"/>
      <c r="K351" s="263"/>
      <c r="L351" s="267"/>
      <c r="M351" s="268"/>
      <c r="N351" s="269"/>
      <c r="O351" s="269"/>
      <c r="P351" s="269"/>
      <c r="Q351" s="269"/>
      <c r="R351" s="269"/>
      <c r="S351" s="269"/>
      <c r="T351" s="270"/>
      <c r="AT351" s="271" t="s">
        <v>195</v>
      </c>
      <c r="AU351" s="271" t="s">
        <v>85</v>
      </c>
      <c r="AV351" s="13" t="s">
        <v>83</v>
      </c>
      <c r="AW351" s="13" t="s">
        <v>39</v>
      </c>
      <c r="AX351" s="13" t="s">
        <v>76</v>
      </c>
      <c r="AY351" s="271" t="s">
        <v>184</v>
      </c>
    </row>
    <row r="352" s="12" customFormat="1">
      <c r="B352" s="251"/>
      <c r="C352" s="252"/>
      <c r="D352" s="248" t="s">
        <v>195</v>
      </c>
      <c r="E352" s="253" t="s">
        <v>21</v>
      </c>
      <c r="F352" s="254" t="s">
        <v>557</v>
      </c>
      <c r="G352" s="252"/>
      <c r="H352" s="255">
        <v>4.54</v>
      </c>
      <c r="I352" s="256"/>
      <c r="J352" s="252"/>
      <c r="K352" s="252"/>
      <c r="L352" s="257"/>
      <c r="M352" s="258"/>
      <c r="N352" s="259"/>
      <c r="O352" s="259"/>
      <c r="P352" s="259"/>
      <c r="Q352" s="259"/>
      <c r="R352" s="259"/>
      <c r="S352" s="259"/>
      <c r="T352" s="260"/>
      <c r="AT352" s="261" t="s">
        <v>195</v>
      </c>
      <c r="AU352" s="261" t="s">
        <v>85</v>
      </c>
      <c r="AV352" s="12" t="s">
        <v>85</v>
      </c>
      <c r="AW352" s="12" t="s">
        <v>39</v>
      </c>
      <c r="AX352" s="12" t="s">
        <v>83</v>
      </c>
      <c r="AY352" s="261" t="s">
        <v>184</v>
      </c>
    </row>
    <row r="353" s="1" customFormat="1" ht="51" customHeight="1">
      <c r="B353" s="47"/>
      <c r="C353" s="236" t="s">
        <v>558</v>
      </c>
      <c r="D353" s="236" t="s">
        <v>186</v>
      </c>
      <c r="E353" s="237" t="s">
        <v>559</v>
      </c>
      <c r="F353" s="238" t="s">
        <v>560</v>
      </c>
      <c r="G353" s="239" t="s">
        <v>370</v>
      </c>
      <c r="H353" s="240">
        <v>22.056000000000001</v>
      </c>
      <c r="I353" s="241"/>
      <c r="J353" s="242">
        <f>ROUND(I353*H353,2)</f>
        <v>0</v>
      </c>
      <c r="K353" s="238" t="s">
        <v>190</v>
      </c>
      <c r="L353" s="73"/>
      <c r="M353" s="243" t="s">
        <v>21</v>
      </c>
      <c r="N353" s="244" t="s">
        <v>47</v>
      </c>
      <c r="O353" s="48"/>
      <c r="P353" s="245">
        <f>O353*H353</f>
        <v>0</v>
      </c>
      <c r="Q353" s="245">
        <v>0.0054400000000000004</v>
      </c>
      <c r="R353" s="245">
        <f>Q353*H353</f>
        <v>0.11998464000000002</v>
      </c>
      <c r="S353" s="245">
        <v>0</v>
      </c>
      <c r="T353" s="246">
        <f>S353*H353</f>
        <v>0</v>
      </c>
      <c r="AR353" s="25" t="s">
        <v>191</v>
      </c>
      <c r="AT353" s="25" t="s">
        <v>186</v>
      </c>
      <c r="AU353" s="25" t="s">
        <v>85</v>
      </c>
      <c r="AY353" s="25" t="s">
        <v>184</v>
      </c>
      <c r="BE353" s="247">
        <f>IF(N353="základní",J353,0)</f>
        <v>0</v>
      </c>
      <c r="BF353" s="247">
        <f>IF(N353="snížená",J353,0)</f>
        <v>0</v>
      </c>
      <c r="BG353" s="247">
        <f>IF(N353="zákl. přenesená",J353,0)</f>
        <v>0</v>
      </c>
      <c r="BH353" s="247">
        <f>IF(N353="sníž. přenesená",J353,0)</f>
        <v>0</v>
      </c>
      <c r="BI353" s="247">
        <f>IF(N353="nulová",J353,0)</f>
        <v>0</v>
      </c>
      <c r="BJ353" s="25" t="s">
        <v>83</v>
      </c>
      <c r="BK353" s="247">
        <f>ROUND(I353*H353,2)</f>
        <v>0</v>
      </c>
      <c r="BL353" s="25" t="s">
        <v>191</v>
      </c>
      <c r="BM353" s="25" t="s">
        <v>561</v>
      </c>
    </row>
    <row r="354" s="1" customFormat="1">
      <c r="B354" s="47"/>
      <c r="C354" s="75"/>
      <c r="D354" s="248" t="s">
        <v>193</v>
      </c>
      <c r="E354" s="75"/>
      <c r="F354" s="249" t="s">
        <v>562</v>
      </c>
      <c r="G354" s="75"/>
      <c r="H354" s="75"/>
      <c r="I354" s="204"/>
      <c r="J354" s="75"/>
      <c r="K354" s="75"/>
      <c r="L354" s="73"/>
      <c r="M354" s="250"/>
      <c r="N354" s="48"/>
      <c r="O354" s="48"/>
      <c r="P354" s="48"/>
      <c r="Q354" s="48"/>
      <c r="R354" s="48"/>
      <c r="S354" s="48"/>
      <c r="T354" s="96"/>
      <c r="AT354" s="25" t="s">
        <v>193</v>
      </c>
      <c r="AU354" s="25" t="s">
        <v>85</v>
      </c>
    </row>
    <row r="355" s="13" customFormat="1">
      <c r="B355" s="262"/>
      <c r="C355" s="263"/>
      <c r="D355" s="248" t="s">
        <v>195</v>
      </c>
      <c r="E355" s="264" t="s">
        <v>21</v>
      </c>
      <c r="F355" s="265" t="s">
        <v>209</v>
      </c>
      <c r="G355" s="263"/>
      <c r="H355" s="264" t="s">
        <v>21</v>
      </c>
      <c r="I355" s="266"/>
      <c r="J355" s="263"/>
      <c r="K355" s="263"/>
      <c r="L355" s="267"/>
      <c r="M355" s="268"/>
      <c r="N355" s="269"/>
      <c r="O355" s="269"/>
      <c r="P355" s="269"/>
      <c r="Q355" s="269"/>
      <c r="R355" s="269"/>
      <c r="S355" s="269"/>
      <c r="T355" s="270"/>
      <c r="AT355" s="271" t="s">
        <v>195</v>
      </c>
      <c r="AU355" s="271" t="s">
        <v>85</v>
      </c>
      <c r="AV355" s="13" t="s">
        <v>83</v>
      </c>
      <c r="AW355" s="13" t="s">
        <v>39</v>
      </c>
      <c r="AX355" s="13" t="s">
        <v>76</v>
      </c>
      <c r="AY355" s="271" t="s">
        <v>184</v>
      </c>
    </row>
    <row r="356" s="12" customFormat="1">
      <c r="B356" s="251"/>
      <c r="C356" s="252"/>
      <c r="D356" s="248" t="s">
        <v>195</v>
      </c>
      <c r="E356" s="253" t="s">
        <v>21</v>
      </c>
      <c r="F356" s="254" t="s">
        <v>563</v>
      </c>
      <c r="G356" s="252"/>
      <c r="H356" s="255">
        <v>12.685000000000001</v>
      </c>
      <c r="I356" s="256"/>
      <c r="J356" s="252"/>
      <c r="K356" s="252"/>
      <c r="L356" s="257"/>
      <c r="M356" s="258"/>
      <c r="N356" s="259"/>
      <c r="O356" s="259"/>
      <c r="P356" s="259"/>
      <c r="Q356" s="259"/>
      <c r="R356" s="259"/>
      <c r="S356" s="259"/>
      <c r="T356" s="260"/>
      <c r="AT356" s="261" t="s">
        <v>195</v>
      </c>
      <c r="AU356" s="261" t="s">
        <v>85</v>
      </c>
      <c r="AV356" s="12" t="s">
        <v>85</v>
      </c>
      <c r="AW356" s="12" t="s">
        <v>39</v>
      </c>
      <c r="AX356" s="12" t="s">
        <v>76</v>
      </c>
      <c r="AY356" s="261" t="s">
        <v>184</v>
      </c>
    </row>
    <row r="357" s="13" customFormat="1">
      <c r="B357" s="262"/>
      <c r="C357" s="263"/>
      <c r="D357" s="248" t="s">
        <v>195</v>
      </c>
      <c r="E357" s="264" t="s">
        <v>21</v>
      </c>
      <c r="F357" s="265" t="s">
        <v>409</v>
      </c>
      <c r="G357" s="263"/>
      <c r="H357" s="264" t="s">
        <v>21</v>
      </c>
      <c r="I357" s="266"/>
      <c r="J357" s="263"/>
      <c r="K357" s="263"/>
      <c r="L357" s="267"/>
      <c r="M357" s="268"/>
      <c r="N357" s="269"/>
      <c r="O357" s="269"/>
      <c r="P357" s="269"/>
      <c r="Q357" s="269"/>
      <c r="R357" s="269"/>
      <c r="S357" s="269"/>
      <c r="T357" s="270"/>
      <c r="AT357" s="271" t="s">
        <v>195</v>
      </c>
      <c r="AU357" s="271" t="s">
        <v>85</v>
      </c>
      <c r="AV357" s="13" t="s">
        <v>83</v>
      </c>
      <c r="AW357" s="13" t="s">
        <v>39</v>
      </c>
      <c r="AX357" s="13" t="s">
        <v>76</v>
      </c>
      <c r="AY357" s="271" t="s">
        <v>184</v>
      </c>
    </row>
    <row r="358" s="12" customFormat="1">
      <c r="B358" s="251"/>
      <c r="C358" s="252"/>
      <c r="D358" s="248" t="s">
        <v>195</v>
      </c>
      <c r="E358" s="253" t="s">
        <v>21</v>
      </c>
      <c r="F358" s="254" t="s">
        <v>564</v>
      </c>
      <c r="G358" s="252"/>
      <c r="H358" s="255">
        <v>9.3710000000000004</v>
      </c>
      <c r="I358" s="256"/>
      <c r="J358" s="252"/>
      <c r="K358" s="252"/>
      <c r="L358" s="257"/>
      <c r="M358" s="258"/>
      <c r="N358" s="259"/>
      <c r="O358" s="259"/>
      <c r="P358" s="259"/>
      <c r="Q358" s="259"/>
      <c r="R358" s="259"/>
      <c r="S358" s="259"/>
      <c r="T358" s="260"/>
      <c r="AT358" s="261" t="s">
        <v>195</v>
      </c>
      <c r="AU358" s="261" t="s">
        <v>85</v>
      </c>
      <c r="AV358" s="12" t="s">
        <v>85</v>
      </c>
      <c r="AW358" s="12" t="s">
        <v>39</v>
      </c>
      <c r="AX358" s="12" t="s">
        <v>76</v>
      </c>
      <c r="AY358" s="261" t="s">
        <v>184</v>
      </c>
    </row>
    <row r="359" s="14" customFormat="1">
      <c r="B359" s="272"/>
      <c r="C359" s="273"/>
      <c r="D359" s="248" t="s">
        <v>195</v>
      </c>
      <c r="E359" s="274" t="s">
        <v>21</v>
      </c>
      <c r="F359" s="275" t="s">
        <v>211</v>
      </c>
      <c r="G359" s="273"/>
      <c r="H359" s="276">
        <v>22.056000000000001</v>
      </c>
      <c r="I359" s="277"/>
      <c r="J359" s="273"/>
      <c r="K359" s="273"/>
      <c r="L359" s="278"/>
      <c r="M359" s="279"/>
      <c r="N359" s="280"/>
      <c r="O359" s="280"/>
      <c r="P359" s="280"/>
      <c r="Q359" s="280"/>
      <c r="R359" s="280"/>
      <c r="S359" s="280"/>
      <c r="T359" s="281"/>
      <c r="AT359" s="282" t="s">
        <v>195</v>
      </c>
      <c r="AU359" s="282" t="s">
        <v>85</v>
      </c>
      <c r="AV359" s="14" t="s">
        <v>191</v>
      </c>
      <c r="AW359" s="14" t="s">
        <v>39</v>
      </c>
      <c r="AX359" s="14" t="s">
        <v>83</v>
      </c>
      <c r="AY359" s="282" t="s">
        <v>184</v>
      </c>
    </row>
    <row r="360" s="1" customFormat="1" ht="51" customHeight="1">
      <c r="B360" s="47"/>
      <c r="C360" s="236" t="s">
        <v>565</v>
      </c>
      <c r="D360" s="236" t="s">
        <v>186</v>
      </c>
      <c r="E360" s="237" t="s">
        <v>566</v>
      </c>
      <c r="F360" s="238" t="s">
        <v>567</v>
      </c>
      <c r="G360" s="239" t="s">
        <v>370</v>
      </c>
      <c r="H360" s="240">
        <v>5.9450000000000003</v>
      </c>
      <c r="I360" s="241"/>
      <c r="J360" s="242">
        <f>ROUND(I360*H360,2)</f>
        <v>0</v>
      </c>
      <c r="K360" s="238" t="s">
        <v>190</v>
      </c>
      <c r="L360" s="73"/>
      <c r="M360" s="243" t="s">
        <v>21</v>
      </c>
      <c r="N360" s="244" t="s">
        <v>47</v>
      </c>
      <c r="O360" s="48"/>
      <c r="P360" s="245">
        <f>O360*H360</f>
        <v>0</v>
      </c>
      <c r="Q360" s="245">
        <v>0.010880000000000001</v>
      </c>
      <c r="R360" s="245">
        <f>Q360*H360</f>
        <v>0.064681600000000006</v>
      </c>
      <c r="S360" s="245">
        <v>0</v>
      </c>
      <c r="T360" s="246">
        <f>S360*H360</f>
        <v>0</v>
      </c>
      <c r="AR360" s="25" t="s">
        <v>191</v>
      </c>
      <c r="AT360" s="25" t="s">
        <v>186</v>
      </c>
      <c r="AU360" s="25" t="s">
        <v>85</v>
      </c>
      <c r="AY360" s="25" t="s">
        <v>184</v>
      </c>
      <c r="BE360" s="247">
        <f>IF(N360="základní",J360,0)</f>
        <v>0</v>
      </c>
      <c r="BF360" s="247">
        <f>IF(N360="snížená",J360,0)</f>
        <v>0</v>
      </c>
      <c r="BG360" s="247">
        <f>IF(N360="zákl. přenesená",J360,0)</f>
        <v>0</v>
      </c>
      <c r="BH360" s="247">
        <f>IF(N360="sníž. přenesená",J360,0)</f>
        <v>0</v>
      </c>
      <c r="BI360" s="247">
        <f>IF(N360="nulová",J360,0)</f>
        <v>0</v>
      </c>
      <c r="BJ360" s="25" t="s">
        <v>83</v>
      </c>
      <c r="BK360" s="247">
        <f>ROUND(I360*H360,2)</f>
        <v>0</v>
      </c>
      <c r="BL360" s="25" t="s">
        <v>191</v>
      </c>
      <c r="BM360" s="25" t="s">
        <v>568</v>
      </c>
    </row>
    <row r="361" s="1" customFormat="1">
      <c r="B361" s="47"/>
      <c r="C361" s="75"/>
      <c r="D361" s="248" t="s">
        <v>193</v>
      </c>
      <c r="E361" s="75"/>
      <c r="F361" s="249" t="s">
        <v>562</v>
      </c>
      <c r="G361" s="75"/>
      <c r="H361" s="75"/>
      <c r="I361" s="204"/>
      <c r="J361" s="75"/>
      <c r="K361" s="75"/>
      <c r="L361" s="73"/>
      <c r="M361" s="250"/>
      <c r="N361" s="48"/>
      <c r="O361" s="48"/>
      <c r="P361" s="48"/>
      <c r="Q361" s="48"/>
      <c r="R361" s="48"/>
      <c r="S361" s="48"/>
      <c r="T361" s="96"/>
      <c r="AT361" s="25" t="s">
        <v>193</v>
      </c>
      <c r="AU361" s="25" t="s">
        <v>85</v>
      </c>
    </row>
    <row r="362" s="12" customFormat="1">
      <c r="B362" s="251"/>
      <c r="C362" s="252"/>
      <c r="D362" s="248" t="s">
        <v>195</v>
      </c>
      <c r="E362" s="253" t="s">
        <v>21</v>
      </c>
      <c r="F362" s="254" t="s">
        <v>569</v>
      </c>
      <c r="G362" s="252"/>
      <c r="H362" s="255">
        <v>5.9450000000000003</v>
      </c>
      <c r="I362" s="256"/>
      <c r="J362" s="252"/>
      <c r="K362" s="252"/>
      <c r="L362" s="257"/>
      <c r="M362" s="258"/>
      <c r="N362" s="259"/>
      <c r="O362" s="259"/>
      <c r="P362" s="259"/>
      <c r="Q362" s="259"/>
      <c r="R362" s="259"/>
      <c r="S362" s="259"/>
      <c r="T362" s="260"/>
      <c r="AT362" s="261" t="s">
        <v>195</v>
      </c>
      <c r="AU362" s="261" t="s">
        <v>85</v>
      </c>
      <c r="AV362" s="12" t="s">
        <v>85</v>
      </c>
      <c r="AW362" s="12" t="s">
        <v>39</v>
      </c>
      <c r="AX362" s="12" t="s">
        <v>83</v>
      </c>
      <c r="AY362" s="261" t="s">
        <v>184</v>
      </c>
    </row>
    <row r="363" s="1" customFormat="1" ht="38.25" customHeight="1">
      <c r="B363" s="47"/>
      <c r="C363" s="236" t="s">
        <v>570</v>
      </c>
      <c r="D363" s="236" t="s">
        <v>186</v>
      </c>
      <c r="E363" s="237" t="s">
        <v>571</v>
      </c>
      <c r="F363" s="238" t="s">
        <v>572</v>
      </c>
      <c r="G363" s="239" t="s">
        <v>204</v>
      </c>
      <c r="H363" s="240">
        <v>2.3100000000000001</v>
      </c>
      <c r="I363" s="241"/>
      <c r="J363" s="242">
        <f>ROUND(I363*H363,2)</f>
        <v>0</v>
      </c>
      <c r="K363" s="238" t="s">
        <v>190</v>
      </c>
      <c r="L363" s="73"/>
      <c r="M363" s="243" t="s">
        <v>21</v>
      </c>
      <c r="N363" s="244" t="s">
        <v>47</v>
      </c>
      <c r="O363" s="48"/>
      <c r="P363" s="245">
        <f>O363*H363</f>
        <v>0</v>
      </c>
      <c r="Q363" s="245">
        <v>2.8888799999999999</v>
      </c>
      <c r="R363" s="245">
        <f>Q363*H363</f>
        <v>6.6733127999999997</v>
      </c>
      <c r="S363" s="245">
        <v>0</v>
      </c>
      <c r="T363" s="246">
        <f>S363*H363</f>
        <v>0</v>
      </c>
      <c r="AR363" s="25" t="s">
        <v>191</v>
      </c>
      <c r="AT363" s="25" t="s">
        <v>186</v>
      </c>
      <c r="AU363" s="25" t="s">
        <v>85</v>
      </c>
      <c r="AY363" s="25" t="s">
        <v>184</v>
      </c>
      <c r="BE363" s="247">
        <f>IF(N363="základní",J363,0)</f>
        <v>0</v>
      </c>
      <c r="BF363" s="247">
        <f>IF(N363="snížená",J363,0)</f>
        <v>0</v>
      </c>
      <c r="BG363" s="247">
        <f>IF(N363="zákl. přenesená",J363,0)</f>
        <v>0</v>
      </c>
      <c r="BH363" s="247">
        <f>IF(N363="sníž. přenesená",J363,0)</f>
        <v>0</v>
      </c>
      <c r="BI363" s="247">
        <f>IF(N363="nulová",J363,0)</f>
        <v>0</v>
      </c>
      <c r="BJ363" s="25" t="s">
        <v>83</v>
      </c>
      <c r="BK363" s="247">
        <f>ROUND(I363*H363,2)</f>
        <v>0</v>
      </c>
      <c r="BL363" s="25" t="s">
        <v>191</v>
      </c>
      <c r="BM363" s="25" t="s">
        <v>573</v>
      </c>
    </row>
    <row r="364" s="1" customFormat="1">
      <c r="B364" s="47"/>
      <c r="C364" s="75"/>
      <c r="D364" s="248" t="s">
        <v>193</v>
      </c>
      <c r="E364" s="75"/>
      <c r="F364" s="249" t="s">
        <v>574</v>
      </c>
      <c r="G364" s="75"/>
      <c r="H364" s="75"/>
      <c r="I364" s="204"/>
      <c r="J364" s="75"/>
      <c r="K364" s="75"/>
      <c r="L364" s="73"/>
      <c r="M364" s="250"/>
      <c r="N364" s="48"/>
      <c r="O364" s="48"/>
      <c r="P364" s="48"/>
      <c r="Q364" s="48"/>
      <c r="R364" s="48"/>
      <c r="S364" s="48"/>
      <c r="T364" s="96"/>
      <c r="AT364" s="25" t="s">
        <v>193</v>
      </c>
      <c r="AU364" s="25" t="s">
        <v>85</v>
      </c>
    </row>
    <row r="365" s="12" customFormat="1">
      <c r="B365" s="251"/>
      <c r="C365" s="252"/>
      <c r="D365" s="248" t="s">
        <v>195</v>
      </c>
      <c r="E365" s="253" t="s">
        <v>21</v>
      </c>
      <c r="F365" s="254" t="s">
        <v>575</v>
      </c>
      <c r="G365" s="252"/>
      <c r="H365" s="255">
        <v>2.3100000000000001</v>
      </c>
      <c r="I365" s="256"/>
      <c r="J365" s="252"/>
      <c r="K365" s="252"/>
      <c r="L365" s="257"/>
      <c r="M365" s="258"/>
      <c r="N365" s="259"/>
      <c r="O365" s="259"/>
      <c r="P365" s="259"/>
      <c r="Q365" s="259"/>
      <c r="R365" s="259"/>
      <c r="S365" s="259"/>
      <c r="T365" s="260"/>
      <c r="AT365" s="261" t="s">
        <v>195</v>
      </c>
      <c r="AU365" s="261" t="s">
        <v>85</v>
      </c>
      <c r="AV365" s="12" t="s">
        <v>85</v>
      </c>
      <c r="AW365" s="12" t="s">
        <v>39</v>
      </c>
      <c r="AX365" s="12" t="s">
        <v>83</v>
      </c>
      <c r="AY365" s="261" t="s">
        <v>184</v>
      </c>
    </row>
    <row r="366" s="1" customFormat="1" ht="25.5" customHeight="1">
      <c r="B366" s="47"/>
      <c r="C366" s="236" t="s">
        <v>576</v>
      </c>
      <c r="D366" s="236" t="s">
        <v>186</v>
      </c>
      <c r="E366" s="237" t="s">
        <v>577</v>
      </c>
      <c r="F366" s="238" t="s">
        <v>578</v>
      </c>
      <c r="G366" s="239" t="s">
        <v>204</v>
      </c>
      <c r="H366" s="240">
        <v>4.6200000000000001</v>
      </c>
      <c r="I366" s="241"/>
      <c r="J366" s="242">
        <f>ROUND(I366*H366,2)</f>
        <v>0</v>
      </c>
      <c r="K366" s="238" t="s">
        <v>190</v>
      </c>
      <c r="L366" s="73"/>
      <c r="M366" s="243" t="s">
        <v>21</v>
      </c>
      <c r="N366" s="244" t="s">
        <v>47</v>
      </c>
      <c r="O366" s="48"/>
      <c r="P366" s="245">
        <f>O366*H366</f>
        <v>0</v>
      </c>
      <c r="Q366" s="245">
        <v>0</v>
      </c>
      <c r="R366" s="245">
        <f>Q366*H366</f>
        <v>0</v>
      </c>
      <c r="S366" s="245">
        <v>0</v>
      </c>
      <c r="T366" s="246">
        <f>S366*H366</f>
        <v>0</v>
      </c>
      <c r="AR366" s="25" t="s">
        <v>191</v>
      </c>
      <c r="AT366" s="25" t="s">
        <v>186</v>
      </c>
      <c r="AU366" s="25" t="s">
        <v>85</v>
      </c>
      <c r="AY366" s="25" t="s">
        <v>184</v>
      </c>
      <c r="BE366" s="247">
        <f>IF(N366="základní",J366,0)</f>
        <v>0</v>
      </c>
      <c r="BF366" s="247">
        <f>IF(N366="snížená",J366,0)</f>
        <v>0</v>
      </c>
      <c r="BG366" s="247">
        <f>IF(N366="zákl. přenesená",J366,0)</f>
        <v>0</v>
      </c>
      <c r="BH366" s="247">
        <f>IF(N366="sníž. přenesená",J366,0)</f>
        <v>0</v>
      </c>
      <c r="BI366" s="247">
        <f>IF(N366="nulová",J366,0)</f>
        <v>0</v>
      </c>
      <c r="BJ366" s="25" t="s">
        <v>83</v>
      </c>
      <c r="BK366" s="247">
        <f>ROUND(I366*H366,2)</f>
        <v>0</v>
      </c>
      <c r="BL366" s="25" t="s">
        <v>191</v>
      </c>
      <c r="BM366" s="25" t="s">
        <v>579</v>
      </c>
    </row>
    <row r="367" s="1" customFormat="1">
      <c r="B367" s="47"/>
      <c r="C367" s="75"/>
      <c r="D367" s="248" t="s">
        <v>193</v>
      </c>
      <c r="E367" s="75"/>
      <c r="F367" s="249" t="s">
        <v>574</v>
      </c>
      <c r="G367" s="75"/>
      <c r="H367" s="75"/>
      <c r="I367" s="204"/>
      <c r="J367" s="75"/>
      <c r="K367" s="75"/>
      <c r="L367" s="73"/>
      <c r="M367" s="250"/>
      <c r="N367" s="48"/>
      <c r="O367" s="48"/>
      <c r="P367" s="48"/>
      <c r="Q367" s="48"/>
      <c r="R367" s="48"/>
      <c r="S367" s="48"/>
      <c r="T367" s="96"/>
      <c r="AT367" s="25" t="s">
        <v>193</v>
      </c>
      <c r="AU367" s="25" t="s">
        <v>85</v>
      </c>
    </row>
    <row r="368" s="12" customFormat="1">
      <c r="B368" s="251"/>
      <c r="C368" s="252"/>
      <c r="D368" s="248" t="s">
        <v>195</v>
      </c>
      <c r="E368" s="253" t="s">
        <v>21</v>
      </c>
      <c r="F368" s="254" t="s">
        <v>580</v>
      </c>
      <c r="G368" s="252"/>
      <c r="H368" s="255">
        <v>4.6200000000000001</v>
      </c>
      <c r="I368" s="256"/>
      <c r="J368" s="252"/>
      <c r="K368" s="252"/>
      <c r="L368" s="257"/>
      <c r="M368" s="258"/>
      <c r="N368" s="259"/>
      <c r="O368" s="259"/>
      <c r="P368" s="259"/>
      <c r="Q368" s="259"/>
      <c r="R368" s="259"/>
      <c r="S368" s="259"/>
      <c r="T368" s="260"/>
      <c r="AT368" s="261" t="s">
        <v>195</v>
      </c>
      <c r="AU368" s="261" t="s">
        <v>85</v>
      </c>
      <c r="AV368" s="12" t="s">
        <v>85</v>
      </c>
      <c r="AW368" s="12" t="s">
        <v>39</v>
      </c>
      <c r="AX368" s="12" t="s">
        <v>83</v>
      </c>
      <c r="AY368" s="261" t="s">
        <v>184</v>
      </c>
    </row>
    <row r="369" s="1" customFormat="1" ht="25.5" customHeight="1">
      <c r="B369" s="47"/>
      <c r="C369" s="236" t="s">
        <v>581</v>
      </c>
      <c r="D369" s="236" t="s">
        <v>186</v>
      </c>
      <c r="E369" s="237" t="s">
        <v>582</v>
      </c>
      <c r="F369" s="238" t="s">
        <v>583</v>
      </c>
      <c r="G369" s="239" t="s">
        <v>370</v>
      </c>
      <c r="H369" s="240">
        <v>84</v>
      </c>
      <c r="I369" s="241"/>
      <c r="J369" s="242">
        <f>ROUND(I369*H369,2)</f>
        <v>0</v>
      </c>
      <c r="K369" s="238" t="s">
        <v>190</v>
      </c>
      <c r="L369" s="73"/>
      <c r="M369" s="243" t="s">
        <v>21</v>
      </c>
      <c r="N369" s="244" t="s">
        <v>47</v>
      </c>
      <c r="O369" s="48"/>
      <c r="P369" s="245">
        <f>O369*H369</f>
        <v>0</v>
      </c>
      <c r="Q369" s="245">
        <v>0</v>
      </c>
      <c r="R369" s="245">
        <f>Q369*H369</f>
        <v>0</v>
      </c>
      <c r="S369" s="245">
        <v>0</v>
      </c>
      <c r="T369" s="246">
        <f>S369*H369</f>
        <v>0</v>
      </c>
      <c r="AR369" s="25" t="s">
        <v>191</v>
      </c>
      <c r="AT369" s="25" t="s">
        <v>186</v>
      </c>
      <c r="AU369" s="25" t="s">
        <v>85</v>
      </c>
      <c r="AY369" s="25" t="s">
        <v>184</v>
      </c>
      <c r="BE369" s="247">
        <f>IF(N369="základní",J369,0)</f>
        <v>0</v>
      </c>
      <c r="BF369" s="247">
        <f>IF(N369="snížená",J369,0)</f>
        <v>0</v>
      </c>
      <c r="BG369" s="247">
        <f>IF(N369="zákl. přenesená",J369,0)</f>
        <v>0</v>
      </c>
      <c r="BH369" s="247">
        <f>IF(N369="sníž. přenesená",J369,0)</f>
        <v>0</v>
      </c>
      <c r="BI369" s="247">
        <f>IF(N369="nulová",J369,0)</f>
        <v>0</v>
      </c>
      <c r="BJ369" s="25" t="s">
        <v>83</v>
      </c>
      <c r="BK369" s="247">
        <f>ROUND(I369*H369,2)</f>
        <v>0</v>
      </c>
      <c r="BL369" s="25" t="s">
        <v>191</v>
      </c>
      <c r="BM369" s="25" t="s">
        <v>584</v>
      </c>
    </row>
    <row r="370" s="1" customFormat="1">
      <c r="B370" s="47"/>
      <c r="C370" s="75"/>
      <c r="D370" s="248" t="s">
        <v>193</v>
      </c>
      <c r="E370" s="75"/>
      <c r="F370" s="249" t="s">
        <v>574</v>
      </c>
      <c r="G370" s="75"/>
      <c r="H370" s="75"/>
      <c r="I370" s="204"/>
      <c r="J370" s="75"/>
      <c r="K370" s="75"/>
      <c r="L370" s="73"/>
      <c r="M370" s="250"/>
      <c r="N370" s="48"/>
      <c r="O370" s="48"/>
      <c r="P370" s="48"/>
      <c r="Q370" s="48"/>
      <c r="R370" s="48"/>
      <c r="S370" s="48"/>
      <c r="T370" s="96"/>
      <c r="AT370" s="25" t="s">
        <v>193</v>
      </c>
      <c r="AU370" s="25" t="s">
        <v>85</v>
      </c>
    </row>
    <row r="371" s="12" customFormat="1">
      <c r="B371" s="251"/>
      <c r="C371" s="252"/>
      <c r="D371" s="248" t="s">
        <v>195</v>
      </c>
      <c r="E371" s="253" t="s">
        <v>21</v>
      </c>
      <c r="F371" s="254" t="s">
        <v>585</v>
      </c>
      <c r="G371" s="252"/>
      <c r="H371" s="255">
        <v>84</v>
      </c>
      <c r="I371" s="256"/>
      <c r="J371" s="252"/>
      <c r="K371" s="252"/>
      <c r="L371" s="257"/>
      <c r="M371" s="258"/>
      <c r="N371" s="259"/>
      <c r="O371" s="259"/>
      <c r="P371" s="259"/>
      <c r="Q371" s="259"/>
      <c r="R371" s="259"/>
      <c r="S371" s="259"/>
      <c r="T371" s="260"/>
      <c r="AT371" s="261" t="s">
        <v>195</v>
      </c>
      <c r="AU371" s="261" t="s">
        <v>85</v>
      </c>
      <c r="AV371" s="12" t="s">
        <v>85</v>
      </c>
      <c r="AW371" s="12" t="s">
        <v>39</v>
      </c>
      <c r="AX371" s="12" t="s">
        <v>83</v>
      </c>
      <c r="AY371" s="261" t="s">
        <v>184</v>
      </c>
    </row>
    <row r="372" s="1" customFormat="1" ht="25.5" customHeight="1">
      <c r="B372" s="47"/>
      <c r="C372" s="236" t="s">
        <v>586</v>
      </c>
      <c r="D372" s="236" t="s">
        <v>186</v>
      </c>
      <c r="E372" s="237" t="s">
        <v>587</v>
      </c>
      <c r="F372" s="238" t="s">
        <v>588</v>
      </c>
      <c r="G372" s="239" t="s">
        <v>370</v>
      </c>
      <c r="H372" s="240">
        <v>5.5999999999999996</v>
      </c>
      <c r="I372" s="241"/>
      <c r="J372" s="242">
        <f>ROUND(I372*H372,2)</f>
        <v>0</v>
      </c>
      <c r="K372" s="238" t="s">
        <v>190</v>
      </c>
      <c r="L372" s="73"/>
      <c r="M372" s="243" t="s">
        <v>21</v>
      </c>
      <c r="N372" s="244" t="s">
        <v>47</v>
      </c>
      <c r="O372" s="48"/>
      <c r="P372" s="245">
        <f>O372*H372</f>
        <v>0</v>
      </c>
      <c r="Q372" s="245">
        <v>0</v>
      </c>
      <c r="R372" s="245">
        <f>Q372*H372</f>
        <v>0</v>
      </c>
      <c r="S372" s="245">
        <v>0</v>
      </c>
      <c r="T372" s="246">
        <f>S372*H372</f>
        <v>0</v>
      </c>
      <c r="AR372" s="25" t="s">
        <v>191</v>
      </c>
      <c r="AT372" s="25" t="s">
        <v>186</v>
      </c>
      <c r="AU372" s="25" t="s">
        <v>85</v>
      </c>
      <c r="AY372" s="25" t="s">
        <v>184</v>
      </c>
      <c r="BE372" s="247">
        <f>IF(N372="základní",J372,0)</f>
        <v>0</v>
      </c>
      <c r="BF372" s="247">
        <f>IF(N372="snížená",J372,0)</f>
        <v>0</v>
      </c>
      <c r="BG372" s="247">
        <f>IF(N372="zákl. přenesená",J372,0)</f>
        <v>0</v>
      </c>
      <c r="BH372" s="247">
        <f>IF(N372="sníž. přenesená",J372,0)</f>
        <v>0</v>
      </c>
      <c r="BI372" s="247">
        <f>IF(N372="nulová",J372,0)</f>
        <v>0</v>
      </c>
      <c r="BJ372" s="25" t="s">
        <v>83</v>
      </c>
      <c r="BK372" s="247">
        <f>ROUND(I372*H372,2)</f>
        <v>0</v>
      </c>
      <c r="BL372" s="25" t="s">
        <v>191</v>
      </c>
      <c r="BM372" s="25" t="s">
        <v>589</v>
      </c>
    </row>
    <row r="373" s="1" customFormat="1">
      <c r="B373" s="47"/>
      <c r="C373" s="75"/>
      <c r="D373" s="248" t="s">
        <v>193</v>
      </c>
      <c r="E373" s="75"/>
      <c r="F373" s="249" t="s">
        <v>574</v>
      </c>
      <c r="G373" s="75"/>
      <c r="H373" s="75"/>
      <c r="I373" s="204"/>
      <c r="J373" s="75"/>
      <c r="K373" s="75"/>
      <c r="L373" s="73"/>
      <c r="M373" s="250"/>
      <c r="N373" s="48"/>
      <c r="O373" s="48"/>
      <c r="P373" s="48"/>
      <c r="Q373" s="48"/>
      <c r="R373" s="48"/>
      <c r="S373" s="48"/>
      <c r="T373" s="96"/>
      <c r="AT373" s="25" t="s">
        <v>193</v>
      </c>
      <c r="AU373" s="25" t="s">
        <v>85</v>
      </c>
    </row>
    <row r="374" s="12" customFormat="1">
      <c r="B374" s="251"/>
      <c r="C374" s="252"/>
      <c r="D374" s="248" t="s">
        <v>195</v>
      </c>
      <c r="E374" s="253" t="s">
        <v>21</v>
      </c>
      <c r="F374" s="254" t="s">
        <v>590</v>
      </c>
      <c r="G374" s="252"/>
      <c r="H374" s="255">
        <v>5.5999999999999996</v>
      </c>
      <c r="I374" s="256"/>
      <c r="J374" s="252"/>
      <c r="K374" s="252"/>
      <c r="L374" s="257"/>
      <c r="M374" s="258"/>
      <c r="N374" s="259"/>
      <c r="O374" s="259"/>
      <c r="P374" s="259"/>
      <c r="Q374" s="259"/>
      <c r="R374" s="259"/>
      <c r="S374" s="259"/>
      <c r="T374" s="260"/>
      <c r="AT374" s="261" t="s">
        <v>195</v>
      </c>
      <c r="AU374" s="261" t="s">
        <v>85</v>
      </c>
      <c r="AV374" s="12" t="s">
        <v>85</v>
      </c>
      <c r="AW374" s="12" t="s">
        <v>39</v>
      </c>
      <c r="AX374" s="12" t="s">
        <v>83</v>
      </c>
      <c r="AY374" s="261" t="s">
        <v>184</v>
      </c>
    </row>
    <row r="375" s="1" customFormat="1" ht="16.5" customHeight="1">
      <c r="B375" s="47"/>
      <c r="C375" s="236" t="s">
        <v>591</v>
      </c>
      <c r="D375" s="236" t="s">
        <v>186</v>
      </c>
      <c r="E375" s="237" t="s">
        <v>592</v>
      </c>
      <c r="F375" s="238" t="s">
        <v>593</v>
      </c>
      <c r="G375" s="239" t="s">
        <v>370</v>
      </c>
      <c r="H375" s="240">
        <v>21.285</v>
      </c>
      <c r="I375" s="241"/>
      <c r="J375" s="242">
        <f>ROUND(I375*H375,2)</f>
        <v>0</v>
      </c>
      <c r="K375" s="238" t="s">
        <v>21</v>
      </c>
      <c r="L375" s="73"/>
      <c r="M375" s="243" t="s">
        <v>21</v>
      </c>
      <c r="N375" s="244" t="s">
        <v>47</v>
      </c>
      <c r="O375" s="48"/>
      <c r="P375" s="245">
        <f>O375*H375</f>
        <v>0</v>
      </c>
      <c r="Q375" s="245">
        <v>0.014999999999999999</v>
      </c>
      <c r="R375" s="245">
        <f>Q375*H375</f>
        <v>0.31927499999999998</v>
      </c>
      <c r="S375" s="245">
        <v>0</v>
      </c>
      <c r="T375" s="246">
        <f>S375*H375</f>
        <v>0</v>
      </c>
      <c r="AR375" s="25" t="s">
        <v>191</v>
      </c>
      <c r="AT375" s="25" t="s">
        <v>186</v>
      </c>
      <c r="AU375" s="25" t="s">
        <v>85</v>
      </c>
      <c r="AY375" s="25" t="s">
        <v>184</v>
      </c>
      <c r="BE375" s="247">
        <f>IF(N375="základní",J375,0)</f>
        <v>0</v>
      </c>
      <c r="BF375" s="247">
        <f>IF(N375="snížená",J375,0)</f>
        <v>0</v>
      </c>
      <c r="BG375" s="247">
        <f>IF(N375="zákl. přenesená",J375,0)</f>
        <v>0</v>
      </c>
      <c r="BH375" s="247">
        <f>IF(N375="sníž. přenesená",J375,0)</f>
        <v>0</v>
      </c>
      <c r="BI375" s="247">
        <f>IF(N375="nulová",J375,0)</f>
        <v>0</v>
      </c>
      <c r="BJ375" s="25" t="s">
        <v>83</v>
      </c>
      <c r="BK375" s="247">
        <f>ROUND(I375*H375,2)</f>
        <v>0</v>
      </c>
      <c r="BL375" s="25" t="s">
        <v>191</v>
      </c>
      <c r="BM375" s="25" t="s">
        <v>594</v>
      </c>
    </row>
    <row r="376" s="13" customFormat="1">
      <c r="B376" s="262"/>
      <c r="C376" s="263"/>
      <c r="D376" s="248" t="s">
        <v>195</v>
      </c>
      <c r="E376" s="264" t="s">
        <v>21</v>
      </c>
      <c r="F376" s="265" t="s">
        <v>209</v>
      </c>
      <c r="G376" s="263"/>
      <c r="H376" s="264" t="s">
        <v>21</v>
      </c>
      <c r="I376" s="266"/>
      <c r="J376" s="263"/>
      <c r="K376" s="263"/>
      <c r="L376" s="267"/>
      <c r="M376" s="268"/>
      <c r="N376" s="269"/>
      <c r="O376" s="269"/>
      <c r="P376" s="269"/>
      <c r="Q376" s="269"/>
      <c r="R376" s="269"/>
      <c r="S376" s="269"/>
      <c r="T376" s="270"/>
      <c r="AT376" s="271" t="s">
        <v>195</v>
      </c>
      <c r="AU376" s="271" t="s">
        <v>85</v>
      </c>
      <c r="AV376" s="13" t="s">
        <v>83</v>
      </c>
      <c r="AW376" s="13" t="s">
        <v>39</v>
      </c>
      <c r="AX376" s="13" t="s">
        <v>76</v>
      </c>
      <c r="AY376" s="271" t="s">
        <v>184</v>
      </c>
    </row>
    <row r="377" s="12" customFormat="1">
      <c r="B377" s="251"/>
      <c r="C377" s="252"/>
      <c r="D377" s="248" t="s">
        <v>195</v>
      </c>
      <c r="E377" s="253" t="s">
        <v>21</v>
      </c>
      <c r="F377" s="254" t="s">
        <v>595</v>
      </c>
      <c r="G377" s="252"/>
      <c r="H377" s="255">
        <v>21.285</v>
      </c>
      <c r="I377" s="256"/>
      <c r="J377" s="252"/>
      <c r="K377" s="252"/>
      <c r="L377" s="257"/>
      <c r="M377" s="258"/>
      <c r="N377" s="259"/>
      <c r="O377" s="259"/>
      <c r="P377" s="259"/>
      <c r="Q377" s="259"/>
      <c r="R377" s="259"/>
      <c r="S377" s="259"/>
      <c r="T377" s="260"/>
      <c r="AT377" s="261" t="s">
        <v>195</v>
      </c>
      <c r="AU377" s="261" t="s">
        <v>85</v>
      </c>
      <c r="AV377" s="12" t="s">
        <v>85</v>
      </c>
      <c r="AW377" s="12" t="s">
        <v>39</v>
      </c>
      <c r="AX377" s="12" t="s">
        <v>83</v>
      </c>
      <c r="AY377" s="261" t="s">
        <v>184</v>
      </c>
    </row>
    <row r="378" s="1" customFormat="1" ht="16.5" customHeight="1">
      <c r="B378" s="47"/>
      <c r="C378" s="236" t="s">
        <v>596</v>
      </c>
      <c r="D378" s="236" t="s">
        <v>186</v>
      </c>
      <c r="E378" s="237" t="s">
        <v>597</v>
      </c>
      <c r="F378" s="238" t="s">
        <v>598</v>
      </c>
      <c r="G378" s="239" t="s">
        <v>189</v>
      </c>
      <c r="H378" s="240">
        <v>1</v>
      </c>
      <c r="I378" s="241"/>
      <c r="J378" s="242">
        <f>ROUND(I378*H378,2)</f>
        <v>0</v>
      </c>
      <c r="K378" s="238" t="s">
        <v>21</v>
      </c>
      <c r="L378" s="73"/>
      <c r="M378" s="243" t="s">
        <v>21</v>
      </c>
      <c r="N378" s="244" t="s">
        <v>47</v>
      </c>
      <c r="O378" s="48"/>
      <c r="P378" s="245">
        <f>O378*H378</f>
        <v>0</v>
      </c>
      <c r="Q378" s="245">
        <v>0.014999999999999999</v>
      </c>
      <c r="R378" s="245">
        <f>Q378*H378</f>
        <v>0.014999999999999999</v>
      </c>
      <c r="S378" s="245">
        <v>0</v>
      </c>
      <c r="T378" s="246">
        <f>S378*H378</f>
        <v>0</v>
      </c>
      <c r="AR378" s="25" t="s">
        <v>191</v>
      </c>
      <c r="AT378" s="25" t="s">
        <v>186</v>
      </c>
      <c r="AU378" s="25" t="s">
        <v>85</v>
      </c>
      <c r="AY378" s="25" t="s">
        <v>184</v>
      </c>
      <c r="BE378" s="247">
        <f>IF(N378="základní",J378,0)</f>
        <v>0</v>
      </c>
      <c r="BF378" s="247">
        <f>IF(N378="snížená",J378,0)</f>
        <v>0</v>
      </c>
      <c r="BG378" s="247">
        <f>IF(N378="zákl. přenesená",J378,0)</f>
        <v>0</v>
      </c>
      <c r="BH378" s="247">
        <f>IF(N378="sníž. přenesená",J378,0)</f>
        <v>0</v>
      </c>
      <c r="BI378" s="247">
        <f>IF(N378="nulová",J378,0)</f>
        <v>0</v>
      </c>
      <c r="BJ378" s="25" t="s">
        <v>83</v>
      </c>
      <c r="BK378" s="247">
        <f>ROUND(I378*H378,2)</f>
        <v>0</v>
      </c>
      <c r="BL378" s="25" t="s">
        <v>191</v>
      </c>
      <c r="BM378" s="25" t="s">
        <v>599</v>
      </c>
    </row>
    <row r="379" s="12" customFormat="1">
      <c r="B379" s="251"/>
      <c r="C379" s="252"/>
      <c r="D379" s="248" t="s">
        <v>195</v>
      </c>
      <c r="E379" s="253" t="s">
        <v>21</v>
      </c>
      <c r="F379" s="254" t="s">
        <v>600</v>
      </c>
      <c r="G379" s="252"/>
      <c r="H379" s="255">
        <v>1</v>
      </c>
      <c r="I379" s="256"/>
      <c r="J379" s="252"/>
      <c r="K379" s="252"/>
      <c r="L379" s="257"/>
      <c r="M379" s="258"/>
      <c r="N379" s="259"/>
      <c r="O379" s="259"/>
      <c r="P379" s="259"/>
      <c r="Q379" s="259"/>
      <c r="R379" s="259"/>
      <c r="S379" s="259"/>
      <c r="T379" s="260"/>
      <c r="AT379" s="261" t="s">
        <v>195</v>
      </c>
      <c r="AU379" s="261" t="s">
        <v>85</v>
      </c>
      <c r="AV379" s="12" t="s">
        <v>85</v>
      </c>
      <c r="AW379" s="12" t="s">
        <v>39</v>
      </c>
      <c r="AX379" s="12" t="s">
        <v>83</v>
      </c>
      <c r="AY379" s="261" t="s">
        <v>184</v>
      </c>
    </row>
    <row r="380" s="12" customFormat="1">
      <c r="B380" s="251"/>
      <c r="C380" s="252"/>
      <c r="D380" s="248" t="s">
        <v>195</v>
      </c>
      <c r="E380" s="253" t="s">
        <v>21</v>
      </c>
      <c r="F380" s="254" t="s">
        <v>21</v>
      </c>
      <c r="G380" s="252"/>
      <c r="H380" s="255">
        <v>0</v>
      </c>
      <c r="I380" s="256"/>
      <c r="J380" s="252"/>
      <c r="K380" s="252"/>
      <c r="L380" s="257"/>
      <c r="M380" s="258"/>
      <c r="N380" s="259"/>
      <c r="O380" s="259"/>
      <c r="P380" s="259"/>
      <c r="Q380" s="259"/>
      <c r="R380" s="259"/>
      <c r="S380" s="259"/>
      <c r="T380" s="260"/>
      <c r="AT380" s="261" t="s">
        <v>195</v>
      </c>
      <c r="AU380" s="261" t="s">
        <v>85</v>
      </c>
      <c r="AV380" s="12" t="s">
        <v>85</v>
      </c>
      <c r="AW380" s="12" t="s">
        <v>39</v>
      </c>
      <c r="AX380" s="12" t="s">
        <v>76</v>
      </c>
      <c r="AY380" s="261" t="s">
        <v>184</v>
      </c>
    </row>
    <row r="381" s="1" customFormat="1" ht="25.5" customHeight="1">
      <c r="B381" s="47"/>
      <c r="C381" s="236" t="s">
        <v>601</v>
      </c>
      <c r="D381" s="236" t="s">
        <v>186</v>
      </c>
      <c r="E381" s="237" t="s">
        <v>602</v>
      </c>
      <c r="F381" s="238" t="s">
        <v>603</v>
      </c>
      <c r="G381" s="239" t="s">
        <v>315</v>
      </c>
      <c r="H381" s="240">
        <v>11.880000000000001</v>
      </c>
      <c r="I381" s="241"/>
      <c r="J381" s="242">
        <f>ROUND(I381*H381,2)</f>
        <v>0</v>
      </c>
      <c r="K381" s="238" t="s">
        <v>190</v>
      </c>
      <c r="L381" s="73"/>
      <c r="M381" s="243" t="s">
        <v>21</v>
      </c>
      <c r="N381" s="244" t="s">
        <v>47</v>
      </c>
      <c r="O381" s="48"/>
      <c r="P381" s="245">
        <f>O381*H381</f>
        <v>0</v>
      </c>
      <c r="Q381" s="245">
        <v>0.26723000000000002</v>
      </c>
      <c r="R381" s="245">
        <f>Q381*H381</f>
        <v>3.1746924000000005</v>
      </c>
      <c r="S381" s="245">
        <v>0</v>
      </c>
      <c r="T381" s="246">
        <f>S381*H381</f>
        <v>0</v>
      </c>
      <c r="AR381" s="25" t="s">
        <v>191</v>
      </c>
      <c r="AT381" s="25" t="s">
        <v>186</v>
      </c>
      <c r="AU381" s="25" t="s">
        <v>85</v>
      </c>
      <c r="AY381" s="25" t="s">
        <v>184</v>
      </c>
      <c r="BE381" s="247">
        <f>IF(N381="základní",J381,0)</f>
        <v>0</v>
      </c>
      <c r="BF381" s="247">
        <f>IF(N381="snížená",J381,0)</f>
        <v>0</v>
      </c>
      <c r="BG381" s="247">
        <f>IF(N381="zákl. přenesená",J381,0)</f>
        <v>0</v>
      </c>
      <c r="BH381" s="247">
        <f>IF(N381="sníž. přenesená",J381,0)</f>
        <v>0</v>
      </c>
      <c r="BI381" s="247">
        <f>IF(N381="nulová",J381,0)</f>
        <v>0</v>
      </c>
      <c r="BJ381" s="25" t="s">
        <v>83</v>
      </c>
      <c r="BK381" s="247">
        <f>ROUND(I381*H381,2)</f>
        <v>0</v>
      </c>
      <c r="BL381" s="25" t="s">
        <v>191</v>
      </c>
      <c r="BM381" s="25" t="s">
        <v>604</v>
      </c>
    </row>
    <row r="382" s="1" customFormat="1">
      <c r="B382" s="47"/>
      <c r="C382" s="75"/>
      <c r="D382" s="248" t="s">
        <v>193</v>
      </c>
      <c r="E382" s="75"/>
      <c r="F382" s="249" t="s">
        <v>605</v>
      </c>
      <c r="G382" s="75"/>
      <c r="H382" s="75"/>
      <c r="I382" s="204"/>
      <c r="J382" s="75"/>
      <c r="K382" s="75"/>
      <c r="L382" s="73"/>
      <c r="M382" s="250"/>
      <c r="N382" s="48"/>
      <c r="O382" s="48"/>
      <c r="P382" s="48"/>
      <c r="Q382" s="48"/>
      <c r="R382" s="48"/>
      <c r="S382" s="48"/>
      <c r="T382" s="96"/>
      <c r="AT382" s="25" t="s">
        <v>193</v>
      </c>
      <c r="AU382" s="25" t="s">
        <v>85</v>
      </c>
    </row>
    <row r="383" s="13" customFormat="1">
      <c r="B383" s="262"/>
      <c r="C383" s="263"/>
      <c r="D383" s="248" t="s">
        <v>195</v>
      </c>
      <c r="E383" s="264" t="s">
        <v>21</v>
      </c>
      <c r="F383" s="265" t="s">
        <v>209</v>
      </c>
      <c r="G383" s="263"/>
      <c r="H383" s="264" t="s">
        <v>21</v>
      </c>
      <c r="I383" s="266"/>
      <c r="J383" s="263"/>
      <c r="K383" s="263"/>
      <c r="L383" s="267"/>
      <c r="M383" s="268"/>
      <c r="N383" s="269"/>
      <c r="O383" s="269"/>
      <c r="P383" s="269"/>
      <c r="Q383" s="269"/>
      <c r="R383" s="269"/>
      <c r="S383" s="269"/>
      <c r="T383" s="270"/>
      <c r="AT383" s="271" t="s">
        <v>195</v>
      </c>
      <c r="AU383" s="271" t="s">
        <v>85</v>
      </c>
      <c r="AV383" s="13" t="s">
        <v>83</v>
      </c>
      <c r="AW383" s="13" t="s">
        <v>39</v>
      </c>
      <c r="AX383" s="13" t="s">
        <v>76</v>
      </c>
      <c r="AY383" s="271" t="s">
        <v>184</v>
      </c>
    </row>
    <row r="384" s="12" customFormat="1">
      <c r="B384" s="251"/>
      <c r="C384" s="252"/>
      <c r="D384" s="248" t="s">
        <v>195</v>
      </c>
      <c r="E384" s="253" t="s">
        <v>21</v>
      </c>
      <c r="F384" s="254" t="s">
        <v>606</v>
      </c>
      <c r="G384" s="252"/>
      <c r="H384" s="255">
        <v>10.560000000000001</v>
      </c>
      <c r="I384" s="256"/>
      <c r="J384" s="252"/>
      <c r="K384" s="252"/>
      <c r="L384" s="257"/>
      <c r="M384" s="258"/>
      <c r="N384" s="259"/>
      <c r="O384" s="259"/>
      <c r="P384" s="259"/>
      <c r="Q384" s="259"/>
      <c r="R384" s="259"/>
      <c r="S384" s="259"/>
      <c r="T384" s="260"/>
      <c r="AT384" s="261" t="s">
        <v>195</v>
      </c>
      <c r="AU384" s="261" t="s">
        <v>85</v>
      </c>
      <c r="AV384" s="12" t="s">
        <v>85</v>
      </c>
      <c r="AW384" s="12" t="s">
        <v>39</v>
      </c>
      <c r="AX384" s="12" t="s">
        <v>76</v>
      </c>
      <c r="AY384" s="261" t="s">
        <v>184</v>
      </c>
    </row>
    <row r="385" s="12" customFormat="1">
      <c r="B385" s="251"/>
      <c r="C385" s="252"/>
      <c r="D385" s="248" t="s">
        <v>195</v>
      </c>
      <c r="E385" s="253" t="s">
        <v>21</v>
      </c>
      <c r="F385" s="254" t="s">
        <v>607</v>
      </c>
      <c r="G385" s="252"/>
      <c r="H385" s="255">
        <v>1.3200000000000001</v>
      </c>
      <c r="I385" s="256"/>
      <c r="J385" s="252"/>
      <c r="K385" s="252"/>
      <c r="L385" s="257"/>
      <c r="M385" s="258"/>
      <c r="N385" s="259"/>
      <c r="O385" s="259"/>
      <c r="P385" s="259"/>
      <c r="Q385" s="259"/>
      <c r="R385" s="259"/>
      <c r="S385" s="259"/>
      <c r="T385" s="260"/>
      <c r="AT385" s="261" t="s">
        <v>195</v>
      </c>
      <c r="AU385" s="261" t="s">
        <v>85</v>
      </c>
      <c r="AV385" s="12" t="s">
        <v>85</v>
      </c>
      <c r="AW385" s="12" t="s">
        <v>39</v>
      </c>
      <c r="AX385" s="12" t="s">
        <v>76</v>
      </c>
      <c r="AY385" s="261" t="s">
        <v>184</v>
      </c>
    </row>
    <row r="386" s="14" customFormat="1">
      <c r="B386" s="272"/>
      <c r="C386" s="273"/>
      <c r="D386" s="248" t="s">
        <v>195</v>
      </c>
      <c r="E386" s="274" t="s">
        <v>21</v>
      </c>
      <c r="F386" s="275" t="s">
        <v>211</v>
      </c>
      <c r="G386" s="273"/>
      <c r="H386" s="276">
        <v>11.880000000000001</v>
      </c>
      <c r="I386" s="277"/>
      <c r="J386" s="273"/>
      <c r="K386" s="273"/>
      <c r="L386" s="278"/>
      <c r="M386" s="279"/>
      <c r="N386" s="280"/>
      <c r="O386" s="280"/>
      <c r="P386" s="280"/>
      <c r="Q386" s="280"/>
      <c r="R386" s="280"/>
      <c r="S386" s="280"/>
      <c r="T386" s="281"/>
      <c r="AT386" s="282" t="s">
        <v>195</v>
      </c>
      <c r="AU386" s="282" t="s">
        <v>85</v>
      </c>
      <c r="AV386" s="14" t="s">
        <v>191</v>
      </c>
      <c r="AW386" s="14" t="s">
        <v>39</v>
      </c>
      <c r="AX386" s="14" t="s">
        <v>83</v>
      </c>
      <c r="AY386" s="282" t="s">
        <v>184</v>
      </c>
    </row>
    <row r="387" s="1" customFormat="1" ht="76.5" customHeight="1">
      <c r="B387" s="47"/>
      <c r="C387" s="236" t="s">
        <v>608</v>
      </c>
      <c r="D387" s="236" t="s">
        <v>186</v>
      </c>
      <c r="E387" s="237" t="s">
        <v>609</v>
      </c>
      <c r="F387" s="238" t="s">
        <v>610</v>
      </c>
      <c r="G387" s="239" t="s">
        <v>370</v>
      </c>
      <c r="H387" s="240">
        <v>48.043999999999997</v>
      </c>
      <c r="I387" s="241"/>
      <c r="J387" s="242">
        <f>ROUND(I387*H387,2)</f>
        <v>0</v>
      </c>
      <c r="K387" s="238" t="s">
        <v>190</v>
      </c>
      <c r="L387" s="73"/>
      <c r="M387" s="243" t="s">
        <v>21</v>
      </c>
      <c r="N387" s="244" t="s">
        <v>47</v>
      </c>
      <c r="O387" s="48"/>
      <c r="P387" s="245">
        <f>O387*H387</f>
        <v>0</v>
      </c>
      <c r="Q387" s="245">
        <v>0.36703000000000002</v>
      </c>
      <c r="R387" s="245">
        <f>Q387*H387</f>
        <v>17.633589319999999</v>
      </c>
      <c r="S387" s="245">
        <v>0</v>
      </c>
      <c r="T387" s="246">
        <f>S387*H387</f>
        <v>0</v>
      </c>
      <c r="AR387" s="25" t="s">
        <v>191</v>
      </c>
      <c r="AT387" s="25" t="s">
        <v>186</v>
      </c>
      <c r="AU387" s="25" t="s">
        <v>85</v>
      </c>
      <c r="AY387" s="25" t="s">
        <v>184</v>
      </c>
      <c r="BE387" s="247">
        <f>IF(N387="základní",J387,0)</f>
        <v>0</v>
      </c>
      <c r="BF387" s="247">
        <f>IF(N387="snížená",J387,0)</f>
        <v>0</v>
      </c>
      <c r="BG387" s="247">
        <f>IF(N387="zákl. přenesená",J387,0)</f>
        <v>0</v>
      </c>
      <c r="BH387" s="247">
        <f>IF(N387="sníž. přenesená",J387,0)</f>
        <v>0</v>
      </c>
      <c r="BI387" s="247">
        <f>IF(N387="nulová",J387,0)</f>
        <v>0</v>
      </c>
      <c r="BJ387" s="25" t="s">
        <v>83</v>
      </c>
      <c r="BK387" s="247">
        <f>ROUND(I387*H387,2)</f>
        <v>0</v>
      </c>
      <c r="BL387" s="25" t="s">
        <v>191</v>
      </c>
      <c r="BM387" s="25" t="s">
        <v>611</v>
      </c>
    </row>
    <row r="388" s="1" customFormat="1">
      <c r="B388" s="47"/>
      <c r="C388" s="75"/>
      <c r="D388" s="248" t="s">
        <v>193</v>
      </c>
      <c r="E388" s="75"/>
      <c r="F388" s="249" t="s">
        <v>612</v>
      </c>
      <c r="G388" s="75"/>
      <c r="H388" s="75"/>
      <c r="I388" s="204"/>
      <c r="J388" s="75"/>
      <c r="K388" s="75"/>
      <c r="L388" s="73"/>
      <c r="M388" s="250"/>
      <c r="N388" s="48"/>
      <c r="O388" s="48"/>
      <c r="P388" s="48"/>
      <c r="Q388" s="48"/>
      <c r="R388" s="48"/>
      <c r="S388" s="48"/>
      <c r="T388" s="96"/>
      <c r="AT388" s="25" t="s">
        <v>193</v>
      </c>
      <c r="AU388" s="25" t="s">
        <v>85</v>
      </c>
    </row>
    <row r="389" s="13" customFormat="1">
      <c r="B389" s="262"/>
      <c r="C389" s="263"/>
      <c r="D389" s="248" t="s">
        <v>195</v>
      </c>
      <c r="E389" s="264" t="s">
        <v>21</v>
      </c>
      <c r="F389" s="265" t="s">
        <v>613</v>
      </c>
      <c r="G389" s="263"/>
      <c r="H389" s="264" t="s">
        <v>21</v>
      </c>
      <c r="I389" s="266"/>
      <c r="J389" s="263"/>
      <c r="K389" s="263"/>
      <c r="L389" s="267"/>
      <c r="M389" s="268"/>
      <c r="N389" s="269"/>
      <c r="O389" s="269"/>
      <c r="P389" s="269"/>
      <c r="Q389" s="269"/>
      <c r="R389" s="269"/>
      <c r="S389" s="269"/>
      <c r="T389" s="270"/>
      <c r="AT389" s="271" t="s">
        <v>195</v>
      </c>
      <c r="AU389" s="271" t="s">
        <v>85</v>
      </c>
      <c r="AV389" s="13" t="s">
        <v>83</v>
      </c>
      <c r="AW389" s="13" t="s">
        <v>39</v>
      </c>
      <c r="AX389" s="13" t="s">
        <v>76</v>
      </c>
      <c r="AY389" s="271" t="s">
        <v>184</v>
      </c>
    </row>
    <row r="390" s="12" customFormat="1">
      <c r="B390" s="251"/>
      <c r="C390" s="252"/>
      <c r="D390" s="248" t="s">
        <v>195</v>
      </c>
      <c r="E390" s="253" t="s">
        <v>21</v>
      </c>
      <c r="F390" s="254" t="s">
        <v>614</v>
      </c>
      <c r="G390" s="252"/>
      <c r="H390" s="255">
        <v>48.043999999999997</v>
      </c>
      <c r="I390" s="256"/>
      <c r="J390" s="252"/>
      <c r="K390" s="252"/>
      <c r="L390" s="257"/>
      <c r="M390" s="258"/>
      <c r="N390" s="259"/>
      <c r="O390" s="259"/>
      <c r="P390" s="259"/>
      <c r="Q390" s="259"/>
      <c r="R390" s="259"/>
      <c r="S390" s="259"/>
      <c r="T390" s="260"/>
      <c r="AT390" s="261" t="s">
        <v>195</v>
      </c>
      <c r="AU390" s="261" t="s">
        <v>85</v>
      </c>
      <c r="AV390" s="12" t="s">
        <v>85</v>
      </c>
      <c r="AW390" s="12" t="s">
        <v>39</v>
      </c>
      <c r="AX390" s="12" t="s">
        <v>83</v>
      </c>
      <c r="AY390" s="261" t="s">
        <v>184</v>
      </c>
    </row>
    <row r="391" s="11" customFormat="1" ht="29.88" customHeight="1">
      <c r="B391" s="220"/>
      <c r="C391" s="221"/>
      <c r="D391" s="222" t="s">
        <v>75</v>
      </c>
      <c r="E391" s="234" t="s">
        <v>191</v>
      </c>
      <c r="F391" s="234" t="s">
        <v>615</v>
      </c>
      <c r="G391" s="221"/>
      <c r="H391" s="221"/>
      <c r="I391" s="224"/>
      <c r="J391" s="235">
        <f>BK391</f>
        <v>0</v>
      </c>
      <c r="K391" s="221"/>
      <c r="L391" s="226"/>
      <c r="M391" s="227"/>
      <c r="N391" s="228"/>
      <c r="O391" s="228"/>
      <c r="P391" s="229">
        <f>SUM(P392:P414)</f>
        <v>0</v>
      </c>
      <c r="Q391" s="228"/>
      <c r="R391" s="229">
        <f>SUM(R392:R414)</f>
        <v>10.92698554</v>
      </c>
      <c r="S391" s="228"/>
      <c r="T391" s="230">
        <f>SUM(T392:T414)</f>
        <v>0</v>
      </c>
      <c r="AR391" s="231" t="s">
        <v>83</v>
      </c>
      <c r="AT391" s="232" t="s">
        <v>75</v>
      </c>
      <c r="AU391" s="232" t="s">
        <v>83</v>
      </c>
      <c r="AY391" s="231" t="s">
        <v>184</v>
      </c>
      <c r="BK391" s="233">
        <f>SUM(BK392:BK414)</f>
        <v>0</v>
      </c>
    </row>
    <row r="392" s="1" customFormat="1" ht="38.25" customHeight="1">
      <c r="B392" s="47"/>
      <c r="C392" s="236" t="s">
        <v>616</v>
      </c>
      <c r="D392" s="236" t="s">
        <v>186</v>
      </c>
      <c r="E392" s="237" t="s">
        <v>617</v>
      </c>
      <c r="F392" s="238" t="s">
        <v>618</v>
      </c>
      <c r="G392" s="239" t="s">
        <v>189</v>
      </c>
      <c r="H392" s="240">
        <v>145</v>
      </c>
      <c r="I392" s="241"/>
      <c r="J392" s="242">
        <f>ROUND(I392*H392,2)</f>
        <v>0</v>
      </c>
      <c r="K392" s="238" t="s">
        <v>190</v>
      </c>
      <c r="L392" s="73"/>
      <c r="M392" s="243" t="s">
        <v>21</v>
      </c>
      <c r="N392" s="244" t="s">
        <v>47</v>
      </c>
      <c r="O392" s="48"/>
      <c r="P392" s="245">
        <f>O392*H392</f>
        <v>0</v>
      </c>
      <c r="Q392" s="245">
        <v>0.0022899999999999999</v>
      </c>
      <c r="R392" s="245">
        <f>Q392*H392</f>
        <v>0.33205000000000001</v>
      </c>
      <c r="S392" s="245">
        <v>0</v>
      </c>
      <c r="T392" s="246">
        <f>S392*H392</f>
        <v>0</v>
      </c>
      <c r="AR392" s="25" t="s">
        <v>191</v>
      </c>
      <c r="AT392" s="25" t="s">
        <v>186</v>
      </c>
      <c r="AU392" s="25" t="s">
        <v>85</v>
      </c>
      <c r="AY392" s="25" t="s">
        <v>184</v>
      </c>
      <c r="BE392" s="247">
        <f>IF(N392="základní",J392,0)</f>
        <v>0</v>
      </c>
      <c r="BF392" s="247">
        <f>IF(N392="snížená",J392,0)</f>
        <v>0</v>
      </c>
      <c r="BG392" s="247">
        <f>IF(N392="zákl. přenesená",J392,0)</f>
        <v>0</v>
      </c>
      <c r="BH392" s="247">
        <f>IF(N392="sníž. přenesená",J392,0)</f>
        <v>0</v>
      </c>
      <c r="BI392" s="247">
        <f>IF(N392="nulová",J392,0)</f>
        <v>0</v>
      </c>
      <c r="BJ392" s="25" t="s">
        <v>83</v>
      </c>
      <c r="BK392" s="247">
        <f>ROUND(I392*H392,2)</f>
        <v>0</v>
      </c>
      <c r="BL392" s="25" t="s">
        <v>191</v>
      </c>
      <c r="BM392" s="25" t="s">
        <v>619</v>
      </c>
    </row>
    <row r="393" s="1" customFormat="1">
      <c r="B393" s="47"/>
      <c r="C393" s="75"/>
      <c r="D393" s="248" t="s">
        <v>193</v>
      </c>
      <c r="E393" s="75"/>
      <c r="F393" s="249" t="s">
        <v>620</v>
      </c>
      <c r="G393" s="75"/>
      <c r="H393" s="75"/>
      <c r="I393" s="204"/>
      <c r="J393" s="75"/>
      <c r="K393" s="75"/>
      <c r="L393" s="73"/>
      <c r="M393" s="250"/>
      <c r="N393" s="48"/>
      <c r="O393" s="48"/>
      <c r="P393" s="48"/>
      <c r="Q393" s="48"/>
      <c r="R393" s="48"/>
      <c r="S393" s="48"/>
      <c r="T393" s="96"/>
      <c r="AT393" s="25" t="s">
        <v>193</v>
      </c>
      <c r="AU393" s="25" t="s">
        <v>85</v>
      </c>
    </row>
    <row r="394" s="12" customFormat="1">
      <c r="B394" s="251"/>
      <c r="C394" s="252"/>
      <c r="D394" s="248" t="s">
        <v>195</v>
      </c>
      <c r="E394" s="253" t="s">
        <v>21</v>
      </c>
      <c r="F394" s="254" t="s">
        <v>621</v>
      </c>
      <c r="G394" s="252"/>
      <c r="H394" s="255">
        <v>145</v>
      </c>
      <c r="I394" s="256"/>
      <c r="J394" s="252"/>
      <c r="K394" s="252"/>
      <c r="L394" s="257"/>
      <c r="M394" s="258"/>
      <c r="N394" s="259"/>
      <c r="O394" s="259"/>
      <c r="P394" s="259"/>
      <c r="Q394" s="259"/>
      <c r="R394" s="259"/>
      <c r="S394" s="259"/>
      <c r="T394" s="260"/>
      <c r="AT394" s="261" t="s">
        <v>195</v>
      </c>
      <c r="AU394" s="261" t="s">
        <v>85</v>
      </c>
      <c r="AV394" s="12" t="s">
        <v>85</v>
      </c>
      <c r="AW394" s="12" t="s">
        <v>39</v>
      </c>
      <c r="AX394" s="12" t="s">
        <v>83</v>
      </c>
      <c r="AY394" s="261" t="s">
        <v>184</v>
      </c>
    </row>
    <row r="395" s="1" customFormat="1" ht="16.5" customHeight="1">
      <c r="B395" s="47"/>
      <c r="C395" s="283" t="s">
        <v>622</v>
      </c>
      <c r="D395" s="283" t="s">
        <v>303</v>
      </c>
      <c r="E395" s="284" t="s">
        <v>623</v>
      </c>
      <c r="F395" s="285" t="s">
        <v>624</v>
      </c>
      <c r="G395" s="286" t="s">
        <v>189</v>
      </c>
      <c r="H395" s="287">
        <v>145</v>
      </c>
      <c r="I395" s="288"/>
      <c r="J395" s="289">
        <f>ROUND(I395*H395,2)</f>
        <v>0</v>
      </c>
      <c r="K395" s="285" t="s">
        <v>190</v>
      </c>
      <c r="L395" s="290"/>
      <c r="M395" s="291" t="s">
        <v>21</v>
      </c>
      <c r="N395" s="292" t="s">
        <v>47</v>
      </c>
      <c r="O395" s="48"/>
      <c r="P395" s="245">
        <f>O395*H395</f>
        <v>0</v>
      </c>
      <c r="Q395" s="245">
        <v>0.027</v>
      </c>
      <c r="R395" s="245">
        <f>Q395*H395</f>
        <v>3.915</v>
      </c>
      <c r="S395" s="245">
        <v>0</v>
      </c>
      <c r="T395" s="246">
        <f>S395*H395</f>
        <v>0</v>
      </c>
      <c r="AR395" s="25" t="s">
        <v>247</v>
      </c>
      <c r="AT395" s="25" t="s">
        <v>303</v>
      </c>
      <c r="AU395" s="25" t="s">
        <v>85</v>
      </c>
      <c r="AY395" s="25" t="s">
        <v>184</v>
      </c>
      <c r="BE395" s="247">
        <f>IF(N395="základní",J395,0)</f>
        <v>0</v>
      </c>
      <c r="BF395" s="247">
        <f>IF(N395="snížená",J395,0)</f>
        <v>0</v>
      </c>
      <c r="BG395" s="247">
        <f>IF(N395="zákl. přenesená",J395,0)</f>
        <v>0</v>
      </c>
      <c r="BH395" s="247">
        <f>IF(N395="sníž. přenesená",J395,0)</f>
        <v>0</v>
      </c>
      <c r="BI395" s="247">
        <f>IF(N395="nulová",J395,0)</f>
        <v>0</v>
      </c>
      <c r="BJ395" s="25" t="s">
        <v>83</v>
      </c>
      <c r="BK395" s="247">
        <f>ROUND(I395*H395,2)</f>
        <v>0</v>
      </c>
      <c r="BL395" s="25" t="s">
        <v>191</v>
      </c>
      <c r="BM395" s="25" t="s">
        <v>625</v>
      </c>
    </row>
    <row r="396" s="1" customFormat="1" ht="25.5" customHeight="1">
      <c r="B396" s="47"/>
      <c r="C396" s="236" t="s">
        <v>626</v>
      </c>
      <c r="D396" s="236" t="s">
        <v>186</v>
      </c>
      <c r="E396" s="237" t="s">
        <v>627</v>
      </c>
      <c r="F396" s="238" t="s">
        <v>628</v>
      </c>
      <c r="G396" s="239" t="s">
        <v>293</v>
      </c>
      <c r="H396" s="240">
        <v>0.033000000000000002</v>
      </c>
      <c r="I396" s="241"/>
      <c r="J396" s="242">
        <f>ROUND(I396*H396,2)</f>
        <v>0</v>
      </c>
      <c r="K396" s="238" t="s">
        <v>190</v>
      </c>
      <c r="L396" s="73"/>
      <c r="M396" s="243" t="s">
        <v>21</v>
      </c>
      <c r="N396" s="244" t="s">
        <v>47</v>
      </c>
      <c r="O396" s="48"/>
      <c r="P396" s="245">
        <f>O396*H396</f>
        <v>0</v>
      </c>
      <c r="Q396" s="245">
        <v>0.019539999999999998</v>
      </c>
      <c r="R396" s="245">
        <f>Q396*H396</f>
        <v>0.00064481999999999994</v>
      </c>
      <c r="S396" s="245">
        <v>0</v>
      </c>
      <c r="T396" s="246">
        <f>S396*H396</f>
        <v>0</v>
      </c>
      <c r="AR396" s="25" t="s">
        <v>191</v>
      </c>
      <c r="AT396" s="25" t="s">
        <v>186</v>
      </c>
      <c r="AU396" s="25" t="s">
        <v>85</v>
      </c>
      <c r="AY396" s="25" t="s">
        <v>184</v>
      </c>
      <c r="BE396" s="247">
        <f>IF(N396="základní",J396,0)</f>
        <v>0</v>
      </c>
      <c r="BF396" s="247">
        <f>IF(N396="snížená",J396,0)</f>
        <v>0</v>
      </c>
      <c r="BG396" s="247">
        <f>IF(N396="zákl. přenesená",J396,0)</f>
        <v>0</v>
      </c>
      <c r="BH396" s="247">
        <f>IF(N396="sníž. přenesená",J396,0)</f>
        <v>0</v>
      </c>
      <c r="BI396" s="247">
        <f>IF(N396="nulová",J396,0)</f>
        <v>0</v>
      </c>
      <c r="BJ396" s="25" t="s">
        <v>83</v>
      </c>
      <c r="BK396" s="247">
        <f>ROUND(I396*H396,2)</f>
        <v>0</v>
      </c>
      <c r="BL396" s="25" t="s">
        <v>191</v>
      </c>
      <c r="BM396" s="25" t="s">
        <v>629</v>
      </c>
    </row>
    <row r="397" s="1" customFormat="1">
      <c r="B397" s="47"/>
      <c r="C397" s="75"/>
      <c r="D397" s="248" t="s">
        <v>193</v>
      </c>
      <c r="E397" s="75"/>
      <c r="F397" s="249" t="s">
        <v>630</v>
      </c>
      <c r="G397" s="75"/>
      <c r="H397" s="75"/>
      <c r="I397" s="204"/>
      <c r="J397" s="75"/>
      <c r="K397" s="75"/>
      <c r="L397" s="73"/>
      <c r="M397" s="250"/>
      <c r="N397" s="48"/>
      <c r="O397" s="48"/>
      <c r="P397" s="48"/>
      <c r="Q397" s="48"/>
      <c r="R397" s="48"/>
      <c r="S397" s="48"/>
      <c r="T397" s="96"/>
      <c r="AT397" s="25" t="s">
        <v>193</v>
      </c>
      <c r="AU397" s="25" t="s">
        <v>85</v>
      </c>
    </row>
    <row r="398" s="12" customFormat="1">
      <c r="B398" s="251"/>
      <c r="C398" s="252"/>
      <c r="D398" s="248" t="s">
        <v>195</v>
      </c>
      <c r="E398" s="253" t="s">
        <v>21</v>
      </c>
      <c r="F398" s="254" t="s">
        <v>631</v>
      </c>
      <c r="G398" s="252"/>
      <c r="H398" s="255">
        <v>0.033000000000000002</v>
      </c>
      <c r="I398" s="256"/>
      <c r="J398" s="252"/>
      <c r="K398" s="252"/>
      <c r="L398" s="257"/>
      <c r="M398" s="258"/>
      <c r="N398" s="259"/>
      <c r="O398" s="259"/>
      <c r="P398" s="259"/>
      <c r="Q398" s="259"/>
      <c r="R398" s="259"/>
      <c r="S398" s="259"/>
      <c r="T398" s="260"/>
      <c r="AT398" s="261" t="s">
        <v>195</v>
      </c>
      <c r="AU398" s="261" t="s">
        <v>85</v>
      </c>
      <c r="AV398" s="12" t="s">
        <v>85</v>
      </c>
      <c r="AW398" s="12" t="s">
        <v>39</v>
      </c>
      <c r="AX398" s="12" t="s">
        <v>83</v>
      </c>
      <c r="AY398" s="261" t="s">
        <v>184</v>
      </c>
    </row>
    <row r="399" s="1" customFormat="1" ht="16.5" customHeight="1">
      <c r="B399" s="47"/>
      <c r="C399" s="283" t="s">
        <v>632</v>
      </c>
      <c r="D399" s="283" t="s">
        <v>303</v>
      </c>
      <c r="E399" s="284" t="s">
        <v>633</v>
      </c>
      <c r="F399" s="285" t="s">
        <v>634</v>
      </c>
      <c r="G399" s="286" t="s">
        <v>293</v>
      </c>
      <c r="H399" s="287">
        <v>0.033000000000000002</v>
      </c>
      <c r="I399" s="288"/>
      <c r="J399" s="289">
        <f>ROUND(I399*H399,2)</f>
        <v>0</v>
      </c>
      <c r="K399" s="285" t="s">
        <v>21</v>
      </c>
      <c r="L399" s="290"/>
      <c r="M399" s="291" t="s">
        <v>21</v>
      </c>
      <c r="N399" s="292" t="s">
        <v>47</v>
      </c>
      <c r="O399" s="48"/>
      <c r="P399" s="245">
        <f>O399*H399</f>
        <v>0</v>
      </c>
      <c r="Q399" s="245">
        <v>1</v>
      </c>
      <c r="R399" s="245">
        <f>Q399*H399</f>
        <v>0.033000000000000002</v>
      </c>
      <c r="S399" s="245">
        <v>0</v>
      </c>
      <c r="T399" s="246">
        <f>S399*H399</f>
        <v>0</v>
      </c>
      <c r="AR399" s="25" t="s">
        <v>247</v>
      </c>
      <c r="AT399" s="25" t="s">
        <v>303</v>
      </c>
      <c r="AU399" s="25" t="s">
        <v>85</v>
      </c>
      <c r="AY399" s="25" t="s">
        <v>184</v>
      </c>
      <c r="BE399" s="247">
        <f>IF(N399="základní",J399,0)</f>
        <v>0</v>
      </c>
      <c r="BF399" s="247">
        <f>IF(N399="snížená",J399,0)</f>
        <v>0</v>
      </c>
      <c r="BG399" s="247">
        <f>IF(N399="zákl. přenesená",J399,0)</f>
        <v>0</v>
      </c>
      <c r="BH399" s="247">
        <f>IF(N399="sníž. přenesená",J399,0)</f>
        <v>0</v>
      </c>
      <c r="BI399" s="247">
        <f>IF(N399="nulová",J399,0)</f>
        <v>0</v>
      </c>
      <c r="BJ399" s="25" t="s">
        <v>83</v>
      </c>
      <c r="BK399" s="247">
        <f>ROUND(I399*H399,2)</f>
        <v>0</v>
      </c>
      <c r="BL399" s="25" t="s">
        <v>191</v>
      </c>
      <c r="BM399" s="25" t="s">
        <v>635</v>
      </c>
    </row>
    <row r="400" s="1" customFormat="1" ht="16.5" customHeight="1">
      <c r="B400" s="47"/>
      <c r="C400" s="236" t="s">
        <v>636</v>
      </c>
      <c r="D400" s="236" t="s">
        <v>186</v>
      </c>
      <c r="E400" s="237" t="s">
        <v>637</v>
      </c>
      <c r="F400" s="238" t="s">
        <v>638</v>
      </c>
      <c r="G400" s="239" t="s">
        <v>204</v>
      </c>
      <c r="H400" s="240">
        <v>0.41599999999999998</v>
      </c>
      <c r="I400" s="241"/>
      <c r="J400" s="242">
        <f>ROUND(I400*H400,2)</f>
        <v>0</v>
      </c>
      <c r="K400" s="238" t="s">
        <v>190</v>
      </c>
      <c r="L400" s="73"/>
      <c r="M400" s="243" t="s">
        <v>21</v>
      </c>
      <c r="N400" s="244" t="s">
        <v>47</v>
      </c>
      <c r="O400" s="48"/>
      <c r="P400" s="245">
        <f>O400*H400</f>
        <v>0</v>
      </c>
      <c r="Q400" s="245">
        <v>2.4533999999999998</v>
      </c>
      <c r="R400" s="245">
        <f>Q400*H400</f>
        <v>1.0206143999999999</v>
      </c>
      <c r="S400" s="245">
        <v>0</v>
      </c>
      <c r="T400" s="246">
        <f>S400*H400</f>
        <v>0</v>
      </c>
      <c r="AR400" s="25" t="s">
        <v>191</v>
      </c>
      <c r="AT400" s="25" t="s">
        <v>186</v>
      </c>
      <c r="AU400" s="25" t="s">
        <v>85</v>
      </c>
      <c r="AY400" s="25" t="s">
        <v>184</v>
      </c>
      <c r="BE400" s="247">
        <f>IF(N400="základní",J400,0)</f>
        <v>0</v>
      </c>
      <c r="BF400" s="247">
        <f>IF(N400="snížená",J400,0)</f>
        <v>0</v>
      </c>
      <c r="BG400" s="247">
        <f>IF(N400="zákl. přenesená",J400,0)</f>
        <v>0</v>
      </c>
      <c r="BH400" s="247">
        <f>IF(N400="sníž. přenesená",J400,0)</f>
        <v>0</v>
      </c>
      <c r="BI400" s="247">
        <f>IF(N400="nulová",J400,0)</f>
        <v>0</v>
      </c>
      <c r="BJ400" s="25" t="s">
        <v>83</v>
      </c>
      <c r="BK400" s="247">
        <f>ROUND(I400*H400,2)</f>
        <v>0</v>
      </c>
      <c r="BL400" s="25" t="s">
        <v>191</v>
      </c>
      <c r="BM400" s="25" t="s">
        <v>639</v>
      </c>
    </row>
    <row r="401" s="12" customFormat="1">
      <c r="B401" s="251"/>
      <c r="C401" s="252"/>
      <c r="D401" s="248" t="s">
        <v>195</v>
      </c>
      <c r="E401" s="253" t="s">
        <v>21</v>
      </c>
      <c r="F401" s="254" t="s">
        <v>640</v>
      </c>
      <c r="G401" s="252"/>
      <c r="H401" s="255">
        <v>0.41599999999999998</v>
      </c>
      <c r="I401" s="256"/>
      <c r="J401" s="252"/>
      <c r="K401" s="252"/>
      <c r="L401" s="257"/>
      <c r="M401" s="258"/>
      <c r="N401" s="259"/>
      <c r="O401" s="259"/>
      <c r="P401" s="259"/>
      <c r="Q401" s="259"/>
      <c r="R401" s="259"/>
      <c r="S401" s="259"/>
      <c r="T401" s="260"/>
      <c r="AT401" s="261" t="s">
        <v>195</v>
      </c>
      <c r="AU401" s="261" t="s">
        <v>85</v>
      </c>
      <c r="AV401" s="12" t="s">
        <v>85</v>
      </c>
      <c r="AW401" s="12" t="s">
        <v>39</v>
      </c>
      <c r="AX401" s="12" t="s">
        <v>83</v>
      </c>
      <c r="AY401" s="261" t="s">
        <v>184</v>
      </c>
    </row>
    <row r="402" s="1" customFormat="1" ht="38.25" customHeight="1">
      <c r="B402" s="47"/>
      <c r="C402" s="236" t="s">
        <v>641</v>
      </c>
      <c r="D402" s="236" t="s">
        <v>186</v>
      </c>
      <c r="E402" s="237" t="s">
        <v>642</v>
      </c>
      <c r="F402" s="238" t="s">
        <v>643</v>
      </c>
      <c r="G402" s="239" t="s">
        <v>370</v>
      </c>
      <c r="H402" s="240">
        <v>13</v>
      </c>
      <c r="I402" s="241"/>
      <c r="J402" s="242">
        <f>ROUND(I402*H402,2)</f>
        <v>0</v>
      </c>
      <c r="K402" s="238" t="s">
        <v>190</v>
      </c>
      <c r="L402" s="73"/>
      <c r="M402" s="243" t="s">
        <v>21</v>
      </c>
      <c r="N402" s="244" t="s">
        <v>47</v>
      </c>
      <c r="O402" s="48"/>
      <c r="P402" s="245">
        <f>O402*H402</f>
        <v>0</v>
      </c>
      <c r="Q402" s="245">
        <v>0.033709999999999997</v>
      </c>
      <c r="R402" s="245">
        <f>Q402*H402</f>
        <v>0.43822999999999995</v>
      </c>
      <c r="S402" s="245">
        <v>0</v>
      </c>
      <c r="T402" s="246">
        <f>S402*H402</f>
        <v>0</v>
      </c>
      <c r="AR402" s="25" t="s">
        <v>191</v>
      </c>
      <c r="AT402" s="25" t="s">
        <v>186</v>
      </c>
      <c r="AU402" s="25" t="s">
        <v>85</v>
      </c>
      <c r="AY402" s="25" t="s">
        <v>184</v>
      </c>
      <c r="BE402" s="247">
        <f>IF(N402="základní",J402,0)</f>
        <v>0</v>
      </c>
      <c r="BF402" s="247">
        <f>IF(N402="snížená",J402,0)</f>
        <v>0</v>
      </c>
      <c r="BG402" s="247">
        <f>IF(N402="zákl. přenesená",J402,0)</f>
        <v>0</v>
      </c>
      <c r="BH402" s="247">
        <f>IF(N402="sníž. přenesená",J402,0)</f>
        <v>0</v>
      </c>
      <c r="BI402" s="247">
        <f>IF(N402="nulová",J402,0)</f>
        <v>0</v>
      </c>
      <c r="BJ402" s="25" t="s">
        <v>83</v>
      </c>
      <c r="BK402" s="247">
        <f>ROUND(I402*H402,2)</f>
        <v>0</v>
      </c>
      <c r="BL402" s="25" t="s">
        <v>191</v>
      </c>
      <c r="BM402" s="25" t="s">
        <v>644</v>
      </c>
    </row>
    <row r="403" s="1" customFormat="1">
      <c r="B403" s="47"/>
      <c r="C403" s="75"/>
      <c r="D403" s="248" t="s">
        <v>193</v>
      </c>
      <c r="E403" s="75"/>
      <c r="F403" s="249" t="s">
        <v>645</v>
      </c>
      <c r="G403" s="75"/>
      <c r="H403" s="75"/>
      <c r="I403" s="204"/>
      <c r="J403" s="75"/>
      <c r="K403" s="75"/>
      <c r="L403" s="73"/>
      <c r="M403" s="250"/>
      <c r="N403" s="48"/>
      <c r="O403" s="48"/>
      <c r="P403" s="48"/>
      <c r="Q403" s="48"/>
      <c r="R403" s="48"/>
      <c r="S403" s="48"/>
      <c r="T403" s="96"/>
      <c r="AT403" s="25" t="s">
        <v>193</v>
      </c>
      <c r="AU403" s="25" t="s">
        <v>85</v>
      </c>
    </row>
    <row r="404" s="12" customFormat="1">
      <c r="B404" s="251"/>
      <c r="C404" s="252"/>
      <c r="D404" s="248" t="s">
        <v>195</v>
      </c>
      <c r="E404" s="253" t="s">
        <v>21</v>
      </c>
      <c r="F404" s="254" t="s">
        <v>646</v>
      </c>
      <c r="G404" s="252"/>
      <c r="H404" s="255">
        <v>13</v>
      </c>
      <c r="I404" s="256"/>
      <c r="J404" s="252"/>
      <c r="K404" s="252"/>
      <c r="L404" s="257"/>
      <c r="M404" s="258"/>
      <c r="N404" s="259"/>
      <c r="O404" s="259"/>
      <c r="P404" s="259"/>
      <c r="Q404" s="259"/>
      <c r="R404" s="259"/>
      <c r="S404" s="259"/>
      <c r="T404" s="260"/>
      <c r="AT404" s="261" t="s">
        <v>195</v>
      </c>
      <c r="AU404" s="261" t="s">
        <v>85</v>
      </c>
      <c r="AV404" s="12" t="s">
        <v>85</v>
      </c>
      <c r="AW404" s="12" t="s">
        <v>39</v>
      </c>
      <c r="AX404" s="12" t="s">
        <v>83</v>
      </c>
      <c r="AY404" s="261" t="s">
        <v>184</v>
      </c>
    </row>
    <row r="405" s="1" customFormat="1" ht="25.5" customHeight="1">
      <c r="B405" s="47"/>
      <c r="C405" s="236" t="s">
        <v>647</v>
      </c>
      <c r="D405" s="236" t="s">
        <v>186</v>
      </c>
      <c r="E405" s="237" t="s">
        <v>648</v>
      </c>
      <c r="F405" s="238" t="s">
        <v>649</v>
      </c>
      <c r="G405" s="239" t="s">
        <v>293</v>
      </c>
      <c r="H405" s="240">
        <v>0.097000000000000003</v>
      </c>
      <c r="I405" s="241"/>
      <c r="J405" s="242">
        <f>ROUND(I405*H405,2)</f>
        <v>0</v>
      </c>
      <c r="K405" s="238" t="s">
        <v>190</v>
      </c>
      <c r="L405" s="73"/>
      <c r="M405" s="243" t="s">
        <v>21</v>
      </c>
      <c r="N405" s="244" t="s">
        <v>47</v>
      </c>
      <c r="O405" s="48"/>
      <c r="P405" s="245">
        <f>O405*H405</f>
        <v>0</v>
      </c>
      <c r="Q405" s="245">
        <v>1.0525599999999999</v>
      </c>
      <c r="R405" s="245">
        <f>Q405*H405</f>
        <v>0.10209831999999999</v>
      </c>
      <c r="S405" s="245">
        <v>0</v>
      </c>
      <c r="T405" s="246">
        <f>S405*H405</f>
        <v>0</v>
      </c>
      <c r="AR405" s="25" t="s">
        <v>191</v>
      </c>
      <c r="AT405" s="25" t="s">
        <v>186</v>
      </c>
      <c r="AU405" s="25" t="s">
        <v>85</v>
      </c>
      <c r="AY405" s="25" t="s">
        <v>184</v>
      </c>
      <c r="BE405" s="247">
        <f>IF(N405="základní",J405,0)</f>
        <v>0</v>
      </c>
      <c r="BF405" s="247">
        <f>IF(N405="snížená",J405,0)</f>
        <v>0</v>
      </c>
      <c r="BG405" s="247">
        <f>IF(N405="zákl. přenesená",J405,0)</f>
        <v>0</v>
      </c>
      <c r="BH405" s="247">
        <f>IF(N405="sníž. přenesená",J405,0)</f>
        <v>0</v>
      </c>
      <c r="BI405" s="247">
        <f>IF(N405="nulová",J405,0)</f>
        <v>0</v>
      </c>
      <c r="BJ405" s="25" t="s">
        <v>83</v>
      </c>
      <c r="BK405" s="247">
        <f>ROUND(I405*H405,2)</f>
        <v>0</v>
      </c>
      <c r="BL405" s="25" t="s">
        <v>191</v>
      </c>
      <c r="BM405" s="25" t="s">
        <v>650</v>
      </c>
    </row>
    <row r="406" s="12" customFormat="1">
      <c r="B406" s="251"/>
      <c r="C406" s="252"/>
      <c r="D406" s="248" t="s">
        <v>195</v>
      </c>
      <c r="E406" s="253" t="s">
        <v>21</v>
      </c>
      <c r="F406" s="254" t="s">
        <v>651</v>
      </c>
      <c r="G406" s="252"/>
      <c r="H406" s="255">
        <v>0.097000000000000003</v>
      </c>
      <c r="I406" s="256"/>
      <c r="J406" s="252"/>
      <c r="K406" s="252"/>
      <c r="L406" s="257"/>
      <c r="M406" s="258"/>
      <c r="N406" s="259"/>
      <c r="O406" s="259"/>
      <c r="P406" s="259"/>
      <c r="Q406" s="259"/>
      <c r="R406" s="259"/>
      <c r="S406" s="259"/>
      <c r="T406" s="260"/>
      <c r="AT406" s="261" t="s">
        <v>195</v>
      </c>
      <c r="AU406" s="261" t="s">
        <v>85</v>
      </c>
      <c r="AV406" s="12" t="s">
        <v>85</v>
      </c>
      <c r="AW406" s="12" t="s">
        <v>39</v>
      </c>
      <c r="AX406" s="12" t="s">
        <v>83</v>
      </c>
      <c r="AY406" s="261" t="s">
        <v>184</v>
      </c>
    </row>
    <row r="407" s="1" customFormat="1" ht="38.25" customHeight="1">
      <c r="B407" s="47"/>
      <c r="C407" s="236" t="s">
        <v>652</v>
      </c>
      <c r="D407" s="236" t="s">
        <v>186</v>
      </c>
      <c r="E407" s="237" t="s">
        <v>653</v>
      </c>
      <c r="F407" s="238" t="s">
        <v>654</v>
      </c>
      <c r="G407" s="239" t="s">
        <v>370</v>
      </c>
      <c r="H407" s="240">
        <v>20.399999999999999</v>
      </c>
      <c r="I407" s="241"/>
      <c r="J407" s="242">
        <f>ROUND(I407*H407,2)</f>
        <v>0</v>
      </c>
      <c r="K407" s="238" t="s">
        <v>190</v>
      </c>
      <c r="L407" s="73"/>
      <c r="M407" s="243" t="s">
        <v>21</v>
      </c>
      <c r="N407" s="244" t="s">
        <v>47</v>
      </c>
      <c r="O407" s="48"/>
      <c r="P407" s="245">
        <f>O407*H407</f>
        <v>0</v>
      </c>
      <c r="Q407" s="245">
        <v>0.03465</v>
      </c>
      <c r="R407" s="245">
        <f>Q407*H407</f>
        <v>0.70685999999999993</v>
      </c>
      <c r="S407" s="245">
        <v>0</v>
      </c>
      <c r="T407" s="246">
        <f>S407*H407</f>
        <v>0</v>
      </c>
      <c r="AR407" s="25" t="s">
        <v>191</v>
      </c>
      <c r="AT407" s="25" t="s">
        <v>186</v>
      </c>
      <c r="AU407" s="25" t="s">
        <v>85</v>
      </c>
      <c r="AY407" s="25" t="s">
        <v>184</v>
      </c>
      <c r="BE407" s="247">
        <f>IF(N407="základní",J407,0)</f>
        <v>0</v>
      </c>
      <c r="BF407" s="247">
        <f>IF(N407="snížená",J407,0)</f>
        <v>0</v>
      </c>
      <c r="BG407" s="247">
        <f>IF(N407="zákl. přenesená",J407,0)</f>
        <v>0</v>
      </c>
      <c r="BH407" s="247">
        <f>IF(N407="sníž. přenesená",J407,0)</f>
        <v>0</v>
      </c>
      <c r="BI407" s="247">
        <f>IF(N407="nulová",J407,0)</f>
        <v>0</v>
      </c>
      <c r="BJ407" s="25" t="s">
        <v>83</v>
      </c>
      <c r="BK407" s="247">
        <f>ROUND(I407*H407,2)</f>
        <v>0</v>
      </c>
      <c r="BL407" s="25" t="s">
        <v>191</v>
      </c>
      <c r="BM407" s="25" t="s">
        <v>655</v>
      </c>
    </row>
    <row r="408" s="1" customFormat="1">
      <c r="B408" s="47"/>
      <c r="C408" s="75"/>
      <c r="D408" s="248" t="s">
        <v>193</v>
      </c>
      <c r="E408" s="75"/>
      <c r="F408" s="249" t="s">
        <v>656</v>
      </c>
      <c r="G408" s="75"/>
      <c r="H408" s="75"/>
      <c r="I408" s="204"/>
      <c r="J408" s="75"/>
      <c r="K408" s="75"/>
      <c r="L408" s="73"/>
      <c r="M408" s="250"/>
      <c r="N408" s="48"/>
      <c r="O408" s="48"/>
      <c r="P408" s="48"/>
      <c r="Q408" s="48"/>
      <c r="R408" s="48"/>
      <c r="S408" s="48"/>
      <c r="T408" s="96"/>
      <c r="AT408" s="25" t="s">
        <v>193</v>
      </c>
      <c r="AU408" s="25" t="s">
        <v>85</v>
      </c>
    </row>
    <row r="409" s="13" customFormat="1">
      <c r="B409" s="262"/>
      <c r="C409" s="263"/>
      <c r="D409" s="248" t="s">
        <v>195</v>
      </c>
      <c r="E409" s="264" t="s">
        <v>21</v>
      </c>
      <c r="F409" s="265" t="s">
        <v>209</v>
      </c>
      <c r="G409" s="263"/>
      <c r="H409" s="264" t="s">
        <v>21</v>
      </c>
      <c r="I409" s="266"/>
      <c r="J409" s="263"/>
      <c r="K409" s="263"/>
      <c r="L409" s="267"/>
      <c r="M409" s="268"/>
      <c r="N409" s="269"/>
      <c r="O409" s="269"/>
      <c r="P409" s="269"/>
      <c r="Q409" s="269"/>
      <c r="R409" s="269"/>
      <c r="S409" s="269"/>
      <c r="T409" s="270"/>
      <c r="AT409" s="271" t="s">
        <v>195</v>
      </c>
      <c r="AU409" s="271" t="s">
        <v>85</v>
      </c>
      <c r="AV409" s="13" t="s">
        <v>83</v>
      </c>
      <c r="AW409" s="13" t="s">
        <v>39</v>
      </c>
      <c r="AX409" s="13" t="s">
        <v>76</v>
      </c>
      <c r="AY409" s="271" t="s">
        <v>184</v>
      </c>
    </row>
    <row r="410" s="12" customFormat="1">
      <c r="B410" s="251"/>
      <c r="C410" s="252"/>
      <c r="D410" s="248" t="s">
        <v>195</v>
      </c>
      <c r="E410" s="253" t="s">
        <v>21</v>
      </c>
      <c r="F410" s="254" t="s">
        <v>657</v>
      </c>
      <c r="G410" s="252"/>
      <c r="H410" s="255">
        <v>20.399999999999999</v>
      </c>
      <c r="I410" s="256"/>
      <c r="J410" s="252"/>
      <c r="K410" s="252"/>
      <c r="L410" s="257"/>
      <c r="M410" s="258"/>
      <c r="N410" s="259"/>
      <c r="O410" s="259"/>
      <c r="P410" s="259"/>
      <c r="Q410" s="259"/>
      <c r="R410" s="259"/>
      <c r="S410" s="259"/>
      <c r="T410" s="260"/>
      <c r="AT410" s="261" t="s">
        <v>195</v>
      </c>
      <c r="AU410" s="261" t="s">
        <v>85</v>
      </c>
      <c r="AV410" s="12" t="s">
        <v>85</v>
      </c>
      <c r="AW410" s="12" t="s">
        <v>39</v>
      </c>
      <c r="AX410" s="12" t="s">
        <v>83</v>
      </c>
      <c r="AY410" s="261" t="s">
        <v>184</v>
      </c>
    </row>
    <row r="411" s="1" customFormat="1" ht="25.5" customHeight="1">
      <c r="B411" s="47"/>
      <c r="C411" s="283" t="s">
        <v>658</v>
      </c>
      <c r="D411" s="283" t="s">
        <v>303</v>
      </c>
      <c r="E411" s="284" t="s">
        <v>659</v>
      </c>
      <c r="F411" s="285" t="s">
        <v>660</v>
      </c>
      <c r="G411" s="286" t="s">
        <v>189</v>
      </c>
      <c r="H411" s="287">
        <v>12</v>
      </c>
      <c r="I411" s="288"/>
      <c r="J411" s="289">
        <f>ROUND(I411*H411,2)</f>
        <v>0</v>
      </c>
      <c r="K411" s="285" t="s">
        <v>21</v>
      </c>
      <c r="L411" s="290"/>
      <c r="M411" s="291" t="s">
        <v>21</v>
      </c>
      <c r="N411" s="292" t="s">
        <v>47</v>
      </c>
      <c r="O411" s="48"/>
      <c r="P411" s="245">
        <f>O411*H411</f>
        <v>0</v>
      </c>
      <c r="Q411" s="245">
        <v>0.17199999999999999</v>
      </c>
      <c r="R411" s="245">
        <f>Q411*H411</f>
        <v>2.0640000000000001</v>
      </c>
      <c r="S411" s="245">
        <v>0</v>
      </c>
      <c r="T411" s="246">
        <f>S411*H411</f>
        <v>0</v>
      </c>
      <c r="AR411" s="25" t="s">
        <v>247</v>
      </c>
      <c r="AT411" s="25" t="s">
        <v>303</v>
      </c>
      <c r="AU411" s="25" t="s">
        <v>85</v>
      </c>
      <c r="AY411" s="25" t="s">
        <v>184</v>
      </c>
      <c r="BE411" s="247">
        <f>IF(N411="základní",J411,0)</f>
        <v>0</v>
      </c>
      <c r="BF411" s="247">
        <f>IF(N411="snížená",J411,0)</f>
        <v>0</v>
      </c>
      <c r="BG411" s="247">
        <f>IF(N411="zákl. přenesená",J411,0)</f>
        <v>0</v>
      </c>
      <c r="BH411" s="247">
        <f>IF(N411="sníž. přenesená",J411,0)</f>
        <v>0</v>
      </c>
      <c r="BI411" s="247">
        <f>IF(N411="nulová",J411,0)</f>
        <v>0</v>
      </c>
      <c r="BJ411" s="25" t="s">
        <v>83</v>
      </c>
      <c r="BK411" s="247">
        <f>ROUND(I411*H411,2)</f>
        <v>0</v>
      </c>
      <c r="BL411" s="25" t="s">
        <v>191</v>
      </c>
      <c r="BM411" s="25" t="s">
        <v>661</v>
      </c>
    </row>
    <row r="412" s="1" customFormat="1" ht="25.5" customHeight="1">
      <c r="B412" s="47"/>
      <c r="C412" s="283" t="s">
        <v>662</v>
      </c>
      <c r="D412" s="283" t="s">
        <v>303</v>
      </c>
      <c r="E412" s="284" t="s">
        <v>663</v>
      </c>
      <c r="F412" s="285" t="s">
        <v>664</v>
      </c>
      <c r="G412" s="286" t="s">
        <v>189</v>
      </c>
      <c r="H412" s="287">
        <v>3</v>
      </c>
      <c r="I412" s="288"/>
      <c r="J412" s="289">
        <f>ROUND(I412*H412,2)</f>
        <v>0</v>
      </c>
      <c r="K412" s="285" t="s">
        <v>21</v>
      </c>
      <c r="L412" s="290"/>
      <c r="M412" s="291" t="s">
        <v>21</v>
      </c>
      <c r="N412" s="292" t="s">
        <v>47</v>
      </c>
      <c r="O412" s="48"/>
      <c r="P412" s="245">
        <f>O412*H412</f>
        <v>0</v>
      </c>
      <c r="Q412" s="245">
        <v>0.11500000000000001</v>
      </c>
      <c r="R412" s="245">
        <f>Q412*H412</f>
        <v>0.34500000000000003</v>
      </c>
      <c r="S412" s="245">
        <v>0</v>
      </c>
      <c r="T412" s="246">
        <f>S412*H412</f>
        <v>0</v>
      </c>
      <c r="AR412" s="25" t="s">
        <v>247</v>
      </c>
      <c r="AT412" s="25" t="s">
        <v>303</v>
      </c>
      <c r="AU412" s="25" t="s">
        <v>85</v>
      </c>
      <c r="AY412" s="25" t="s">
        <v>184</v>
      </c>
      <c r="BE412" s="247">
        <f>IF(N412="základní",J412,0)</f>
        <v>0</v>
      </c>
      <c r="BF412" s="247">
        <f>IF(N412="snížená",J412,0)</f>
        <v>0</v>
      </c>
      <c r="BG412" s="247">
        <f>IF(N412="zákl. přenesená",J412,0)</f>
        <v>0</v>
      </c>
      <c r="BH412" s="247">
        <f>IF(N412="sníž. přenesená",J412,0)</f>
        <v>0</v>
      </c>
      <c r="BI412" s="247">
        <f>IF(N412="nulová",J412,0)</f>
        <v>0</v>
      </c>
      <c r="BJ412" s="25" t="s">
        <v>83</v>
      </c>
      <c r="BK412" s="247">
        <f>ROUND(I412*H412,2)</f>
        <v>0</v>
      </c>
      <c r="BL412" s="25" t="s">
        <v>191</v>
      </c>
      <c r="BM412" s="25" t="s">
        <v>665</v>
      </c>
    </row>
    <row r="413" s="1" customFormat="1" ht="25.5" customHeight="1">
      <c r="B413" s="47"/>
      <c r="C413" s="236" t="s">
        <v>666</v>
      </c>
      <c r="D413" s="236" t="s">
        <v>186</v>
      </c>
      <c r="E413" s="237" t="s">
        <v>667</v>
      </c>
      <c r="F413" s="238" t="s">
        <v>668</v>
      </c>
      <c r="G413" s="239" t="s">
        <v>370</v>
      </c>
      <c r="H413" s="240">
        <v>14.4</v>
      </c>
      <c r="I413" s="241"/>
      <c r="J413" s="242">
        <f>ROUND(I413*H413,2)</f>
        <v>0</v>
      </c>
      <c r="K413" s="238" t="s">
        <v>21</v>
      </c>
      <c r="L413" s="73"/>
      <c r="M413" s="243" t="s">
        <v>21</v>
      </c>
      <c r="N413" s="244" t="s">
        <v>47</v>
      </c>
      <c r="O413" s="48"/>
      <c r="P413" s="245">
        <f>O413*H413</f>
        <v>0</v>
      </c>
      <c r="Q413" s="245">
        <v>0.13677</v>
      </c>
      <c r="R413" s="245">
        <f>Q413*H413</f>
        <v>1.9694880000000001</v>
      </c>
      <c r="S413" s="245">
        <v>0</v>
      </c>
      <c r="T413" s="246">
        <f>S413*H413</f>
        <v>0</v>
      </c>
      <c r="AR413" s="25" t="s">
        <v>191</v>
      </c>
      <c r="AT413" s="25" t="s">
        <v>186</v>
      </c>
      <c r="AU413" s="25" t="s">
        <v>85</v>
      </c>
      <c r="AY413" s="25" t="s">
        <v>184</v>
      </c>
      <c r="BE413" s="247">
        <f>IF(N413="základní",J413,0)</f>
        <v>0</v>
      </c>
      <c r="BF413" s="247">
        <f>IF(N413="snížená",J413,0)</f>
        <v>0</v>
      </c>
      <c r="BG413" s="247">
        <f>IF(N413="zákl. přenesená",J413,0)</f>
        <v>0</v>
      </c>
      <c r="BH413" s="247">
        <f>IF(N413="sníž. přenesená",J413,0)</f>
        <v>0</v>
      </c>
      <c r="BI413" s="247">
        <f>IF(N413="nulová",J413,0)</f>
        <v>0</v>
      </c>
      <c r="BJ413" s="25" t="s">
        <v>83</v>
      </c>
      <c r="BK413" s="247">
        <f>ROUND(I413*H413,2)</f>
        <v>0</v>
      </c>
      <c r="BL413" s="25" t="s">
        <v>191</v>
      </c>
      <c r="BM413" s="25" t="s">
        <v>669</v>
      </c>
    </row>
    <row r="414" s="12" customFormat="1">
      <c r="B414" s="251"/>
      <c r="C414" s="252"/>
      <c r="D414" s="248" t="s">
        <v>195</v>
      </c>
      <c r="E414" s="253" t="s">
        <v>21</v>
      </c>
      <c r="F414" s="254" t="s">
        <v>670</v>
      </c>
      <c r="G414" s="252"/>
      <c r="H414" s="255">
        <v>14.4</v>
      </c>
      <c r="I414" s="256"/>
      <c r="J414" s="252"/>
      <c r="K414" s="252"/>
      <c r="L414" s="257"/>
      <c r="M414" s="258"/>
      <c r="N414" s="259"/>
      <c r="O414" s="259"/>
      <c r="P414" s="259"/>
      <c r="Q414" s="259"/>
      <c r="R414" s="259"/>
      <c r="S414" s="259"/>
      <c r="T414" s="260"/>
      <c r="AT414" s="261" t="s">
        <v>195</v>
      </c>
      <c r="AU414" s="261" t="s">
        <v>85</v>
      </c>
      <c r="AV414" s="12" t="s">
        <v>85</v>
      </c>
      <c r="AW414" s="12" t="s">
        <v>39</v>
      </c>
      <c r="AX414" s="12" t="s">
        <v>83</v>
      </c>
      <c r="AY414" s="261" t="s">
        <v>184</v>
      </c>
    </row>
    <row r="415" s="11" customFormat="1" ht="29.88" customHeight="1">
      <c r="B415" s="220"/>
      <c r="C415" s="221"/>
      <c r="D415" s="222" t="s">
        <v>75</v>
      </c>
      <c r="E415" s="234" t="s">
        <v>234</v>
      </c>
      <c r="F415" s="234" t="s">
        <v>671</v>
      </c>
      <c r="G415" s="221"/>
      <c r="H415" s="221"/>
      <c r="I415" s="224"/>
      <c r="J415" s="235">
        <f>BK415</f>
        <v>0</v>
      </c>
      <c r="K415" s="221"/>
      <c r="L415" s="226"/>
      <c r="M415" s="227"/>
      <c r="N415" s="228"/>
      <c r="O415" s="228"/>
      <c r="P415" s="229">
        <f>SUM(P416:P434)</f>
        <v>0</v>
      </c>
      <c r="Q415" s="228"/>
      <c r="R415" s="229">
        <f>SUM(R416:R434)</f>
        <v>13.153855800000001</v>
      </c>
      <c r="S415" s="228"/>
      <c r="T415" s="230">
        <f>SUM(T416:T434)</f>
        <v>0</v>
      </c>
      <c r="AR415" s="231" t="s">
        <v>83</v>
      </c>
      <c r="AT415" s="232" t="s">
        <v>75</v>
      </c>
      <c r="AU415" s="232" t="s">
        <v>83</v>
      </c>
      <c r="AY415" s="231" t="s">
        <v>184</v>
      </c>
      <c r="BK415" s="233">
        <f>SUM(BK416:BK434)</f>
        <v>0</v>
      </c>
    </row>
    <row r="416" s="1" customFormat="1" ht="38.25" customHeight="1">
      <c r="B416" s="47"/>
      <c r="C416" s="236" t="s">
        <v>672</v>
      </c>
      <c r="D416" s="236" t="s">
        <v>186</v>
      </c>
      <c r="E416" s="237" t="s">
        <v>673</v>
      </c>
      <c r="F416" s="238" t="s">
        <v>674</v>
      </c>
      <c r="G416" s="239" t="s">
        <v>315</v>
      </c>
      <c r="H416" s="240">
        <v>52.783999999999999</v>
      </c>
      <c r="I416" s="241"/>
      <c r="J416" s="242">
        <f>ROUND(I416*H416,2)</f>
        <v>0</v>
      </c>
      <c r="K416" s="238" t="s">
        <v>190</v>
      </c>
      <c r="L416" s="73"/>
      <c r="M416" s="243" t="s">
        <v>21</v>
      </c>
      <c r="N416" s="244" t="s">
        <v>47</v>
      </c>
      <c r="O416" s="48"/>
      <c r="P416" s="245">
        <f>O416*H416</f>
        <v>0</v>
      </c>
      <c r="Q416" s="245">
        <v>0.1837</v>
      </c>
      <c r="R416" s="245">
        <f>Q416*H416</f>
        <v>9.6964208000000003</v>
      </c>
      <c r="S416" s="245">
        <v>0</v>
      </c>
      <c r="T416" s="246">
        <f>S416*H416</f>
        <v>0</v>
      </c>
      <c r="AR416" s="25" t="s">
        <v>191</v>
      </c>
      <c r="AT416" s="25" t="s">
        <v>186</v>
      </c>
      <c r="AU416" s="25" t="s">
        <v>85</v>
      </c>
      <c r="AY416" s="25" t="s">
        <v>184</v>
      </c>
      <c r="BE416" s="247">
        <f>IF(N416="základní",J416,0)</f>
        <v>0</v>
      </c>
      <c r="BF416" s="247">
        <f>IF(N416="snížená",J416,0)</f>
        <v>0</v>
      </c>
      <c r="BG416" s="247">
        <f>IF(N416="zákl. přenesená",J416,0)</f>
        <v>0</v>
      </c>
      <c r="BH416" s="247">
        <f>IF(N416="sníž. přenesená",J416,0)</f>
        <v>0</v>
      </c>
      <c r="BI416" s="247">
        <f>IF(N416="nulová",J416,0)</f>
        <v>0</v>
      </c>
      <c r="BJ416" s="25" t="s">
        <v>83</v>
      </c>
      <c r="BK416" s="247">
        <f>ROUND(I416*H416,2)</f>
        <v>0</v>
      </c>
      <c r="BL416" s="25" t="s">
        <v>191</v>
      </c>
      <c r="BM416" s="25" t="s">
        <v>675</v>
      </c>
    </row>
    <row r="417" s="1" customFormat="1">
      <c r="B417" s="47"/>
      <c r="C417" s="75"/>
      <c r="D417" s="248" t="s">
        <v>193</v>
      </c>
      <c r="E417" s="75"/>
      <c r="F417" s="249" t="s">
        <v>676</v>
      </c>
      <c r="G417" s="75"/>
      <c r="H417" s="75"/>
      <c r="I417" s="204"/>
      <c r="J417" s="75"/>
      <c r="K417" s="75"/>
      <c r="L417" s="73"/>
      <c r="M417" s="250"/>
      <c r="N417" s="48"/>
      <c r="O417" s="48"/>
      <c r="P417" s="48"/>
      <c r="Q417" s="48"/>
      <c r="R417" s="48"/>
      <c r="S417" s="48"/>
      <c r="T417" s="96"/>
      <c r="AT417" s="25" t="s">
        <v>193</v>
      </c>
      <c r="AU417" s="25" t="s">
        <v>85</v>
      </c>
    </row>
    <row r="418" s="12" customFormat="1">
      <c r="B418" s="251"/>
      <c r="C418" s="252"/>
      <c r="D418" s="248" t="s">
        <v>195</v>
      </c>
      <c r="E418" s="253" t="s">
        <v>21</v>
      </c>
      <c r="F418" s="254" t="s">
        <v>318</v>
      </c>
      <c r="G418" s="252"/>
      <c r="H418" s="255">
        <v>15.675000000000001</v>
      </c>
      <c r="I418" s="256"/>
      <c r="J418" s="252"/>
      <c r="K418" s="252"/>
      <c r="L418" s="257"/>
      <c r="M418" s="258"/>
      <c r="N418" s="259"/>
      <c r="O418" s="259"/>
      <c r="P418" s="259"/>
      <c r="Q418" s="259"/>
      <c r="R418" s="259"/>
      <c r="S418" s="259"/>
      <c r="T418" s="260"/>
      <c r="AT418" s="261" t="s">
        <v>195</v>
      </c>
      <c r="AU418" s="261" t="s">
        <v>85</v>
      </c>
      <c r="AV418" s="12" t="s">
        <v>85</v>
      </c>
      <c r="AW418" s="12" t="s">
        <v>39</v>
      </c>
      <c r="AX418" s="12" t="s">
        <v>76</v>
      </c>
      <c r="AY418" s="261" t="s">
        <v>184</v>
      </c>
    </row>
    <row r="419" s="15" customFormat="1">
      <c r="B419" s="293"/>
      <c r="C419" s="294"/>
      <c r="D419" s="248" t="s">
        <v>195</v>
      </c>
      <c r="E419" s="295" t="s">
        <v>21</v>
      </c>
      <c r="F419" s="296" t="s">
        <v>335</v>
      </c>
      <c r="G419" s="294"/>
      <c r="H419" s="297">
        <v>15.675000000000001</v>
      </c>
      <c r="I419" s="298"/>
      <c r="J419" s="294"/>
      <c r="K419" s="294"/>
      <c r="L419" s="299"/>
      <c r="M419" s="300"/>
      <c r="N419" s="301"/>
      <c r="O419" s="301"/>
      <c r="P419" s="301"/>
      <c r="Q419" s="301"/>
      <c r="R419" s="301"/>
      <c r="S419" s="301"/>
      <c r="T419" s="302"/>
      <c r="AT419" s="303" t="s">
        <v>195</v>
      </c>
      <c r="AU419" s="303" t="s">
        <v>85</v>
      </c>
      <c r="AV419" s="15" t="s">
        <v>201</v>
      </c>
      <c r="AW419" s="15" t="s">
        <v>39</v>
      </c>
      <c r="AX419" s="15" t="s">
        <v>76</v>
      </c>
      <c r="AY419" s="303" t="s">
        <v>184</v>
      </c>
    </row>
    <row r="420" s="13" customFormat="1">
      <c r="B420" s="262"/>
      <c r="C420" s="263"/>
      <c r="D420" s="248" t="s">
        <v>195</v>
      </c>
      <c r="E420" s="264" t="s">
        <v>21</v>
      </c>
      <c r="F420" s="265" t="s">
        <v>319</v>
      </c>
      <c r="G420" s="263"/>
      <c r="H420" s="264" t="s">
        <v>21</v>
      </c>
      <c r="I420" s="266"/>
      <c r="J420" s="263"/>
      <c r="K420" s="263"/>
      <c r="L420" s="267"/>
      <c r="M420" s="268"/>
      <c r="N420" s="269"/>
      <c r="O420" s="269"/>
      <c r="P420" s="269"/>
      <c r="Q420" s="269"/>
      <c r="R420" s="269"/>
      <c r="S420" s="269"/>
      <c r="T420" s="270"/>
      <c r="AT420" s="271" t="s">
        <v>195</v>
      </c>
      <c r="AU420" s="271" t="s">
        <v>85</v>
      </c>
      <c r="AV420" s="13" t="s">
        <v>83</v>
      </c>
      <c r="AW420" s="13" t="s">
        <v>39</v>
      </c>
      <c r="AX420" s="13" t="s">
        <v>76</v>
      </c>
      <c r="AY420" s="271" t="s">
        <v>184</v>
      </c>
    </row>
    <row r="421" s="12" customFormat="1">
      <c r="B421" s="251"/>
      <c r="C421" s="252"/>
      <c r="D421" s="248" t="s">
        <v>195</v>
      </c>
      <c r="E421" s="253" t="s">
        <v>21</v>
      </c>
      <c r="F421" s="254" t="s">
        <v>320</v>
      </c>
      <c r="G421" s="252"/>
      <c r="H421" s="255">
        <v>20.931000000000001</v>
      </c>
      <c r="I421" s="256"/>
      <c r="J421" s="252"/>
      <c r="K421" s="252"/>
      <c r="L421" s="257"/>
      <c r="M421" s="258"/>
      <c r="N421" s="259"/>
      <c r="O421" s="259"/>
      <c r="P421" s="259"/>
      <c r="Q421" s="259"/>
      <c r="R421" s="259"/>
      <c r="S421" s="259"/>
      <c r="T421" s="260"/>
      <c r="AT421" s="261" t="s">
        <v>195</v>
      </c>
      <c r="AU421" s="261" t="s">
        <v>85</v>
      </c>
      <c r="AV421" s="12" t="s">
        <v>85</v>
      </c>
      <c r="AW421" s="12" t="s">
        <v>39</v>
      </c>
      <c r="AX421" s="12" t="s">
        <v>76</v>
      </c>
      <c r="AY421" s="261" t="s">
        <v>184</v>
      </c>
    </row>
    <row r="422" s="12" customFormat="1">
      <c r="B422" s="251"/>
      <c r="C422" s="252"/>
      <c r="D422" s="248" t="s">
        <v>195</v>
      </c>
      <c r="E422" s="253" t="s">
        <v>21</v>
      </c>
      <c r="F422" s="254" t="s">
        <v>321</v>
      </c>
      <c r="G422" s="252"/>
      <c r="H422" s="255">
        <v>16.178000000000001</v>
      </c>
      <c r="I422" s="256"/>
      <c r="J422" s="252"/>
      <c r="K422" s="252"/>
      <c r="L422" s="257"/>
      <c r="M422" s="258"/>
      <c r="N422" s="259"/>
      <c r="O422" s="259"/>
      <c r="P422" s="259"/>
      <c r="Q422" s="259"/>
      <c r="R422" s="259"/>
      <c r="S422" s="259"/>
      <c r="T422" s="260"/>
      <c r="AT422" s="261" t="s">
        <v>195</v>
      </c>
      <c r="AU422" s="261" t="s">
        <v>85</v>
      </c>
      <c r="AV422" s="12" t="s">
        <v>85</v>
      </c>
      <c r="AW422" s="12" t="s">
        <v>39</v>
      </c>
      <c r="AX422" s="12" t="s">
        <v>76</v>
      </c>
      <c r="AY422" s="261" t="s">
        <v>184</v>
      </c>
    </row>
    <row r="423" s="15" customFormat="1">
      <c r="B423" s="293"/>
      <c r="C423" s="294"/>
      <c r="D423" s="248" t="s">
        <v>195</v>
      </c>
      <c r="E423" s="295" t="s">
        <v>21</v>
      </c>
      <c r="F423" s="296" t="s">
        <v>335</v>
      </c>
      <c r="G423" s="294"/>
      <c r="H423" s="297">
        <v>37.109000000000002</v>
      </c>
      <c r="I423" s="298"/>
      <c r="J423" s="294"/>
      <c r="K423" s="294"/>
      <c r="L423" s="299"/>
      <c r="M423" s="300"/>
      <c r="N423" s="301"/>
      <c r="O423" s="301"/>
      <c r="P423" s="301"/>
      <c r="Q423" s="301"/>
      <c r="R423" s="301"/>
      <c r="S423" s="301"/>
      <c r="T423" s="302"/>
      <c r="AT423" s="303" t="s">
        <v>195</v>
      </c>
      <c r="AU423" s="303" t="s">
        <v>85</v>
      </c>
      <c r="AV423" s="15" t="s">
        <v>201</v>
      </c>
      <c r="AW423" s="15" t="s">
        <v>39</v>
      </c>
      <c r="AX423" s="15" t="s">
        <v>76</v>
      </c>
      <c r="AY423" s="303" t="s">
        <v>184</v>
      </c>
    </row>
    <row r="424" s="14" customFormat="1">
      <c r="B424" s="272"/>
      <c r="C424" s="273"/>
      <c r="D424" s="248" t="s">
        <v>195</v>
      </c>
      <c r="E424" s="274" t="s">
        <v>21</v>
      </c>
      <c r="F424" s="275" t="s">
        <v>211</v>
      </c>
      <c r="G424" s="273"/>
      <c r="H424" s="276">
        <v>52.783999999999999</v>
      </c>
      <c r="I424" s="277"/>
      <c r="J424" s="273"/>
      <c r="K424" s="273"/>
      <c r="L424" s="278"/>
      <c r="M424" s="279"/>
      <c r="N424" s="280"/>
      <c r="O424" s="280"/>
      <c r="P424" s="280"/>
      <c r="Q424" s="280"/>
      <c r="R424" s="280"/>
      <c r="S424" s="280"/>
      <c r="T424" s="281"/>
      <c r="AT424" s="282" t="s">
        <v>195</v>
      </c>
      <c r="AU424" s="282" t="s">
        <v>85</v>
      </c>
      <c r="AV424" s="14" t="s">
        <v>191</v>
      </c>
      <c r="AW424" s="14" t="s">
        <v>39</v>
      </c>
      <c r="AX424" s="14" t="s">
        <v>83</v>
      </c>
      <c r="AY424" s="282" t="s">
        <v>184</v>
      </c>
    </row>
    <row r="425" s="1" customFormat="1" ht="16.5" customHeight="1">
      <c r="B425" s="47"/>
      <c r="C425" s="283" t="s">
        <v>677</v>
      </c>
      <c r="D425" s="283" t="s">
        <v>303</v>
      </c>
      <c r="E425" s="284" t="s">
        <v>678</v>
      </c>
      <c r="F425" s="285" t="s">
        <v>679</v>
      </c>
      <c r="G425" s="286" t="s">
        <v>293</v>
      </c>
      <c r="H425" s="287">
        <v>1.113</v>
      </c>
      <c r="I425" s="288"/>
      <c r="J425" s="289">
        <f>ROUND(I425*H425,2)</f>
        <v>0</v>
      </c>
      <c r="K425" s="285" t="s">
        <v>21</v>
      </c>
      <c r="L425" s="290"/>
      <c r="M425" s="291" t="s">
        <v>21</v>
      </c>
      <c r="N425" s="292" t="s">
        <v>47</v>
      </c>
      <c r="O425" s="48"/>
      <c r="P425" s="245">
        <f>O425*H425</f>
        <v>0</v>
      </c>
      <c r="Q425" s="245">
        <v>0</v>
      </c>
      <c r="R425" s="245">
        <f>Q425*H425</f>
        <v>0</v>
      </c>
      <c r="S425" s="245">
        <v>0</v>
      </c>
      <c r="T425" s="246">
        <f>S425*H425</f>
        <v>0</v>
      </c>
      <c r="AR425" s="25" t="s">
        <v>247</v>
      </c>
      <c r="AT425" s="25" t="s">
        <v>303</v>
      </c>
      <c r="AU425" s="25" t="s">
        <v>85</v>
      </c>
      <c r="AY425" s="25" t="s">
        <v>184</v>
      </c>
      <c r="BE425" s="247">
        <f>IF(N425="základní",J425,0)</f>
        <v>0</v>
      </c>
      <c r="BF425" s="247">
        <f>IF(N425="snížená",J425,0)</f>
        <v>0</v>
      </c>
      <c r="BG425" s="247">
        <f>IF(N425="zákl. přenesená",J425,0)</f>
        <v>0</v>
      </c>
      <c r="BH425" s="247">
        <f>IF(N425="sníž. přenesená",J425,0)</f>
        <v>0</v>
      </c>
      <c r="BI425" s="247">
        <f>IF(N425="nulová",J425,0)</f>
        <v>0</v>
      </c>
      <c r="BJ425" s="25" t="s">
        <v>83</v>
      </c>
      <c r="BK425" s="247">
        <f>ROUND(I425*H425,2)</f>
        <v>0</v>
      </c>
      <c r="BL425" s="25" t="s">
        <v>191</v>
      </c>
      <c r="BM425" s="25" t="s">
        <v>680</v>
      </c>
    </row>
    <row r="426" s="12" customFormat="1">
      <c r="B426" s="251"/>
      <c r="C426" s="252"/>
      <c r="D426" s="248" t="s">
        <v>195</v>
      </c>
      <c r="E426" s="253" t="s">
        <v>21</v>
      </c>
      <c r="F426" s="254" t="s">
        <v>681</v>
      </c>
      <c r="G426" s="252"/>
      <c r="H426" s="255">
        <v>1.113</v>
      </c>
      <c r="I426" s="256"/>
      <c r="J426" s="252"/>
      <c r="K426" s="252"/>
      <c r="L426" s="257"/>
      <c r="M426" s="258"/>
      <c r="N426" s="259"/>
      <c r="O426" s="259"/>
      <c r="P426" s="259"/>
      <c r="Q426" s="259"/>
      <c r="R426" s="259"/>
      <c r="S426" s="259"/>
      <c r="T426" s="260"/>
      <c r="AT426" s="261" t="s">
        <v>195</v>
      </c>
      <c r="AU426" s="261" t="s">
        <v>85</v>
      </c>
      <c r="AV426" s="12" t="s">
        <v>85</v>
      </c>
      <c r="AW426" s="12" t="s">
        <v>39</v>
      </c>
      <c r="AX426" s="12" t="s">
        <v>83</v>
      </c>
      <c r="AY426" s="261" t="s">
        <v>184</v>
      </c>
    </row>
    <row r="427" s="1" customFormat="1" ht="38.25" customHeight="1">
      <c r="B427" s="47"/>
      <c r="C427" s="236" t="s">
        <v>682</v>
      </c>
      <c r="D427" s="236" t="s">
        <v>186</v>
      </c>
      <c r="E427" s="237" t="s">
        <v>683</v>
      </c>
      <c r="F427" s="238" t="s">
        <v>684</v>
      </c>
      <c r="G427" s="239" t="s">
        <v>315</v>
      </c>
      <c r="H427" s="240">
        <v>10.805</v>
      </c>
      <c r="I427" s="241"/>
      <c r="J427" s="242">
        <f>ROUND(I427*H427,2)</f>
        <v>0</v>
      </c>
      <c r="K427" s="238" t="s">
        <v>190</v>
      </c>
      <c r="L427" s="73"/>
      <c r="M427" s="243" t="s">
        <v>21</v>
      </c>
      <c r="N427" s="244" t="s">
        <v>47</v>
      </c>
      <c r="O427" s="48"/>
      <c r="P427" s="245">
        <f>O427*H427</f>
        <v>0</v>
      </c>
      <c r="Q427" s="245">
        <v>0.16700000000000001</v>
      </c>
      <c r="R427" s="245">
        <f>Q427*H427</f>
        <v>1.804435</v>
      </c>
      <c r="S427" s="245">
        <v>0</v>
      </c>
      <c r="T427" s="246">
        <f>S427*H427</f>
        <v>0</v>
      </c>
      <c r="AR427" s="25" t="s">
        <v>191</v>
      </c>
      <c r="AT427" s="25" t="s">
        <v>186</v>
      </c>
      <c r="AU427" s="25" t="s">
        <v>85</v>
      </c>
      <c r="AY427" s="25" t="s">
        <v>184</v>
      </c>
      <c r="BE427" s="247">
        <f>IF(N427="základní",J427,0)</f>
        <v>0</v>
      </c>
      <c r="BF427" s="247">
        <f>IF(N427="snížená",J427,0)</f>
        <v>0</v>
      </c>
      <c r="BG427" s="247">
        <f>IF(N427="zákl. přenesená",J427,0)</f>
        <v>0</v>
      </c>
      <c r="BH427" s="247">
        <f>IF(N427="sníž. přenesená",J427,0)</f>
        <v>0</v>
      </c>
      <c r="BI427" s="247">
        <f>IF(N427="nulová",J427,0)</f>
        <v>0</v>
      </c>
      <c r="BJ427" s="25" t="s">
        <v>83</v>
      </c>
      <c r="BK427" s="247">
        <f>ROUND(I427*H427,2)</f>
        <v>0</v>
      </c>
      <c r="BL427" s="25" t="s">
        <v>191</v>
      </c>
      <c r="BM427" s="25" t="s">
        <v>685</v>
      </c>
    </row>
    <row r="428" s="1" customFormat="1">
      <c r="B428" s="47"/>
      <c r="C428" s="75"/>
      <c r="D428" s="248" t="s">
        <v>193</v>
      </c>
      <c r="E428" s="75"/>
      <c r="F428" s="249" t="s">
        <v>686</v>
      </c>
      <c r="G428" s="75"/>
      <c r="H428" s="75"/>
      <c r="I428" s="204"/>
      <c r="J428" s="75"/>
      <c r="K428" s="75"/>
      <c r="L428" s="73"/>
      <c r="M428" s="250"/>
      <c r="N428" s="48"/>
      <c r="O428" s="48"/>
      <c r="P428" s="48"/>
      <c r="Q428" s="48"/>
      <c r="R428" s="48"/>
      <c r="S428" s="48"/>
      <c r="T428" s="96"/>
      <c r="AT428" s="25" t="s">
        <v>193</v>
      </c>
      <c r="AU428" s="25" t="s">
        <v>85</v>
      </c>
    </row>
    <row r="429" s="13" customFormat="1">
      <c r="B429" s="262"/>
      <c r="C429" s="263"/>
      <c r="D429" s="248" t="s">
        <v>195</v>
      </c>
      <c r="E429" s="264" t="s">
        <v>21</v>
      </c>
      <c r="F429" s="265" t="s">
        <v>209</v>
      </c>
      <c r="G429" s="263"/>
      <c r="H429" s="264" t="s">
        <v>21</v>
      </c>
      <c r="I429" s="266"/>
      <c r="J429" s="263"/>
      <c r="K429" s="263"/>
      <c r="L429" s="267"/>
      <c r="M429" s="268"/>
      <c r="N429" s="269"/>
      <c r="O429" s="269"/>
      <c r="P429" s="269"/>
      <c r="Q429" s="269"/>
      <c r="R429" s="269"/>
      <c r="S429" s="269"/>
      <c r="T429" s="270"/>
      <c r="AT429" s="271" t="s">
        <v>195</v>
      </c>
      <c r="AU429" s="271" t="s">
        <v>85</v>
      </c>
      <c r="AV429" s="13" t="s">
        <v>83</v>
      </c>
      <c r="AW429" s="13" t="s">
        <v>39</v>
      </c>
      <c r="AX429" s="13" t="s">
        <v>76</v>
      </c>
      <c r="AY429" s="271" t="s">
        <v>184</v>
      </c>
    </row>
    <row r="430" s="12" customFormat="1">
      <c r="B430" s="251"/>
      <c r="C430" s="252"/>
      <c r="D430" s="248" t="s">
        <v>195</v>
      </c>
      <c r="E430" s="253" t="s">
        <v>21</v>
      </c>
      <c r="F430" s="254" t="s">
        <v>687</v>
      </c>
      <c r="G430" s="252"/>
      <c r="H430" s="255">
        <v>4.524</v>
      </c>
      <c r="I430" s="256"/>
      <c r="J430" s="252"/>
      <c r="K430" s="252"/>
      <c r="L430" s="257"/>
      <c r="M430" s="258"/>
      <c r="N430" s="259"/>
      <c r="O430" s="259"/>
      <c r="P430" s="259"/>
      <c r="Q430" s="259"/>
      <c r="R430" s="259"/>
      <c r="S430" s="259"/>
      <c r="T430" s="260"/>
      <c r="AT430" s="261" t="s">
        <v>195</v>
      </c>
      <c r="AU430" s="261" t="s">
        <v>85</v>
      </c>
      <c r="AV430" s="12" t="s">
        <v>85</v>
      </c>
      <c r="AW430" s="12" t="s">
        <v>39</v>
      </c>
      <c r="AX430" s="12" t="s">
        <v>76</v>
      </c>
      <c r="AY430" s="261" t="s">
        <v>184</v>
      </c>
    </row>
    <row r="431" s="12" customFormat="1">
      <c r="B431" s="251"/>
      <c r="C431" s="252"/>
      <c r="D431" s="248" t="s">
        <v>195</v>
      </c>
      <c r="E431" s="253" t="s">
        <v>21</v>
      </c>
      <c r="F431" s="254" t="s">
        <v>688</v>
      </c>
      <c r="G431" s="252"/>
      <c r="H431" s="255">
        <v>6.2809999999999997</v>
      </c>
      <c r="I431" s="256"/>
      <c r="J431" s="252"/>
      <c r="K431" s="252"/>
      <c r="L431" s="257"/>
      <c r="M431" s="258"/>
      <c r="N431" s="259"/>
      <c r="O431" s="259"/>
      <c r="P431" s="259"/>
      <c r="Q431" s="259"/>
      <c r="R431" s="259"/>
      <c r="S431" s="259"/>
      <c r="T431" s="260"/>
      <c r="AT431" s="261" t="s">
        <v>195</v>
      </c>
      <c r="AU431" s="261" t="s">
        <v>85</v>
      </c>
      <c r="AV431" s="12" t="s">
        <v>85</v>
      </c>
      <c r="AW431" s="12" t="s">
        <v>39</v>
      </c>
      <c r="AX431" s="12" t="s">
        <v>76</v>
      </c>
      <c r="AY431" s="261" t="s">
        <v>184</v>
      </c>
    </row>
    <row r="432" s="14" customFormat="1">
      <c r="B432" s="272"/>
      <c r="C432" s="273"/>
      <c r="D432" s="248" t="s">
        <v>195</v>
      </c>
      <c r="E432" s="274" t="s">
        <v>21</v>
      </c>
      <c r="F432" s="275" t="s">
        <v>211</v>
      </c>
      <c r="G432" s="273"/>
      <c r="H432" s="276">
        <v>10.805</v>
      </c>
      <c r="I432" s="277"/>
      <c r="J432" s="273"/>
      <c r="K432" s="273"/>
      <c r="L432" s="278"/>
      <c r="M432" s="279"/>
      <c r="N432" s="280"/>
      <c r="O432" s="280"/>
      <c r="P432" s="280"/>
      <c r="Q432" s="280"/>
      <c r="R432" s="280"/>
      <c r="S432" s="280"/>
      <c r="T432" s="281"/>
      <c r="AT432" s="282" t="s">
        <v>195</v>
      </c>
      <c r="AU432" s="282" t="s">
        <v>85</v>
      </c>
      <c r="AV432" s="14" t="s">
        <v>191</v>
      </c>
      <c r="AW432" s="14" t="s">
        <v>39</v>
      </c>
      <c r="AX432" s="14" t="s">
        <v>83</v>
      </c>
      <c r="AY432" s="282" t="s">
        <v>184</v>
      </c>
    </row>
    <row r="433" s="1" customFormat="1" ht="16.5" customHeight="1">
      <c r="B433" s="47"/>
      <c r="C433" s="283" t="s">
        <v>689</v>
      </c>
      <c r="D433" s="283" t="s">
        <v>303</v>
      </c>
      <c r="E433" s="284" t="s">
        <v>690</v>
      </c>
      <c r="F433" s="285" t="s">
        <v>691</v>
      </c>
      <c r="G433" s="286" t="s">
        <v>293</v>
      </c>
      <c r="H433" s="287">
        <v>1.653</v>
      </c>
      <c r="I433" s="288"/>
      <c r="J433" s="289">
        <f>ROUND(I433*H433,2)</f>
        <v>0</v>
      </c>
      <c r="K433" s="285" t="s">
        <v>190</v>
      </c>
      <c r="L433" s="290"/>
      <c r="M433" s="291" t="s">
        <v>21</v>
      </c>
      <c r="N433" s="292" t="s">
        <v>47</v>
      </c>
      <c r="O433" s="48"/>
      <c r="P433" s="245">
        <f>O433*H433</f>
        <v>0</v>
      </c>
      <c r="Q433" s="245">
        <v>1</v>
      </c>
      <c r="R433" s="245">
        <f>Q433*H433</f>
        <v>1.653</v>
      </c>
      <c r="S433" s="245">
        <v>0</v>
      </c>
      <c r="T433" s="246">
        <f>S433*H433</f>
        <v>0</v>
      </c>
      <c r="AR433" s="25" t="s">
        <v>247</v>
      </c>
      <c r="AT433" s="25" t="s">
        <v>303</v>
      </c>
      <c r="AU433" s="25" t="s">
        <v>85</v>
      </c>
      <c r="AY433" s="25" t="s">
        <v>184</v>
      </c>
      <c r="BE433" s="247">
        <f>IF(N433="základní",J433,0)</f>
        <v>0</v>
      </c>
      <c r="BF433" s="247">
        <f>IF(N433="snížená",J433,0)</f>
        <v>0</v>
      </c>
      <c r="BG433" s="247">
        <f>IF(N433="zákl. přenesená",J433,0)</f>
        <v>0</v>
      </c>
      <c r="BH433" s="247">
        <f>IF(N433="sníž. přenesená",J433,0)</f>
        <v>0</v>
      </c>
      <c r="BI433" s="247">
        <f>IF(N433="nulová",J433,0)</f>
        <v>0</v>
      </c>
      <c r="BJ433" s="25" t="s">
        <v>83</v>
      </c>
      <c r="BK433" s="247">
        <f>ROUND(I433*H433,2)</f>
        <v>0</v>
      </c>
      <c r="BL433" s="25" t="s">
        <v>191</v>
      </c>
      <c r="BM433" s="25" t="s">
        <v>692</v>
      </c>
    </row>
    <row r="434" s="12" customFormat="1">
      <c r="B434" s="251"/>
      <c r="C434" s="252"/>
      <c r="D434" s="248" t="s">
        <v>195</v>
      </c>
      <c r="E434" s="253" t="s">
        <v>21</v>
      </c>
      <c r="F434" s="254" t="s">
        <v>693</v>
      </c>
      <c r="G434" s="252"/>
      <c r="H434" s="255">
        <v>1.653</v>
      </c>
      <c r="I434" s="256"/>
      <c r="J434" s="252"/>
      <c r="K434" s="252"/>
      <c r="L434" s="257"/>
      <c r="M434" s="258"/>
      <c r="N434" s="259"/>
      <c r="O434" s="259"/>
      <c r="P434" s="259"/>
      <c r="Q434" s="259"/>
      <c r="R434" s="259"/>
      <c r="S434" s="259"/>
      <c r="T434" s="260"/>
      <c r="AT434" s="261" t="s">
        <v>195</v>
      </c>
      <c r="AU434" s="261" t="s">
        <v>85</v>
      </c>
      <c r="AV434" s="12" t="s">
        <v>85</v>
      </c>
      <c r="AW434" s="12" t="s">
        <v>39</v>
      </c>
      <c r="AX434" s="12" t="s">
        <v>83</v>
      </c>
      <c r="AY434" s="261" t="s">
        <v>184</v>
      </c>
    </row>
    <row r="435" s="11" customFormat="1" ht="29.88" customHeight="1">
      <c r="B435" s="220"/>
      <c r="C435" s="221"/>
      <c r="D435" s="222" t="s">
        <v>75</v>
      </c>
      <c r="E435" s="234" t="s">
        <v>238</v>
      </c>
      <c r="F435" s="234" t="s">
        <v>694</v>
      </c>
      <c r="G435" s="221"/>
      <c r="H435" s="221"/>
      <c r="I435" s="224"/>
      <c r="J435" s="235">
        <f>BK435</f>
        <v>0</v>
      </c>
      <c r="K435" s="221"/>
      <c r="L435" s="226"/>
      <c r="M435" s="227"/>
      <c r="N435" s="228"/>
      <c r="O435" s="228"/>
      <c r="P435" s="229">
        <f>SUM(P436:P783)</f>
        <v>0</v>
      </c>
      <c r="Q435" s="228"/>
      <c r="R435" s="229">
        <f>SUM(R436:R783)</f>
        <v>151.37197259000001</v>
      </c>
      <c r="S435" s="228"/>
      <c r="T435" s="230">
        <f>SUM(T436:T783)</f>
        <v>0</v>
      </c>
      <c r="AR435" s="231" t="s">
        <v>83</v>
      </c>
      <c r="AT435" s="232" t="s">
        <v>75</v>
      </c>
      <c r="AU435" s="232" t="s">
        <v>83</v>
      </c>
      <c r="AY435" s="231" t="s">
        <v>184</v>
      </c>
      <c r="BK435" s="233">
        <f>SUM(BK436:BK783)</f>
        <v>0</v>
      </c>
    </row>
    <row r="436" s="1" customFormat="1" ht="25.5" customHeight="1">
      <c r="B436" s="47"/>
      <c r="C436" s="236" t="s">
        <v>695</v>
      </c>
      <c r="D436" s="236" t="s">
        <v>186</v>
      </c>
      <c r="E436" s="237" t="s">
        <v>696</v>
      </c>
      <c r="F436" s="238" t="s">
        <v>697</v>
      </c>
      <c r="G436" s="239" t="s">
        <v>315</v>
      </c>
      <c r="H436" s="240">
        <v>350.30900000000003</v>
      </c>
      <c r="I436" s="241"/>
      <c r="J436" s="242">
        <f>ROUND(I436*H436,2)</f>
        <v>0</v>
      </c>
      <c r="K436" s="238" t="s">
        <v>190</v>
      </c>
      <c r="L436" s="73"/>
      <c r="M436" s="243" t="s">
        <v>21</v>
      </c>
      <c r="N436" s="244" t="s">
        <v>47</v>
      </c>
      <c r="O436" s="48"/>
      <c r="P436" s="245">
        <f>O436*H436</f>
        <v>0</v>
      </c>
      <c r="Q436" s="245">
        <v>0.0073499999999999998</v>
      </c>
      <c r="R436" s="245">
        <f>Q436*H436</f>
        <v>2.5747711500000001</v>
      </c>
      <c r="S436" s="245">
        <v>0</v>
      </c>
      <c r="T436" s="246">
        <f>S436*H436</f>
        <v>0</v>
      </c>
      <c r="AR436" s="25" t="s">
        <v>191</v>
      </c>
      <c r="AT436" s="25" t="s">
        <v>186</v>
      </c>
      <c r="AU436" s="25" t="s">
        <v>85</v>
      </c>
      <c r="AY436" s="25" t="s">
        <v>184</v>
      </c>
      <c r="BE436" s="247">
        <f>IF(N436="základní",J436,0)</f>
        <v>0</v>
      </c>
      <c r="BF436" s="247">
        <f>IF(N436="snížená",J436,0)</f>
        <v>0</v>
      </c>
      <c r="BG436" s="247">
        <f>IF(N436="zákl. přenesená",J436,0)</f>
        <v>0</v>
      </c>
      <c r="BH436" s="247">
        <f>IF(N436="sníž. přenesená",J436,0)</f>
        <v>0</v>
      </c>
      <c r="BI436" s="247">
        <f>IF(N436="nulová",J436,0)</f>
        <v>0</v>
      </c>
      <c r="BJ436" s="25" t="s">
        <v>83</v>
      </c>
      <c r="BK436" s="247">
        <f>ROUND(I436*H436,2)</f>
        <v>0</v>
      </c>
      <c r="BL436" s="25" t="s">
        <v>191</v>
      </c>
      <c r="BM436" s="25" t="s">
        <v>698</v>
      </c>
    </row>
    <row r="437" s="13" customFormat="1">
      <c r="B437" s="262"/>
      <c r="C437" s="263"/>
      <c r="D437" s="248" t="s">
        <v>195</v>
      </c>
      <c r="E437" s="264" t="s">
        <v>21</v>
      </c>
      <c r="F437" s="265" t="s">
        <v>209</v>
      </c>
      <c r="G437" s="263"/>
      <c r="H437" s="264" t="s">
        <v>21</v>
      </c>
      <c r="I437" s="266"/>
      <c r="J437" s="263"/>
      <c r="K437" s="263"/>
      <c r="L437" s="267"/>
      <c r="M437" s="268"/>
      <c r="N437" s="269"/>
      <c r="O437" s="269"/>
      <c r="P437" s="269"/>
      <c r="Q437" s="269"/>
      <c r="R437" s="269"/>
      <c r="S437" s="269"/>
      <c r="T437" s="270"/>
      <c r="AT437" s="271" t="s">
        <v>195</v>
      </c>
      <c r="AU437" s="271" t="s">
        <v>85</v>
      </c>
      <c r="AV437" s="13" t="s">
        <v>83</v>
      </c>
      <c r="AW437" s="13" t="s">
        <v>39</v>
      </c>
      <c r="AX437" s="13" t="s">
        <v>76</v>
      </c>
      <c r="AY437" s="271" t="s">
        <v>184</v>
      </c>
    </row>
    <row r="438" s="12" customFormat="1">
      <c r="B438" s="251"/>
      <c r="C438" s="252"/>
      <c r="D438" s="248" t="s">
        <v>195</v>
      </c>
      <c r="E438" s="253" t="s">
        <v>21</v>
      </c>
      <c r="F438" s="254" t="s">
        <v>699</v>
      </c>
      <c r="G438" s="252"/>
      <c r="H438" s="255">
        <v>16.75</v>
      </c>
      <c r="I438" s="256"/>
      <c r="J438" s="252"/>
      <c r="K438" s="252"/>
      <c r="L438" s="257"/>
      <c r="M438" s="258"/>
      <c r="N438" s="259"/>
      <c r="O438" s="259"/>
      <c r="P438" s="259"/>
      <c r="Q438" s="259"/>
      <c r="R438" s="259"/>
      <c r="S438" s="259"/>
      <c r="T438" s="260"/>
      <c r="AT438" s="261" t="s">
        <v>195</v>
      </c>
      <c r="AU438" s="261" t="s">
        <v>85</v>
      </c>
      <c r="AV438" s="12" t="s">
        <v>85</v>
      </c>
      <c r="AW438" s="12" t="s">
        <v>39</v>
      </c>
      <c r="AX438" s="12" t="s">
        <v>76</v>
      </c>
      <c r="AY438" s="261" t="s">
        <v>184</v>
      </c>
    </row>
    <row r="439" s="12" customFormat="1">
      <c r="B439" s="251"/>
      <c r="C439" s="252"/>
      <c r="D439" s="248" t="s">
        <v>195</v>
      </c>
      <c r="E439" s="253" t="s">
        <v>21</v>
      </c>
      <c r="F439" s="254" t="s">
        <v>700</v>
      </c>
      <c r="G439" s="252"/>
      <c r="H439" s="255">
        <v>31.826000000000001</v>
      </c>
      <c r="I439" s="256"/>
      <c r="J439" s="252"/>
      <c r="K439" s="252"/>
      <c r="L439" s="257"/>
      <c r="M439" s="258"/>
      <c r="N439" s="259"/>
      <c r="O439" s="259"/>
      <c r="P439" s="259"/>
      <c r="Q439" s="259"/>
      <c r="R439" s="259"/>
      <c r="S439" s="259"/>
      <c r="T439" s="260"/>
      <c r="AT439" s="261" t="s">
        <v>195</v>
      </c>
      <c r="AU439" s="261" t="s">
        <v>85</v>
      </c>
      <c r="AV439" s="12" t="s">
        <v>85</v>
      </c>
      <c r="AW439" s="12" t="s">
        <v>39</v>
      </c>
      <c r="AX439" s="12" t="s">
        <v>76</v>
      </c>
      <c r="AY439" s="261" t="s">
        <v>184</v>
      </c>
    </row>
    <row r="440" s="12" customFormat="1">
      <c r="B440" s="251"/>
      <c r="C440" s="252"/>
      <c r="D440" s="248" t="s">
        <v>195</v>
      </c>
      <c r="E440" s="253" t="s">
        <v>21</v>
      </c>
      <c r="F440" s="254" t="s">
        <v>701</v>
      </c>
      <c r="G440" s="252"/>
      <c r="H440" s="255">
        <v>16.079999999999998</v>
      </c>
      <c r="I440" s="256"/>
      <c r="J440" s="252"/>
      <c r="K440" s="252"/>
      <c r="L440" s="257"/>
      <c r="M440" s="258"/>
      <c r="N440" s="259"/>
      <c r="O440" s="259"/>
      <c r="P440" s="259"/>
      <c r="Q440" s="259"/>
      <c r="R440" s="259"/>
      <c r="S440" s="259"/>
      <c r="T440" s="260"/>
      <c r="AT440" s="261" t="s">
        <v>195</v>
      </c>
      <c r="AU440" s="261" t="s">
        <v>85</v>
      </c>
      <c r="AV440" s="12" t="s">
        <v>85</v>
      </c>
      <c r="AW440" s="12" t="s">
        <v>39</v>
      </c>
      <c r="AX440" s="12" t="s">
        <v>76</v>
      </c>
      <c r="AY440" s="261" t="s">
        <v>184</v>
      </c>
    </row>
    <row r="441" s="12" customFormat="1">
      <c r="B441" s="251"/>
      <c r="C441" s="252"/>
      <c r="D441" s="248" t="s">
        <v>195</v>
      </c>
      <c r="E441" s="253" t="s">
        <v>21</v>
      </c>
      <c r="F441" s="254" t="s">
        <v>702</v>
      </c>
      <c r="G441" s="252"/>
      <c r="H441" s="255">
        <v>9.4199999999999999</v>
      </c>
      <c r="I441" s="256"/>
      <c r="J441" s="252"/>
      <c r="K441" s="252"/>
      <c r="L441" s="257"/>
      <c r="M441" s="258"/>
      <c r="N441" s="259"/>
      <c r="O441" s="259"/>
      <c r="P441" s="259"/>
      <c r="Q441" s="259"/>
      <c r="R441" s="259"/>
      <c r="S441" s="259"/>
      <c r="T441" s="260"/>
      <c r="AT441" s="261" t="s">
        <v>195</v>
      </c>
      <c r="AU441" s="261" t="s">
        <v>85</v>
      </c>
      <c r="AV441" s="12" t="s">
        <v>85</v>
      </c>
      <c r="AW441" s="12" t="s">
        <v>39</v>
      </c>
      <c r="AX441" s="12" t="s">
        <v>76</v>
      </c>
      <c r="AY441" s="261" t="s">
        <v>184</v>
      </c>
    </row>
    <row r="442" s="12" customFormat="1">
      <c r="B442" s="251"/>
      <c r="C442" s="252"/>
      <c r="D442" s="248" t="s">
        <v>195</v>
      </c>
      <c r="E442" s="253" t="s">
        <v>21</v>
      </c>
      <c r="F442" s="254" t="s">
        <v>703</v>
      </c>
      <c r="G442" s="252"/>
      <c r="H442" s="255">
        <v>0.58999999999999997</v>
      </c>
      <c r="I442" s="256"/>
      <c r="J442" s="252"/>
      <c r="K442" s="252"/>
      <c r="L442" s="257"/>
      <c r="M442" s="258"/>
      <c r="N442" s="259"/>
      <c r="O442" s="259"/>
      <c r="P442" s="259"/>
      <c r="Q442" s="259"/>
      <c r="R442" s="259"/>
      <c r="S442" s="259"/>
      <c r="T442" s="260"/>
      <c r="AT442" s="261" t="s">
        <v>195</v>
      </c>
      <c r="AU442" s="261" t="s">
        <v>85</v>
      </c>
      <c r="AV442" s="12" t="s">
        <v>85</v>
      </c>
      <c r="AW442" s="12" t="s">
        <v>39</v>
      </c>
      <c r="AX442" s="12" t="s">
        <v>76</v>
      </c>
      <c r="AY442" s="261" t="s">
        <v>184</v>
      </c>
    </row>
    <row r="443" s="12" customFormat="1">
      <c r="B443" s="251"/>
      <c r="C443" s="252"/>
      <c r="D443" s="248" t="s">
        <v>195</v>
      </c>
      <c r="E443" s="253" t="s">
        <v>21</v>
      </c>
      <c r="F443" s="254" t="s">
        <v>704</v>
      </c>
      <c r="G443" s="252"/>
      <c r="H443" s="255">
        <v>3.0499999999999998</v>
      </c>
      <c r="I443" s="256"/>
      <c r="J443" s="252"/>
      <c r="K443" s="252"/>
      <c r="L443" s="257"/>
      <c r="M443" s="258"/>
      <c r="N443" s="259"/>
      <c r="O443" s="259"/>
      <c r="P443" s="259"/>
      <c r="Q443" s="259"/>
      <c r="R443" s="259"/>
      <c r="S443" s="259"/>
      <c r="T443" s="260"/>
      <c r="AT443" s="261" t="s">
        <v>195</v>
      </c>
      <c r="AU443" s="261" t="s">
        <v>85</v>
      </c>
      <c r="AV443" s="12" t="s">
        <v>85</v>
      </c>
      <c r="AW443" s="12" t="s">
        <v>39</v>
      </c>
      <c r="AX443" s="12" t="s">
        <v>76</v>
      </c>
      <c r="AY443" s="261" t="s">
        <v>184</v>
      </c>
    </row>
    <row r="444" s="12" customFormat="1">
      <c r="B444" s="251"/>
      <c r="C444" s="252"/>
      <c r="D444" s="248" t="s">
        <v>195</v>
      </c>
      <c r="E444" s="253" t="s">
        <v>21</v>
      </c>
      <c r="F444" s="254" t="s">
        <v>705</v>
      </c>
      <c r="G444" s="252"/>
      <c r="H444" s="255">
        <v>1.9299999999999999</v>
      </c>
      <c r="I444" s="256"/>
      <c r="J444" s="252"/>
      <c r="K444" s="252"/>
      <c r="L444" s="257"/>
      <c r="M444" s="258"/>
      <c r="N444" s="259"/>
      <c r="O444" s="259"/>
      <c r="P444" s="259"/>
      <c r="Q444" s="259"/>
      <c r="R444" s="259"/>
      <c r="S444" s="259"/>
      <c r="T444" s="260"/>
      <c r="AT444" s="261" t="s">
        <v>195</v>
      </c>
      <c r="AU444" s="261" t="s">
        <v>85</v>
      </c>
      <c r="AV444" s="12" t="s">
        <v>85</v>
      </c>
      <c r="AW444" s="12" t="s">
        <v>39</v>
      </c>
      <c r="AX444" s="12" t="s">
        <v>76</v>
      </c>
      <c r="AY444" s="261" t="s">
        <v>184</v>
      </c>
    </row>
    <row r="445" s="12" customFormat="1">
      <c r="B445" s="251"/>
      <c r="C445" s="252"/>
      <c r="D445" s="248" t="s">
        <v>195</v>
      </c>
      <c r="E445" s="253" t="s">
        <v>21</v>
      </c>
      <c r="F445" s="254" t="s">
        <v>706</v>
      </c>
      <c r="G445" s="252"/>
      <c r="H445" s="255">
        <v>1.44</v>
      </c>
      <c r="I445" s="256"/>
      <c r="J445" s="252"/>
      <c r="K445" s="252"/>
      <c r="L445" s="257"/>
      <c r="M445" s="258"/>
      <c r="N445" s="259"/>
      <c r="O445" s="259"/>
      <c r="P445" s="259"/>
      <c r="Q445" s="259"/>
      <c r="R445" s="259"/>
      <c r="S445" s="259"/>
      <c r="T445" s="260"/>
      <c r="AT445" s="261" t="s">
        <v>195</v>
      </c>
      <c r="AU445" s="261" t="s">
        <v>85</v>
      </c>
      <c r="AV445" s="12" t="s">
        <v>85</v>
      </c>
      <c r="AW445" s="12" t="s">
        <v>39</v>
      </c>
      <c r="AX445" s="12" t="s">
        <v>76</v>
      </c>
      <c r="AY445" s="261" t="s">
        <v>184</v>
      </c>
    </row>
    <row r="446" s="12" customFormat="1">
      <c r="B446" s="251"/>
      <c r="C446" s="252"/>
      <c r="D446" s="248" t="s">
        <v>195</v>
      </c>
      <c r="E446" s="253" t="s">
        <v>21</v>
      </c>
      <c r="F446" s="254" t="s">
        <v>707</v>
      </c>
      <c r="G446" s="252"/>
      <c r="H446" s="255">
        <v>6.2300000000000004</v>
      </c>
      <c r="I446" s="256"/>
      <c r="J446" s="252"/>
      <c r="K446" s="252"/>
      <c r="L446" s="257"/>
      <c r="M446" s="258"/>
      <c r="N446" s="259"/>
      <c r="O446" s="259"/>
      <c r="P446" s="259"/>
      <c r="Q446" s="259"/>
      <c r="R446" s="259"/>
      <c r="S446" s="259"/>
      <c r="T446" s="260"/>
      <c r="AT446" s="261" t="s">
        <v>195</v>
      </c>
      <c r="AU446" s="261" t="s">
        <v>85</v>
      </c>
      <c r="AV446" s="12" t="s">
        <v>85</v>
      </c>
      <c r="AW446" s="12" t="s">
        <v>39</v>
      </c>
      <c r="AX446" s="12" t="s">
        <v>76</v>
      </c>
      <c r="AY446" s="261" t="s">
        <v>184</v>
      </c>
    </row>
    <row r="447" s="12" customFormat="1">
      <c r="B447" s="251"/>
      <c r="C447" s="252"/>
      <c r="D447" s="248" t="s">
        <v>195</v>
      </c>
      <c r="E447" s="253" t="s">
        <v>21</v>
      </c>
      <c r="F447" s="254" t="s">
        <v>708</v>
      </c>
      <c r="G447" s="252"/>
      <c r="H447" s="255">
        <v>1.0700000000000001</v>
      </c>
      <c r="I447" s="256"/>
      <c r="J447" s="252"/>
      <c r="K447" s="252"/>
      <c r="L447" s="257"/>
      <c r="M447" s="258"/>
      <c r="N447" s="259"/>
      <c r="O447" s="259"/>
      <c r="P447" s="259"/>
      <c r="Q447" s="259"/>
      <c r="R447" s="259"/>
      <c r="S447" s="259"/>
      <c r="T447" s="260"/>
      <c r="AT447" s="261" t="s">
        <v>195</v>
      </c>
      <c r="AU447" s="261" t="s">
        <v>85</v>
      </c>
      <c r="AV447" s="12" t="s">
        <v>85</v>
      </c>
      <c r="AW447" s="12" t="s">
        <v>39</v>
      </c>
      <c r="AX447" s="12" t="s">
        <v>76</v>
      </c>
      <c r="AY447" s="261" t="s">
        <v>184</v>
      </c>
    </row>
    <row r="448" s="12" customFormat="1">
      <c r="B448" s="251"/>
      <c r="C448" s="252"/>
      <c r="D448" s="248" t="s">
        <v>195</v>
      </c>
      <c r="E448" s="253" t="s">
        <v>21</v>
      </c>
      <c r="F448" s="254" t="s">
        <v>709</v>
      </c>
      <c r="G448" s="252"/>
      <c r="H448" s="255">
        <v>1.26</v>
      </c>
      <c r="I448" s="256"/>
      <c r="J448" s="252"/>
      <c r="K448" s="252"/>
      <c r="L448" s="257"/>
      <c r="M448" s="258"/>
      <c r="N448" s="259"/>
      <c r="O448" s="259"/>
      <c r="P448" s="259"/>
      <c r="Q448" s="259"/>
      <c r="R448" s="259"/>
      <c r="S448" s="259"/>
      <c r="T448" s="260"/>
      <c r="AT448" s="261" t="s">
        <v>195</v>
      </c>
      <c r="AU448" s="261" t="s">
        <v>85</v>
      </c>
      <c r="AV448" s="12" t="s">
        <v>85</v>
      </c>
      <c r="AW448" s="12" t="s">
        <v>39</v>
      </c>
      <c r="AX448" s="12" t="s">
        <v>76</v>
      </c>
      <c r="AY448" s="261" t="s">
        <v>184</v>
      </c>
    </row>
    <row r="449" s="13" customFormat="1">
      <c r="B449" s="262"/>
      <c r="C449" s="263"/>
      <c r="D449" s="248" t="s">
        <v>195</v>
      </c>
      <c r="E449" s="264" t="s">
        <v>21</v>
      </c>
      <c r="F449" s="265" t="s">
        <v>409</v>
      </c>
      <c r="G449" s="263"/>
      <c r="H449" s="264" t="s">
        <v>21</v>
      </c>
      <c r="I449" s="266"/>
      <c r="J449" s="263"/>
      <c r="K449" s="263"/>
      <c r="L449" s="267"/>
      <c r="M449" s="268"/>
      <c r="N449" s="269"/>
      <c r="O449" s="269"/>
      <c r="P449" s="269"/>
      <c r="Q449" s="269"/>
      <c r="R449" s="269"/>
      <c r="S449" s="269"/>
      <c r="T449" s="270"/>
      <c r="AT449" s="271" t="s">
        <v>195</v>
      </c>
      <c r="AU449" s="271" t="s">
        <v>85</v>
      </c>
      <c r="AV449" s="13" t="s">
        <v>83</v>
      </c>
      <c r="AW449" s="13" t="s">
        <v>39</v>
      </c>
      <c r="AX449" s="13" t="s">
        <v>76</v>
      </c>
      <c r="AY449" s="271" t="s">
        <v>184</v>
      </c>
    </row>
    <row r="450" s="12" customFormat="1">
      <c r="B450" s="251"/>
      <c r="C450" s="252"/>
      <c r="D450" s="248" t="s">
        <v>195</v>
      </c>
      <c r="E450" s="253" t="s">
        <v>21</v>
      </c>
      <c r="F450" s="254" t="s">
        <v>710</v>
      </c>
      <c r="G450" s="252"/>
      <c r="H450" s="255">
        <v>29.530000000000001</v>
      </c>
      <c r="I450" s="256"/>
      <c r="J450" s="252"/>
      <c r="K450" s="252"/>
      <c r="L450" s="257"/>
      <c r="M450" s="258"/>
      <c r="N450" s="259"/>
      <c r="O450" s="259"/>
      <c r="P450" s="259"/>
      <c r="Q450" s="259"/>
      <c r="R450" s="259"/>
      <c r="S450" s="259"/>
      <c r="T450" s="260"/>
      <c r="AT450" s="261" t="s">
        <v>195</v>
      </c>
      <c r="AU450" s="261" t="s">
        <v>85</v>
      </c>
      <c r="AV450" s="12" t="s">
        <v>85</v>
      </c>
      <c r="AW450" s="12" t="s">
        <v>39</v>
      </c>
      <c r="AX450" s="12" t="s">
        <v>76</v>
      </c>
      <c r="AY450" s="261" t="s">
        <v>184</v>
      </c>
    </row>
    <row r="451" s="12" customFormat="1">
      <c r="B451" s="251"/>
      <c r="C451" s="252"/>
      <c r="D451" s="248" t="s">
        <v>195</v>
      </c>
      <c r="E451" s="253" t="s">
        <v>21</v>
      </c>
      <c r="F451" s="254" t="s">
        <v>711</v>
      </c>
      <c r="G451" s="252"/>
      <c r="H451" s="255">
        <v>19.629999999999999</v>
      </c>
      <c r="I451" s="256"/>
      <c r="J451" s="252"/>
      <c r="K451" s="252"/>
      <c r="L451" s="257"/>
      <c r="M451" s="258"/>
      <c r="N451" s="259"/>
      <c r="O451" s="259"/>
      <c r="P451" s="259"/>
      <c r="Q451" s="259"/>
      <c r="R451" s="259"/>
      <c r="S451" s="259"/>
      <c r="T451" s="260"/>
      <c r="AT451" s="261" t="s">
        <v>195</v>
      </c>
      <c r="AU451" s="261" t="s">
        <v>85</v>
      </c>
      <c r="AV451" s="12" t="s">
        <v>85</v>
      </c>
      <c r="AW451" s="12" t="s">
        <v>39</v>
      </c>
      <c r="AX451" s="12" t="s">
        <v>76</v>
      </c>
      <c r="AY451" s="261" t="s">
        <v>184</v>
      </c>
    </row>
    <row r="452" s="12" customFormat="1">
      <c r="B452" s="251"/>
      <c r="C452" s="252"/>
      <c r="D452" s="248" t="s">
        <v>195</v>
      </c>
      <c r="E452" s="253" t="s">
        <v>21</v>
      </c>
      <c r="F452" s="254" t="s">
        <v>712</v>
      </c>
      <c r="G452" s="252"/>
      <c r="H452" s="255">
        <v>4.5700000000000003</v>
      </c>
      <c r="I452" s="256"/>
      <c r="J452" s="252"/>
      <c r="K452" s="252"/>
      <c r="L452" s="257"/>
      <c r="M452" s="258"/>
      <c r="N452" s="259"/>
      <c r="O452" s="259"/>
      <c r="P452" s="259"/>
      <c r="Q452" s="259"/>
      <c r="R452" s="259"/>
      <c r="S452" s="259"/>
      <c r="T452" s="260"/>
      <c r="AT452" s="261" t="s">
        <v>195</v>
      </c>
      <c r="AU452" s="261" t="s">
        <v>85</v>
      </c>
      <c r="AV452" s="12" t="s">
        <v>85</v>
      </c>
      <c r="AW452" s="12" t="s">
        <v>39</v>
      </c>
      <c r="AX452" s="12" t="s">
        <v>76</v>
      </c>
      <c r="AY452" s="261" t="s">
        <v>184</v>
      </c>
    </row>
    <row r="453" s="12" customFormat="1">
      <c r="B453" s="251"/>
      <c r="C453" s="252"/>
      <c r="D453" s="248" t="s">
        <v>195</v>
      </c>
      <c r="E453" s="253" t="s">
        <v>21</v>
      </c>
      <c r="F453" s="254" t="s">
        <v>713</v>
      </c>
      <c r="G453" s="252"/>
      <c r="H453" s="255">
        <v>4.5999999999999996</v>
      </c>
      <c r="I453" s="256"/>
      <c r="J453" s="252"/>
      <c r="K453" s="252"/>
      <c r="L453" s="257"/>
      <c r="M453" s="258"/>
      <c r="N453" s="259"/>
      <c r="O453" s="259"/>
      <c r="P453" s="259"/>
      <c r="Q453" s="259"/>
      <c r="R453" s="259"/>
      <c r="S453" s="259"/>
      <c r="T453" s="260"/>
      <c r="AT453" s="261" t="s">
        <v>195</v>
      </c>
      <c r="AU453" s="261" t="s">
        <v>85</v>
      </c>
      <c r="AV453" s="12" t="s">
        <v>85</v>
      </c>
      <c r="AW453" s="12" t="s">
        <v>39</v>
      </c>
      <c r="AX453" s="12" t="s">
        <v>76</v>
      </c>
      <c r="AY453" s="261" t="s">
        <v>184</v>
      </c>
    </row>
    <row r="454" s="13" customFormat="1">
      <c r="B454" s="262"/>
      <c r="C454" s="263"/>
      <c r="D454" s="248" t="s">
        <v>195</v>
      </c>
      <c r="E454" s="264" t="s">
        <v>21</v>
      </c>
      <c r="F454" s="265" t="s">
        <v>395</v>
      </c>
      <c r="G454" s="263"/>
      <c r="H454" s="264" t="s">
        <v>21</v>
      </c>
      <c r="I454" s="266"/>
      <c r="J454" s="263"/>
      <c r="K454" s="263"/>
      <c r="L454" s="267"/>
      <c r="M454" s="268"/>
      <c r="N454" s="269"/>
      <c r="O454" s="269"/>
      <c r="P454" s="269"/>
      <c r="Q454" s="269"/>
      <c r="R454" s="269"/>
      <c r="S454" s="269"/>
      <c r="T454" s="270"/>
      <c r="AT454" s="271" t="s">
        <v>195</v>
      </c>
      <c r="AU454" s="271" t="s">
        <v>85</v>
      </c>
      <c r="AV454" s="13" t="s">
        <v>83</v>
      </c>
      <c r="AW454" s="13" t="s">
        <v>39</v>
      </c>
      <c r="AX454" s="13" t="s">
        <v>76</v>
      </c>
      <c r="AY454" s="271" t="s">
        <v>184</v>
      </c>
    </row>
    <row r="455" s="12" customFormat="1">
      <c r="B455" s="251"/>
      <c r="C455" s="252"/>
      <c r="D455" s="248" t="s">
        <v>195</v>
      </c>
      <c r="E455" s="253" t="s">
        <v>21</v>
      </c>
      <c r="F455" s="254" t="s">
        <v>714</v>
      </c>
      <c r="G455" s="252"/>
      <c r="H455" s="255">
        <v>18.093</v>
      </c>
      <c r="I455" s="256"/>
      <c r="J455" s="252"/>
      <c r="K455" s="252"/>
      <c r="L455" s="257"/>
      <c r="M455" s="258"/>
      <c r="N455" s="259"/>
      <c r="O455" s="259"/>
      <c r="P455" s="259"/>
      <c r="Q455" s="259"/>
      <c r="R455" s="259"/>
      <c r="S455" s="259"/>
      <c r="T455" s="260"/>
      <c r="AT455" s="261" t="s">
        <v>195</v>
      </c>
      <c r="AU455" s="261" t="s">
        <v>85</v>
      </c>
      <c r="AV455" s="12" t="s">
        <v>85</v>
      </c>
      <c r="AW455" s="12" t="s">
        <v>39</v>
      </c>
      <c r="AX455" s="12" t="s">
        <v>76</v>
      </c>
      <c r="AY455" s="261" t="s">
        <v>184</v>
      </c>
    </row>
    <row r="456" s="12" customFormat="1">
      <c r="B456" s="251"/>
      <c r="C456" s="252"/>
      <c r="D456" s="248" t="s">
        <v>195</v>
      </c>
      <c r="E456" s="253" t="s">
        <v>21</v>
      </c>
      <c r="F456" s="254" t="s">
        <v>715</v>
      </c>
      <c r="G456" s="252"/>
      <c r="H456" s="255">
        <v>27.216999999999999</v>
      </c>
      <c r="I456" s="256"/>
      <c r="J456" s="252"/>
      <c r="K456" s="252"/>
      <c r="L456" s="257"/>
      <c r="M456" s="258"/>
      <c r="N456" s="259"/>
      <c r="O456" s="259"/>
      <c r="P456" s="259"/>
      <c r="Q456" s="259"/>
      <c r="R456" s="259"/>
      <c r="S456" s="259"/>
      <c r="T456" s="260"/>
      <c r="AT456" s="261" t="s">
        <v>195</v>
      </c>
      <c r="AU456" s="261" t="s">
        <v>85</v>
      </c>
      <c r="AV456" s="12" t="s">
        <v>85</v>
      </c>
      <c r="AW456" s="12" t="s">
        <v>39</v>
      </c>
      <c r="AX456" s="12" t="s">
        <v>76</v>
      </c>
      <c r="AY456" s="261" t="s">
        <v>184</v>
      </c>
    </row>
    <row r="457" s="12" customFormat="1">
      <c r="B457" s="251"/>
      <c r="C457" s="252"/>
      <c r="D457" s="248" t="s">
        <v>195</v>
      </c>
      <c r="E457" s="253" t="s">
        <v>21</v>
      </c>
      <c r="F457" s="254" t="s">
        <v>716</v>
      </c>
      <c r="G457" s="252"/>
      <c r="H457" s="255">
        <v>22.966000000000001</v>
      </c>
      <c r="I457" s="256"/>
      <c r="J457" s="252"/>
      <c r="K457" s="252"/>
      <c r="L457" s="257"/>
      <c r="M457" s="258"/>
      <c r="N457" s="259"/>
      <c r="O457" s="259"/>
      <c r="P457" s="259"/>
      <c r="Q457" s="259"/>
      <c r="R457" s="259"/>
      <c r="S457" s="259"/>
      <c r="T457" s="260"/>
      <c r="AT457" s="261" t="s">
        <v>195</v>
      </c>
      <c r="AU457" s="261" t="s">
        <v>85</v>
      </c>
      <c r="AV457" s="12" t="s">
        <v>85</v>
      </c>
      <c r="AW457" s="12" t="s">
        <v>39</v>
      </c>
      <c r="AX457" s="12" t="s">
        <v>76</v>
      </c>
      <c r="AY457" s="261" t="s">
        <v>184</v>
      </c>
    </row>
    <row r="458" s="12" customFormat="1">
      <c r="B458" s="251"/>
      <c r="C458" s="252"/>
      <c r="D458" s="248" t="s">
        <v>195</v>
      </c>
      <c r="E458" s="253" t="s">
        <v>21</v>
      </c>
      <c r="F458" s="254" t="s">
        <v>717</v>
      </c>
      <c r="G458" s="252"/>
      <c r="H458" s="255">
        <v>6.758</v>
      </c>
      <c r="I458" s="256"/>
      <c r="J458" s="252"/>
      <c r="K458" s="252"/>
      <c r="L458" s="257"/>
      <c r="M458" s="258"/>
      <c r="N458" s="259"/>
      <c r="O458" s="259"/>
      <c r="P458" s="259"/>
      <c r="Q458" s="259"/>
      <c r="R458" s="259"/>
      <c r="S458" s="259"/>
      <c r="T458" s="260"/>
      <c r="AT458" s="261" t="s">
        <v>195</v>
      </c>
      <c r="AU458" s="261" t="s">
        <v>85</v>
      </c>
      <c r="AV458" s="12" t="s">
        <v>85</v>
      </c>
      <c r="AW458" s="12" t="s">
        <v>39</v>
      </c>
      <c r="AX458" s="12" t="s">
        <v>76</v>
      </c>
      <c r="AY458" s="261" t="s">
        <v>184</v>
      </c>
    </row>
    <row r="459" s="12" customFormat="1">
      <c r="B459" s="251"/>
      <c r="C459" s="252"/>
      <c r="D459" s="248" t="s">
        <v>195</v>
      </c>
      <c r="E459" s="253" t="s">
        <v>21</v>
      </c>
      <c r="F459" s="254" t="s">
        <v>718</v>
      </c>
      <c r="G459" s="252"/>
      <c r="H459" s="255">
        <v>3.2839999999999998</v>
      </c>
      <c r="I459" s="256"/>
      <c r="J459" s="252"/>
      <c r="K459" s="252"/>
      <c r="L459" s="257"/>
      <c r="M459" s="258"/>
      <c r="N459" s="259"/>
      <c r="O459" s="259"/>
      <c r="P459" s="259"/>
      <c r="Q459" s="259"/>
      <c r="R459" s="259"/>
      <c r="S459" s="259"/>
      <c r="T459" s="260"/>
      <c r="AT459" s="261" t="s">
        <v>195</v>
      </c>
      <c r="AU459" s="261" t="s">
        <v>85</v>
      </c>
      <c r="AV459" s="12" t="s">
        <v>85</v>
      </c>
      <c r="AW459" s="12" t="s">
        <v>39</v>
      </c>
      <c r="AX459" s="12" t="s">
        <v>76</v>
      </c>
      <c r="AY459" s="261" t="s">
        <v>184</v>
      </c>
    </row>
    <row r="460" s="12" customFormat="1">
      <c r="B460" s="251"/>
      <c r="C460" s="252"/>
      <c r="D460" s="248" t="s">
        <v>195</v>
      </c>
      <c r="E460" s="253" t="s">
        <v>21</v>
      </c>
      <c r="F460" s="254" t="s">
        <v>719</v>
      </c>
      <c r="G460" s="252"/>
      <c r="H460" s="255">
        <v>3.9500000000000002</v>
      </c>
      <c r="I460" s="256"/>
      <c r="J460" s="252"/>
      <c r="K460" s="252"/>
      <c r="L460" s="257"/>
      <c r="M460" s="258"/>
      <c r="N460" s="259"/>
      <c r="O460" s="259"/>
      <c r="P460" s="259"/>
      <c r="Q460" s="259"/>
      <c r="R460" s="259"/>
      <c r="S460" s="259"/>
      <c r="T460" s="260"/>
      <c r="AT460" s="261" t="s">
        <v>195</v>
      </c>
      <c r="AU460" s="261" t="s">
        <v>85</v>
      </c>
      <c r="AV460" s="12" t="s">
        <v>85</v>
      </c>
      <c r="AW460" s="12" t="s">
        <v>39</v>
      </c>
      <c r="AX460" s="12" t="s">
        <v>76</v>
      </c>
      <c r="AY460" s="261" t="s">
        <v>184</v>
      </c>
    </row>
    <row r="461" s="12" customFormat="1">
      <c r="B461" s="251"/>
      <c r="C461" s="252"/>
      <c r="D461" s="248" t="s">
        <v>195</v>
      </c>
      <c r="E461" s="253" t="s">
        <v>21</v>
      </c>
      <c r="F461" s="254" t="s">
        <v>720</v>
      </c>
      <c r="G461" s="252"/>
      <c r="H461" s="255">
        <v>17.696000000000002</v>
      </c>
      <c r="I461" s="256"/>
      <c r="J461" s="252"/>
      <c r="K461" s="252"/>
      <c r="L461" s="257"/>
      <c r="M461" s="258"/>
      <c r="N461" s="259"/>
      <c r="O461" s="259"/>
      <c r="P461" s="259"/>
      <c r="Q461" s="259"/>
      <c r="R461" s="259"/>
      <c r="S461" s="259"/>
      <c r="T461" s="260"/>
      <c r="AT461" s="261" t="s">
        <v>195</v>
      </c>
      <c r="AU461" s="261" t="s">
        <v>85</v>
      </c>
      <c r="AV461" s="12" t="s">
        <v>85</v>
      </c>
      <c r="AW461" s="12" t="s">
        <v>39</v>
      </c>
      <c r="AX461" s="12" t="s">
        <v>76</v>
      </c>
      <c r="AY461" s="261" t="s">
        <v>184</v>
      </c>
    </row>
    <row r="462" s="12" customFormat="1">
      <c r="B462" s="251"/>
      <c r="C462" s="252"/>
      <c r="D462" s="248" t="s">
        <v>195</v>
      </c>
      <c r="E462" s="253" t="s">
        <v>21</v>
      </c>
      <c r="F462" s="254" t="s">
        <v>721</v>
      </c>
      <c r="G462" s="252"/>
      <c r="H462" s="255">
        <v>4.9560000000000004</v>
      </c>
      <c r="I462" s="256"/>
      <c r="J462" s="252"/>
      <c r="K462" s="252"/>
      <c r="L462" s="257"/>
      <c r="M462" s="258"/>
      <c r="N462" s="259"/>
      <c r="O462" s="259"/>
      <c r="P462" s="259"/>
      <c r="Q462" s="259"/>
      <c r="R462" s="259"/>
      <c r="S462" s="259"/>
      <c r="T462" s="260"/>
      <c r="AT462" s="261" t="s">
        <v>195</v>
      </c>
      <c r="AU462" s="261" t="s">
        <v>85</v>
      </c>
      <c r="AV462" s="12" t="s">
        <v>85</v>
      </c>
      <c r="AW462" s="12" t="s">
        <v>39</v>
      </c>
      <c r="AX462" s="12" t="s">
        <v>76</v>
      </c>
      <c r="AY462" s="261" t="s">
        <v>184</v>
      </c>
    </row>
    <row r="463" s="12" customFormat="1">
      <c r="B463" s="251"/>
      <c r="C463" s="252"/>
      <c r="D463" s="248" t="s">
        <v>195</v>
      </c>
      <c r="E463" s="253" t="s">
        <v>21</v>
      </c>
      <c r="F463" s="254" t="s">
        <v>722</v>
      </c>
      <c r="G463" s="252"/>
      <c r="H463" s="255">
        <v>8.2509999999999994</v>
      </c>
      <c r="I463" s="256"/>
      <c r="J463" s="252"/>
      <c r="K463" s="252"/>
      <c r="L463" s="257"/>
      <c r="M463" s="258"/>
      <c r="N463" s="259"/>
      <c r="O463" s="259"/>
      <c r="P463" s="259"/>
      <c r="Q463" s="259"/>
      <c r="R463" s="259"/>
      <c r="S463" s="259"/>
      <c r="T463" s="260"/>
      <c r="AT463" s="261" t="s">
        <v>195</v>
      </c>
      <c r="AU463" s="261" t="s">
        <v>85</v>
      </c>
      <c r="AV463" s="12" t="s">
        <v>85</v>
      </c>
      <c r="AW463" s="12" t="s">
        <v>39</v>
      </c>
      <c r="AX463" s="12" t="s">
        <v>76</v>
      </c>
      <c r="AY463" s="261" t="s">
        <v>184</v>
      </c>
    </row>
    <row r="464" s="13" customFormat="1">
      <c r="B464" s="262"/>
      <c r="C464" s="263"/>
      <c r="D464" s="248" t="s">
        <v>195</v>
      </c>
      <c r="E464" s="264" t="s">
        <v>21</v>
      </c>
      <c r="F464" s="265" t="s">
        <v>412</v>
      </c>
      <c r="G464" s="263"/>
      <c r="H464" s="264" t="s">
        <v>21</v>
      </c>
      <c r="I464" s="266"/>
      <c r="J464" s="263"/>
      <c r="K464" s="263"/>
      <c r="L464" s="267"/>
      <c r="M464" s="268"/>
      <c r="N464" s="269"/>
      <c r="O464" s="269"/>
      <c r="P464" s="269"/>
      <c r="Q464" s="269"/>
      <c r="R464" s="269"/>
      <c r="S464" s="269"/>
      <c r="T464" s="270"/>
      <c r="AT464" s="271" t="s">
        <v>195</v>
      </c>
      <c r="AU464" s="271" t="s">
        <v>85</v>
      </c>
      <c r="AV464" s="13" t="s">
        <v>83</v>
      </c>
      <c r="AW464" s="13" t="s">
        <v>39</v>
      </c>
      <c r="AX464" s="13" t="s">
        <v>76</v>
      </c>
      <c r="AY464" s="271" t="s">
        <v>184</v>
      </c>
    </row>
    <row r="465" s="13" customFormat="1">
      <c r="B465" s="262"/>
      <c r="C465" s="263"/>
      <c r="D465" s="248" t="s">
        <v>195</v>
      </c>
      <c r="E465" s="264" t="s">
        <v>21</v>
      </c>
      <c r="F465" s="265" t="s">
        <v>723</v>
      </c>
      <c r="G465" s="263"/>
      <c r="H465" s="264" t="s">
        <v>21</v>
      </c>
      <c r="I465" s="266"/>
      <c r="J465" s="263"/>
      <c r="K465" s="263"/>
      <c r="L465" s="267"/>
      <c r="M465" s="268"/>
      <c r="N465" s="269"/>
      <c r="O465" s="269"/>
      <c r="P465" s="269"/>
      <c r="Q465" s="269"/>
      <c r="R465" s="269"/>
      <c r="S465" s="269"/>
      <c r="T465" s="270"/>
      <c r="AT465" s="271" t="s">
        <v>195</v>
      </c>
      <c r="AU465" s="271" t="s">
        <v>85</v>
      </c>
      <c r="AV465" s="13" t="s">
        <v>83</v>
      </c>
      <c r="AW465" s="13" t="s">
        <v>39</v>
      </c>
      <c r="AX465" s="13" t="s">
        <v>76</v>
      </c>
      <c r="AY465" s="271" t="s">
        <v>184</v>
      </c>
    </row>
    <row r="466" s="12" customFormat="1">
      <c r="B466" s="251"/>
      <c r="C466" s="252"/>
      <c r="D466" s="248" t="s">
        <v>195</v>
      </c>
      <c r="E466" s="253" t="s">
        <v>21</v>
      </c>
      <c r="F466" s="254" t="s">
        <v>724</v>
      </c>
      <c r="G466" s="252"/>
      <c r="H466" s="255">
        <v>90.516000000000005</v>
      </c>
      <c r="I466" s="256"/>
      <c r="J466" s="252"/>
      <c r="K466" s="252"/>
      <c r="L466" s="257"/>
      <c r="M466" s="258"/>
      <c r="N466" s="259"/>
      <c r="O466" s="259"/>
      <c r="P466" s="259"/>
      <c r="Q466" s="259"/>
      <c r="R466" s="259"/>
      <c r="S466" s="259"/>
      <c r="T466" s="260"/>
      <c r="AT466" s="261" t="s">
        <v>195</v>
      </c>
      <c r="AU466" s="261" t="s">
        <v>85</v>
      </c>
      <c r="AV466" s="12" t="s">
        <v>85</v>
      </c>
      <c r="AW466" s="12" t="s">
        <v>39</v>
      </c>
      <c r="AX466" s="12" t="s">
        <v>76</v>
      </c>
      <c r="AY466" s="261" t="s">
        <v>184</v>
      </c>
    </row>
    <row r="467" s="12" customFormat="1">
      <c r="B467" s="251"/>
      <c r="C467" s="252"/>
      <c r="D467" s="248" t="s">
        <v>195</v>
      </c>
      <c r="E467" s="253" t="s">
        <v>21</v>
      </c>
      <c r="F467" s="254" t="s">
        <v>725</v>
      </c>
      <c r="G467" s="252"/>
      <c r="H467" s="255">
        <v>-1.3540000000000001</v>
      </c>
      <c r="I467" s="256"/>
      <c r="J467" s="252"/>
      <c r="K467" s="252"/>
      <c r="L467" s="257"/>
      <c r="M467" s="258"/>
      <c r="N467" s="259"/>
      <c r="O467" s="259"/>
      <c r="P467" s="259"/>
      <c r="Q467" s="259"/>
      <c r="R467" s="259"/>
      <c r="S467" s="259"/>
      <c r="T467" s="260"/>
      <c r="AT467" s="261" t="s">
        <v>195</v>
      </c>
      <c r="AU467" s="261" t="s">
        <v>85</v>
      </c>
      <c r="AV467" s="12" t="s">
        <v>85</v>
      </c>
      <c r="AW467" s="12" t="s">
        <v>39</v>
      </c>
      <c r="AX467" s="12" t="s">
        <v>76</v>
      </c>
      <c r="AY467" s="261" t="s">
        <v>184</v>
      </c>
    </row>
    <row r="468" s="14" customFormat="1">
      <c r="B468" s="272"/>
      <c r="C468" s="273"/>
      <c r="D468" s="248" t="s">
        <v>195</v>
      </c>
      <c r="E468" s="274" t="s">
        <v>21</v>
      </c>
      <c r="F468" s="275" t="s">
        <v>211</v>
      </c>
      <c r="G468" s="273"/>
      <c r="H468" s="276">
        <v>350.30900000000003</v>
      </c>
      <c r="I468" s="277"/>
      <c r="J468" s="273"/>
      <c r="K468" s="273"/>
      <c r="L468" s="278"/>
      <c r="M468" s="279"/>
      <c r="N468" s="280"/>
      <c r="O468" s="280"/>
      <c r="P468" s="280"/>
      <c r="Q468" s="280"/>
      <c r="R468" s="280"/>
      <c r="S468" s="280"/>
      <c r="T468" s="281"/>
      <c r="AT468" s="282" t="s">
        <v>195</v>
      </c>
      <c r="AU468" s="282" t="s">
        <v>85</v>
      </c>
      <c r="AV468" s="14" t="s">
        <v>191</v>
      </c>
      <c r="AW468" s="14" t="s">
        <v>39</v>
      </c>
      <c r="AX468" s="14" t="s">
        <v>83</v>
      </c>
      <c r="AY468" s="282" t="s">
        <v>184</v>
      </c>
    </row>
    <row r="469" s="1" customFormat="1" ht="25.5" customHeight="1">
      <c r="B469" s="47"/>
      <c r="C469" s="236" t="s">
        <v>726</v>
      </c>
      <c r="D469" s="236" t="s">
        <v>186</v>
      </c>
      <c r="E469" s="237" t="s">
        <v>727</v>
      </c>
      <c r="F469" s="238" t="s">
        <v>728</v>
      </c>
      <c r="G469" s="239" t="s">
        <v>315</v>
      </c>
      <c r="H469" s="240">
        <v>5.2199999999999998</v>
      </c>
      <c r="I469" s="241"/>
      <c r="J469" s="242">
        <f>ROUND(I469*H469,2)</f>
        <v>0</v>
      </c>
      <c r="K469" s="238" t="s">
        <v>190</v>
      </c>
      <c r="L469" s="73"/>
      <c r="M469" s="243" t="s">
        <v>21</v>
      </c>
      <c r="N469" s="244" t="s">
        <v>47</v>
      </c>
      <c r="O469" s="48"/>
      <c r="P469" s="245">
        <f>O469*H469</f>
        <v>0</v>
      </c>
      <c r="Q469" s="245">
        <v>0.0073499999999999998</v>
      </c>
      <c r="R469" s="245">
        <f>Q469*H469</f>
        <v>0.038366999999999998</v>
      </c>
      <c r="S469" s="245">
        <v>0</v>
      </c>
      <c r="T469" s="246">
        <f>S469*H469</f>
        <v>0</v>
      </c>
      <c r="AR469" s="25" t="s">
        <v>191</v>
      </c>
      <c r="AT469" s="25" t="s">
        <v>186</v>
      </c>
      <c r="AU469" s="25" t="s">
        <v>85</v>
      </c>
      <c r="AY469" s="25" t="s">
        <v>184</v>
      </c>
      <c r="BE469" s="247">
        <f>IF(N469="základní",J469,0)</f>
        <v>0</v>
      </c>
      <c r="BF469" s="247">
        <f>IF(N469="snížená",J469,0)</f>
        <v>0</v>
      </c>
      <c r="BG469" s="247">
        <f>IF(N469="zákl. přenesená",J469,0)</f>
        <v>0</v>
      </c>
      <c r="BH469" s="247">
        <f>IF(N469="sníž. přenesená",J469,0)</f>
        <v>0</v>
      </c>
      <c r="BI469" s="247">
        <f>IF(N469="nulová",J469,0)</f>
        <v>0</v>
      </c>
      <c r="BJ469" s="25" t="s">
        <v>83</v>
      </c>
      <c r="BK469" s="247">
        <f>ROUND(I469*H469,2)</f>
        <v>0</v>
      </c>
      <c r="BL469" s="25" t="s">
        <v>191</v>
      </c>
      <c r="BM469" s="25" t="s">
        <v>729</v>
      </c>
    </row>
    <row r="470" s="13" customFormat="1">
      <c r="B470" s="262"/>
      <c r="C470" s="263"/>
      <c r="D470" s="248" t="s">
        <v>195</v>
      </c>
      <c r="E470" s="264" t="s">
        <v>21</v>
      </c>
      <c r="F470" s="265" t="s">
        <v>409</v>
      </c>
      <c r="G470" s="263"/>
      <c r="H470" s="264" t="s">
        <v>21</v>
      </c>
      <c r="I470" s="266"/>
      <c r="J470" s="263"/>
      <c r="K470" s="263"/>
      <c r="L470" s="267"/>
      <c r="M470" s="268"/>
      <c r="N470" s="269"/>
      <c r="O470" s="269"/>
      <c r="P470" s="269"/>
      <c r="Q470" s="269"/>
      <c r="R470" s="269"/>
      <c r="S470" s="269"/>
      <c r="T470" s="270"/>
      <c r="AT470" s="271" t="s">
        <v>195</v>
      </c>
      <c r="AU470" s="271" t="s">
        <v>85</v>
      </c>
      <c r="AV470" s="13" t="s">
        <v>83</v>
      </c>
      <c r="AW470" s="13" t="s">
        <v>39</v>
      </c>
      <c r="AX470" s="13" t="s">
        <v>76</v>
      </c>
      <c r="AY470" s="271" t="s">
        <v>184</v>
      </c>
    </row>
    <row r="471" s="12" customFormat="1">
      <c r="B471" s="251"/>
      <c r="C471" s="252"/>
      <c r="D471" s="248" t="s">
        <v>195</v>
      </c>
      <c r="E471" s="253" t="s">
        <v>21</v>
      </c>
      <c r="F471" s="254" t="s">
        <v>730</v>
      </c>
      <c r="G471" s="252"/>
      <c r="H471" s="255">
        <v>5.2199999999999998</v>
      </c>
      <c r="I471" s="256"/>
      <c r="J471" s="252"/>
      <c r="K471" s="252"/>
      <c r="L471" s="257"/>
      <c r="M471" s="258"/>
      <c r="N471" s="259"/>
      <c r="O471" s="259"/>
      <c r="P471" s="259"/>
      <c r="Q471" s="259"/>
      <c r="R471" s="259"/>
      <c r="S471" s="259"/>
      <c r="T471" s="260"/>
      <c r="AT471" s="261" t="s">
        <v>195</v>
      </c>
      <c r="AU471" s="261" t="s">
        <v>85</v>
      </c>
      <c r="AV471" s="12" t="s">
        <v>85</v>
      </c>
      <c r="AW471" s="12" t="s">
        <v>39</v>
      </c>
      <c r="AX471" s="12" t="s">
        <v>83</v>
      </c>
      <c r="AY471" s="261" t="s">
        <v>184</v>
      </c>
    </row>
    <row r="472" s="1" customFormat="1" ht="25.5" customHeight="1">
      <c r="B472" s="47"/>
      <c r="C472" s="236" t="s">
        <v>731</v>
      </c>
      <c r="D472" s="236" t="s">
        <v>186</v>
      </c>
      <c r="E472" s="237" t="s">
        <v>732</v>
      </c>
      <c r="F472" s="238" t="s">
        <v>733</v>
      </c>
      <c r="G472" s="239" t="s">
        <v>315</v>
      </c>
      <c r="H472" s="240">
        <v>350.30900000000003</v>
      </c>
      <c r="I472" s="241"/>
      <c r="J472" s="242">
        <f>ROUND(I472*H472,2)</f>
        <v>0</v>
      </c>
      <c r="K472" s="238" t="s">
        <v>190</v>
      </c>
      <c r="L472" s="73"/>
      <c r="M472" s="243" t="s">
        <v>21</v>
      </c>
      <c r="N472" s="244" t="s">
        <v>47</v>
      </c>
      <c r="O472" s="48"/>
      <c r="P472" s="245">
        <f>O472*H472</f>
        <v>0</v>
      </c>
      <c r="Q472" s="245">
        <v>0.00068999999999999997</v>
      </c>
      <c r="R472" s="245">
        <f>Q472*H472</f>
        <v>0.24171321000000001</v>
      </c>
      <c r="S472" s="245">
        <v>0</v>
      </c>
      <c r="T472" s="246">
        <f>S472*H472</f>
        <v>0</v>
      </c>
      <c r="AR472" s="25" t="s">
        <v>191</v>
      </c>
      <c r="AT472" s="25" t="s">
        <v>186</v>
      </c>
      <c r="AU472" s="25" t="s">
        <v>85</v>
      </c>
      <c r="AY472" s="25" t="s">
        <v>184</v>
      </c>
      <c r="BE472" s="247">
        <f>IF(N472="základní",J472,0)</f>
        <v>0</v>
      </c>
      <c r="BF472" s="247">
        <f>IF(N472="snížená",J472,0)</f>
        <v>0</v>
      </c>
      <c r="BG472" s="247">
        <f>IF(N472="zákl. přenesená",J472,0)</f>
        <v>0</v>
      </c>
      <c r="BH472" s="247">
        <f>IF(N472="sníž. přenesená",J472,0)</f>
        <v>0</v>
      </c>
      <c r="BI472" s="247">
        <f>IF(N472="nulová",J472,0)</f>
        <v>0</v>
      </c>
      <c r="BJ472" s="25" t="s">
        <v>83</v>
      </c>
      <c r="BK472" s="247">
        <f>ROUND(I472*H472,2)</f>
        <v>0</v>
      </c>
      <c r="BL472" s="25" t="s">
        <v>191</v>
      </c>
      <c r="BM472" s="25" t="s">
        <v>734</v>
      </c>
    </row>
    <row r="473" s="1" customFormat="1">
      <c r="B473" s="47"/>
      <c r="C473" s="75"/>
      <c r="D473" s="248" t="s">
        <v>193</v>
      </c>
      <c r="E473" s="75"/>
      <c r="F473" s="249" t="s">
        <v>735</v>
      </c>
      <c r="G473" s="75"/>
      <c r="H473" s="75"/>
      <c r="I473" s="204"/>
      <c r="J473" s="75"/>
      <c r="K473" s="75"/>
      <c r="L473" s="73"/>
      <c r="M473" s="250"/>
      <c r="N473" s="48"/>
      <c r="O473" s="48"/>
      <c r="P473" s="48"/>
      <c r="Q473" s="48"/>
      <c r="R473" s="48"/>
      <c r="S473" s="48"/>
      <c r="T473" s="96"/>
      <c r="AT473" s="25" t="s">
        <v>193</v>
      </c>
      <c r="AU473" s="25" t="s">
        <v>85</v>
      </c>
    </row>
    <row r="474" s="1" customFormat="1" ht="38.25" customHeight="1">
      <c r="B474" s="47"/>
      <c r="C474" s="236" t="s">
        <v>736</v>
      </c>
      <c r="D474" s="236" t="s">
        <v>186</v>
      </c>
      <c r="E474" s="237" t="s">
        <v>737</v>
      </c>
      <c r="F474" s="238" t="s">
        <v>738</v>
      </c>
      <c r="G474" s="239" t="s">
        <v>315</v>
      </c>
      <c r="H474" s="240">
        <v>350.30900000000003</v>
      </c>
      <c r="I474" s="241"/>
      <c r="J474" s="242">
        <f>ROUND(I474*H474,2)</f>
        <v>0</v>
      </c>
      <c r="K474" s="238" t="s">
        <v>190</v>
      </c>
      <c r="L474" s="73"/>
      <c r="M474" s="243" t="s">
        <v>21</v>
      </c>
      <c r="N474" s="244" t="s">
        <v>47</v>
      </c>
      <c r="O474" s="48"/>
      <c r="P474" s="245">
        <f>O474*H474</f>
        <v>0</v>
      </c>
      <c r="Q474" s="245">
        <v>0.017330000000000002</v>
      </c>
      <c r="R474" s="245">
        <f>Q474*H474</f>
        <v>6.070854970000001</v>
      </c>
      <c r="S474" s="245">
        <v>0</v>
      </c>
      <c r="T474" s="246">
        <f>S474*H474</f>
        <v>0</v>
      </c>
      <c r="AR474" s="25" t="s">
        <v>191</v>
      </c>
      <c r="AT474" s="25" t="s">
        <v>186</v>
      </c>
      <c r="AU474" s="25" t="s">
        <v>85</v>
      </c>
      <c r="AY474" s="25" t="s">
        <v>184</v>
      </c>
      <c r="BE474" s="247">
        <f>IF(N474="základní",J474,0)</f>
        <v>0</v>
      </c>
      <c r="BF474" s="247">
        <f>IF(N474="snížená",J474,0)</f>
        <v>0</v>
      </c>
      <c r="BG474" s="247">
        <f>IF(N474="zákl. přenesená",J474,0)</f>
        <v>0</v>
      </c>
      <c r="BH474" s="247">
        <f>IF(N474="sníž. přenesená",J474,0)</f>
        <v>0</v>
      </c>
      <c r="BI474" s="247">
        <f>IF(N474="nulová",J474,0)</f>
        <v>0</v>
      </c>
      <c r="BJ474" s="25" t="s">
        <v>83</v>
      </c>
      <c r="BK474" s="247">
        <f>ROUND(I474*H474,2)</f>
        <v>0</v>
      </c>
      <c r="BL474" s="25" t="s">
        <v>191</v>
      </c>
      <c r="BM474" s="25" t="s">
        <v>739</v>
      </c>
    </row>
    <row r="475" s="1" customFormat="1">
      <c r="B475" s="47"/>
      <c r="C475" s="75"/>
      <c r="D475" s="248" t="s">
        <v>193</v>
      </c>
      <c r="E475" s="75"/>
      <c r="F475" s="249" t="s">
        <v>740</v>
      </c>
      <c r="G475" s="75"/>
      <c r="H475" s="75"/>
      <c r="I475" s="204"/>
      <c r="J475" s="75"/>
      <c r="K475" s="75"/>
      <c r="L475" s="73"/>
      <c r="M475" s="250"/>
      <c r="N475" s="48"/>
      <c r="O475" s="48"/>
      <c r="P475" s="48"/>
      <c r="Q475" s="48"/>
      <c r="R475" s="48"/>
      <c r="S475" s="48"/>
      <c r="T475" s="96"/>
      <c r="AT475" s="25" t="s">
        <v>193</v>
      </c>
      <c r="AU475" s="25" t="s">
        <v>85</v>
      </c>
    </row>
    <row r="476" s="1" customFormat="1" ht="38.25" customHeight="1">
      <c r="B476" s="47"/>
      <c r="C476" s="236" t="s">
        <v>741</v>
      </c>
      <c r="D476" s="236" t="s">
        <v>186</v>
      </c>
      <c r="E476" s="237" t="s">
        <v>742</v>
      </c>
      <c r="F476" s="238" t="s">
        <v>743</v>
      </c>
      <c r="G476" s="239" t="s">
        <v>315</v>
      </c>
      <c r="H476" s="240">
        <v>8.1899999999999995</v>
      </c>
      <c r="I476" s="241"/>
      <c r="J476" s="242">
        <f>ROUND(I476*H476,2)</f>
        <v>0</v>
      </c>
      <c r="K476" s="238" t="s">
        <v>190</v>
      </c>
      <c r="L476" s="73"/>
      <c r="M476" s="243" t="s">
        <v>21</v>
      </c>
      <c r="N476" s="244" t="s">
        <v>47</v>
      </c>
      <c r="O476" s="48"/>
      <c r="P476" s="245">
        <f>O476*H476</f>
        <v>0</v>
      </c>
      <c r="Q476" s="245">
        <v>0.017330000000000002</v>
      </c>
      <c r="R476" s="245">
        <f>Q476*H476</f>
        <v>0.1419327</v>
      </c>
      <c r="S476" s="245">
        <v>0</v>
      </c>
      <c r="T476" s="246">
        <f>S476*H476</f>
        <v>0</v>
      </c>
      <c r="AR476" s="25" t="s">
        <v>191</v>
      </c>
      <c r="AT476" s="25" t="s">
        <v>186</v>
      </c>
      <c r="AU476" s="25" t="s">
        <v>85</v>
      </c>
      <c r="AY476" s="25" t="s">
        <v>184</v>
      </c>
      <c r="BE476" s="247">
        <f>IF(N476="základní",J476,0)</f>
        <v>0</v>
      </c>
      <c r="BF476" s="247">
        <f>IF(N476="snížená",J476,0)</f>
        <v>0</v>
      </c>
      <c r="BG476" s="247">
        <f>IF(N476="zákl. přenesená",J476,0)</f>
        <v>0</v>
      </c>
      <c r="BH476" s="247">
        <f>IF(N476="sníž. přenesená",J476,0)</f>
        <v>0</v>
      </c>
      <c r="BI476" s="247">
        <f>IF(N476="nulová",J476,0)</f>
        <v>0</v>
      </c>
      <c r="BJ476" s="25" t="s">
        <v>83</v>
      </c>
      <c r="BK476" s="247">
        <f>ROUND(I476*H476,2)</f>
        <v>0</v>
      </c>
      <c r="BL476" s="25" t="s">
        <v>191</v>
      </c>
      <c r="BM476" s="25" t="s">
        <v>744</v>
      </c>
    </row>
    <row r="477" s="1" customFormat="1">
      <c r="B477" s="47"/>
      <c r="C477" s="75"/>
      <c r="D477" s="248" t="s">
        <v>193</v>
      </c>
      <c r="E477" s="75"/>
      <c r="F477" s="249" t="s">
        <v>740</v>
      </c>
      <c r="G477" s="75"/>
      <c r="H477" s="75"/>
      <c r="I477" s="204"/>
      <c r="J477" s="75"/>
      <c r="K477" s="75"/>
      <c r="L477" s="73"/>
      <c r="M477" s="250"/>
      <c r="N477" s="48"/>
      <c r="O477" s="48"/>
      <c r="P477" s="48"/>
      <c r="Q477" s="48"/>
      <c r="R477" s="48"/>
      <c r="S477" s="48"/>
      <c r="T477" s="96"/>
      <c r="AT477" s="25" t="s">
        <v>193</v>
      </c>
      <c r="AU477" s="25" t="s">
        <v>85</v>
      </c>
    </row>
    <row r="478" s="12" customFormat="1">
      <c r="B478" s="251"/>
      <c r="C478" s="252"/>
      <c r="D478" s="248" t="s">
        <v>195</v>
      </c>
      <c r="E478" s="253" t="s">
        <v>21</v>
      </c>
      <c r="F478" s="254" t="s">
        <v>745</v>
      </c>
      <c r="G478" s="252"/>
      <c r="H478" s="255">
        <v>8.1899999999999995</v>
      </c>
      <c r="I478" s="256"/>
      <c r="J478" s="252"/>
      <c r="K478" s="252"/>
      <c r="L478" s="257"/>
      <c r="M478" s="258"/>
      <c r="N478" s="259"/>
      <c r="O478" s="259"/>
      <c r="P478" s="259"/>
      <c r="Q478" s="259"/>
      <c r="R478" s="259"/>
      <c r="S478" s="259"/>
      <c r="T478" s="260"/>
      <c r="AT478" s="261" t="s">
        <v>195</v>
      </c>
      <c r="AU478" s="261" t="s">
        <v>85</v>
      </c>
      <c r="AV478" s="12" t="s">
        <v>85</v>
      </c>
      <c r="AW478" s="12" t="s">
        <v>39</v>
      </c>
      <c r="AX478" s="12" t="s">
        <v>83</v>
      </c>
      <c r="AY478" s="261" t="s">
        <v>184</v>
      </c>
    </row>
    <row r="479" s="1" customFormat="1" ht="38.25" customHeight="1">
      <c r="B479" s="47"/>
      <c r="C479" s="236" t="s">
        <v>746</v>
      </c>
      <c r="D479" s="236" t="s">
        <v>186</v>
      </c>
      <c r="E479" s="237" t="s">
        <v>747</v>
      </c>
      <c r="F479" s="238" t="s">
        <v>748</v>
      </c>
      <c r="G479" s="239" t="s">
        <v>315</v>
      </c>
      <c r="H479" s="240">
        <v>5.2199999999999998</v>
      </c>
      <c r="I479" s="241"/>
      <c r="J479" s="242">
        <f>ROUND(I479*H479,2)</f>
        <v>0</v>
      </c>
      <c r="K479" s="238" t="s">
        <v>190</v>
      </c>
      <c r="L479" s="73"/>
      <c r="M479" s="243" t="s">
        <v>21</v>
      </c>
      <c r="N479" s="244" t="s">
        <v>47</v>
      </c>
      <c r="O479" s="48"/>
      <c r="P479" s="245">
        <f>O479*H479</f>
        <v>0</v>
      </c>
      <c r="Q479" s="245">
        <v>0.017330000000000002</v>
      </c>
      <c r="R479" s="245">
        <f>Q479*H479</f>
        <v>0.090462600000000004</v>
      </c>
      <c r="S479" s="245">
        <v>0</v>
      </c>
      <c r="T479" s="246">
        <f>S479*H479</f>
        <v>0</v>
      </c>
      <c r="AR479" s="25" t="s">
        <v>191</v>
      </c>
      <c r="AT479" s="25" t="s">
        <v>186</v>
      </c>
      <c r="AU479" s="25" t="s">
        <v>85</v>
      </c>
      <c r="AY479" s="25" t="s">
        <v>184</v>
      </c>
      <c r="BE479" s="247">
        <f>IF(N479="základní",J479,0)</f>
        <v>0</v>
      </c>
      <c r="BF479" s="247">
        <f>IF(N479="snížená",J479,0)</f>
        <v>0</v>
      </c>
      <c r="BG479" s="247">
        <f>IF(N479="zákl. přenesená",J479,0)</f>
        <v>0</v>
      </c>
      <c r="BH479" s="247">
        <f>IF(N479="sníž. přenesená",J479,0)</f>
        <v>0</v>
      </c>
      <c r="BI479" s="247">
        <f>IF(N479="nulová",J479,0)</f>
        <v>0</v>
      </c>
      <c r="BJ479" s="25" t="s">
        <v>83</v>
      </c>
      <c r="BK479" s="247">
        <f>ROUND(I479*H479,2)</f>
        <v>0</v>
      </c>
      <c r="BL479" s="25" t="s">
        <v>191</v>
      </c>
      <c r="BM479" s="25" t="s">
        <v>749</v>
      </c>
    </row>
    <row r="480" s="1" customFormat="1">
      <c r="B480" s="47"/>
      <c r="C480" s="75"/>
      <c r="D480" s="248" t="s">
        <v>193</v>
      </c>
      <c r="E480" s="75"/>
      <c r="F480" s="249" t="s">
        <v>740</v>
      </c>
      <c r="G480" s="75"/>
      <c r="H480" s="75"/>
      <c r="I480" s="204"/>
      <c r="J480" s="75"/>
      <c r="K480" s="75"/>
      <c r="L480" s="73"/>
      <c r="M480" s="250"/>
      <c r="N480" s="48"/>
      <c r="O480" s="48"/>
      <c r="P480" s="48"/>
      <c r="Q480" s="48"/>
      <c r="R480" s="48"/>
      <c r="S480" s="48"/>
      <c r="T480" s="96"/>
      <c r="AT480" s="25" t="s">
        <v>193</v>
      </c>
      <c r="AU480" s="25" t="s">
        <v>85</v>
      </c>
    </row>
    <row r="481" s="12" customFormat="1">
      <c r="B481" s="251"/>
      <c r="C481" s="252"/>
      <c r="D481" s="248" t="s">
        <v>195</v>
      </c>
      <c r="E481" s="253" t="s">
        <v>21</v>
      </c>
      <c r="F481" s="254" t="s">
        <v>750</v>
      </c>
      <c r="G481" s="252"/>
      <c r="H481" s="255">
        <v>5.2199999999999998</v>
      </c>
      <c r="I481" s="256"/>
      <c r="J481" s="252"/>
      <c r="K481" s="252"/>
      <c r="L481" s="257"/>
      <c r="M481" s="258"/>
      <c r="N481" s="259"/>
      <c r="O481" s="259"/>
      <c r="P481" s="259"/>
      <c r="Q481" s="259"/>
      <c r="R481" s="259"/>
      <c r="S481" s="259"/>
      <c r="T481" s="260"/>
      <c r="AT481" s="261" t="s">
        <v>195</v>
      </c>
      <c r="AU481" s="261" t="s">
        <v>85</v>
      </c>
      <c r="AV481" s="12" t="s">
        <v>85</v>
      </c>
      <c r="AW481" s="12" t="s">
        <v>39</v>
      </c>
      <c r="AX481" s="12" t="s">
        <v>83</v>
      </c>
      <c r="AY481" s="261" t="s">
        <v>184</v>
      </c>
    </row>
    <row r="482" s="1" customFormat="1" ht="38.25" customHeight="1">
      <c r="B482" s="47"/>
      <c r="C482" s="236" t="s">
        <v>751</v>
      </c>
      <c r="D482" s="236" t="s">
        <v>186</v>
      </c>
      <c r="E482" s="237" t="s">
        <v>752</v>
      </c>
      <c r="F482" s="238" t="s">
        <v>753</v>
      </c>
      <c r="G482" s="239" t="s">
        <v>315</v>
      </c>
      <c r="H482" s="240">
        <v>68.221000000000004</v>
      </c>
      <c r="I482" s="241"/>
      <c r="J482" s="242">
        <f>ROUND(I482*H482,2)</f>
        <v>0</v>
      </c>
      <c r="K482" s="238" t="s">
        <v>190</v>
      </c>
      <c r="L482" s="73"/>
      <c r="M482" s="243" t="s">
        <v>21</v>
      </c>
      <c r="N482" s="244" t="s">
        <v>47</v>
      </c>
      <c r="O482" s="48"/>
      <c r="P482" s="245">
        <f>O482*H482</f>
        <v>0</v>
      </c>
      <c r="Q482" s="245">
        <v>0.0057000000000000002</v>
      </c>
      <c r="R482" s="245">
        <f>Q482*H482</f>
        <v>0.38885970000000003</v>
      </c>
      <c r="S482" s="245">
        <v>0</v>
      </c>
      <c r="T482" s="246">
        <f>S482*H482</f>
        <v>0</v>
      </c>
      <c r="AR482" s="25" t="s">
        <v>191</v>
      </c>
      <c r="AT482" s="25" t="s">
        <v>186</v>
      </c>
      <c r="AU482" s="25" t="s">
        <v>85</v>
      </c>
      <c r="AY482" s="25" t="s">
        <v>184</v>
      </c>
      <c r="BE482" s="247">
        <f>IF(N482="základní",J482,0)</f>
        <v>0</v>
      </c>
      <c r="BF482" s="247">
        <f>IF(N482="snížená",J482,0)</f>
        <v>0</v>
      </c>
      <c r="BG482" s="247">
        <f>IF(N482="zákl. přenesená",J482,0)</f>
        <v>0</v>
      </c>
      <c r="BH482" s="247">
        <f>IF(N482="sníž. přenesená",J482,0)</f>
        <v>0</v>
      </c>
      <c r="BI482" s="247">
        <f>IF(N482="nulová",J482,0)</f>
        <v>0</v>
      </c>
      <c r="BJ482" s="25" t="s">
        <v>83</v>
      </c>
      <c r="BK482" s="247">
        <f>ROUND(I482*H482,2)</f>
        <v>0</v>
      </c>
      <c r="BL482" s="25" t="s">
        <v>191</v>
      </c>
      <c r="BM482" s="25" t="s">
        <v>754</v>
      </c>
    </row>
    <row r="483" s="1" customFormat="1">
      <c r="B483" s="47"/>
      <c r="C483" s="75"/>
      <c r="D483" s="248" t="s">
        <v>193</v>
      </c>
      <c r="E483" s="75"/>
      <c r="F483" s="249" t="s">
        <v>755</v>
      </c>
      <c r="G483" s="75"/>
      <c r="H483" s="75"/>
      <c r="I483" s="204"/>
      <c r="J483" s="75"/>
      <c r="K483" s="75"/>
      <c r="L483" s="73"/>
      <c r="M483" s="250"/>
      <c r="N483" s="48"/>
      <c r="O483" s="48"/>
      <c r="P483" s="48"/>
      <c r="Q483" s="48"/>
      <c r="R483" s="48"/>
      <c r="S483" s="48"/>
      <c r="T483" s="96"/>
      <c r="AT483" s="25" t="s">
        <v>193</v>
      </c>
      <c r="AU483" s="25" t="s">
        <v>85</v>
      </c>
    </row>
    <row r="484" s="13" customFormat="1">
      <c r="B484" s="262"/>
      <c r="C484" s="263"/>
      <c r="D484" s="248" t="s">
        <v>195</v>
      </c>
      <c r="E484" s="264" t="s">
        <v>21</v>
      </c>
      <c r="F484" s="265" t="s">
        <v>409</v>
      </c>
      <c r="G484" s="263"/>
      <c r="H484" s="264" t="s">
        <v>21</v>
      </c>
      <c r="I484" s="266"/>
      <c r="J484" s="263"/>
      <c r="K484" s="263"/>
      <c r="L484" s="267"/>
      <c r="M484" s="268"/>
      <c r="N484" s="269"/>
      <c r="O484" s="269"/>
      <c r="P484" s="269"/>
      <c r="Q484" s="269"/>
      <c r="R484" s="269"/>
      <c r="S484" s="269"/>
      <c r="T484" s="270"/>
      <c r="AT484" s="271" t="s">
        <v>195</v>
      </c>
      <c r="AU484" s="271" t="s">
        <v>85</v>
      </c>
      <c r="AV484" s="13" t="s">
        <v>83</v>
      </c>
      <c r="AW484" s="13" t="s">
        <v>39</v>
      </c>
      <c r="AX484" s="13" t="s">
        <v>76</v>
      </c>
      <c r="AY484" s="271" t="s">
        <v>184</v>
      </c>
    </row>
    <row r="485" s="12" customFormat="1">
      <c r="B485" s="251"/>
      <c r="C485" s="252"/>
      <c r="D485" s="248" t="s">
        <v>195</v>
      </c>
      <c r="E485" s="253" t="s">
        <v>21</v>
      </c>
      <c r="F485" s="254" t="s">
        <v>756</v>
      </c>
      <c r="G485" s="252"/>
      <c r="H485" s="255">
        <v>14.074999999999999</v>
      </c>
      <c r="I485" s="256"/>
      <c r="J485" s="252"/>
      <c r="K485" s="252"/>
      <c r="L485" s="257"/>
      <c r="M485" s="258"/>
      <c r="N485" s="259"/>
      <c r="O485" s="259"/>
      <c r="P485" s="259"/>
      <c r="Q485" s="259"/>
      <c r="R485" s="259"/>
      <c r="S485" s="259"/>
      <c r="T485" s="260"/>
      <c r="AT485" s="261" t="s">
        <v>195</v>
      </c>
      <c r="AU485" s="261" t="s">
        <v>85</v>
      </c>
      <c r="AV485" s="12" t="s">
        <v>85</v>
      </c>
      <c r="AW485" s="12" t="s">
        <v>39</v>
      </c>
      <c r="AX485" s="12" t="s">
        <v>76</v>
      </c>
      <c r="AY485" s="261" t="s">
        <v>184</v>
      </c>
    </row>
    <row r="486" s="12" customFormat="1">
      <c r="B486" s="251"/>
      <c r="C486" s="252"/>
      <c r="D486" s="248" t="s">
        <v>195</v>
      </c>
      <c r="E486" s="253" t="s">
        <v>21</v>
      </c>
      <c r="F486" s="254" t="s">
        <v>757</v>
      </c>
      <c r="G486" s="252"/>
      <c r="H486" s="255">
        <v>18.148</v>
      </c>
      <c r="I486" s="256"/>
      <c r="J486" s="252"/>
      <c r="K486" s="252"/>
      <c r="L486" s="257"/>
      <c r="M486" s="258"/>
      <c r="N486" s="259"/>
      <c r="O486" s="259"/>
      <c r="P486" s="259"/>
      <c r="Q486" s="259"/>
      <c r="R486" s="259"/>
      <c r="S486" s="259"/>
      <c r="T486" s="260"/>
      <c r="AT486" s="261" t="s">
        <v>195</v>
      </c>
      <c r="AU486" s="261" t="s">
        <v>85</v>
      </c>
      <c r="AV486" s="12" t="s">
        <v>85</v>
      </c>
      <c r="AW486" s="12" t="s">
        <v>39</v>
      </c>
      <c r="AX486" s="12" t="s">
        <v>76</v>
      </c>
      <c r="AY486" s="261" t="s">
        <v>184</v>
      </c>
    </row>
    <row r="487" s="12" customFormat="1">
      <c r="B487" s="251"/>
      <c r="C487" s="252"/>
      <c r="D487" s="248" t="s">
        <v>195</v>
      </c>
      <c r="E487" s="253" t="s">
        <v>21</v>
      </c>
      <c r="F487" s="254" t="s">
        <v>758</v>
      </c>
      <c r="G487" s="252"/>
      <c r="H487" s="255">
        <v>17.108000000000001</v>
      </c>
      <c r="I487" s="256"/>
      <c r="J487" s="252"/>
      <c r="K487" s="252"/>
      <c r="L487" s="257"/>
      <c r="M487" s="258"/>
      <c r="N487" s="259"/>
      <c r="O487" s="259"/>
      <c r="P487" s="259"/>
      <c r="Q487" s="259"/>
      <c r="R487" s="259"/>
      <c r="S487" s="259"/>
      <c r="T487" s="260"/>
      <c r="AT487" s="261" t="s">
        <v>195</v>
      </c>
      <c r="AU487" s="261" t="s">
        <v>85</v>
      </c>
      <c r="AV487" s="12" t="s">
        <v>85</v>
      </c>
      <c r="AW487" s="12" t="s">
        <v>39</v>
      </c>
      <c r="AX487" s="12" t="s">
        <v>76</v>
      </c>
      <c r="AY487" s="261" t="s">
        <v>184</v>
      </c>
    </row>
    <row r="488" s="12" customFormat="1">
      <c r="B488" s="251"/>
      <c r="C488" s="252"/>
      <c r="D488" s="248" t="s">
        <v>195</v>
      </c>
      <c r="E488" s="253" t="s">
        <v>21</v>
      </c>
      <c r="F488" s="254" t="s">
        <v>759</v>
      </c>
      <c r="G488" s="252"/>
      <c r="H488" s="255">
        <v>9.9499999999999993</v>
      </c>
      <c r="I488" s="256"/>
      <c r="J488" s="252"/>
      <c r="K488" s="252"/>
      <c r="L488" s="257"/>
      <c r="M488" s="258"/>
      <c r="N488" s="259"/>
      <c r="O488" s="259"/>
      <c r="P488" s="259"/>
      <c r="Q488" s="259"/>
      <c r="R488" s="259"/>
      <c r="S488" s="259"/>
      <c r="T488" s="260"/>
      <c r="AT488" s="261" t="s">
        <v>195</v>
      </c>
      <c r="AU488" s="261" t="s">
        <v>85</v>
      </c>
      <c r="AV488" s="12" t="s">
        <v>85</v>
      </c>
      <c r="AW488" s="12" t="s">
        <v>39</v>
      </c>
      <c r="AX488" s="12" t="s">
        <v>76</v>
      </c>
      <c r="AY488" s="261" t="s">
        <v>184</v>
      </c>
    </row>
    <row r="489" s="12" customFormat="1">
      <c r="B489" s="251"/>
      <c r="C489" s="252"/>
      <c r="D489" s="248" t="s">
        <v>195</v>
      </c>
      <c r="E489" s="253" t="s">
        <v>21</v>
      </c>
      <c r="F489" s="254" t="s">
        <v>760</v>
      </c>
      <c r="G489" s="252"/>
      <c r="H489" s="255">
        <v>2.3100000000000001</v>
      </c>
      <c r="I489" s="256"/>
      <c r="J489" s="252"/>
      <c r="K489" s="252"/>
      <c r="L489" s="257"/>
      <c r="M489" s="258"/>
      <c r="N489" s="259"/>
      <c r="O489" s="259"/>
      <c r="P489" s="259"/>
      <c r="Q489" s="259"/>
      <c r="R489" s="259"/>
      <c r="S489" s="259"/>
      <c r="T489" s="260"/>
      <c r="AT489" s="261" t="s">
        <v>195</v>
      </c>
      <c r="AU489" s="261" t="s">
        <v>85</v>
      </c>
      <c r="AV489" s="12" t="s">
        <v>85</v>
      </c>
      <c r="AW489" s="12" t="s">
        <v>39</v>
      </c>
      <c r="AX489" s="12" t="s">
        <v>76</v>
      </c>
      <c r="AY489" s="261" t="s">
        <v>184</v>
      </c>
    </row>
    <row r="490" s="12" customFormat="1">
      <c r="B490" s="251"/>
      <c r="C490" s="252"/>
      <c r="D490" s="248" t="s">
        <v>195</v>
      </c>
      <c r="E490" s="253" t="s">
        <v>21</v>
      </c>
      <c r="F490" s="254" t="s">
        <v>761</v>
      </c>
      <c r="G490" s="252"/>
      <c r="H490" s="255">
        <v>1.95</v>
      </c>
      <c r="I490" s="256"/>
      <c r="J490" s="252"/>
      <c r="K490" s="252"/>
      <c r="L490" s="257"/>
      <c r="M490" s="258"/>
      <c r="N490" s="259"/>
      <c r="O490" s="259"/>
      <c r="P490" s="259"/>
      <c r="Q490" s="259"/>
      <c r="R490" s="259"/>
      <c r="S490" s="259"/>
      <c r="T490" s="260"/>
      <c r="AT490" s="261" t="s">
        <v>195</v>
      </c>
      <c r="AU490" s="261" t="s">
        <v>85</v>
      </c>
      <c r="AV490" s="12" t="s">
        <v>85</v>
      </c>
      <c r="AW490" s="12" t="s">
        <v>39</v>
      </c>
      <c r="AX490" s="12" t="s">
        <v>76</v>
      </c>
      <c r="AY490" s="261" t="s">
        <v>184</v>
      </c>
    </row>
    <row r="491" s="12" customFormat="1">
      <c r="B491" s="251"/>
      <c r="C491" s="252"/>
      <c r="D491" s="248" t="s">
        <v>195</v>
      </c>
      <c r="E491" s="253" t="s">
        <v>21</v>
      </c>
      <c r="F491" s="254" t="s">
        <v>762</v>
      </c>
      <c r="G491" s="252"/>
      <c r="H491" s="255">
        <v>1.3100000000000001</v>
      </c>
      <c r="I491" s="256"/>
      <c r="J491" s="252"/>
      <c r="K491" s="252"/>
      <c r="L491" s="257"/>
      <c r="M491" s="258"/>
      <c r="N491" s="259"/>
      <c r="O491" s="259"/>
      <c r="P491" s="259"/>
      <c r="Q491" s="259"/>
      <c r="R491" s="259"/>
      <c r="S491" s="259"/>
      <c r="T491" s="260"/>
      <c r="AT491" s="261" t="s">
        <v>195</v>
      </c>
      <c r="AU491" s="261" t="s">
        <v>85</v>
      </c>
      <c r="AV491" s="12" t="s">
        <v>85</v>
      </c>
      <c r="AW491" s="12" t="s">
        <v>39</v>
      </c>
      <c r="AX491" s="12" t="s">
        <v>76</v>
      </c>
      <c r="AY491" s="261" t="s">
        <v>184</v>
      </c>
    </row>
    <row r="492" s="12" customFormat="1">
      <c r="B492" s="251"/>
      <c r="C492" s="252"/>
      <c r="D492" s="248" t="s">
        <v>195</v>
      </c>
      <c r="E492" s="253" t="s">
        <v>21</v>
      </c>
      <c r="F492" s="254" t="s">
        <v>763</v>
      </c>
      <c r="G492" s="252"/>
      <c r="H492" s="255">
        <v>2.0600000000000001</v>
      </c>
      <c r="I492" s="256"/>
      <c r="J492" s="252"/>
      <c r="K492" s="252"/>
      <c r="L492" s="257"/>
      <c r="M492" s="258"/>
      <c r="N492" s="259"/>
      <c r="O492" s="259"/>
      <c r="P492" s="259"/>
      <c r="Q492" s="259"/>
      <c r="R492" s="259"/>
      <c r="S492" s="259"/>
      <c r="T492" s="260"/>
      <c r="AT492" s="261" t="s">
        <v>195</v>
      </c>
      <c r="AU492" s="261" t="s">
        <v>85</v>
      </c>
      <c r="AV492" s="12" t="s">
        <v>85</v>
      </c>
      <c r="AW492" s="12" t="s">
        <v>39</v>
      </c>
      <c r="AX492" s="12" t="s">
        <v>76</v>
      </c>
      <c r="AY492" s="261" t="s">
        <v>184</v>
      </c>
    </row>
    <row r="493" s="12" customFormat="1">
      <c r="B493" s="251"/>
      <c r="C493" s="252"/>
      <c r="D493" s="248" t="s">
        <v>195</v>
      </c>
      <c r="E493" s="253" t="s">
        <v>21</v>
      </c>
      <c r="F493" s="254" t="s">
        <v>764</v>
      </c>
      <c r="G493" s="252"/>
      <c r="H493" s="255">
        <v>1.3100000000000001</v>
      </c>
      <c r="I493" s="256"/>
      <c r="J493" s="252"/>
      <c r="K493" s="252"/>
      <c r="L493" s="257"/>
      <c r="M493" s="258"/>
      <c r="N493" s="259"/>
      <c r="O493" s="259"/>
      <c r="P493" s="259"/>
      <c r="Q493" s="259"/>
      <c r="R493" s="259"/>
      <c r="S493" s="259"/>
      <c r="T493" s="260"/>
      <c r="AT493" s="261" t="s">
        <v>195</v>
      </c>
      <c r="AU493" s="261" t="s">
        <v>85</v>
      </c>
      <c r="AV493" s="12" t="s">
        <v>85</v>
      </c>
      <c r="AW493" s="12" t="s">
        <v>39</v>
      </c>
      <c r="AX493" s="12" t="s">
        <v>76</v>
      </c>
      <c r="AY493" s="261" t="s">
        <v>184</v>
      </c>
    </row>
    <row r="494" s="14" customFormat="1">
      <c r="B494" s="272"/>
      <c r="C494" s="273"/>
      <c r="D494" s="248" t="s">
        <v>195</v>
      </c>
      <c r="E494" s="274" t="s">
        <v>21</v>
      </c>
      <c r="F494" s="275" t="s">
        <v>211</v>
      </c>
      <c r="G494" s="273"/>
      <c r="H494" s="276">
        <v>68.221000000000004</v>
      </c>
      <c r="I494" s="277"/>
      <c r="J494" s="273"/>
      <c r="K494" s="273"/>
      <c r="L494" s="278"/>
      <c r="M494" s="279"/>
      <c r="N494" s="280"/>
      <c r="O494" s="280"/>
      <c r="P494" s="280"/>
      <c r="Q494" s="280"/>
      <c r="R494" s="280"/>
      <c r="S494" s="280"/>
      <c r="T494" s="281"/>
      <c r="AT494" s="282" t="s">
        <v>195</v>
      </c>
      <c r="AU494" s="282" t="s">
        <v>85</v>
      </c>
      <c r="AV494" s="14" t="s">
        <v>191</v>
      </c>
      <c r="AW494" s="14" t="s">
        <v>39</v>
      </c>
      <c r="AX494" s="14" t="s">
        <v>83</v>
      </c>
      <c r="AY494" s="282" t="s">
        <v>184</v>
      </c>
    </row>
    <row r="495" s="1" customFormat="1" ht="38.25" customHeight="1">
      <c r="B495" s="47"/>
      <c r="C495" s="236" t="s">
        <v>765</v>
      </c>
      <c r="D495" s="236" t="s">
        <v>186</v>
      </c>
      <c r="E495" s="237" t="s">
        <v>766</v>
      </c>
      <c r="F495" s="238" t="s">
        <v>767</v>
      </c>
      <c r="G495" s="239" t="s">
        <v>315</v>
      </c>
      <c r="H495" s="240">
        <v>38.625999999999998</v>
      </c>
      <c r="I495" s="241"/>
      <c r="J495" s="242">
        <f>ROUND(I495*H495,2)</f>
        <v>0</v>
      </c>
      <c r="K495" s="238" t="s">
        <v>190</v>
      </c>
      <c r="L495" s="73"/>
      <c r="M495" s="243" t="s">
        <v>21</v>
      </c>
      <c r="N495" s="244" t="s">
        <v>47</v>
      </c>
      <c r="O495" s="48"/>
      <c r="P495" s="245">
        <f>O495*H495</f>
        <v>0</v>
      </c>
      <c r="Q495" s="245">
        <v>0.028400000000000002</v>
      </c>
      <c r="R495" s="245">
        <f>Q495*H495</f>
        <v>1.0969784</v>
      </c>
      <c r="S495" s="245">
        <v>0</v>
      </c>
      <c r="T495" s="246">
        <f>S495*H495</f>
        <v>0</v>
      </c>
      <c r="AR495" s="25" t="s">
        <v>191</v>
      </c>
      <c r="AT495" s="25" t="s">
        <v>186</v>
      </c>
      <c r="AU495" s="25" t="s">
        <v>85</v>
      </c>
      <c r="AY495" s="25" t="s">
        <v>184</v>
      </c>
      <c r="BE495" s="247">
        <f>IF(N495="základní",J495,0)</f>
        <v>0</v>
      </c>
      <c r="BF495" s="247">
        <f>IF(N495="snížená",J495,0)</f>
        <v>0</v>
      </c>
      <c r="BG495" s="247">
        <f>IF(N495="zákl. přenesená",J495,0)</f>
        <v>0</v>
      </c>
      <c r="BH495" s="247">
        <f>IF(N495="sníž. přenesená",J495,0)</f>
        <v>0</v>
      </c>
      <c r="BI495" s="247">
        <f>IF(N495="nulová",J495,0)</f>
        <v>0</v>
      </c>
      <c r="BJ495" s="25" t="s">
        <v>83</v>
      </c>
      <c r="BK495" s="247">
        <f>ROUND(I495*H495,2)</f>
        <v>0</v>
      </c>
      <c r="BL495" s="25" t="s">
        <v>191</v>
      </c>
      <c r="BM495" s="25" t="s">
        <v>768</v>
      </c>
    </row>
    <row r="496" s="1" customFormat="1">
      <c r="B496" s="47"/>
      <c r="C496" s="75"/>
      <c r="D496" s="248" t="s">
        <v>193</v>
      </c>
      <c r="E496" s="75"/>
      <c r="F496" s="249" t="s">
        <v>755</v>
      </c>
      <c r="G496" s="75"/>
      <c r="H496" s="75"/>
      <c r="I496" s="204"/>
      <c r="J496" s="75"/>
      <c r="K496" s="75"/>
      <c r="L496" s="73"/>
      <c r="M496" s="250"/>
      <c r="N496" s="48"/>
      <c r="O496" s="48"/>
      <c r="P496" s="48"/>
      <c r="Q496" s="48"/>
      <c r="R496" s="48"/>
      <c r="S496" s="48"/>
      <c r="T496" s="96"/>
      <c r="AT496" s="25" t="s">
        <v>193</v>
      </c>
      <c r="AU496" s="25" t="s">
        <v>85</v>
      </c>
    </row>
    <row r="497" s="13" customFormat="1">
      <c r="B497" s="262"/>
      <c r="C497" s="263"/>
      <c r="D497" s="248" t="s">
        <v>195</v>
      </c>
      <c r="E497" s="264" t="s">
        <v>21</v>
      </c>
      <c r="F497" s="265" t="s">
        <v>209</v>
      </c>
      <c r="G497" s="263"/>
      <c r="H497" s="264" t="s">
        <v>21</v>
      </c>
      <c r="I497" s="266"/>
      <c r="J497" s="263"/>
      <c r="K497" s="263"/>
      <c r="L497" s="267"/>
      <c r="M497" s="268"/>
      <c r="N497" s="269"/>
      <c r="O497" s="269"/>
      <c r="P497" s="269"/>
      <c r="Q497" s="269"/>
      <c r="R497" s="269"/>
      <c r="S497" s="269"/>
      <c r="T497" s="270"/>
      <c r="AT497" s="271" t="s">
        <v>195</v>
      </c>
      <c r="AU497" s="271" t="s">
        <v>85</v>
      </c>
      <c r="AV497" s="13" t="s">
        <v>83</v>
      </c>
      <c r="AW497" s="13" t="s">
        <v>39</v>
      </c>
      <c r="AX497" s="13" t="s">
        <v>76</v>
      </c>
      <c r="AY497" s="271" t="s">
        <v>184</v>
      </c>
    </row>
    <row r="498" s="12" customFormat="1">
      <c r="B498" s="251"/>
      <c r="C498" s="252"/>
      <c r="D498" s="248" t="s">
        <v>195</v>
      </c>
      <c r="E498" s="253" t="s">
        <v>21</v>
      </c>
      <c r="F498" s="254" t="s">
        <v>769</v>
      </c>
      <c r="G498" s="252"/>
      <c r="H498" s="255">
        <v>21.303999999999998</v>
      </c>
      <c r="I498" s="256"/>
      <c r="J498" s="252"/>
      <c r="K498" s="252"/>
      <c r="L498" s="257"/>
      <c r="M498" s="258"/>
      <c r="N498" s="259"/>
      <c r="O498" s="259"/>
      <c r="P498" s="259"/>
      <c r="Q498" s="259"/>
      <c r="R498" s="259"/>
      <c r="S498" s="259"/>
      <c r="T498" s="260"/>
      <c r="AT498" s="261" t="s">
        <v>195</v>
      </c>
      <c r="AU498" s="261" t="s">
        <v>85</v>
      </c>
      <c r="AV498" s="12" t="s">
        <v>85</v>
      </c>
      <c r="AW498" s="12" t="s">
        <v>39</v>
      </c>
      <c r="AX498" s="12" t="s">
        <v>76</v>
      </c>
      <c r="AY498" s="261" t="s">
        <v>184</v>
      </c>
    </row>
    <row r="499" s="12" customFormat="1">
      <c r="B499" s="251"/>
      <c r="C499" s="252"/>
      <c r="D499" s="248" t="s">
        <v>195</v>
      </c>
      <c r="E499" s="253" t="s">
        <v>21</v>
      </c>
      <c r="F499" s="254" t="s">
        <v>770</v>
      </c>
      <c r="G499" s="252"/>
      <c r="H499" s="255">
        <v>17.321999999999999</v>
      </c>
      <c r="I499" s="256"/>
      <c r="J499" s="252"/>
      <c r="K499" s="252"/>
      <c r="L499" s="257"/>
      <c r="M499" s="258"/>
      <c r="N499" s="259"/>
      <c r="O499" s="259"/>
      <c r="P499" s="259"/>
      <c r="Q499" s="259"/>
      <c r="R499" s="259"/>
      <c r="S499" s="259"/>
      <c r="T499" s="260"/>
      <c r="AT499" s="261" t="s">
        <v>195</v>
      </c>
      <c r="AU499" s="261" t="s">
        <v>85</v>
      </c>
      <c r="AV499" s="12" t="s">
        <v>85</v>
      </c>
      <c r="AW499" s="12" t="s">
        <v>39</v>
      </c>
      <c r="AX499" s="12" t="s">
        <v>76</v>
      </c>
      <c r="AY499" s="261" t="s">
        <v>184</v>
      </c>
    </row>
    <row r="500" s="14" customFormat="1">
      <c r="B500" s="272"/>
      <c r="C500" s="273"/>
      <c r="D500" s="248" t="s">
        <v>195</v>
      </c>
      <c r="E500" s="274" t="s">
        <v>21</v>
      </c>
      <c r="F500" s="275" t="s">
        <v>211</v>
      </c>
      <c r="G500" s="273"/>
      <c r="H500" s="276">
        <v>38.625999999999998</v>
      </c>
      <c r="I500" s="277"/>
      <c r="J500" s="273"/>
      <c r="K500" s="273"/>
      <c r="L500" s="278"/>
      <c r="M500" s="279"/>
      <c r="N500" s="280"/>
      <c r="O500" s="280"/>
      <c r="P500" s="280"/>
      <c r="Q500" s="280"/>
      <c r="R500" s="280"/>
      <c r="S500" s="280"/>
      <c r="T500" s="281"/>
      <c r="AT500" s="282" t="s">
        <v>195</v>
      </c>
      <c r="AU500" s="282" t="s">
        <v>85</v>
      </c>
      <c r="AV500" s="14" t="s">
        <v>191</v>
      </c>
      <c r="AW500" s="14" t="s">
        <v>39</v>
      </c>
      <c r="AX500" s="14" t="s">
        <v>83</v>
      </c>
      <c r="AY500" s="282" t="s">
        <v>184</v>
      </c>
    </row>
    <row r="501" s="1" customFormat="1" ht="25.5" customHeight="1">
      <c r="B501" s="47"/>
      <c r="C501" s="236" t="s">
        <v>771</v>
      </c>
      <c r="D501" s="236" t="s">
        <v>186</v>
      </c>
      <c r="E501" s="237" t="s">
        <v>772</v>
      </c>
      <c r="F501" s="238" t="s">
        <v>773</v>
      </c>
      <c r="G501" s="239" t="s">
        <v>315</v>
      </c>
      <c r="H501" s="240">
        <v>68.221000000000004</v>
      </c>
      <c r="I501" s="241"/>
      <c r="J501" s="242">
        <f>ROUND(I501*H501,2)</f>
        <v>0</v>
      </c>
      <c r="K501" s="238" t="s">
        <v>21</v>
      </c>
      <c r="L501" s="73"/>
      <c r="M501" s="243" t="s">
        <v>21</v>
      </c>
      <c r="N501" s="244" t="s">
        <v>47</v>
      </c>
      <c r="O501" s="48"/>
      <c r="P501" s="245">
        <f>O501*H501</f>
        <v>0</v>
      </c>
      <c r="Q501" s="245">
        <v>9.0000000000000006E-05</v>
      </c>
      <c r="R501" s="245">
        <f>Q501*H501</f>
        <v>0.0061398900000000011</v>
      </c>
      <c r="S501" s="245">
        <v>0</v>
      </c>
      <c r="T501" s="246">
        <f>S501*H501</f>
        <v>0</v>
      </c>
      <c r="AR501" s="25" t="s">
        <v>191</v>
      </c>
      <c r="AT501" s="25" t="s">
        <v>186</v>
      </c>
      <c r="AU501" s="25" t="s">
        <v>85</v>
      </c>
      <c r="AY501" s="25" t="s">
        <v>184</v>
      </c>
      <c r="BE501" s="247">
        <f>IF(N501="základní",J501,0)</f>
        <v>0</v>
      </c>
      <c r="BF501" s="247">
        <f>IF(N501="snížená",J501,0)</f>
        <v>0</v>
      </c>
      <c r="BG501" s="247">
        <f>IF(N501="zákl. přenesená",J501,0)</f>
        <v>0</v>
      </c>
      <c r="BH501" s="247">
        <f>IF(N501="sníž. přenesená",J501,0)</f>
        <v>0</v>
      </c>
      <c r="BI501" s="247">
        <f>IF(N501="nulová",J501,0)</f>
        <v>0</v>
      </c>
      <c r="BJ501" s="25" t="s">
        <v>83</v>
      </c>
      <c r="BK501" s="247">
        <f>ROUND(I501*H501,2)</f>
        <v>0</v>
      </c>
      <c r="BL501" s="25" t="s">
        <v>191</v>
      </c>
      <c r="BM501" s="25" t="s">
        <v>774</v>
      </c>
    </row>
    <row r="502" s="12" customFormat="1">
      <c r="B502" s="251"/>
      <c r="C502" s="252"/>
      <c r="D502" s="248" t="s">
        <v>195</v>
      </c>
      <c r="E502" s="253" t="s">
        <v>21</v>
      </c>
      <c r="F502" s="254" t="s">
        <v>775</v>
      </c>
      <c r="G502" s="252"/>
      <c r="H502" s="255">
        <v>68.221000000000004</v>
      </c>
      <c r="I502" s="256"/>
      <c r="J502" s="252"/>
      <c r="K502" s="252"/>
      <c r="L502" s="257"/>
      <c r="M502" s="258"/>
      <c r="N502" s="259"/>
      <c r="O502" s="259"/>
      <c r="P502" s="259"/>
      <c r="Q502" s="259"/>
      <c r="R502" s="259"/>
      <c r="S502" s="259"/>
      <c r="T502" s="260"/>
      <c r="AT502" s="261" t="s">
        <v>195</v>
      </c>
      <c r="AU502" s="261" t="s">
        <v>85</v>
      </c>
      <c r="AV502" s="12" t="s">
        <v>85</v>
      </c>
      <c r="AW502" s="12" t="s">
        <v>39</v>
      </c>
      <c r="AX502" s="12" t="s">
        <v>83</v>
      </c>
      <c r="AY502" s="261" t="s">
        <v>184</v>
      </c>
    </row>
    <row r="503" s="1" customFormat="1" ht="25.5" customHeight="1">
      <c r="B503" s="47"/>
      <c r="C503" s="236" t="s">
        <v>776</v>
      </c>
      <c r="D503" s="236" t="s">
        <v>186</v>
      </c>
      <c r="E503" s="237" t="s">
        <v>777</v>
      </c>
      <c r="F503" s="238" t="s">
        <v>778</v>
      </c>
      <c r="G503" s="239" t="s">
        <v>315</v>
      </c>
      <c r="H503" s="240">
        <v>470.06599999999997</v>
      </c>
      <c r="I503" s="241"/>
      <c r="J503" s="242">
        <f>ROUND(I503*H503,2)</f>
        <v>0</v>
      </c>
      <c r="K503" s="238" t="s">
        <v>190</v>
      </c>
      <c r="L503" s="73"/>
      <c r="M503" s="243" t="s">
        <v>21</v>
      </c>
      <c r="N503" s="244" t="s">
        <v>47</v>
      </c>
      <c r="O503" s="48"/>
      <c r="P503" s="245">
        <f>O503*H503</f>
        <v>0</v>
      </c>
      <c r="Q503" s="245">
        <v>0.0073499999999999998</v>
      </c>
      <c r="R503" s="245">
        <f>Q503*H503</f>
        <v>3.4549850999999996</v>
      </c>
      <c r="S503" s="245">
        <v>0</v>
      </c>
      <c r="T503" s="246">
        <f>S503*H503</f>
        <v>0</v>
      </c>
      <c r="AR503" s="25" t="s">
        <v>191</v>
      </c>
      <c r="AT503" s="25" t="s">
        <v>186</v>
      </c>
      <c r="AU503" s="25" t="s">
        <v>85</v>
      </c>
      <c r="AY503" s="25" t="s">
        <v>184</v>
      </c>
      <c r="BE503" s="247">
        <f>IF(N503="základní",J503,0)</f>
        <v>0</v>
      </c>
      <c r="BF503" s="247">
        <f>IF(N503="snížená",J503,0)</f>
        <v>0</v>
      </c>
      <c r="BG503" s="247">
        <f>IF(N503="zákl. přenesená",J503,0)</f>
        <v>0</v>
      </c>
      <c r="BH503" s="247">
        <f>IF(N503="sníž. přenesená",J503,0)</f>
        <v>0</v>
      </c>
      <c r="BI503" s="247">
        <f>IF(N503="nulová",J503,0)</f>
        <v>0</v>
      </c>
      <c r="BJ503" s="25" t="s">
        <v>83</v>
      </c>
      <c r="BK503" s="247">
        <f>ROUND(I503*H503,2)</f>
        <v>0</v>
      </c>
      <c r="BL503" s="25" t="s">
        <v>191</v>
      </c>
      <c r="BM503" s="25" t="s">
        <v>779</v>
      </c>
    </row>
    <row r="504" s="13" customFormat="1">
      <c r="B504" s="262"/>
      <c r="C504" s="263"/>
      <c r="D504" s="248" t="s">
        <v>195</v>
      </c>
      <c r="E504" s="264" t="s">
        <v>21</v>
      </c>
      <c r="F504" s="265" t="s">
        <v>209</v>
      </c>
      <c r="G504" s="263"/>
      <c r="H504" s="264" t="s">
        <v>21</v>
      </c>
      <c r="I504" s="266"/>
      <c r="J504" s="263"/>
      <c r="K504" s="263"/>
      <c r="L504" s="267"/>
      <c r="M504" s="268"/>
      <c r="N504" s="269"/>
      <c r="O504" s="269"/>
      <c r="P504" s="269"/>
      <c r="Q504" s="269"/>
      <c r="R504" s="269"/>
      <c r="S504" s="269"/>
      <c r="T504" s="270"/>
      <c r="AT504" s="271" t="s">
        <v>195</v>
      </c>
      <c r="AU504" s="271" t="s">
        <v>85</v>
      </c>
      <c r="AV504" s="13" t="s">
        <v>83</v>
      </c>
      <c r="AW504" s="13" t="s">
        <v>39</v>
      </c>
      <c r="AX504" s="13" t="s">
        <v>76</v>
      </c>
      <c r="AY504" s="271" t="s">
        <v>184</v>
      </c>
    </row>
    <row r="505" s="12" customFormat="1">
      <c r="B505" s="251"/>
      <c r="C505" s="252"/>
      <c r="D505" s="248" t="s">
        <v>195</v>
      </c>
      <c r="E505" s="253" t="s">
        <v>21</v>
      </c>
      <c r="F505" s="254" t="s">
        <v>780</v>
      </c>
      <c r="G505" s="252"/>
      <c r="H505" s="255">
        <v>2.782</v>
      </c>
      <c r="I505" s="256"/>
      <c r="J505" s="252"/>
      <c r="K505" s="252"/>
      <c r="L505" s="257"/>
      <c r="M505" s="258"/>
      <c r="N505" s="259"/>
      <c r="O505" s="259"/>
      <c r="P505" s="259"/>
      <c r="Q505" s="259"/>
      <c r="R505" s="259"/>
      <c r="S505" s="259"/>
      <c r="T505" s="260"/>
      <c r="AT505" s="261" t="s">
        <v>195</v>
      </c>
      <c r="AU505" s="261" t="s">
        <v>85</v>
      </c>
      <c r="AV505" s="12" t="s">
        <v>85</v>
      </c>
      <c r="AW505" s="12" t="s">
        <v>39</v>
      </c>
      <c r="AX505" s="12" t="s">
        <v>76</v>
      </c>
      <c r="AY505" s="261" t="s">
        <v>184</v>
      </c>
    </row>
    <row r="506" s="12" customFormat="1">
      <c r="B506" s="251"/>
      <c r="C506" s="252"/>
      <c r="D506" s="248" t="s">
        <v>195</v>
      </c>
      <c r="E506" s="253" t="s">
        <v>21</v>
      </c>
      <c r="F506" s="254" t="s">
        <v>781</v>
      </c>
      <c r="G506" s="252"/>
      <c r="H506" s="255">
        <v>15.771000000000001</v>
      </c>
      <c r="I506" s="256"/>
      <c r="J506" s="252"/>
      <c r="K506" s="252"/>
      <c r="L506" s="257"/>
      <c r="M506" s="258"/>
      <c r="N506" s="259"/>
      <c r="O506" s="259"/>
      <c r="P506" s="259"/>
      <c r="Q506" s="259"/>
      <c r="R506" s="259"/>
      <c r="S506" s="259"/>
      <c r="T506" s="260"/>
      <c r="AT506" s="261" t="s">
        <v>195</v>
      </c>
      <c r="AU506" s="261" t="s">
        <v>85</v>
      </c>
      <c r="AV506" s="12" t="s">
        <v>85</v>
      </c>
      <c r="AW506" s="12" t="s">
        <v>39</v>
      </c>
      <c r="AX506" s="12" t="s">
        <v>76</v>
      </c>
      <c r="AY506" s="261" t="s">
        <v>184</v>
      </c>
    </row>
    <row r="507" s="12" customFormat="1">
      <c r="B507" s="251"/>
      <c r="C507" s="252"/>
      <c r="D507" s="248" t="s">
        <v>195</v>
      </c>
      <c r="E507" s="253" t="s">
        <v>21</v>
      </c>
      <c r="F507" s="254" t="s">
        <v>782</v>
      </c>
      <c r="G507" s="252"/>
      <c r="H507" s="255">
        <v>14.773</v>
      </c>
      <c r="I507" s="256"/>
      <c r="J507" s="252"/>
      <c r="K507" s="252"/>
      <c r="L507" s="257"/>
      <c r="M507" s="258"/>
      <c r="N507" s="259"/>
      <c r="O507" s="259"/>
      <c r="P507" s="259"/>
      <c r="Q507" s="259"/>
      <c r="R507" s="259"/>
      <c r="S507" s="259"/>
      <c r="T507" s="260"/>
      <c r="AT507" s="261" t="s">
        <v>195</v>
      </c>
      <c r="AU507" s="261" t="s">
        <v>85</v>
      </c>
      <c r="AV507" s="12" t="s">
        <v>85</v>
      </c>
      <c r="AW507" s="12" t="s">
        <v>39</v>
      </c>
      <c r="AX507" s="12" t="s">
        <v>76</v>
      </c>
      <c r="AY507" s="261" t="s">
        <v>184</v>
      </c>
    </row>
    <row r="508" s="12" customFormat="1">
      <c r="B508" s="251"/>
      <c r="C508" s="252"/>
      <c r="D508" s="248" t="s">
        <v>195</v>
      </c>
      <c r="E508" s="253" t="s">
        <v>21</v>
      </c>
      <c r="F508" s="254" t="s">
        <v>783</v>
      </c>
      <c r="G508" s="252"/>
      <c r="H508" s="255">
        <v>1.784</v>
      </c>
      <c r="I508" s="256"/>
      <c r="J508" s="252"/>
      <c r="K508" s="252"/>
      <c r="L508" s="257"/>
      <c r="M508" s="258"/>
      <c r="N508" s="259"/>
      <c r="O508" s="259"/>
      <c r="P508" s="259"/>
      <c r="Q508" s="259"/>
      <c r="R508" s="259"/>
      <c r="S508" s="259"/>
      <c r="T508" s="260"/>
      <c r="AT508" s="261" t="s">
        <v>195</v>
      </c>
      <c r="AU508" s="261" t="s">
        <v>85</v>
      </c>
      <c r="AV508" s="12" t="s">
        <v>85</v>
      </c>
      <c r="AW508" s="12" t="s">
        <v>39</v>
      </c>
      <c r="AX508" s="12" t="s">
        <v>76</v>
      </c>
      <c r="AY508" s="261" t="s">
        <v>184</v>
      </c>
    </row>
    <row r="509" s="12" customFormat="1">
      <c r="B509" s="251"/>
      <c r="C509" s="252"/>
      <c r="D509" s="248" t="s">
        <v>195</v>
      </c>
      <c r="E509" s="253" t="s">
        <v>21</v>
      </c>
      <c r="F509" s="254" t="s">
        <v>784</v>
      </c>
      <c r="G509" s="252"/>
      <c r="H509" s="255">
        <v>16.834</v>
      </c>
      <c r="I509" s="256"/>
      <c r="J509" s="252"/>
      <c r="K509" s="252"/>
      <c r="L509" s="257"/>
      <c r="M509" s="258"/>
      <c r="N509" s="259"/>
      <c r="O509" s="259"/>
      <c r="P509" s="259"/>
      <c r="Q509" s="259"/>
      <c r="R509" s="259"/>
      <c r="S509" s="259"/>
      <c r="T509" s="260"/>
      <c r="AT509" s="261" t="s">
        <v>195</v>
      </c>
      <c r="AU509" s="261" t="s">
        <v>85</v>
      </c>
      <c r="AV509" s="12" t="s">
        <v>85</v>
      </c>
      <c r="AW509" s="12" t="s">
        <v>39</v>
      </c>
      <c r="AX509" s="12" t="s">
        <v>76</v>
      </c>
      <c r="AY509" s="261" t="s">
        <v>184</v>
      </c>
    </row>
    <row r="510" s="12" customFormat="1">
      <c r="B510" s="251"/>
      <c r="C510" s="252"/>
      <c r="D510" s="248" t="s">
        <v>195</v>
      </c>
      <c r="E510" s="253" t="s">
        <v>21</v>
      </c>
      <c r="F510" s="254" t="s">
        <v>785</v>
      </c>
      <c r="G510" s="252"/>
      <c r="H510" s="255">
        <v>10.392</v>
      </c>
      <c r="I510" s="256"/>
      <c r="J510" s="252"/>
      <c r="K510" s="252"/>
      <c r="L510" s="257"/>
      <c r="M510" s="258"/>
      <c r="N510" s="259"/>
      <c r="O510" s="259"/>
      <c r="P510" s="259"/>
      <c r="Q510" s="259"/>
      <c r="R510" s="259"/>
      <c r="S510" s="259"/>
      <c r="T510" s="260"/>
      <c r="AT510" s="261" t="s">
        <v>195</v>
      </c>
      <c r="AU510" s="261" t="s">
        <v>85</v>
      </c>
      <c r="AV510" s="12" t="s">
        <v>85</v>
      </c>
      <c r="AW510" s="12" t="s">
        <v>39</v>
      </c>
      <c r="AX510" s="12" t="s">
        <v>76</v>
      </c>
      <c r="AY510" s="261" t="s">
        <v>184</v>
      </c>
    </row>
    <row r="511" s="12" customFormat="1">
      <c r="B511" s="251"/>
      <c r="C511" s="252"/>
      <c r="D511" s="248" t="s">
        <v>195</v>
      </c>
      <c r="E511" s="253" t="s">
        <v>21</v>
      </c>
      <c r="F511" s="254" t="s">
        <v>786</v>
      </c>
      <c r="G511" s="252"/>
      <c r="H511" s="255">
        <v>11.771000000000001</v>
      </c>
      <c r="I511" s="256"/>
      <c r="J511" s="252"/>
      <c r="K511" s="252"/>
      <c r="L511" s="257"/>
      <c r="M511" s="258"/>
      <c r="N511" s="259"/>
      <c r="O511" s="259"/>
      <c r="P511" s="259"/>
      <c r="Q511" s="259"/>
      <c r="R511" s="259"/>
      <c r="S511" s="259"/>
      <c r="T511" s="260"/>
      <c r="AT511" s="261" t="s">
        <v>195</v>
      </c>
      <c r="AU511" s="261" t="s">
        <v>85</v>
      </c>
      <c r="AV511" s="12" t="s">
        <v>85</v>
      </c>
      <c r="AW511" s="12" t="s">
        <v>39</v>
      </c>
      <c r="AX511" s="12" t="s">
        <v>76</v>
      </c>
      <c r="AY511" s="261" t="s">
        <v>184</v>
      </c>
    </row>
    <row r="512" s="12" customFormat="1">
      <c r="B512" s="251"/>
      <c r="C512" s="252"/>
      <c r="D512" s="248" t="s">
        <v>195</v>
      </c>
      <c r="E512" s="253" t="s">
        <v>21</v>
      </c>
      <c r="F512" s="254" t="s">
        <v>787</v>
      </c>
      <c r="G512" s="252"/>
      <c r="H512" s="255">
        <v>25.119</v>
      </c>
      <c r="I512" s="256"/>
      <c r="J512" s="252"/>
      <c r="K512" s="252"/>
      <c r="L512" s="257"/>
      <c r="M512" s="258"/>
      <c r="N512" s="259"/>
      <c r="O512" s="259"/>
      <c r="P512" s="259"/>
      <c r="Q512" s="259"/>
      <c r="R512" s="259"/>
      <c r="S512" s="259"/>
      <c r="T512" s="260"/>
      <c r="AT512" s="261" t="s">
        <v>195</v>
      </c>
      <c r="AU512" s="261" t="s">
        <v>85</v>
      </c>
      <c r="AV512" s="12" t="s">
        <v>85</v>
      </c>
      <c r="AW512" s="12" t="s">
        <v>39</v>
      </c>
      <c r="AX512" s="12" t="s">
        <v>76</v>
      </c>
      <c r="AY512" s="261" t="s">
        <v>184</v>
      </c>
    </row>
    <row r="513" s="12" customFormat="1">
      <c r="B513" s="251"/>
      <c r="C513" s="252"/>
      <c r="D513" s="248" t="s">
        <v>195</v>
      </c>
      <c r="E513" s="253" t="s">
        <v>21</v>
      </c>
      <c r="F513" s="254" t="s">
        <v>788</v>
      </c>
      <c r="G513" s="252"/>
      <c r="H513" s="255">
        <v>9.8640000000000008</v>
      </c>
      <c r="I513" s="256"/>
      <c r="J513" s="252"/>
      <c r="K513" s="252"/>
      <c r="L513" s="257"/>
      <c r="M513" s="258"/>
      <c r="N513" s="259"/>
      <c r="O513" s="259"/>
      <c r="P513" s="259"/>
      <c r="Q513" s="259"/>
      <c r="R513" s="259"/>
      <c r="S513" s="259"/>
      <c r="T513" s="260"/>
      <c r="AT513" s="261" t="s">
        <v>195</v>
      </c>
      <c r="AU513" s="261" t="s">
        <v>85</v>
      </c>
      <c r="AV513" s="12" t="s">
        <v>85</v>
      </c>
      <c r="AW513" s="12" t="s">
        <v>39</v>
      </c>
      <c r="AX513" s="12" t="s">
        <v>76</v>
      </c>
      <c r="AY513" s="261" t="s">
        <v>184</v>
      </c>
    </row>
    <row r="514" s="13" customFormat="1">
      <c r="B514" s="262"/>
      <c r="C514" s="263"/>
      <c r="D514" s="248" t="s">
        <v>195</v>
      </c>
      <c r="E514" s="264" t="s">
        <v>21</v>
      </c>
      <c r="F514" s="265" t="s">
        <v>789</v>
      </c>
      <c r="G514" s="263"/>
      <c r="H514" s="264" t="s">
        <v>21</v>
      </c>
      <c r="I514" s="266"/>
      <c r="J514" s="263"/>
      <c r="K514" s="263"/>
      <c r="L514" s="267"/>
      <c r="M514" s="268"/>
      <c r="N514" s="269"/>
      <c r="O514" s="269"/>
      <c r="P514" s="269"/>
      <c r="Q514" s="269"/>
      <c r="R514" s="269"/>
      <c r="S514" s="269"/>
      <c r="T514" s="270"/>
      <c r="AT514" s="271" t="s">
        <v>195</v>
      </c>
      <c r="AU514" s="271" t="s">
        <v>85</v>
      </c>
      <c r="AV514" s="13" t="s">
        <v>83</v>
      </c>
      <c r="AW514" s="13" t="s">
        <v>39</v>
      </c>
      <c r="AX514" s="13" t="s">
        <v>76</v>
      </c>
      <c r="AY514" s="271" t="s">
        <v>184</v>
      </c>
    </row>
    <row r="515" s="12" customFormat="1">
      <c r="B515" s="251"/>
      <c r="C515" s="252"/>
      <c r="D515" s="248" t="s">
        <v>195</v>
      </c>
      <c r="E515" s="253" t="s">
        <v>21</v>
      </c>
      <c r="F515" s="254" t="s">
        <v>790</v>
      </c>
      <c r="G515" s="252"/>
      <c r="H515" s="255">
        <v>38.920999999999999</v>
      </c>
      <c r="I515" s="256"/>
      <c r="J515" s="252"/>
      <c r="K515" s="252"/>
      <c r="L515" s="257"/>
      <c r="M515" s="258"/>
      <c r="N515" s="259"/>
      <c r="O515" s="259"/>
      <c r="P515" s="259"/>
      <c r="Q515" s="259"/>
      <c r="R515" s="259"/>
      <c r="S515" s="259"/>
      <c r="T515" s="260"/>
      <c r="AT515" s="261" t="s">
        <v>195</v>
      </c>
      <c r="AU515" s="261" t="s">
        <v>85</v>
      </c>
      <c r="AV515" s="12" t="s">
        <v>85</v>
      </c>
      <c r="AW515" s="12" t="s">
        <v>39</v>
      </c>
      <c r="AX515" s="12" t="s">
        <v>76</v>
      </c>
      <c r="AY515" s="261" t="s">
        <v>184</v>
      </c>
    </row>
    <row r="516" s="12" customFormat="1">
      <c r="B516" s="251"/>
      <c r="C516" s="252"/>
      <c r="D516" s="248" t="s">
        <v>195</v>
      </c>
      <c r="E516" s="253" t="s">
        <v>21</v>
      </c>
      <c r="F516" s="254" t="s">
        <v>791</v>
      </c>
      <c r="G516" s="252"/>
      <c r="H516" s="255">
        <v>-2.6699999999999999</v>
      </c>
      <c r="I516" s="256"/>
      <c r="J516" s="252"/>
      <c r="K516" s="252"/>
      <c r="L516" s="257"/>
      <c r="M516" s="258"/>
      <c r="N516" s="259"/>
      <c r="O516" s="259"/>
      <c r="P516" s="259"/>
      <c r="Q516" s="259"/>
      <c r="R516" s="259"/>
      <c r="S516" s="259"/>
      <c r="T516" s="260"/>
      <c r="AT516" s="261" t="s">
        <v>195</v>
      </c>
      <c r="AU516" s="261" t="s">
        <v>85</v>
      </c>
      <c r="AV516" s="12" t="s">
        <v>85</v>
      </c>
      <c r="AW516" s="12" t="s">
        <v>39</v>
      </c>
      <c r="AX516" s="12" t="s">
        <v>76</v>
      </c>
      <c r="AY516" s="261" t="s">
        <v>184</v>
      </c>
    </row>
    <row r="517" s="13" customFormat="1">
      <c r="B517" s="262"/>
      <c r="C517" s="263"/>
      <c r="D517" s="248" t="s">
        <v>195</v>
      </c>
      <c r="E517" s="264" t="s">
        <v>21</v>
      </c>
      <c r="F517" s="265" t="s">
        <v>409</v>
      </c>
      <c r="G517" s="263"/>
      <c r="H517" s="264" t="s">
        <v>21</v>
      </c>
      <c r="I517" s="266"/>
      <c r="J517" s="263"/>
      <c r="K517" s="263"/>
      <c r="L517" s="267"/>
      <c r="M517" s="268"/>
      <c r="N517" s="269"/>
      <c r="O517" s="269"/>
      <c r="P517" s="269"/>
      <c r="Q517" s="269"/>
      <c r="R517" s="269"/>
      <c r="S517" s="269"/>
      <c r="T517" s="270"/>
      <c r="AT517" s="271" t="s">
        <v>195</v>
      </c>
      <c r="AU517" s="271" t="s">
        <v>85</v>
      </c>
      <c r="AV517" s="13" t="s">
        <v>83</v>
      </c>
      <c r="AW517" s="13" t="s">
        <v>39</v>
      </c>
      <c r="AX517" s="13" t="s">
        <v>76</v>
      </c>
      <c r="AY517" s="271" t="s">
        <v>184</v>
      </c>
    </row>
    <row r="518" s="12" customFormat="1">
      <c r="B518" s="251"/>
      <c r="C518" s="252"/>
      <c r="D518" s="248" t="s">
        <v>195</v>
      </c>
      <c r="E518" s="253" t="s">
        <v>21</v>
      </c>
      <c r="F518" s="254" t="s">
        <v>792</v>
      </c>
      <c r="G518" s="252"/>
      <c r="H518" s="255">
        <v>2.6899999999999999</v>
      </c>
      <c r="I518" s="256"/>
      <c r="J518" s="252"/>
      <c r="K518" s="252"/>
      <c r="L518" s="257"/>
      <c r="M518" s="258"/>
      <c r="N518" s="259"/>
      <c r="O518" s="259"/>
      <c r="P518" s="259"/>
      <c r="Q518" s="259"/>
      <c r="R518" s="259"/>
      <c r="S518" s="259"/>
      <c r="T518" s="260"/>
      <c r="AT518" s="261" t="s">
        <v>195</v>
      </c>
      <c r="AU518" s="261" t="s">
        <v>85</v>
      </c>
      <c r="AV518" s="12" t="s">
        <v>85</v>
      </c>
      <c r="AW518" s="12" t="s">
        <v>39</v>
      </c>
      <c r="AX518" s="12" t="s">
        <v>76</v>
      </c>
      <c r="AY518" s="261" t="s">
        <v>184</v>
      </c>
    </row>
    <row r="519" s="13" customFormat="1">
      <c r="B519" s="262"/>
      <c r="C519" s="263"/>
      <c r="D519" s="248" t="s">
        <v>195</v>
      </c>
      <c r="E519" s="264" t="s">
        <v>21</v>
      </c>
      <c r="F519" s="265" t="s">
        <v>793</v>
      </c>
      <c r="G519" s="263"/>
      <c r="H519" s="264" t="s">
        <v>21</v>
      </c>
      <c r="I519" s="266"/>
      <c r="J519" s="263"/>
      <c r="K519" s="263"/>
      <c r="L519" s="267"/>
      <c r="M519" s="268"/>
      <c r="N519" s="269"/>
      <c r="O519" s="269"/>
      <c r="P519" s="269"/>
      <c r="Q519" s="269"/>
      <c r="R519" s="269"/>
      <c r="S519" s="269"/>
      <c r="T519" s="270"/>
      <c r="AT519" s="271" t="s">
        <v>195</v>
      </c>
      <c r="AU519" s="271" t="s">
        <v>85</v>
      </c>
      <c r="AV519" s="13" t="s">
        <v>83</v>
      </c>
      <c r="AW519" s="13" t="s">
        <v>39</v>
      </c>
      <c r="AX519" s="13" t="s">
        <v>76</v>
      </c>
      <c r="AY519" s="271" t="s">
        <v>184</v>
      </c>
    </row>
    <row r="520" s="12" customFormat="1">
      <c r="B520" s="251"/>
      <c r="C520" s="252"/>
      <c r="D520" s="248" t="s">
        <v>195</v>
      </c>
      <c r="E520" s="253" t="s">
        <v>21</v>
      </c>
      <c r="F520" s="254" t="s">
        <v>794</v>
      </c>
      <c r="G520" s="252"/>
      <c r="H520" s="255">
        <v>32.423000000000002</v>
      </c>
      <c r="I520" s="256"/>
      <c r="J520" s="252"/>
      <c r="K520" s="252"/>
      <c r="L520" s="257"/>
      <c r="M520" s="258"/>
      <c r="N520" s="259"/>
      <c r="O520" s="259"/>
      <c r="P520" s="259"/>
      <c r="Q520" s="259"/>
      <c r="R520" s="259"/>
      <c r="S520" s="259"/>
      <c r="T520" s="260"/>
      <c r="AT520" s="261" t="s">
        <v>195</v>
      </c>
      <c r="AU520" s="261" t="s">
        <v>85</v>
      </c>
      <c r="AV520" s="12" t="s">
        <v>85</v>
      </c>
      <c r="AW520" s="12" t="s">
        <v>39</v>
      </c>
      <c r="AX520" s="12" t="s">
        <v>76</v>
      </c>
      <c r="AY520" s="261" t="s">
        <v>184</v>
      </c>
    </row>
    <row r="521" s="12" customFormat="1">
      <c r="B521" s="251"/>
      <c r="C521" s="252"/>
      <c r="D521" s="248" t="s">
        <v>195</v>
      </c>
      <c r="E521" s="253" t="s">
        <v>21</v>
      </c>
      <c r="F521" s="254" t="s">
        <v>795</v>
      </c>
      <c r="G521" s="252"/>
      <c r="H521" s="255">
        <v>-2.258</v>
      </c>
      <c r="I521" s="256"/>
      <c r="J521" s="252"/>
      <c r="K521" s="252"/>
      <c r="L521" s="257"/>
      <c r="M521" s="258"/>
      <c r="N521" s="259"/>
      <c r="O521" s="259"/>
      <c r="P521" s="259"/>
      <c r="Q521" s="259"/>
      <c r="R521" s="259"/>
      <c r="S521" s="259"/>
      <c r="T521" s="260"/>
      <c r="AT521" s="261" t="s">
        <v>195</v>
      </c>
      <c r="AU521" s="261" t="s">
        <v>85</v>
      </c>
      <c r="AV521" s="12" t="s">
        <v>85</v>
      </c>
      <c r="AW521" s="12" t="s">
        <v>39</v>
      </c>
      <c r="AX521" s="12" t="s">
        <v>76</v>
      </c>
      <c r="AY521" s="261" t="s">
        <v>184</v>
      </c>
    </row>
    <row r="522" s="12" customFormat="1">
      <c r="B522" s="251"/>
      <c r="C522" s="252"/>
      <c r="D522" s="248" t="s">
        <v>195</v>
      </c>
      <c r="E522" s="253" t="s">
        <v>21</v>
      </c>
      <c r="F522" s="254" t="s">
        <v>796</v>
      </c>
      <c r="G522" s="252"/>
      <c r="H522" s="255">
        <v>16.065000000000001</v>
      </c>
      <c r="I522" s="256"/>
      <c r="J522" s="252"/>
      <c r="K522" s="252"/>
      <c r="L522" s="257"/>
      <c r="M522" s="258"/>
      <c r="N522" s="259"/>
      <c r="O522" s="259"/>
      <c r="P522" s="259"/>
      <c r="Q522" s="259"/>
      <c r="R522" s="259"/>
      <c r="S522" s="259"/>
      <c r="T522" s="260"/>
      <c r="AT522" s="261" t="s">
        <v>195</v>
      </c>
      <c r="AU522" s="261" t="s">
        <v>85</v>
      </c>
      <c r="AV522" s="12" t="s">
        <v>85</v>
      </c>
      <c r="AW522" s="12" t="s">
        <v>39</v>
      </c>
      <c r="AX522" s="12" t="s">
        <v>76</v>
      </c>
      <c r="AY522" s="261" t="s">
        <v>184</v>
      </c>
    </row>
    <row r="523" s="12" customFormat="1">
      <c r="B523" s="251"/>
      <c r="C523" s="252"/>
      <c r="D523" s="248" t="s">
        <v>195</v>
      </c>
      <c r="E523" s="253" t="s">
        <v>21</v>
      </c>
      <c r="F523" s="254" t="s">
        <v>797</v>
      </c>
      <c r="G523" s="252"/>
      <c r="H523" s="255">
        <v>10.417999999999999</v>
      </c>
      <c r="I523" s="256"/>
      <c r="J523" s="252"/>
      <c r="K523" s="252"/>
      <c r="L523" s="257"/>
      <c r="M523" s="258"/>
      <c r="N523" s="259"/>
      <c r="O523" s="259"/>
      <c r="P523" s="259"/>
      <c r="Q523" s="259"/>
      <c r="R523" s="259"/>
      <c r="S523" s="259"/>
      <c r="T523" s="260"/>
      <c r="AT523" s="261" t="s">
        <v>195</v>
      </c>
      <c r="AU523" s="261" t="s">
        <v>85</v>
      </c>
      <c r="AV523" s="12" t="s">
        <v>85</v>
      </c>
      <c r="AW523" s="12" t="s">
        <v>39</v>
      </c>
      <c r="AX523" s="12" t="s">
        <v>76</v>
      </c>
      <c r="AY523" s="261" t="s">
        <v>184</v>
      </c>
    </row>
    <row r="524" s="12" customFormat="1">
      <c r="B524" s="251"/>
      <c r="C524" s="252"/>
      <c r="D524" s="248" t="s">
        <v>195</v>
      </c>
      <c r="E524" s="253" t="s">
        <v>21</v>
      </c>
      <c r="F524" s="254" t="s">
        <v>798</v>
      </c>
      <c r="G524" s="252"/>
      <c r="H524" s="255">
        <v>9.9570000000000007</v>
      </c>
      <c r="I524" s="256"/>
      <c r="J524" s="252"/>
      <c r="K524" s="252"/>
      <c r="L524" s="257"/>
      <c r="M524" s="258"/>
      <c r="N524" s="259"/>
      <c r="O524" s="259"/>
      <c r="P524" s="259"/>
      <c r="Q524" s="259"/>
      <c r="R524" s="259"/>
      <c r="S524" s="259"/>
      <c r="T524" s="260"/>
      <c r="AT524" s="261" t="s">
        <v>195</v>
      </c>
      <c r="AU524" s="261" t="s">
        <v>85</v>
      </c>
      <c r="AV524" s="12" t="s">
        <v>85</v>
      </c>
      <c r="AW524" s="12" t="s">
        <v>39</v>
      </c>
      <c r="AX524" s="12" t="s">
        <v>76</v>
      </c>
      <c r="AY524" s="261" t="s">
        <v>184</v>
      </c>
    </row>
    <row r="525" s="12" customFormat="1">
      <c r="B525" s="251"/>
      <c r="C525" s="252"/>
      <c r="D525" s="248" t="s">
        <v>195</v>
      </c>
      <c r="E525" s="253" t="s">
        <v>21</v>
      </c>
      <c r="F525" s="254" t="s">
        <v>799</v>
      </c>
      <c r="G525" s="252"/>
      <c r="H525" s="255">
        <v>10.523999999999999</v>
      </c>
      <c r="I525" s="256"/>
      <c r="J525" s="252"/>
      <c r="K525" s="252"/>
      <c r="L525" s="257"/>
      <c r="M525" s="258"/>
      <c r="N525" s="259"/>
      <c r="O525" s="259"/>
      <c r="P525" s="259"/>
      <c r="Q525" s="259"/>
      <c r="R525" s="259"/>
      <c r="S525" s="259"/>
      <c r="T525" s="260"/>
      <c r="AT525" s="261" t="s">
        <v>195</v>
      </c>
      <c r="AU525" s="261" t="s">
        <v>85</v>
      </c>
      <c r="AV525" s="12" t="s">
        <v>85</v>
      </c>
      <c r="AW525" s="12" t="s">
        <v>39</v>
      </c>
      <c r="AX525" s="12" t="s">
        <v>76</v>
      </c>
      <c r="AY525" s="261" t="s">
        <v>184</v>
      </c>
    </row>
    <row r="526" s="12" customFormat="1">
      <c r="B526" s="251"/>
      <c r="C526" s="252"/>
      <c r="D526" s="248" t="s">
        <v>195</v>
      </c>
      <c r="E526" s="253" t="s">
        <v>21</v>
      </c>
      <c r="F526" s="254" t="s">
        <v>800</v>
      </c>
      <c r="G526" s="252"/>
      <c r="H526" s="255">
        <v>10.098000000000001</v>
      </c>
      <c r="I526" s="256"/>
      <c r="J526" s="252"/>
      <c r="K526" s="252"/>
      <c r="L526" s="257"/>
      <c r="M526" s="258"/>
      <c r="N526" s="259"/>
      <c r="O526" s="259"/>
      <c r="P526" s="259"/>
      <c r="Q526" s="259"/>
      <c r="R526" s="259"/>
      <c r="S526" s="259"/>
      <c r="T526" s="260"/>
      <c r="AT526" s="261" t="s">
        <v>195</v>
      </c>
      <c r="AU526" s="261" t="s">
        <v>85</v>
      </c>
      <c r="AV526" s="12" t="s">
        <v>85</v>
      </c>
      <c r="AW526" s="12" t="s">
        <v>39</v>
      </c>
      <c r="AX526" s="12" t="s">
        <v>76</v>
      </c>
      <c r="AY526" s="261" t="s">
        <v>184</v>
      </c>
    </row>
    <row r="527" s="12" customFormat="1">
      <c r="B527" s="251"/>
      <c r="C527" s="252"/>
      <c r="D527" s="248" t="s">
        <v>195</v>
      </c>
      <c r="E527" s="253" t="s">
        <v>21</v>
      </c>
      <c r="F527" s="254" t="s">
        <v>801</v>
      </c>
      <c r="G527" s="252"/>
      <c r="H527" s="255">
        <v>19.949000000000002</v>
      </c>
      <c r="I527" s="256"/>
      <c r="J527" s="252"/>
      <c r="K527" s="252"/>
      <c r="L527" s="257"/>
      <c r="M527" s="258"/>
      <c r="N527" s="259"/>
      <c r="O527" s="259"/>
      <c r="P527" s="259"/>
      <c r="Q527" s="259"/>
      <c r="R527" s="259"/>
      <c r="S527" s="259"/>
      <c r="T527" s="260"/>
      <c r="AT527" s="261" t="s">
        <v>195</v>
      </c>
      <c r="AU527" s="261" t="s">
        <v>85</v>
      </c>
      <c r="AV527" s="12" t="s">
        <v>85</v>
      </c>
      <c r="AW527" s="12" t="s">
        <v>39</v>
      </c>
      <c r="AX527" s="12" t="s">
        <v>76</v>
      </c>
      <c r="AY527" s="261" t="s">
        <v>184</v>
      </c>
    </row>
    <row r="528" s="12" customFormat="1">
      <c r="B528" s="251"/>
      <c r="C528" s="252"/>
      <c r="D528" s="248" t="s">
        <v>195</v>
      </c>
      <c r="E528" s="253" t="s">
        <v>21</v>
      </c>
      <c r="F528" s="254" t="s">
        <v>802</v>
      </c>
      <c r="G528" s="252"/>
      <c r="H528" s="255">
        <v>24.579000000000001</v>
      </c>
      <c r="I528" s="256"/>
      <c r="J528" s="252"/>
      <c r="K528" s="252"/>
      <c r="L528" s="257"/>
      <c r="M528" s="258"/>
      <c r="N528" s="259"/>
      <c r="O528" s="259"/>
      <c r="P528" s="259"/>
      <c r="Q528" s="259"/>
      <c r="R528" s="259"/>
      <c r="S528" s="259"/>
      <c r="T528" s="260"/>
      <c r="AT528" s="261" t="s">
        <v>195</v>
      </c>
      <c r="AU528" s="261" t="s">
        <v>85</v>
      </c>
      <c r="AV528" s="12" t="s">
        <v>85</v>
      </c>
      <c r="AW528" s="12" t="s">
        <v>39</v>
      </c>
      <c r="AX528" s="12" t="s">
        <v>76</v>
      </c>
      <c r="AY528" s="261" t="s">
        <v>184</v>
      </c>
    </row>
    <row r="529" s="13" customFormat="1">
      <c r="B529" s="262"/>
      <c r="C529" s="263"/>
      <c r="D529" s="248" t="s">
        <v>195</v>
      </c>
      <c r="E529" s="264" t="s">
        <v>21</v>
      </c>
      <c r="F529" s="265" t="s">
        <v>395</v>
      </c>
      <c r="G529" s="263"/>
      <c r="H529" s="264" t="s">
        <v>21</v>
      </c>
      <c r="I529" s="266"/>
      <c r="J529" s="263"/>
      <c r="K529" s="263"/>
      <c r="L529" s="267"/>
      <c r="M529" s="268"/>
      <c r="N529" s="269"/>
      <c r="O529" s="269"/>
      <c r="P529" s="269"/>
      <c r="Q529" s="269"/>
      <c r="R529" s="269"/>
      <c r="S529" s="269"/>
      <c r="T529" s="270"/>
      <c r="AT529" s="271" t="s">
        <v>195</v>
      </c>
      <c r="AU529" s="271" t="s">
        <v>85</v>
      </c>
      <c r="AV529" s="13" t="s">
        <v>83</v>
      </c>
      <c r="AW529" s="13" t="s">
        <v>39</v>
      </c>
      <c r="AX529" s="13" t="s">
        <v>76</v>
      </c>
      <c r="AY529" s="271" t="s">
        <v>184</v>
      </c>
    </row>
    <row r="530" s="13" customFormat="1">
      <c r="B530" s="262"/>
      <c r="C530" s="263"/>
      <c r="D530" s="248" t="s">
        <v>195</v>
      </c>
      <c r="E530" s="264" t="s">
        <v>21</v>
      </c>
      <c r="F530" s="265" t="s">
        <v>803</v>
      </c>
      <c r="G530" s="263"/>
      <c r="H530" s="264" t="s">
        <v>21</v>
      </c>
      <c r="I530" s="266"/>
      <c r="J530" s="263"/>
      <c r="K530" s="263"/>
      <c r="L530" s="267"/>
      <c r="M530" s="268"/>
      <c r="N530" s="269"/>
      <c r="O530" s="269"/>
      <c r="P530" s="269"/>
      <c r="Q530" s="269"/>
      <c r="R530" s="269"/>
      <c r="S530" s="269"/>
      <c r="T530" s="270"/>
      <c r="AT530" s="271" t="s">
        <v>195</v>
      </c>
      <c r="AU530" s="271" t="s">
        <v>85</v>
      </c>
      <c r="AV530" s="13" t="s">
        <v>83</v>
      </c>
      <c r="AW530" s="13" t="s">
        <v>39</v>
      </c>
      <c r="AX530" s="13" t="s">
        <v>76</v>
      </c>
      <c r="AY530" s="271" t="s">
        <v>184</v>
      </c>
    </row>
    <row r="531" s="12" customFormat="1">
      <c r="B531" s="251"/>
      <c r="C531" s="252"/>
      <c r="D531" s="248" t="s">
        <v>195</v>
      </c>
      <c r="E531" s="253" t="s">
        <v>21</v>
      </c>
      <c r="F531" s="254" t="s">
        <v>804</v>
      </c>
      <c r="G531" s="252"/>
      <c r="H531" s="255">
        <v>39.393999999999998</v>
      </c>
      <c r="I531" s="256"/>
      <c r="J531" s="252"/>
      <c r="K531" s="252"/>
      <c r="L531" s="257"/>
      <c r="M531" s="258"/>
      <c r="N531" s="259"/>
      <c r="O531" s="259"/>
      <c r="P531" s="259"/>
      <c r="Q531" s="259"/>
      <c r="R531" s="259"/>
      <c r="S531" s="259"/>
      <c r="T531" s="260"/>
      <c r="AT531" s="261" t="s">
        <v>195</v>
      </c>
      <c r="AU531" s="261" t="s">
        <v>85</v>
      </c>
      <c r="AV531" s="12" t="s">
        <v>85</v>
      </c>
      <c r="AW531" s="12" t="s">
        <v>39</v>
      </c>
      <c r="AX531" s="12" t="s">
        <v>76</v>
      </c>
      <c r="AY531" s="261" t="s">
        <v>184</v>
      </c>
    </row>
    <row r="532" s="13" customFormat="1">
      <c r="B532" s="262"/>
      <c r="C532" s="263"/>
      <c r="D532" s="248" t="s">
        <v>195</v>
      </c>
      <c r="E532" s="264" t="s">
        <v>21</v>
      </c>
      <c r="F532" s="265" t="s">
        <v>805</v>
      </c>
      <c r="G532" s="263"/>
      <c r="H532" s="264" t="s">
        <v>21</v>
      </c>
      <c r="I532" s="266"/>
      <c r="J532" s="263"/>
      <c r="K532" s="263"/>
      <c r="L532" s="267"/>
      <c r="M532" s="268"/>
      <c r="N532" s="269"/>
      <c r="O532" s="269"/>
      <c r="P532" s="269"/>
      <c r="Q532" s="269"/>
      <c r="R532" s="269"/>
      <c r="S532" s="269"/>
      <c r="T532" s="270"/>
      <c r="AT532" s="271" t="s">
        <v>195</v>
      </c>
      <c r="AU532" s="271" t="s">
        <v>85</v>
      </c>
      <c r="AV532" s="13" t="s">
        <v>83</v>
      </c>
      <c r="AW532" s="13" t="s">
        <v>39</v>
      </c>
      <c r="AX532" s="13" t="s">
        <v>76</v>
      </c>
      <c r="AY532" s="271" t="s">
        <v>184</v>
      </c>
    </row>
    <row r="533" s="12" customFormat="1">
      <c r="B533" s="251"/>
      <c r="C533" s="252"/>
      <c r="D533" s="248" t="s">
        <v>195</v>
      </c>
      <c r="E533" s="253" t="s">
        <v>21</v>
      </c>
      <c r="F533" s="254" t="s">
        <v>806</v>
      </c>
      <c r="G533" s="252"/>
      <c r="H533" s="255">
        <v>30.904</v>
      </c>
      <c r="I533" s="256"/>
      <c r="J533" s="252"/>
      <c r="K533" s="252"/>
      <c r="L533" s="257"/>
      <c r="M533" s="258"/>
      <c r="N533" s="259"/>
      <c r="O533" s="259"/>
      <c r="P533" s="259"/>
      <c r="Q533" s="259"/>
      <c r="R533" s="259"/>
      <c r="S533" s="259"/>
      <c r="T533" s="260"/>
      <c r="AT533" s="261" t="s">
        <v>195</v>
      </c>
      <c r="AU533" s="261" t="s">
        <v>85</v>
      </c>
      <c r="AV533" s="12" t="s">
        <v>85</v>
      </c>
      <c r="AW533" s="12" t="s">
        <v>39</v>
      </c>
      <c r="AX533" s="12" t="s">
        <v>76</v>
      </c>
      <c r="AY533" s="261" t="s">
        <v>184</v>
      </c>
    </row>
    <row r="534" s="12" customFormat="1">
      <c r="B534" s="251"/>
      <c r="C534" s="252"/>
      <c r="D534" s="248" t="s">
        <v>195</v>
      </c>
      <c r="E534" s="253" t="s">
        <v>21</v>
      </c>
      <c r="F534" s="254" t="s">
        <v>807</v>
      </c>
      <c r="G534" s="252"/>
      <c r="H534" s="255">
        <v>-2.5659999999999998</v>
      </c>
      <c r="I534" s="256"/>
      <c r="J534" s="252"/>
      <c r="K534" s="252"/>
      <c r="L534" s="257"/>
      <c r="M534" s="258"/>
      <c r="N534" s="259"/>
      <c r="O534" s="259"/>
      <c r="P534" s="259"/>
      <c r="Q534" s="259"/>
      <c r="R534" s="259"/>
      <c r="S534" s="259"/>
      <c r="T534" s="260"/>
      <c r="AT534" s="261" t="s">
        <v>195</v>
      </c>
      <c r="AU534" s="261" t="s">
        <v>85</v>
      </c>
      <c r="AV534" s="12" t="s">
        <v>85</v>
      </c>
      <c r="AW534" s="12" t="s">
        <v>39</v>
      </c>
      <c r="AX534" s="12" t="s">
        <v>76</v>
      </c>
      <c r="AY534" s="261" t="s">
        <v>184</v>
      </c>
    </row>
    <row r="535" s="13" customFormat="1">
      <c r="B535" s="262"/>
      <c r="C535" s="263"/>
      <c r="D535" s="248" t="s">
        <v>195</v>
      </c>
      <c r="E535" s="264" t="s">
        <v>21</v>
      </c>
      <c r="F535" s="265" t="s">
        <v>808</v>
      </c>
      <c r="G535" s="263"/>
      <c r="H535" s="264" t="s">
        <v>21</v>
      </c>
      <c r="I535" s="266"/>
      <c r="J535" s="263"/>
      <c r="K535" s="263"/>
      <c r="L535" s="267"/>
      <c r="M535" s="268"/>
      <c r="N535" s="269"/>
      <c r="O535" s="269"/>
      <c r="P535" s="269"/>
      <c r="Q535" s="269"/>
      <c r="R535" s="269"/>
      <c r="S535" s="269"/>
      <c r="T535" s="270"/>
      <c r="AT535" s="271" t="s">
        <v>195</v>
      </c>
      <c r="AU535" s="271" t="s">
        <v>85</v>
      </c>
      <c r="AV535" s="13" t="s">
        <v>83</v>
      </c>
      <c r="AW535" s="13" t="s">
        <v>39</v>
      </c>
      <c r="AX535" s="13" t="s">
        <v>76</v>
      </c>
      <c r="AY535" s="271" t="s">
        <v>184</v>
      </c>
    </row>
    <row r="536" s="12" customFormat="1">
      <c r="B536" s="251"/>
      <c r="C536" s="252"/>
      <c r="D536" s="248" t="s">
        <v>195</v>
      </c>
      <c r="E536" s="253" t="s">
        <v>21</v>
      </c>
      <c r="F536" s="254" t="s">
        <v>809</v>
      </c>
      <c r="G536" s="252"/>
      <c r="H536" s="255">
        <v>26.792000000000002</v>
      </c>
      <c r="I536" s="256"/>
      <c r="J536" s="252"/>
      <c r="K536" s="252"/>
      <c r="L536" s="257"/>
      <c r="M536" s="258"/>
      <c r="N536" s="259"/>
      <c r="O536" s="259"/>
      <c r="P536" s="259"/>
      <c r="Q536" s="259"/>
      <c r="R536" s="259"/>
      <c r="S536" s="259"/>
      <c r="T536" s="260"/>
      <c r="AT536" s="261" t="s">
        <v>195</v>
      </c>
      <c r="AU536" s="261" t="s">
        <v>85</v>
      </c>
      <c r="AV536" s="12" t="s">
        <v>85</v>
      </c>
      <c r="AW536" s="12" t="s">
        <v>39</v>
      </c>
      <c r="AX536" s="12" t="s">
        <v>76</v>
      </c>
      <c r="AY536" s="261" t="s">
        <v>184</v>
      </c>
    </row>
    <row r="537" s="13" customFormat="1">
      <c r="B537" s="262"/>
      <c r="C537" s="263"/>
      <c r="D537" s="248" t="s">
        <v>195</v>
      </c>
      <c r="E537" s="264" t="s">
        <v>21</v>
      </c>
      <c r="F537" s="265" t="s">
        <v>810</v>
      </c>
      <c r="G537" s="263"/>
      <c r="H537" s="264" t="s">
        <v>21</v>
      </c>
      <c r="I537" s="266"/>
      <c r="J537" s="263"/>
      <c r="K537" s="263"/>
      <c r="L537" s="267"/>
      <c r="M537" s="268"/>
      <c r="N537" s="269"/>
      <c r="O537" s="269"/>
      <c r="P537" s="269"/>
      <c r="Q537" s="269"/>
      <c r="R537" s="269"/>
      <c r="S537" s="269"/>
      <c r="T537" s="270"/>
      <c r="AT537" s="271" t="s">
        <v>195</v>
      </c>
      <c r="AU537" s="271" t="s">
        <v>85</v>
      </c>
      <c r="AV537" s="13" t="s">
        <v>83</v>
      </c>
      <c r="AW537" s="13" t="s">
        <v>39</v>
      </c>
      <c r="AX537" s="13" t="s">
        <v>76</v>
      </c>
      <c r="AY537" s="271" t="s">
        <v>184</v>
      </c>
    </row>
    <row r="538" s="12" customFormat="1">
      <c r="B538" s="251"/>
      <c r="C538" s="252"/>
      <c r="D538" s="248" t="s">
        <v>195</v>
      </c>
      <c r="E538" s="253" t="s">
        <v>21</v>
      </c>
      <c r="F538" s="254" t="s">
        <v>811</v>
      </c>
      <c r="G538" s="252"/>
      <c r="H538" s="255">
        <v>18.173999999999999</v>
      </c>
      <c r="I538" s="256"/>
      <c r="J538" s="252"/>
      <c r="K538" s="252"/>
      <c r="L538" s="257"/>
      <c r="M538" s="258"/>
      <c r="N538" s="259"/>
      <c r="O538" s="259"/>
      <c r="P538" s="259"/>
      <c r="Q538" s="259"/>
      <c r="R538" s="259"/>
      <c r="S538" s="259"/>
      <c r="T538" s="260"/>
      <c r="AT538" s="261" t="s">
        <v>195</v>
      </c>
      <c r="AU538" s="261" t="s">
        <v>85</v>
      </c>
      <c r="AV538" s="12" t="s">
        <v>85</v>
      </c>
      <c r="AW538" s="12" t="s">
        <v>39</v>
      </c>
      <c r="AX538" s="12" t="s">
        <v>76</v>
      </c>
      <c r="AY538" s="261" t="s">
        <v>184</v>
      </c>
    </row>
    <row r="539" s="12" customFormat="1">
      <c r="B539" s="251"/>
      <c r="C539" s="252"/>
      <c r="D539" s="248" t="s">
        <v>195</v>
      </c>
      <c r="E539" s="253" t="s">
        <v>21</v>
      </c>
      <c r="F539" s="254" t="s">
        <v>812</v>
      </c>
      <c r="G539" s="252"/>
      <c r="H539" s="255">
        <v>-4.3339999999999996</v>
      </c>
      <c r="I539" s="256"/>
      <c r="J539" s="252"/>
      <c r="K539" s="252"/>
      <c r="L539" s="257"/>
      <c r="M539" s="258"/>
      <c r="N539" s="259"/>
      <c r="O539" s="259"/>
      <c r="P539" s="259"/>
      <c r="Q539" s="259"/>
      <c r="R539" s="259"/>
      <c r="S539" s="259"/>
      <c r="T539" s="260"/>
      <c r="AT539" s="261" t="s">
        <v>195</v>
      </c>
      <c r="AU539" s="261" t="s">
        <v>85</v>
      </c>
      <c r="AV539" s="12" t="s">
        <v>85</v>
      </c>
      <c r="AW539" s="12" t="s">
        <v>39</v>
      </c>
      <c r="AX539" s="12" t="s">
        <v>76</v>
      </c>
      <c r="AY539" s="261" t="s">
        <v>184</v>
      </c>
    </row>
    <row r="540" s="12" customFormat="1">
      <c r="B540" s="251"/>
      <c r="C540" s="252"/>
      <c r="D540" s="248" t="s">
        <v>195</v>
      </c>
      <c r="E540" s="253" t="s">
        <v>21</v>
      </c>
      <c r="F540" s="254" t="s">
        <v>813</v>
      </c>
      <c r="G540" s="252"/>
      <c r="H540" s="255">
        <v>14.135999999999999</v>
      </c>
      <c r="I540" s="256"/>
      <c r="J540" s="252"/>
      <c r="K540" s="252"/>
      <c r="L540" s="257"/>
      <c r="M540" s="258"/>
      <c r="N540" s="259"/>
      <c r="O540" s="259"/>
      <c r="P540" s="259"/>
      <c r="Q540" s="259"/>
      <c r="R540" s="259"/>
      <c r="S540" s="259"/>
      <c r="T540" s="260"/>
      <c r="AT540" s="261" t="s">
        <v>195</v>
      </c>
      <c r="AU540" s="261" t="s">
        <v>85</v>
      </c>
      <c r="AV540" s="12" t="s">
        <v>85</v>
      </c>
      <c r="AW540" s="12" t="s">
        <v>39</v>
      </c>
      <c r="AX540" s="12" t="s">
        <v>76</v>
      </c>
      <c r="AY540" s="261" t="s">
        <v>184</v>
      </c>
    </row>
    <row r="541" s="12" customFormat="1">
      <c r="B541" s="251"/>
      <c r="C541" s="252"/>
      <c r="D541" s="248" t="s">
        <v>195</v>
      </c>
      <c r="E541" s="253" t="s">
        <v>21</v>
      </c>
      <c r="F541" s="254" t="s">
        <v>814</v>
      </c>
      <c r="G541" s="252"/>
      <c r="H541" s="255">
        <v>15.244999999999999</v>
      </c>
      <c r="I541" s="256"/>
      <c r="J541" s="252"/>
      <c r="K541" s="252"/>
      <c r="L541" s="257"/>
      <c r="M541" s="258"/>
      <c r="N541" s="259"/>
      <c r="O541" s="259"/>
      <c r="P541" s="259"/>
      <c r="Q541" s="259"/>
      <c r="R541" s="259"/>
      <c r="S541" s="259"/>
      <c r="T541" s="260"/>
      <c r="AT541" s="261" t="s">
        <v>195</v>
      </c>
      <c r="AU541" s="261" t="s">
        <v>85</v>
      </c>
      <c r="AV541" s="12" t="s">
        <v>85</v>
      </c>
      <c r="AW541" s="12" t="s">
        <v>39</v>
      </c>
      <c r="AX541" s="12" t="s">
        <v>76</v>
      </c>
      <c r="AY541" s="261" t="s">
        <v>184</v>
      </c>
    </row>
    <row r="542" s="12" customFormat="1">
      <c r="B542" s="251"/>
      <c r="C542" s="252"/>
      <c r="D542" s="248" t="s">
        <v>195</v>
      </c>
      <c r="E542" s="253" t="s">
        <v>21</v>
      </c>
      <c r="F542" s="254" t="s">
        <v>815</v>
      </c>
      <c r="G542" s="252"/>
      <c r="H542" s="255">
        <v>25.678999999999998</v>
      </c>
      <c r="I542" s="256"/>
      <c r="J542" s="252"/>
      <c r="K542" s="252"/>
      <c r="L542" s="257"/>
      <c r="M542" s="258"/>
      <c r="N542" s="259"/>
      <c r="O542" s="259"/>
      <c r="P542" s="259"/>
      <c r="Q542" s="259"/>
      <c r="R542" s="259"/>
      <c r="S542" s="259"/>
      <c r="T542" s="260"/>
      <c r="AT542" s="261" t="s">
        <v>195</v>
      </c>
      <c r="AU542" s="261" t="s">
        <v>85</v>
      </c>
      <c r="AV542" s="12" t="s">
        <v>85</v>
      </c>
      <c r="AW542" s="12" t="s">
        <v>39</v>
      </c>
      <c r="AX542" s="12" t="s">
        <v>76</v>
      </c>
      <c r="AY542" s="261" t="s">
        <v>184</v>
      </c>
    </row>
    <row r="543" s="12" customFormat="1">
      <c r="B543" s="251"/>
      <c r="C543" s="252"/>
      <c r="D543" s="248" t="s">
        <v>195</v>
      </c>
      <c r="E543" s="253" t="s">
        <v>21</v>
      </c>
      <c r="F543" s="254" t="s">
        <v>816</v>
      </c>
      <c r="G543" s="252"/>
      <c r="H543" s="255">
        <v>8.6880000000000006</v>
      </c>
      <c r="I543" s="256"/>
      <c r="J543" s="252"/>
      <c r="K543" s="252"/>
      <c r="L543" s="257"/>
      <c r="M543" s="258"/>
      <c r="N543" s="259"/>
      <c r="O543" s="259"/>
      <c r="P543" s="259"/>
      <c r="Q543" s="259"/>
      <c r="R543" s="259"/>
      <c r="S543" s="259"/>
      <c r="T543" s="260"/>
      <c r="AT543" s="261" t="s">
        <v>195</v>
      </c>
      <c r="AU543" s="261" t="s">
        <v>85</v>
      </c>
      <c r="AV543" s="12" t="s">
        <v>85</v>
      </c>
      <c r="AW543" s="12" t="s">
        <v>39</v>
      </c>
      <c r="AX543" s="12" t="s">
        <v>76</v>
      </c>
      <c r="AY543" s="261" t="s">
        <v>184</v>
      </c>
    </row>
    <row r="544" s="12" customFormat="1">
      <c r="B544" s="251"/>
      <c r="C544" s="252"/>
      <c r="D544" s="248" t="s">
        <v>195</v>
      </c>
      <c r="E544" s="253" t="s">
        <v>21</v>
      </c>
      <c r="F544" s="254" t="s">
        <v>817</v>
      </c>
      <c r="G544" s="252"/>
      <c r="H544" s="255">
        <v>18.167999999999999</v>
      </c>
      <c r="I544" s="256"/>
      <c r="J544" s="252"/>
      <c r="K544" s="252"/>
      <c r="L544" s="257"/>
      <c r="M544" s="258"/>
      <c r="N544" s="259"/>
      <c r="O544" s="259"/>
      <c r="P544" s="259"/>
      <c r="Q544" s="259"/>
      <c r="R544" s="259"/>
      <c r="S544" s="259"/>
      <c r="T544" s="260"/>
      <c r="AT544" s="261" t="s">
        <v>195</v>
      </c>
      <c r="AU544" s="261" t="s">
        <v>85</v>
      </c>
      <c r="AV544" s="12" t="s">
        <v>85</v>
      </c>
      <c r="AW544" s="12" t="s">
        <v>39</v>
      </c>
      <c r="AX544" s="12" t="s">
        <v>76</v>
      </c>
      <c r="AY544" s="261" t="s">
        <v>184</v>
      </c>
    </row>
    <row r="545" s="14" customFormat="1">
      <c r="B545" s="272"/>
      <c r="C545" s="273"/>
      <c r="D545" s="248" t="s">
        <v>195</v>
      </c>
      <c r="E545" s="274" t="s">
        <v>21</v>
      </c>
      <c r="F545" s="275" t="s">
        <v>211</v>
      </c>
      <c r="G545" s="273"/>
      <c r="H545" s="276">
        <v>470.06599999999997</v>
      </c>
      <c r="I545" s="277"/>
      <c r="J545" s="273"/>
      <c r="K545" s="273"/>
      <c r="L545" s="278"/>
      <c r="M545" s="279"/>
      <c r="N545" s="280"/>
      <c r="O545" s="280"/>
      <c r="P545" s="280"/>
      <c r="Q545" s="280"/>
      <c r="R545" s="280"/>
      <c r="S545" s="280"/>
      <c r="T545" s="281"/>
      <c r="AT545" s="282" t="s">
        <v>195</v>
      </c>
      <c r="AU545" s="282" t="s">
        <v>85</v>
      </c>
      <c r="AV545" s="14" t="s">
        <v>191</v>
      </c>
      <c r="AW545" s="14" t="s">
        <v>39</v>
      </c>
      <c r="AX545" s="14" t="s">
        <v>83</v>
      </c>
      <c r="AY545" s="282" t="s">
        <v>184</v>
      </c>
    </row>
    <row r="546" s="1" customFormat="1" ht="25.5" customHeight="1">
      <c r="B546" s="47"/>
      <c r="C546" s="236" t="s">
        <v>818</v>
      </c>
      <c r="D546" s="236" t="s">
        <v>186</v>
      </c>
      <c r="E546" s="237" t="s">
        <v>819</v>
      </c>
      <c r="F546" s="238" t="s">
        <v>820</v>
      </c>
      <c r="G546" s="239" t="s">
        <v>315</v>
      </c>
      <c r="H546" s="240">
        <v>336</v>
      </c>
      <c r="I546" s="241"/>
      <c r="J546" s="242">
        <f>ROUND(I546*H546,2)</f>
        <v>0</v>
      </c>
      <c r="K546" s="238" t="s">
        <v>190</v>
      </c>
      <c r="L546" s="73"/>
      <c r="M546" s="243" t="s">
        <v>21</v>
      </c>
      <c r="N546" s="244" t="s">
        <v>47</v>
      </c>
      <c r="O546" s="48"/>
      <c r="P546" s="245">
        <f>O546*H546</f>
        <v>0</v>
      </c>
      <c r="Q546" s="245">
        <v>0.00068999999999999997</v>
      </c>
      <c r="R546" s="245">
        <f>Q546*H546</f>
        <v>0.23183999999999999</v>
      </c>
      <c r="S546" s="245">
        <v>0</v>
      </c>
      <c r="T546" s="246">
        <f>S546*H546</f>
        <v>0</v>
      </c>
      <c r="AR546" s="25" t="s">
        <v>191</v>
      </c>
      <c r="AT546" s="25" t="s">
        <v>186</v>
      </c>
      <c r="AU546" s="25" t="s">
        <v>85</v>
      </c>
      <c r="AY546" s="25" t="s">
        <v>184</v>
      </c>
      <c r="BE546" s="247">
        <f>IF(N546="základní",J546,0)</f>
        <v>0</v>
      </c>
      <c r="BF546" s="247">
        <f>IF(N546="snížená",J546,0)</f>
        <v>0</v>
      </c>
      <c r="BG546" s="247">
        <f>IF(N546="zákl. přenesená",J546,0)</f>
        <v>0</v>
      </c>
      <c r="BH546" s="247">
        <f>IF(N546="sníž. přenesená",J546,0)</f>
        <v>0</v>
      </c>
      <c r="BI546" s="247">
        <f>IF(N546="nulová",J546,0)</f>
        <v>0</v>
      </c>
      <c r="BJ546" s="25" t="s">
        <v>83</v>
      </c>
      <c r="BK546" s="247">
        <f>ROUND(I546*H546,2)</f>
        <v>0</v>
      </c>
      <c r="BL546" s="25" t="s">
        <v>191</v>
      </c>
      <c r="BM546" s="25" t="s">
        <v>821</v>
      </c>
    </row>
    <row r="547" s="1" customFormat="1">
      <c r="B547" s="47"/>
      <c r="C547" s="75"/>
      <c r="D547" s="248" t="s">
        <v>193</v>
      </c>
      <c r="E547" s="75"/>
      <c r="F547" s="249" t="s">
        <v>735</v>
      </c>
      <c r="G547" s="75"/>
      <c r="H547" s="75"/>
      <c r="I547" s="204"/>
      <c r="J547" s="75"/>
      <c r="K547" s="75"/>
      <c r="L547" s="73"/>
      <c r="M547" s="250"/>
      <c r="N547" s="48"/>
      <c r="O547" s="48"/>
      <c r="P547" s="48"/>
      <c r="Q547" s="48"/>
      <c r="R547" s="48"/>
      <c r="S547" s="48"/>
      <c r="T547" s="96"/>
      <c r="AT547" s="25" t="s">
        <v>193</v>
      </c>
      <c r="AU547" s="25" t="s">
        <v>85</v>
      </c>
    </row>
    <row r="548" s="1" customFormat="1" ht="38.25" customHeight="1">
      <c r="B548" s="47"/>
      <c r="C548" s="236" t="s">
        <v>822</v>
      </c>
      <c r="D548" s="236" t="s">
        <v>186</v>
      </c>
      <c r="E548" s="237" t="s">
        <v>823</v>
      </c>
      <c r="F548" s="238" t="s">
        <v>824</v>
      </c>
      <c r="G548" s="239" t="s">
        <v>315</v>
      </c>
      <c r="H548" s="240">
        <v>470.06599999999997</v>
      </c>
      <c r="I548" s="241"/>
      <c r="J548" s="242">
        <f>ROUND(I548*H548,2)</f>
        <v>0</v>
      </c>
      <c r="K548" s="238" t="s">
        <v>190</v>
      </c>
      <c r="L548" s="73"/>
      <c r="M548" s="243" t="s">
        <v>21</v>
      </c>
      <c r="N548" s="244" t="s">
        <v>47</v>
      </c>
      <c r="O548" s="48"/>
      <c r="P548" s="245">
        <f>O548*H548</f>
        <v>0</v>
      </c>
      <c r="Q548" s="245">
        <v>0.017330000000000002</v>
      </c>
      <c r="R548" s="245">
        <f>Q548*H548</f>
        <v>8.1462437800000007</v>
      </c>
      <c r="S548" s="245">
        <v>0</v>
      </c>
      <c r="T548" s="246">
        <f>S548*H548</f>
        <v>0</v>
      </c>
      <c r="AR548" s="25" t="s">
        <v>191</v>
      </c>
      <c r="AT548" s="25" t="s">
        <v>186</v>
      </c>
      <c r="AU548" s="25" t="s">
        <v>85</v>
      </c>
      <c r="AY548" s="25" t="s">
        <v>184</v>
      </c>
      <c r="BE548" s="247">
        <f>IF(N548="základní",J548,0)</f>
        <v>0</v>
      </c>
      <c r="BF548" s="247">
        <f>IF(N548="snížená",J548,0)</f>
        <v>0</v>
      </c>
      <c r="BG548" s="247">
        <f>IF(N548="zákl. přenesená",J548,0)</f>
        <v>0</v>
      </c>
      <c r="BH548" s="247">
        <f>IF(N548="sníž. přenesená",J548,0)</f>
        <v>0</v>
      </c>
      <c r="BI548" s="247">
        <f>IF(N548="nulová",J548,0)</f>
        <v>0</v>
      </c>
      <c r="BJ548" s="25" t="s">
        <v>83</v>
      </c>
      <c r="BK548" s="247">
        <f>ROUND(I548*H548,2)</f>
        <v>0</v>
      </c>
      <c r="BL548" s="25" t="s">
        <v>191</v>
      </c>
      <c r="BM548" s="25" t="s">
        <v>825</v>
      </c>
    </row>
    <row r="549" s="1" customFormat="1">
      <c r="B549" s="47"/>
      <c r="C549" s="75"/>
      <c r="D549" s="248" t="s">
        <v>193</v>
      </c>
      <c r="E549" s="75"/>
      <c r="F549" s="249" t="s">
        <v>740</v>
      </c>
      <c r="G549" s="75"/>
      <c r="H549" s="75"/>
      <c r="I549" s="204"/>
      <c r="J549" s="75"/>
      <c r="K549" s="75"/>
      <c r="L549" s="73"/>
      <c r="M549" s="250"/>
      <c r="N549" s="48"/>
      <c r="O549" s="48"/>
      <c r="P549" s="48"/>
      <c r="Q549" s="48"/>
      <c r="R549" s="48"/>
      <c r="S549" s="48"/>
      <c r="T549" s="96"/>
      <c r="AT549" s="25" t="s">
        <v>193</v>
      </c>
      <c r="AU549" s="25" t="s">
        <v>85</v>
      </c>
    </row>
    <row r="550" s="12" customFormat="1">
      <c r="B550" s="251"/>
      <c r="C550" s="252"/>
      <c r="D550" s="248" t="s">
        <v>195</v>
      </c>
      <c r="E550" s="253" t="s">
        <v>21</v>
      </c>
      <c r="F550" s="254" t="s">
        <v>826</v>
      </c>
      <c r="G550" s="252"/>
      <c r="H550" s="255">
        <v>470.06599999999997</v>
      </c>
      <c r="I550" s="256"/>
      <c r="J550" s="252"/>
      <c r="K550" s="252"/>
      <c r="L550" s="257"/>
      <c r="M550" s="258"/>
      <c r="N550" s="259"/>
      <c r="O550" s="259"/>
      <c r="P550" s="259"/>
      <c r="Q550" s="259"/>
      <c r="R550" s="259"/>
      <c r="S550" s="259"/>
      <c r="T550" s="260"/>
      <c r="AT550" s="261" t="s">
        <v>195</v>
      </c>
      <c r="AU550" s="261" t="s">
        <v>85</v>
      </c>
      <c r="AV550" s="12" t="s">
        <v>85</v>
      </c>
      <c r="AW550" s="12" t="s">
        <v>39</v>
      </c>
      <c r="AX550" s="12" t="s">
        <v>83</v>
      </c>
      <c r="AY550" s="261" t="s">
        <v>184</v>
      </c>
    </row>
    <row r="551" s="1" customFormat="1" ht="25.5" customHeight="1">
      <c r="B551" s="47"/>
      <c r="C551" s="236" t="s">
        <v>827</v>
      </c>
      <c r="D551" s="236" t="s">
        <v>186</v>
      </c>
      <c r="E551" s="237" t="s">
        <v>828</v>
      </c>
      <c r="F551" s="238" t="s">
        <v>829</v>
      </c>
      <c r="G551" s="239" t="s">
        <v>315</v>
      </c>
      <c r="H551" s="240">
        <v>470.06599999999997</v>
      </c>
      <c r="I551" s="241"/>
      <c r="J551" s="242">
        <f>ROUND(I551*H551,2)</f>
        <v>0</v>
      </c>
      <c r="K551" s="238" t="s">
        <v>21</v>
      </c>
      <c r="L551" s="73"/>
      <c r="M551" s="243" t="s">
        <v>21</v>
      </c>
      <c r="N551" s="244" t="s">
        <v>47</v>
      </c>
      <c r="O551" s="48"/>
      <c r="P551" s="245">
        <f>O551*H551</f>
        <v>0</v>
      </c>
      <c r="Q551" s="245">
        <v>0.0055199999999999997</v>
      </c>
      <c r="R551" s="245">
        <f>Q551*H551</f>
        <v>2.5947643199999999</v>
      </c>
      <c r="S551" s="245">
        <v>0</v>
      </c>
      <c r="T551" s="246">
        <f>S551*H551</f>
        <v>0</v>
      </c>
      <c r="AR551" s="25" t="s">
        <v>191</v>
      </c>
      <c r="AT551" s="25" t="s">
        <v>186</v>
      </c>
      <c r="AU551" s="25" t="s">
        <v>85</v>
      </c>
      <c r="AY551" s="25" t="s">
        <v>184</v>
      </c>
      <c r="BE551" s="247">
        <f>IF(N551="základní",J551,0)</f>
        <v>0</v>
      </c>
      <c r="BF551" s="247">
        <f>IF(N551="snížená",J551,0)</f>
        <v>0</v>
      </c>
      <c r="BG551" s="247">
        <f>IF(N551="zákl. přenesená",J551,0)</f>
        <v>0</v>
      </c>
      <c r="BH551" s="247">
        <f>IF(N551="sníž. přenesená",J551,0)</f>
        <v>0</v>
      </c>
      <c r="BI551" s="247">
        <f>IF(N551="nulová",J551,0)</f>
        <v>0</v>
      </c>
      <c r="BJ551" s="25" t="s">
        <v>83</v>
      </c>
      <c r="BK551" s="247">
        <f>ROUND(I551*H551,2)</f>
        <v>0</v>
      </c>
      <c r="BL551" s="25" t="s">
        <v>191</v>
      </c>
      <c r="BM551" s="25" t="s">
        <v>830</v>
      </c>
    </row>
    <row r="552" s="12" customFormat="1">
      <c r="B552" s="251"/>
      <c r="C552" s="252"/>
      <c r="D552" s="248" t="s">
        <v>195</v>
      </c>
      <c r="E552" s="253" t="s">
        <v>21</v>
      </c>
      <c r="F552" s="254" t="s">
        <v>826</v>
      </c>
      <c r="G552" s="252"/>
      <c r="H552" s="255">
        <v>470.06599999999997</v>
      </c>
      <c r="I552" s="256"/>
      <c r="J552" s="252"/>
      <c r="K552" s="252"/>
      <c r="L552" s="257"/>
      <c r="M552" s="258"/>
      <c r="N552" s="259"/>
      <c r="O552" s="259"/>
      <c r="P552" s="259"/>
      <c r="Q552" s="259"/>
      <c r="R552" s="259"/>
      <c r="S552" s="259"/>
      <c r="T552" s="260"/>
      <c r="AT552" s="261" t="s">
        <v>195</v>
      </c>
      <c r="AU552" s="261" t="s">
        <v>85</v>
      </c>
      <c r="AV552" s="12" t="s">
        <v>85</v>
      </c>
      <c r="AW552" s="12" t="s">
        <v>39</v>
      </c>
      <c r="AX552" s="12" t="s">
        <v>83</v>
      </c>
      <c r="AY552" s="261" t="s">
        <v>184</v>
      </c>
    </row>
    <row r="553" s="1" customFormat="1" ht="38.25" customHeight="1">
      <c r="B553" s="47"/>
      <c r="C553" s="236" t="s">
        <v>831</v>
      </c>
      <c r="D553" s="236" t="s">
        <v>186</v>
      </c>
      <c r="E553" s="237" t="s">
        <v>832</v>
      </c>
      <c r="F553" s="238" t="s">
        <v>833</v>
      </c>
      <c r="G553" s="239" t="s">
        <v>315</v>
      </c>
      <c r="H553" s="240">
        <v>384.84399999999999</v>
      </c>
      <c r="I553" s="241"/>
      <c r="J553" s="242">
        <f>ROUND(I553*H553,2)</f>
        <v>0</v>
      </c>
      <c r="K553" s="238" t="s">
        <v>190</v>
      </c>
      <c r="L553" s="73"/>
      <c r="M553" s="243" t="s">
        <v>21</v>
      </c>
      <c r="N553" s="244" t="s">
        <v>47</v>
      </c>
      <c r="O553" s="48"/>
      <c r="P553" s="245">
        <f>O553*H553</f>
        <v>0</v>
      </c>
      <c r="Q553" s="245">
        <v>0.028400000000000002</v>
      </c>
      <c r="R553" s="245">
        <f>Q553*H553</f>
        <v>10.929569600000001</v>
      </c>
      <c r="S553" s="245">
        <v>0</v>
      </c>
      <c r="T553" s="246">
        <f>S553*H553</f>
        <v>0</v>
      </c>
      <c r="AR553" s="25" t="s">
        <v>191</v>
      </c>
      <c r="AT553" s="25" t="s">
        <v>186</v>
      </c>
      <c r="AU553" s="25" t="s">
        <v>85</v>
      </c>
      <c r="AY553" s="25" t="s">
        <v>184</v>
      </c>
      <c r="BE553" s="247">
        <f>IF(N553="základní",J553,0)</f>
        <v>0</v>
      </c>
      <c r="BF553" s="247">
        <f>IF(N553="snížená",J553,0)</f>
        <v>0</v>
      </c>
      <c r="BG553" s="247">
        <f>IF(N553="zákl. přenesená",J553,0)</f>
        <v>0</v>
      </c>
      <c r="BH553" s="247">
        <f>IF(N553="sníž. přenesená",J553,0)</f>
        <v>0</v>
      </c>
      <c r="BI553" s="247">
        <f>IF(N553="nulová",J553,0)</f>
        <v>0</v>
      </c>
      <c r="BJ553" s="25" t="s">
        <v>83</v>
      </c>
      <c r="BK553" s="247">
        <f>ROUND(I553*H553,2)</f>
        <v>0</v>
      </c>
      <c r="BL553" s="25" t="s">
        <v>191</v>
      </c>
      <c r="BM553" s="25" t="s">
        <v>834</v>
      </c>
    </row>
    <row r="554" s="1" customFormat="1">
      <c r="B554" s="47"/>
      <c r="C554" s="75"/>
      <c r="D554" s="248" t="s">
        <v>193</v>
      </c>
      <c r="E554" s="75"/>
      <c r="F554" s="249" t="s">
        <v>755</v>
      </c>
      <c r="G554" s="75"/>
      <c r="H554" s="75"/>
      <c r="I554" s="204"/>
      <c r="J554" s="75"/>
      <c r="K554" s="75"/>
      <c r="L554" s="73"/>
      <c r="M554" s="250"/>
      <c r="N554" s="48"/>
      <c r="O554" s="48"/>
      <c r="P554" s="48"/>
      <c r="Q554" s="48"/>
      <c r="R554" s="48"/>
      <c r="S554" s="48"/>
      <c r="T554" s="96"/>
      <c r="AT554" s="25" t="s">
        <v>193</v>
      </c>
      <c r="AU554" s="25" t="s">
        <v>85</v>
      </c>
    </row>
    <row r="555" s="13" customFormat="1">
      <c r="B555" s="262"/>
      <c r="C555" s="263"/>
      <c r="D555" s="248" t="s">
        <v>195</v>
      </c>
      <c r="E555" s="264" t="s">
        <v>21</v>
      </c>
      <c r="F555" s="265" t="s">
        <v>209</v>
      </c>
      <c r="G555" s="263"/>
      <c r="H555" s="264" t="s">
        <v>21</v>
      </c>
      <c r="I555" s="266"/>
      <c r="J555" s="263"/>
      <c r="K555" s="263"/>
      <c r="L555" s="267"/>
      <c r="M555" s="268"/>
      <c r="N555" s="269"/>
      <c r="O555" s="269"/>
      <c r="P555" s="269"/>
      <c r="Q555" s="269"/>
      <c r="R555" s="269"/>
      <c r="S555" s="269"/>
      <c r="T555" s="270"/>
      <c r="AT555" s="271" t="s">
        <v>195</v>
      </c>
      <c r="AU555" s="271" t="s">
        <v>85</v>
      </c>
      <c r="AV555" s="13" t="s">
        <v>83</v>
      </c>
      <c r="AW555" s="13" t="s">
        <v>39</v>
      </c>
      <c r="AX555" s="13" t="s">
        <v>76</v>
      </c>
      <c r="AY555" s="271" t="s">
        <v>184</v>
      </c>
    </row>
    <row r="556" s="13" customFormat="1">
      <c r="B556" s="262"/>
      <c r="C556" s="263"/>
      <c r="D556" s="248" t="s">
        <v>195</v>
      </c>
      <c r="E556" s="264" t="s">
        <v>21</v>
      </c>
      <c r="F556" s="265" t="s">
        <v>221</v>
      </c>
      <c r="G556" s="263"/>
      <c r="H556" s="264" t="s">
        <v>21</v>
      </c>
      <c r="I556" s="266"/>
      <c r="J556" s="263"/>
      <c r="K556" s="263"/>
      <c r="L556" s="267"/>
      <c r="M556" s="268"/>
      <c r="N556" s="269"/>
      <c r="O556" s="269"/>
      <c r="P556" s="269"/>
      <c r="Q556" s="269"/>
      <c r="R556" s="269"/>
      <c r="S556" s="269"/>
      <c r="T556" s="270"/>
      <c r="AT556" s="271" t="s">
        <v>195</v>
      </c>
      <c r="AU556" s="271" t="s">
        <v>85</v>
      </c>
      <c r="AV556" s="13" t="s">
        <v>83</v>
      </c>
      <c r="AW556" s="13" t="s">
        <v>39</v>
      </c>
      <c r="AX556" s="13" t="s">
        <v>76</v>
      </c>
      <c r="AY556" s="271" t="s">
        <v>184</v>
      </c>
    </row>
    <row r="557" s="12" customFormat="1">
      <c r="B557" s="251"/>
      <c r="C557" s="252"/>
      <c r="D557" s="248" t="s">
        <v>195</v>
      </c>
      <c r="E557" s="253" t="s">
        <v>21</v>
      </c>
      <c r="F557" s="254" t="s">
        <v>835</v>
      </c>
      <c r="G557" s="252"/>
      <c r="H557" s="255">
        <v>18.776</v>
      </c>
      <c r="I557" s="256"/>
      <c r="J557" s="252"/>
      <c r="K557" s="252"/>
      <c r="L557" s="257"/>
      <c r="M557" s="258"/>
      <c r="N557" s="259"/>
      <c r="O557" s="259"/>
      <c r="P557" s="259"/>
      <c r="Q557" s="259"/>
      <c r="R557" s="259"/>
      <c r="S557" s="259"/>
      <c r="T557" s="260"/>
      <c r="AT557" s="261" t="s">
        <v>195</v>
      </c>
      <c r="AU557" s="261" t="s">
        <v>85</v>
      </c>
      <c r="AV557" s="12" t="s">
        <v>85</v>
      </c>
      <c r="AW557" s="12" t="s">
        <v>39</v>
      </c>
      <c r="AX557" s="12" t="s">
        <v>76</v>
      </c>
      <c r="AY557" s="261" t="s">
        <v>184</v>
      </c>
    </row>
    <row r="558" s="12" customFormat="1">
      <c r="B558" s="251"/>
      <c r="C558" s="252"/>
      <c r="D558" s="248" t="s">
        <v>195</v>
      </c>
      <c r="E558" s="253" t="s">
        <v>21</v>
      </c>
      <c r="F558" s="254" t="s">
        <v>836</v>
      </c>
      <c r="G558" s="252"/>
      <c r="H558" s="255">
        <v>8.4280000000000008</v>
      </c>
      <c r="I558" s="256"/>
      <c r="J558" s="252"/>
      <c r="K558" s="252"/>
      <c r="L558" s="257"/>
      <c r="M558" s="258"/>
      <c r="N558" s="259"/>
      <c r="O558" s="259"/>
      <c r="P558" s="259"/>
      <c r="Q558" s="259"/>
      <c r="R558" s="259"/>
      <c r="S558" s="259"/>
      <c r="T558" s="260"/>
      <c r="AT558" s="261" t="s">
        <v>195</v>
      </c>
      <c r="AU558" s="261" t="s">
        <v>85</v>
      </c>
      <c r="AV558" s="12" t="s">
        <v>85</v>
      </c>
      <c r="AW558" s="12" t="s">
        <v>39</v>
      </c>
      <c r="AX558" s="12" t="s">
        <v>76</v>
      </c>
      <c r="AY558" s="261" t="s">
        <v>184</v>
      </c>
    </row>
    <row r="559" s="12" customFormat="1">
      <c r="B559" s="251"/>
      <c r="C559" s="252"/>
      <c r="D559" s="248" t="s">
        <v>195</v>
      </c>
      <c r="E559" s="253" t="s">
        <v>21</v>
      </c>
      <c r="F559" s="254" t="s">
        <v>837</v>
      </c>
      <c r="G559" s="252"/>
      <c r="H559" s="255">
        <v>-2.8460000000000001</v>
      </c>
      <c r="I559" s="256"/>
      <c r="J559" s="252"/>
      <c r="K559" s="252"/>
      <c r="L559" s="257"/>
      <c r="M559" s="258"/>
      <c r="N559" s="259"/>
      <c r="O559" s="259"/>
      <c r="P559" s="259"/>
      <c r="Q559" s="259"/>
      <c r="R559" s="259"/>
      <c r="S559" s="259"/>
      <c r="T559" s="260"/>
      <c r="AT559" s="261" t="s">
        <v>195</v>
      </c>
      <c r="AU559" s="261" t="s">
        <v>85</v>
      </c>
      <c r="AV559" s="12" t="s">
        <v>85</v>
      </c>
      <c r="AW559" s="12" t="s">
        <v>39</v>
      </c>
      <c r="AX559" s="12" t="s">
        <v>76</v>
      </c>
      <c r="AY559" s="261" t="s">
        <v>184</v>
      </c>
    </row>
    <row r="560" s="13" customFormat="1">
      <c r="B560" s="262"/>
      <c r="C560" s="263"/>
      <c r="D560" s="248" t="s">
        <v>195</v>
      </c>
      <c r="E560" s="264" t="s">
        <v>21</v>
      </c>
      <c r="F560" s="265" t="s">
        <v>838</v>
      </c>
      <c r="G560" s="263"/>
      <c r="H560" s="264" t="s">
        <v>21</v>
      </c>
      <c r="I560" s="266"/>
      <c r="J560" s="263"/>
      <c r="K560" s="263"/>
      <c r="L560" s="267"/>
      <c r="M560" s="268"/>
      <c r="N560" s="269"/>
      <c r="O560" s="269"/>
      <c r="P560" s="269"/>
      <c r="Q560" s="269"/>
      <c r="R560" s="269"/>
      <c r="S560" s="269"/>
      <c r="T560" s="270"/>
      <c r="AT560" s="271" t="s">
        <v>195</v>
      </c>
      <c r="AU560" s="271" t="s">
        <v>85</v>
      </c>
      <c r="AV560" s="13" t="s">
        <v>83</v>
      </c>
      <c r="AW560" s="13" t="s">
        <v>39</v>
      </c>
      <c r="AX560" s="13" t="s">
        <v>76</v>
      </c>
      <c r="AY560" s="271" t="s">
        <v>184</v>
      </c>
    </row>
    <row r="561" s="12" customFormat="1">
      <c r="B561" s="251"/>
      <c r="C561" s="252"/>
      <c r="D561" s="248" t="s">
        <v>195</v>
      </c>
      <c r="E561" s="253" t="s">
        <v>21</v>
      </c>
      <c r="F561" s="254" t="s">
        <v>839</v>
      </c>
      <c r="G561" s="252"/>
      <c r="H561" s="255">
        <v>42.479999999999997</v>
      </c>
      <c r="I561" s="256"/>
      <c r="J561" s="252"/>
      <c r="K561" s="252"/>
      <c r="L561" s="257"/>
      <c r="M561" s="258"/>
      <c r="N561" s="259"/>
      <c r="O561" s="259"/>
      <c r="P561" s="259"/>
      <c r="Q561" s="259"/>
      <c r="R561" s="259"/>
      <c r="S561" s="259"/>
      <c r="T561" s="260"/>
      <c r="AT561" s="261" t="s">
        <v>195</v>
      </c>
      <c r="AU561" s="261" t="s">
        <v>85</v>
      </c>
      <c r="AV561" s="12" t="s">
        <v>85</v>
      </c>
      <c r="AW561" s="12" t="s">
        <v>39</v>
      </c>
      <c r="AX561" s="12" t="s">
        <v>76</v>
      </c>
      <c r="AY561" s="261" t="s">
        <v>184</v>
      </c>
    </row>
    <row r="562" s="12" customFormat="1">
      <c r="B562" s="251"/>
      <c r="C562" s="252"/>
      <c r="D562" s="248" t="s">
        <v>195</v>
      </c>
      <c r="E562" s="253" t="s">
        <v>21</v>
      </c>
      <c r="F562" s="254" t="s">
        <v>840</v>
      </c>
      <c r="G562" s="252"/>
      <c r="H562" s="255">
        <v>-4.5890000000000004</v>
      </c>
      <c r="I562" s="256"/>
      <c r="J562" s="252"/>
      <c r="K562" s="252"/>
      <c r="L562" s="257"/>
      <c r="M562" s="258"/>
      <c r="N562" s="259"/>
      <c r="O562" s="259"/>
      <c r="P562" s="259"/>
      <c r="Q562" s="259"/>
      <c r="R562" s="259"/>
      <c r="S562" s="259"/>
      <c r="T562" s="260"/>
      <c r="AT562" s="261" t="s">
        <v>195</v>
      </c>
      <c r="AU562" s="261" t="s">
        <v>85</v>
      </c>
      <c r="AV562" s="12" t="s">
        <v>85</v>
      </c>
      <c r="AW562" s="12" t="s">
        <v>39</v>
      </c>
      <c r="AX562" s="12" t="s">
        <v>76</v>
      </c>
      <c r="AY562" s="261" t="s">
        <v>184</v>
      </c>
    </row>
    <row r="563" s="12" customFormat="1">
      <c r="B563" s="251"/>
      <c r="C563" s="252"/>
      <c r="D563" s="248" t="s">
        <v>195</v>
      </c>
      <c r="E563" s="253" t="s">
        <v>21</v>
      </c>
      <c r="F563" s="254" t="s">
        <v>841</v>
      </c>
      <c r="G563" s="252"/>
      <c r="H563" s="255">
        <v>23.431000000000001</v>
      </c>
      <c r="I563" s="256"/>
      <c r="J563" s="252"/>
      <c r="K563" s="252"/>
      <c r="L563" s="257"/>
      <c r="M563" s="258"/>
      <c r="N563" s="259"/>
      <c r="O563" s="259"/>
      <c r="P563" s="259"/>
      <c r="Q563" s="259"/>
      <c r="R563" s="259"/>
      <c r="S563" s="259"/>
      <c r="T563" s="260"/>
      <c r="AT563" s="261" t="s">
        <v>195</v>
      </c>
      <c r="AU563" s="261" t="s">
        <v>85</v>
      </c>
      <c r="AV563" s="12" t="s">
        <v>85</v>
      </c>
      <c r="AW563" s="12" t="s">
        <v>39</v>
      </c>
      <c r="AX563" s="12" t="s">
        <v>76</v>
      </c>
      <c r="AY563" s="261" t="s">
        <v>184</v>
      </c>
    </row>
    <row r="564" s="13" customFormat="1">
      <c r="B564" s="262"/>
      <c r="C564" s="263"/>
      <c r="D564" s="248" t="s">
        <v>195</v>
      </c>
      <c r="E564" s="264" t="s">
        <v>21</v>
      </c>
      <c r="F564" s="265" t="s">
        <v>842</v>
      </c>
      <c r="G564" s="263"/>
      <c r="H564" s="264" t="s">
        <v>21</v>
      </c>
      <c r="I564" s="266"/>
      <c r="J564" s="263"/>
      <c r="K564" s="263"/>
      <c r="L564" s="267"/>
      <c r="M564" s="268"/>
      <c r="N564" s="269"/>
      <c r="O564" s="269"/>
      <c r="P564" s="269"/>
      <c r="Q564" s="269"/>
      <c r="R564" s="269"/>
      <c r="S564" s="269"/>
      <c r="T564" s="270"/>
      <c r="AT564" s="271" t="s">
        <v>195</v>
      </c>
      <c r="AU564" s="271" t="s">
        <v>85</v>
      </c>
      <c r="AV564" s="13" t="s">
        <v>83</v>
      </c>
      <c r="AW564" s="13" t="s">
        <v>39</v>
      </c>
      <c r="AX564" s="13" t="s">
        <v>76</v>
      </c>
      <c r="AY564" s="271" t="s">
        <v>184</v>
      </c>
    </row>
    <row r="565" s="12" customFormat="1">
      <c r="B565" s="251"/>
      <c r="C565" s="252"/>
      <c r="D565" s="248" t="s">
        <v>195</v>
      </c>
      <c r="E565" s="253" t="s">
        <v>21</v>
      </c>
      <c r="F565" s="254" t="s">
        <v>843</v>
      </c>
      <c r="G565" s="252"/>
      <c r="H565" s="255">
        <v>42.000999999999998</v>
      </c>
      <c r="I565" s="256"/>
      <c r="J565" s="252"/>
      <c r="K565" s="252"/>
      <c r="L565" s="257"/>
      <c r="M565" s="258"/>
      <c r="N565" s="259"/>
      <c r="O565" s="259"/>
      <c r="P565" s="259"/>
      <c r="Q565" s="259"/>
      <c r="R565" s="259"/>
      <c r="S565" s="259"/>
      <c r="T565" s="260"/>
      <c r="AT565" s="261" t="s">
        <v>195</v>
      </c>
      <c r="AU565" s="261" t="s">
        <v>85</v>
      </c>
      <c r="AV565" s="12" t="s">
        <v>85</v>
      </c>
      <c r="AW565" s="12" t="s">
        <v>39</v>
      </c>
      <c r="AX565" s="12" t="s">
        <v>76</v>
      </c>
      <c r="AY565" s="261" t="s">
        <v>184</v>
      </c>
    </row>
    <row r="566" s="12" customFormat="1">
      <c r="B566" s="251"/>
      <c r="C566" s="252"/>
      <c r="D566" s="248" t="s">
        <v>195</v>
      </c>
      <c r="E566" s="253" t="s">
        <v>21</v>
      </c>
      <c r="F566" s="254" t="s">
        <v>844</v>
      </c>
      <c r="G566" s="252"/>
      <c r="H566" s="255">
        <v>-11.151</v>
      </c>
      <c r="I566" s="256"/>
      <c r="J566" s="252"/>
      <c r="K566" s="252"/>
      <c r="L566" s="257"/>
      <c r="M566" s="258"/>
      <c r="N566" s="259"/>
      <c r="O566" s="259"/>
      <c r="P566" s="259"/>
      <c r="Q566" s="259"/>
      <c r="R566" s="259"/>
      <c r="S566" s="259"/>
      <c r="T566" s="260"/>
      <c r="AT566" s="261" t="s">
        <v>195</v>
      </c>
      <c r="AU566" s="261" t="s">
        <v>85</v>
      </c>
      <c r="AV566" s="12" t="s">
        <v>85</v>
      </c>
      <c r="AW566" s="12" t="s">
        <v>39</v>
      </c>
      <c r="AX566" s="12" t="s">
        <v>76</v>
      </c>
      <c r="AY566" s="261" t="s">
        <v>184</v>
      </c>
    </row>
    <row r="567" s="12" customFormat="1">
      <c r="B567" s="251"/>
      <c r="C567" s="252"/>
      <c r="D567" s="248" t="s">
        <v>195</v>
      </c>
      <c r="E567" s="253" t="s">
        <v>21</v>
      </c>
      <c r="F567" s="254" t="s">
        <v>845</v>
      </c>
      <c r="G567" s="252"/>
      <c r="H567" s="255">
        <v>-3.496</v>
      </c>
      <c r="I567" s="256"/>
      <c r="J567" s="252"/>
      <c r="K567" s="252"/>
      <c r="L567" s="257"/>
      <c r="M567" s="258"/>
      <c r="N567" s="259"/>
      <c r="O567" s="259"/>
      <c r="P567" s="259"/>
      <c r="Q567" s="259"/>
      <c r="R567" s="259"/>
      <c r="S567" s="259"/>
      <c r="T567" s="260"/>
      <c r="AT567" s="261" t="s">
        <v>195</v>
      </c>
      <c r="AU567" s="261" t="s">
        <v>85</v>
      </c>
      <c r="AV567" s="12" t="s">
        <v>85</v>
      </c>
      <c r="AW567" s="12" t="s">
        <v>39</v>
      </c>
      <c r="AX567" s="12" t="s">
        <v>76</v>
      </c>
      <c r="AY567" s="261" t="s">
        <v>184</v>
      </c>
    </row>
    <row r="568" s="12" customFormat="1">
      <c r="B568" s="251"/>
      <c r="C568" s="252"/>
      <c r="D568" s="248" t="s">
        <v>195</v>
      </c>
      <c r="E568" s="253" t="s">
        <v>21</v>
      </c>
      <c r="F568" s="254" t="s">
        <v>846</v>
      </c>
      <c r="G568" s="252"/>
      <c r="H568" s="255">
        <v>25.829000000000001</v>
      </c>
      <c r="I568" s="256"/>
      <c r="J568" s="252"/>
      <c r="K568" s="252"/>
      <c r="L568" s="257"/>
      <c r="M568" s="258"/>
      <c r="N568" s="259"/>
      <c r="O568" s="259"/>
      <c r="P568" s="259"/>
      <c r="Q568" s="259"/>
      <c r="R568" s="259"/>
      <c r="S568" s="259"/>
      <c r="T568" s="260"/>
      <c r="AT568" s="261" t="s">
        <v>195</v>
      </c>
      <c r="AU568" s="261" t="s">
        <v>85</v>
      </c>
      <c r="AV568" s="12" t="s">
        <v>85</v>
      </c>
      <c r="AW568" s="12" t="s">
        <v>39</v>
      </c>
      <c r="AX568" s="12" t="s">
        <v>76</v>
      </c>
      <c r="AY568" s="261" t="s">
        <v>184</v>
      </c>
    </row>
    <row r="569" s="12" customFormat="1">
      <c r="B569" s="251"/>
      <c r="C569" s="252"/>
      <c r="D569" s="248" t="s">
        <v>195</v>
      </c>
      <c r="E569" s="253" t="s">
        <v>21</v>
      </c>
      <c r="F569" s="254" t="s">
        <v>847</v>
      </c>
      <c r="G569" s="252"/>
      <c r="H569" s="255">
        <v>6.5060000000000002</v>
      </c>
      <c r="I569" s="256"/>
      <c r="J569" s="252"/>
      <c r="K569" s="252"/>
      <c r="L569" s="257"/>
      <c r="M569" s="258"/>
      <c r="N569" s="259"/>
      <c r="O569" s="259"/>
      <c r="P569" s="259"/>
      <c r="Q569" s="259"/>
      <c r="R569" s="259"/>
      <c r="S569" s="259"/>
      <c r="T569" s="260"/>
      <c r="AT569" s="261" t="s">
        <v>195</v>
      </c>
      <c r="AU569" s="261" t="s">
        <v>85</v>
      </c>
      <c r="AV569" s="12" t="s">
        <v>85</v>
      </c>
      <c r="AW569" s="12" t="s">
        <v>39</v>
      </c>
      <c r="AX569" s="12" t="s">
        <v>76</v>
      </c>
      <c r="AY569" s="261" t="s">
        <v>184</v>
      </c>
    </row>
    <row r="570" s="13" customFormat="1">
      <c r="B570" s="262"/>
      <c r="C570" s="263"/>
      <c r="D570" s="248" t="s">
        <v>195</v>
      </c>
      <c r="E570" s="264" t="s">
        <v>21</v>
      </c>
      <c r="F570" s="265" t="s">
        <v>848</v>
      </c>
      <c r="G570" s="263"/>
      <c r="H570" s="264" t="s">
        <v>21</v>
      </c>
      <c r="I570" s="266"/>
      <c r="J570" s="263"/>
      <c r="K570" s="263"/>
      <c r="L570" s="267"/>
      <c r="M570" s="268"/>
      <c r="N570" s="269"/>
      <c r="O570" s="269"/>
      <c r="P570" s="269"/>
      <c r="Q570" s="269"/>
      <c r="R570" s="269"/>
      <c r="S570" s="269"/>
      <c r="T570" s="270"/>
      <c r="AT570" s="271" t="s">
        <v>195</v>
      </c>
      <c r="AU570" s="271" t="s">
        <v>85</v>
      </c>
      <c r="AV570" s="13" t="s">
        <v>83</v>
      </c>
      <c r="AW570" s="13" t="s">
        <v>39</v>
      </c>
      <c r="AX570" s="13" t="s">
        <v>76</v>
      </c>
      <c r="AY570" s="271" t="s">
        <v>184</v>
      </c>
    </row>
    <row r="571" s="12" customFormat="1">
      <c r="B571" s="251"/>
      <c r="C571" s="252"/>
      <c r="D571" s="248" t="s">
        <v>195</v>
      </c>
      <c r="E571" s="253" t="s">
        <v>21</v>
      </c>
      <c r="F571" s="254" t="s">
        <v>849</v>
      </c>
      <c r="G571" s="252"/>
      <c r="H571" s="255">
        <v>27.283000000000001</v>
      </c>
      <c r="I571" s="256"/>
      <c r="J571" s="252"/>
      <c r="K571" s="252"/>
      <c r="L571" s="257"/>
      <c r="M571" s="258"/>
      <c r="N571" s="259"/>
      <c r="O571" s="259"/>
      <c r="P571" s="259"/>
      <c r="Q571" s="259"/>
      <c r="R571" s="259"/>
      <c r="S571" s="259"/>
      <c r="T571" s="260"/>
      <c r="AT571" s="261" t="s">
        <v>195</v>
      </c>
      <c r="AU571" s="261" t="s">
        <v>85</v>
      </c>
      <c r="AV571" s="12" t="s">
        <v>85</v>
      </c>
      <c r="AW571" s="12" t="s">
        <v>39</v>
      </c>
      <c r="AX571" s="12" t="s">
        <v>76</v>
      </c>
      <c r="AY571" s="261" t="s">
        <v>184</v>
      </c>
    </row>
    <row r="572" s="12" customFormat="1">
      <c r="B572" s="251"/>
      <c r="C572" s="252"/>
      <c r="D572" s="248" t="s">
        <v>195</v>
      </c>
      <c r="E572" s="253" t="s">
        <v>21</v>
      </c>
      <c r="F572" s="254" t="s">
        <v>850</v>
      </c>
      <c r="G572" s="252"/>
      <c r="H572" s="255">
        <v>1.794</v>
      </c>
      <c r="I572" s="256"/>
      <c r="J572" s="252"/>
      <c r="K572" s="252"/>
      <c r="L572" s="257"/>
      <c r="M572" s="258"/>
      <c r="N572" s="259"/>
      <c r="O572" s="259"/>
      <c r="P572" s="259"/>
      <c r="Q572" s="259"/>
      <c r="R572" s="259"/>
      <c r="S572" s="259"/>
      <c r="T572" s="260"/>
      <c r="AT572" s="261" t="s">
        <v>195</v>
      </c>
      <c r="AU572" s="261" t="s">
        <v>85</v>
      </c>
      <c r="AV572" s="12" t="s">
        <v>85</v>
      </c>
      <c r="AW572" s="12" t="s">
        <v>39</v>
      </c>
      <c r="AX572" s="12" t="s">
        <v>76</v>
      </c>
      <c r="AY572" s="261" t="s">
        <v>184</v>
      </c>
    </row>
    <row r="573" s="12" customFormat="1">
      <c r="B573" s="251"/>
      <c r="C573" s="252"/>
      <c r="D573" s="248" t="s">
        <v>195</v>
      </c>
      <c r="E573" s="253" t="s">
        <v>21</v>
      </c>
      <c r="F573" s="254" t="s">
        <v>851</v>
      </c>
      <c r="G573" s="252"/>
      <c r="H573" s="255">
        <v>10.224</v>
      </c>
      <c r="I573" s="256"/>
      <c r="J573" s="252"/>
      <c r="K573" s="252"/>
      <c r="L573" s="257"/>
      <c r="M573" s="258"/>
      <c r="N573" s="259"/>
      <c r="O573" s="259"/>
      <c r="P573" s="259"/>
      <c r="Q573" s="259"/>
      <c r="R573" s="259"/>
      <c r="S573" s="259"/>
      <c r="T573" s="260"/>
      <c r="AT573" s="261" t="s">
        <v>195</v>
      </c>
      <c r="AU573" s="261" t="s">
        <v>85</v>
      </c>
      <c r="AV573" s="12" t="s">
        <v>85</v>
      </c>
      <c r="AW573" s="12" t="s">
        <v>39</v>
      </c>
      <c r="AX573" s="12" t="s">
        <v>76</v>
      </c>
      <c r="AY573" s="261" t="s">
        <v>184</v>
      </c>
    </row>
    <row r="574" s="13" customFormat="1">
      <c r="B574" s="262"/>
      <c r="C574" s="263"/>
      <c r="D574" s="248" t="s">
        <v>195</v>
      </c>
      <c r="E574" s="264" t="s">
        <v>21</v>
      </c>
      <c r="F574" s="265" t="s">
        <v>409</v>
      </c>
      <c r="G574" s="263"/>
      <c r="H574" s="264" t="s">
        <v>21</v>
      </c>
      <c r="I574" s="266"/>
      <c r="J574" s="263"/>
      <c r="K574" s="263"/>
      <c r="L574" s="267"/>
      <c r="M574" s="268"/>
      <c r="N574" s="269"/>
      <c r="O574" s="269"/>
      <c r="P574" s="269"/>
      <c r="Q574" s="269"/>
      <c r="R574" s="269"/>
      <c r="S574" s="269"/>
      <c r="T574" s="270"/>
      <c r="AT574" s="271" t="s">
        <v>195</v>
      </c>
      <c r="AU574" s="271" t="s">
        <v>85</v>
      </c>
      <c r="AV574" s="13" t="s">
        <v>83</v>
      </c>
      <c r="AW574" s="13" t="s">
        <v>39</v>
      </c>
      <c r="AX574" s="13" t="s">
        <v>76</v>
      </c>
      <c r="AY574" s="271" t="s">
        <v>184</v>
      </c>
    </row>
    <row r="575" s="12" customFormat="1">
      <c r="B575" s="251"/>
      <c r="C575" s="252"/>
      <c r="D575" s="248" t="s">
        <v>195</v>
      </c>
      <c r="E575" s="253" t="s">
        <v>21</v>
      </c>
      <c r="F575" s="254" t="s">
        <v>852</v>
      </c>
      <c r="G575" s="252"/>
      <c r="H575" s="255">
        <v>34.241999999999997</v>
      </c>
      <c r="I575" s="256"/>
      <c r="J575" s="252"/>
      <c r="K575" s="252"/>
      <c r="L575" s="257"/>
      <c r="M575" s="258"/>
      <c r="N575" s="259"/>
      <c r="O575" s="259"/>
      <c r="P575" s="259"/>
      <c r="Q575" s="259"/>
      <c r="R575" s="259"/>
      <c r="S575" s="259"/>
      <c r="T575" s="260"/>
      <c r="AT575" s="261" t="s">
        <v>195</v>
      </c>
      <c r="AU575" s="261" t="s">
        <v>85</v>
      </c>
      <c r="AV575" s="12" t="s">
        <v>85</v>
      </c>
      <c r="AW575" s="12" t="s">
        <v>39</v>
      </c>
      <c r="AX575" s="12" t="s">
        <v>76</v>
      </c>
      <c r="AY575" s="261" t="s">
        <v>184</v>
      </c>
    </row>
    <row r="576" s="12" customFormat="1">
      <c r="B576" s="251"/>
      <c r="C576" s="252"/>
      <c r="D576" s="248" t="s">
        <v>195</v>
      </c>
      <c r="E576" s="253" t="s">
        <v>21</v>
      </c>
      <c r="F576" s="254" t="s">
        <v>853</v>
      </c>
      <c r="G576" s="252"/>
      <c r="H576" s="255">
        <v>41.673999999999999</v>
      </c>
      <c r="I576" s="256"/>
      <c r="J576" s="252"/>
      <c r="K576" s="252"/>
      <c r="L576" s="257"/>
      <c r="M576" s="258"/>
      <c r="N576" s="259"/>
      <c r="O576" s="259"/>
      <c r="P576" s="259"/>
      <c r="Q576" s="259"/>
      <c r="R576" s="259"/>
      <c r="S576" s="259"/>
      <c r="T576" s="260"/>
      <c r="AT576" s="261" t="s">
        <v>195</v>
      </c>
      <c r="AU576" s="261" t="s">
        <v>85</v>
      </c>
      <c r="AV576" s="12" t="s">
        <v>85</v>
      </c>
      <c r="AW576" s="12" t="s">
        <v>39</v>
      </c>
      <c r="AX576" s="12" t="s">
        <v>76</v>
      </c>
      <c r="AY576" s="261" t="s">
        <v>184</v>
      </c>
    </row>
    <row r="577" s="12" customFormat="1">
      <c r="B577" s="251"/>
      <c r="C577" s="252"/>
      <c r="D577" s="248" t="s">
        <v>195</v>
      </c>
      <c r="E577" s="253" t="s">
        <v>21</v>
      </c>
      <c r="F577" s="254" t="s">
        <v>854</v>
      </c>
      <c r="G577" s="252"/>
      <c r="H577" s="255">
        <v>37.616999999999997</v>
      </c>
      <c r="I577" s="256"/>
      <c r="J577" s="252"/>
      <c r="K577" s="252"/>
      <c r="L577" s="257"/>
      <c r="M577" s="258"/>
      <c r="N577" s="259"/>
      <c r="O577" s="259"/>
      <c r="P577" s="259"/>
      <c r="Q577" s="259"/>
      <c r="R577" s="259"/>
      <c r="S577" s="259"/>
      <c r="T577" s="260"/>
      <c r="AT577" s="261" t="s">
        <v>195</v>
      </c>
      <c r="AU577" s="261" t="s">
        <v>85</v>
      </c>
      <c r="AV577" s="12" t="s">
        <v>85</v>
      </c>
      <c r="AW577" s="12" t="s">
        <v>39</v>
      </c>
      <c r="AX577" s="12" t="s">
        <v>76</v>
      </c>
      <c r="AY577" s="261" t="s">
        <v>184</v>
      </c>
    </row>
    <row r="578" s="12" customFormat="1">
      <c r="B578" s="251"/>
      <c r="C578" s="252"/>
      <c r="D578" s="248" t="s">
        <v>195</v>
      </c>
      <c r="E578" s="253" t="s">
        <v>21</v>
      </c>
      <c r="F578" s="254" t="s">
        <v>855</v>
      </c>
      <c r="G578" s="252"/>
      <c r="H578" s="255">
        <v>35.905999999999999</v>
      </c>
      <c r="I578" s="256"/>
      <c r="J578" s="252"/>
      <c r="K578" s="252"/>
      <c r="L578" s="257"/>
      <c r="M578" s="258"/>
      <c r="N578" s="259"/>
      <c r="O578" s="259"/>
      <c r="P578" s="259"/>
      <c r="Q578" s="259"/>
      <c r="R578" s="259"/>
      <c r="S578" s="259"/>
      <c r="T578" s="260"/>
      <c r="AT578" s="261" t="s">
        <v>195</v>
      </c>
      <c r="AU578" s="261" t="s">
        <v>85</v>
      </c>
      <c r="AV578" s="12" t="s">
        <v>85</v>
      </c>
      <c r="AW578" s="12" t="s">
        <v>39</v>
      </c>
      <c r="AX578" s="12" t="s">
        <v>76</v>
      </c>
      <c r="AY578" s="261" t="s">
        <v>184</v>
      </c>
    </row>
    <row r="579" s="13" customFormat="1">
      <c r="B579" s="262"/>
      <c r="C579" s="263"/>
      <c r="D579" s="248" t="s">
        <v>195</v>
      </c>
      <c r="E579" s="264" t="s">
        <v>21</v>
      </c>
      <c r="F579" s="265" t="s">
        <v>856</v>
      </c>
      <c r="G579" s="263"/>
      <c r="H579" s="264" t="s">
        <v>21</v>
      </c>
      <c r="I579" s="266"/>
      <c r="J579" s="263"/>
      <c r="K579" s="263"/>
      <c r="L579" s="267"/>
      <c r="M579" s="268"/>
      <c r="N579" s="269"/>
      <c r="O579" s="269"/>
      <c r="P579" s="269"/>
      <c r="Q579" s="269"/>
      <c r="R579" s="269"/>
      <c r="S579" s="269"/>
      <c r="T579" s="270"/>
      <c r="AT579" s="271" t="s">
        <v>195</v>
      </c>
      <c r="AU579" s="271" t="s">
        <v>85</v>
      </c>
      <c r="AV579" s="13" t="s">
        <v>83</v>
      </c>
      <c r="AW579" s="13" t="s">
        <v>39</v>
      </c>
      <c r="AX579" s="13" t="s">
        <v>76</v>
      </c>
      <c r="AY579" s="271" t="s">
        <v>184</v>
      </c>
    </row>
    <row r="580" s="12" customFormat="1">
      <c r="B580" s="251"/>
      <c r="C580" s="252"/>
      <c r="D580" s="248" t="s">
        <v>195</v>
      </c>
      <c r="E580" s="253" t="s">
        <v>21</v>
      </c>
      <c r="F580" s="254" t="s">
        <v>857</v>
      </c>
      <c r="G580" s="252"/>
      <c r="H580" s="255">
        <v>41.561</v>
      </c>
      <c r="I580" s="256"/>
      <c r="J580" s="252"/>
      <c r="K580" s="252"/>
      <c r="L580" s="257"/>
      <c r="M580" s="258"/>
      <c r="N580" s="259"/>
      <c r="O580" s="259"/>
      <c r="P580" s="259"/>
      <c r="Q580" s="259"/>
      <c r="R580" s="259"/>
      <c r="S580" s="259"/>
      <c r="T580" s="260"/>
      <c r="AT580" s="261" t="s">
        <v>195</v>
      </c>
      <c r="AU580" s="261" t="s">
        <v>85</v>
      </c>
      <c r="AV580" s="12" t="s">
        <v>85</v>
      </c>
      <c r="AW580" s="12" t="s">
        <v>39</v>
      </c>
      <c r="AX580" s="12" t="s">
        <v>76</v>
      </c>
      <c r="AY580" s="261" t="s">
        <v>184</v>
      </c>
    </row>
    <row r="581" s="12" customFormat="1">
      <c r="B581" s="251"/>
      <c r="C581" s="252"/>
      <c r="D581" s="248" t="s">
        <v>195</v>
      </c>
      <c r="E581" s="253" t="s">
        <v>21</v>
      </c>
      <c r="F581" s="254" t="s">
        <v>858</v>
      </c>
      <c r="G581" s="252"/>
      <c r="H581" s="255">
        <v>-4.2560000000000002</v>
      </c>
      <c r="I581" s="256"/>
      <c r="J581" s="252"/>
      <c r="K581" s="252"/>
      <c r="L581" s="257"/>
      <c r="M581" s="258"/>
      <c r="N581" s="259"/>
      <c r="O581" s="259"/>
      <c r="P581" s="259"/>
      <c r="Q581" s="259"/>
      <c r="R581" s="259"/>
      <c r="S581" s="259"/>
      <c r="T581" s="260"/>
      <c r="AT581" s="261" t="s">
        <v>195</v>
      </c>
      <c r="AU581" s="261" t="s">
        <v>85</v>
      </c>
      <c r="AV581" s="12" t="s">
        <v>85</v>
      </c>
      <c r="AW581" s="12" t="s">
        <v>39</v>
      </c>
      <c r="AX581" s="12" t="s">
        <v>76</v>
      </c>
      <c r="AY581" s="261" t="s">
        <v>184</v>
      </c>
    </row>
    <row r="582" s="12" customFormat="1">
      <c r="B582" s="251"/>
      <c r="C582" s="252"/>
      <c r="D582" s="248" t="s">
        <v>195</v>
      </c>
      <c r="E582" s="253" t="s">
        <v>21</v>
      </c>
      <c r="F582" s="254" t="s">
        <v>859</v>
      </c>
      <c r="G582" s="252"/>
      <c r="H582" s="255">
        <v>13.43</v>
      </c>
      <c r="I582" s="256"/>
      <c r="J582" s="252"/>
      <c r="K582" s="252"/>
      <c r="L582" s="257"/>
      <c r="M582" s="258"/>
      <c r="N582" s="259"/>
      <c r="O582" s="259"/>
      <c r="P582" s="259"/>
      <c r="Q582" s="259"/>
      <c r="R582" s="259"/>
      <c r="S582" s="259"/>
      <c r="T582" s="260"/>
      <c r="AT582" s="261" t="s">
        <v>195</v>
      </c>
      <c r="AU582" s="261" t="s">
        <v>85</v>
      </c>
      <c r="AV582" s="12" t="s">
        <v>85</v>
      </c>
      <c r="AW582" s="12" t="s">
        <v>39</v>
      </c>
      <c r="AX582" s="12" t="s">
        <v>76</v>
      </c>
      <c r="AY582" s="261" t="s">
        <v>184</v>
      </c>
    </row>
    <row r="583" s="14" customFormat="1">
      <c r="B583" s="272"/>
      <c r="C583" s="273"/>
      <c r="D583" s="248" t="s">
        <v>195</v>
      </c>
      <c r="E583" s="274" t="s">
        <v>21</v>
      </c>
      <c r="F583" s="275" t="s">
        <v>211</v>
      </c>
      <c r="G583" s="273"/>
      <c r="H583" s="276">
        <v>384.84399999999999</v>
      </c>
      <c r="I583" s="277"/>
      <c r="J583" s="273"/>
      <c r="K583" s="273"/>
      <c r="L583" s="278"/>
      <c r="M583" s="279"/>
      <c r="N583" s="280"/>
      <c r="O583" s="280"/>
      <c r="P583" s="280"/>
      <c r="Q583" s="280"/>
      <c r="R583" s="280"/>
      <c r="S583" s="280"/>
      <c r="T583" s="281"/>
      <c r="AT583" s="282" t="s">
        <v>195</v>
      </c>
      <c r="AU583" s="282" t="s">
        <v>85</v>
      </c>
      <c r="AV583" s="14" t="s">
        <v>191</v>
      </c>
      <c r="AW583" s="14" t="s">
        <v>39</v>
      </c>
      <c r="AX583" s="14" t="s">
        <v>83</v>
      </c>
      <c r="AY583" s="282" t="s">
        <v>184</v>
      </c>
    </row>
    <row r="584" s="1" customFormat="1" ht="25.5" customHeight="1">
      <c r="B584" s="47"/>
      <c r="C584" s="236" t="s">
        <v>860</v>
      </c>
      <c r="D584" s="236" t="s">
        <v>186</v>
      </c>
      <c r="E584" s="237" t="s">
        <v>861</v>
      </c>
      <c r="F584" s="238" t="s">
        <v>862</v>
      </c>
      <c r="G584" s="239" t="s">
        <v>315</v>
      </c>
      <c r="H584" s="240">
        <v>384.84399999999999</v>
      </c>
      <c r="I584" s="241"/>
      <c r="J584" s="242">
        <f>ROUND(I584*H584,2)</f>
        <v>0</v>
      </c>
      <c r="K584" s="238" t="s">
        <v>21</v>
      </c>
      <c r="L584" s="73"/>
      <c r="M584" s="243" t="s">
        <v>21</v>
      </c>
      <c r="N584" s="244" t="s">
        <v>47</v>
      </c>
      <c r="O584" s="48"/>
      <c r="P584" s="245">
        <f>O584*H584</f>
        <v>0</v>
      </c>
      <c r="Q584" s="245">
        <v>0.00046999999999999999</v>
      </c>
      <c r="R584" s="245">
        <f>Q584*H584</f>
        <v>0.18087667999999998</v>
      </c>
      <c r="S584" s="245">
        <v>0</v>
      </c>
      <c r="T584" s="246">
        <f>S584*H584</f>
        <v>0</v>
      </c>
      <c r="AR584" s="25" t="s">
        <v>191</v>
      </c>
      <c r="AT584" s="25" t="s">
        <v>186</v>
      </c>
      <c r="AU584" s="25" t="s">
        <v>85</v>
      </c>
      <c r="AY584" s="25" t="s">
        <v>184</v>
      </c>
      <c r="BE584" s="247">
        <f>IF(N584="základní",J584,0)</f>
        <v>0</v>
      </c>
      <c r="BF584" s="247">
        <f>IF(N584="snížená",J584,0)</f>
        <v>0</v>
      </c>
      <c r="BG584" s="247">
        <f>IF(N584="zákl. přenesená",J584,0)</f>
        <v>0</v>
      </c>
      <c r="BH584" s="247">
        <f>IF(N584="sníž. přenesená",J584,0)</f>
        <v>0</v>
      </c>
      <c r="BI584" s="247">
        <f>IF(N584="nulová",J584,0)</f>
        <v>0</v>
      </c>
      <c r="BJ584" s="25" t="s">
        <v>83</v>
      </c>
      <c r="BK584" s="247">
        <f>ROUND(I584*H584,2)</f>
        <v>0</v>
      </c>
      <c r="BL584" s="25" t="s">
        <v>191</v>
      </c>
      <c r="BM584" s="25" t="s">
        <v>863</v>
      </c>
    </row>
    <row r="585" s="12" customFormat="1">
      <c r="B585" s="251"/>
      <c r="C585" s="252"/>
      <c r="D585" s="248" t="s">
        <v>195</v>
      </c>
      <c r="E585" s="253" t="s">
        <v>21</v>
      </c>
      <c r="F585" s="254" t="s">
        <v>864</v>
      </c>
      <c r="G585" s="252"/>
      <c r="H585" s="255">
        <v>384.84399999999999</v>
      </c>
      <c r="I585" s="256"/>
      <c r="J585" s="252"/>
      <c r="K585" s="252"/>
      <c r="L585" s="257"/>
      <c r="M585" s="258"/>
      <c r="N585" s="259"/>
      <c r="O585" s="259"/>
      <c r="P585" s="259"/>
      <c r="Q585" s="259"/>
      <c r="R585" s="259"/>
      <c r="S585" s="259"/>
      <c r="T585" s="260"/>
      <c r="AT585" s="261" t="s">
        <v>195</v>
      </c>
      <c r="AU585" s="261" t="s">
        <v>85</v>
      </c>
      <c r="AV585" s="12" t="s">
        <v>85</v>
      </c>
      <c r="AW585" s="12" t="s">
        <v>39</v>
      </c>
      <c r="AX585" s="12" t="s">
        <v>83</v>
      </c>
      <c r="AY585" s="261" t="s">
        <v>184</v>
      </c>
    </row>
    <row r="586" s="1" customFormat="1" ht="25.5" customHeight="1">
      <c r="B586" s="47"/>
      <c r="C586" s="236" t="s">
        <v>865</v>
      </c>
      <c r="D586" s="236" t="s">
        <v>186</v>
      </c>
      <c r="E586" s="237" t="s">
        <v>866</v>
      </c>
      <c r="F586" s="238" t="s">
        <v>867</v>
      </c>
      <c r="G586" s="239" t="s">
        <v>315</v>
      </c>
      <c r="H586" s="240">
        <v>9.1189999999999998</v>
      </c>
      <c r="I586" s="241"/>
      <c r="J586" s="242">
        <f>ROUND(I586*H586,2)</f>
        <v>0</v>
      </c>
      <c r="K586" s="238" t="s">
        <v>190</v>
      </c>
      <c r="L586" s="73"/>
      <c r="M586" s="243" t="s">
        <v>21</v>
      </c>
      <c r="N586" s="244" t="s">
        <v>47</v>
      </c>
      <c r="O586" s="48"/>
      <c r="P586" s="245">
        <f>O586*H586</f>
        <v>0</v>
      </c>
      <c r="Q586" s="245">
        <v>0.0073499999999999998</v>
      </c>
      <c r="R586" s="245">
        <f>Q586*H586</f>
        <v>0.067024649999999991</v>
      </c>
      <c r="S586" s="245">
        <v>0</v>
      </c>
      <c r="T586" s="246">
        <f>S586*H586</f>
        <v>0</v>
      </c>
      <c r="AR586" s="25" t="s">
        <v>191</v>
      </c>
      <c r="AT586" s="25" t="s">
        <v>186</v>
      </c>
      <c r="AU586" s="25" t="s">
        <v>85</v>
      </c>
      <c r="AY586" s="25" t="s">
        <v>184</v>
      </c>
      <c r="BE586" s="247">
        <f>IF(N586="základní",J586,0)</f>
        <v>0</v>
      </c>
      <c r="BF586" s="247">
        <f>IF(N586="snížená",J586,0)</f>
        <v>0</v>
      </c>
      <c r="BG586" s="247">
        <f>IF(N586="zákl. přenesená",J586,0)</f>
        <v>0</v>
      </c>
      <c r="BH586" s="247">
        <f>IF(N586="sníž. přenesená",J586,0)</f>
        <v>0</v>
      </c>
      <c r="BI586" s="247">
        <f>IF(N586="nulová",J586,0)</f>
        <v>0</v>
      </c>
      <c r="BJ586" s="25" t="s">
        <v>83</v>
      </c>
      <c r="BK586" s="247">
        <f>ROUND(I586*H586,2)</f>
        <v>0</v>
      </c>
      <c r="BL586" s="25" t="s">
        <v>191</v>
      </c>
      <c r="BM586" s="25" t="s">
        <v>868</v>
      </c>
    </row>
    <row r="587" s="13" customFormat="1">
      <c r="B587" s="262"/>
      <c r="C587" s="263"/>
      <c r="D587" s="248" t="s">
        <v>195</v>
      </c>
      <c r="E587" s="264" t="s">
        <v>21</v>
      </c>
      <c r="F587" s="265" t="s">
        <v>412</v>
      </c>
      <c r="G587" s="263"/>
      <c r="H587" s="264" t="s">
        <v>21</v>
      </c>
      <c r="I587" s="266"/>
      <c r="J587" s="263"/>
      <c r="K587" s="263"/>
      <c r="L587" s="267"/>
      <c r="M587" s="268"/>
      <c r="N587" s="269"/>
      <c r="O587" s="269"/>
      <c r="P587" s="269"/>
      <c r="Q587" s="269"/>
      <c r="R587" s="269"/>
      <c r="S587" s="269"/>
      <c r="T587" s="270"/>
      <c r="AT587" s="271" t="s">
        <v>195</v>
      </c>
      <c r="AU587" s="271" t="s">
        <v>85</v>
      </c>
      <c r="AV587" s="13" t="s">
        <v>83</v>
      </c>
      <c r="AW587" s="13" t="s">
        <v>39</v>
      </c>
      <c r="AX587" s="13" t="s">
        <v>76</v>
      </c>
      <c r="AY587" s="271" t="s">
        <v>184</v>
      </c>
    </row>
    <row r="588" s="12" customFormat="1">
      <c r="B588" s="251"/>
      <c r="C588" s="252"/>
      <c r="D588" s="248" t="s">
        <v>195</v>
      </c>
      <c r="E588" s="253" t="s">
        <v>21</v>
      </c>
      <c r="F588" s="254" t="s">
        <v>869</v>
      </c>
      <c r="G588" s="252"/>
      <c r="H588" s="255">
        <v>9.1189999999999998</v>
      </c>
      <c r="I588" s="256"/>
      <c r="J588" s="252"/>
      <c r="K588" s="252"/>
      <c r="L588" s="257"/>
      <c r="M588" s="258"/>
      <c r="N588" s="259"/>
      <c r="O588" s="259"/>
      <c r="P588" s="259"/>
      <c r="Q588" s="259"/>
      <c r="R588" s="259"/>
      <c r="S588" s="259"/>
      <c r="T588" s="260"/>
      <c r="AT588" s="261" t="s">
        <v>195</v>
      </c>
      <c r="AU588" s="261" t="s">
        <v>85</v>
      </c>
      <c r="AV588" s="12" t="s">
        <v>85</v>
      </c>
      <c r="AW588" s="12" t="s">
        <v>39</v>
      </c>
      <c r="AX588" s="12" t="s">
        <v>83</v>
      </c>
      <c r="AY588" s="261" t="s">
        <v>184</v>
      </c>
    </row>
    <row r="589" s="1" customFormat="1" ht="38.25" customHeight="1">
      <c r="B589" s="47"/>
      <c r="C589" s="236" t="s">
        <v>870</v>
      </c>
      <c r="D589" s="236" t="s">
        <v>186</v>
      </c>
      <c r="E589" s="237" t="s">
        <v>871</v>
      </c>
      <c r="F589" s="238" t="s">
        <v>872</v>
      </c>
      <c r="G589" s="239" t="s">
        <v>315</v>
      </c>
      <c r="H589" s="240">
        <v>9.1189999999999998</v>
      </c>
      <c r="I589" s="241"/>
      <c r="J589" s="242">
        <f>ROUND(I589*H589,2)</f>
        <v>0</v>
      </c>
      <c r="K589" s="238" t="s">
        <v>190</v>
      </c>
      <c r="L589" s="73"/>
      <c r="M589" s="243" t="s">
        <v>21</v>
      </c>
      <c r="N589" s="244" t="s">
        <v>47</v>
      </c>
      <c r="O589" s="48"/>
      <c r="P589" s="245">
        <f>O589*H589</f>
        <v>0</v>
      </c>
      <c r="Q589" s="245">
        <v>0.017330000000000002</v>
      </c>
      <c r="R589" s="245">
        <f>Q589*H589</f>
        <v>0.15803227</v>
      </c>
      <c r="S589" s="245">
        <v>0</v>
      </c>
      <c r="T589" s="246">
        <f>S589*H589</f>
        <v>0</v>
      </c>
      <c r="AR589" s="25" t="s">
        <v>191</v>
      </c>
      <c r="AT589" s="25" t="s">
        <v>186</v>
      </c>
      <c r="AU589" s="25" t="s">
        <v>85</v>
      </c>
      <c r="AY589" s="25" t="s">
        <v>184</v>
      </c>
      <c r="BE589" s="247">
        <f>IF(N589="základní",J589,0)</f>
        <v>0</v>
      </c>
      <c r="BF589" s="247">
        <f>IF(N589="snížená",J589,0)</f>
        <v>0</v>
      </c>
      <c r="BG589" s="247">
        <f>IF(N589="zákl. přenesená",J589,0)</f>
        <v>0</v>
      </c>
      <c r="BH589" s="247">
        <f>IF(N589="sníž. přenesená",J589,0)</f>
        <v>0</v>
      </c>
      <c r="BI589" s="247">
        <f>IF(N589="nulová",J589,0)</f>
        <v>0</v>
      </c>
      <c r="BJ589" s="25" t="s">
        <v>83</v>
      </c>
      <c r="BK589" s="247">
        <f>ROUND(I589*H589,2)</f>
        <v>0</v>
      </c>
      <c r="BL589" s="25" t="s">
        <v>191</v>
      </c>
      <c r="BM589" s="25" t="s">
        <v>873</v>
      </c>
    </row>
    <row r="590" s="1" customFormat="1">
      <c r="B590" s="47"/>
      <c r="C590" s="75"/>
      <c r="D590" s="248" t="s">
        <v>193</v>
      </c>
      <c r="E590" s="75"/>
      <c r="F590" s="249" t="s">
        <v>740</v>
      </c>
      <c r="G590" s="75"/>
      <c r="H590" s="75"/>
      <c r="I590" s="204"/>
      <c r="J590" s="75"/>
      <c r="K590" s="75"/>
      <c r="L590" s="73"/>
      <c r="M590" s="250"/>
      <c r="N590" s="48"/>
      <c r="O590" s="48"/>
      <c r="P590" s="48"/>
      <c r="Q590" s="48"/>
      <c r="R590" s="48"/>
      <c r="S590" s="48"/>
      <c r="T590" s="96"/>
      <c r="AT590" s="25" t="s">
        <v>193</v>
      </c>
      <c r="AU590" s="25" t="s">
        <v>85</v>
      </c>
    </row>
    <row r="591" s="12" customFormat="1">
      <c r="B591" s="251"/>
      <c r="C591" s="252"/>
      <c r="D591" s="248" t="s">
        <v>195</v>
      </c>
      <c r="E591" s="253" t="s">
        <v>21</v>
      </c>
      <c r="F591" s="254" t="s">
        <v>874</v>
      </c>
      <c r="G591" s="252"/>
      <c r="H591" s="255">
        <v>9.1189999999999998</v>
      </c>
      <c r="I591" s="256"/>
      <c r="J591" s="252"/>
      <c r="K591" s="252"/>
      <c r="L591" s="257"/>
      <c r="M591" s="258"/>
      <c r="N591" s="259"/>
      <c r="O591" s="259"/>
      <c r="P591" s="259"/>
      <c r="Q591" s="259"/>
      <c r="R591" s="259"/>
      <c r="S591" s="259"/>
      <c r="T591" s="260"/>
      <c r="AT591" s="261" t="s">
        <v>195</v>
      </c>
      <c r="AU591" s="261" t="s">
        <v>85</v>
      </c>
      <c r="AV591" s="12" t="s">
        <v>85</v>
      </c>
      <c r="AW591" s="12" t="s">
        <v>39</v>
      </c>
      <c r="AX591" s="12" t="s">
        <v>83</v>
      </c>
      <c r="AY591" s="261" t="s">
        <v>184</v>
      </c>
    </row>
    <row r="592" s="1" customFormat="1" ht="25.5" customHeight="1">
      <c r="B592" s="47"/>
      <c r="C592" s="236" t="s">
        <v>875</v>
      </c>
      <c r="D592" s="236" t="s">
        <v>186</v>
      </c>
      <c r="E592" s="237" t="s">
        <v>876</v>
      </c>
      <c r="F592" s="238" t="s">
        <v>829</v>
      </c>
      <c r="G592" s="239" t="s">
        <v>315</v>
      </c>
      <c r="H592" s="240">
        <v>9.1189999999999998</v>
      </c>
      <c r="I592" s="241"/>
      <c r="J592" s="242">
        <f>ROUND(I592*H592,2)</f>
        <v>0</v>
      </c>
      <c r="K592" s="238" t="s">
        <v>21</v>
      </c>
      <c r="L592" s="73"/>
      <c r="M592" s="243" t="s">
        <v>21</v>
      </c>
      <c r="N592" s="244" t="s">
        <v>47</v>
      </c>
      <c r="O592" s="48"/>
      <c r="P592" s="245">
        <f>O592*H592</f>
        <v>0</v>
      </c>
      <c r="Q592" s="245">
        <v>0.0055199999999999997</v>
      </c>
      <c r="R592" s="245">
        <f>Q592*H592</f>
        <v>0.050336879999999994</v>
      </c>
      <c r="S592" s="245">
        <v>0</v>
      </c>
      <c r="T592" s="246">
        <f>S592*H592</f>
        <v>0</v>
      </c>
      <c r="AR592" s="25" t="s">
        <v>191</v>
      </c>
      <c r="AT592" s="25" t="s">
        <v>186</v>
      </c>
      <c r="AU592" s="25" t="s">
        <v>85</v>
      </c>
      <c r="AY592" s="25" t="s">
        <v>184</v>
      </c>
      <c r="BE592" s="247">
        <f>IF(N592="základní",J592,0)</f>
        <v>0</v>
      </c>
      <c r="BF592" s="247">
        <f>IF(N592="snížená",J592,0)</f>
        <v>0</v>
      </c>
      <c r="BG592" s="247">
        <f>IF(N592="zákl. přenesená",J592,0)</f>
        <v>0</v>
      </c>
      <c r="BH592" s="247">
        <f>IF(N592="sníž. přenesená",J592,0)</f>
        <v>0</v>
      </c>
      <c r="BI592" s="247">
        <f>IF(N592="nulová",J592,0)</f>
        <v>0</v>
      </c>
      <c r="BJ592" s="25" t="s">
        <v>83</v>
      </c>
      <c r="BK592" s="247">
        <f>ROUND(I592*H592,2)</f>
        <v>0</v>
      </c>
      <c r="BL592" s="25" t="s">
        <v>191</v>
      </c>
      <c r="BM592" s="25" t="s">
        <v>877</v>
      </c>
    </row>
    <row r="593" s="12" customFormat="1">
      <c r="B593" s="251"/>
      <c r="C593" s="252"/>
      <c r="D593" s="248" t="s">
        <v>195</v>
      </c>
      <c r="E593" s="253" t="s">
        <v>21</v>
      </c>
      <c r="F593" s="254" t="s">
        <v>878</v>
      </c>
      <c r="G593" s="252"/>
      <c r="H593" s="255">
        <v>9.1189999999999998</v>
      </c>
      <c r="I593" s="256"/>
      <c r="J593" s="252"/>
      <c r="K593" s="252"/>
      <c r="L593" s="257"/>
      <c r="M593" s="258"/>
      <c r="N593" s="259"/>
      <c r="O593" s="259"/>
      <c r="P593" s="259"/>
      <c r="Q593" s="259"/>
      <c r="R593" s="259"/>
      <c r="S593" s="259"/>
      <c r="T593" s="260"/>
      <c r="AT593" s="261" t="s">
        <v>195</v>
      </c>
      <c r="AU593" s="261" t="s">
        <v>85</v>
      </c>
      <c r="AV593" s="12" t="s">
        <v>85</v>
      </c>
      <c r="AW593" s="12" t="s">
        <v>39</v>
      </c>
      <c r="AX593" s="12" t="s">
        <v>83</v>
      </c>
      <c r="AY593" s="261" t="s">
        <v>184</v>
      </c>
    </row>
    <row r="594" s="1" customFormat="1" ht="25.5" customHeight="1">
      <c r="B594" s="47"/>
      <c r="C594" s="236" t="s">
        <v>879</v>
      </c>
      <c r="D594" s="236" t="s">
        <v>186</v>
      </c>
      <c r="E594" s="237" t="s">
        <v>880</v>
      </c>
      <c r="F594" s="238" t="s">
        <v>881</v>
      </c>
      <c r="G594" s="239" t="s">
        <v>315</v>
      </c>
      <c r="H594" s="240">
        <v>428.35500000000002</v>
      </c>
      <c r="I594" s="241"/>
      <c r="J594" s="242">
        <f>ROUND(I594*H594,2)</f>
        <v>0</v>
      </c>
      <c r="K594" s="238" t="s">
        <v>190</v>
      </c>
      <c r="L594" s="73"/>
      <c r="M594" s="243" t="s">
        <v>21</v>
      </c>
      <c r="N594" s="244" t="s">
        <v>47</v>
      </c>
      <c r="O594" s="48"/>
      <c r="P594" s="245">
        <f>O594*H594</f>
        <v>0</v>
      </c>
      <c r="Q594" s="245">
        <v>0.00012</v>
      </c>
      <c r="R594" s="245">
        <f>Q594*H594</f>
        <v>0.051402600000000007</v>
      </c>
      <c r="S594" s="245">
        <v>0</v>
      </c>
      <c r="T594" s="246">
        <f>S594*H594</f>
        <v>0</v>
      </c>
      <c r="AR594" s="25" t="s">
        <v>191</v>
      </c>
      <c r="AT594" s="25" t="s">
        <v>186</v>
      </c>
      <c r="AU594" s="25" t="s">
        <v>85</v>
      </c>
      <c r="AY594" s="25" t="s">
        <v>184</v>
      </c>
      <c r="BE594" s="247">
        <f>IF(N594="základní",J594,0)</f>
        <v>0</v>
      </c>
      <c r="BF594" s="247">
        <f>IF(N594="snížená",J594,0)</f>
        <v>0</v>
      </c>
      <c r="BG594" s="247">
        <f>IF(N594="zákl. přenesená",J594,0)</f>
        <v>0</v>
      </c>
      <c r="BH594" s="247">
        <f>IF(N594="sníž. přenesená",J594,0)</f>
        <v>0</v>
      </c>
      <c r="BI594" s="247">
        <f>IF(N594="nulová",J594,0)</f>
        <v>0</v>
      </c>
      <c r="BJ594" s="25" t="s">
        <v>83</v>
      </c>
      <c r="BK594" s="247">
        <f>ROUND(I594*H594,2)</f>
        <v>0</v>
      </c>
      <c r="BL594" s="25" t="s">
        <v>191</v>
      </c>
      <c r="BM594" s="25" t="s">
        <v>882</v>
      </c>
    </row>
    <row r="595" s="1" customFormat="1">
      <c r="B595" s="47"/>
      <c r="C595" s="75"/>
      <c r="D595" s="248" t="s">
        <v>193</v>
      </c>
      <c r="E595" s="75"/>
      <c r="F595" s="249" t="s">
        <v>883</v>
      </c>
      <c r="G595" s="75"/>
      <c r="H595" s="75"/>
      <c r="I595" s="204"/>
      <c r="J595" s="75"/>
      <c r="K595" s="75"/>
      <c r="L595" s="73"/>
      <c r="M595" s="250"/>
      <c r="N595" s="48"/>
      <c r="O595" s="48"/>
      <c r="P595" s="48"/>
      <c r="Q595" s="48"/>
      <c r="R595" s="48"/>
      <c r="S595" s="48"/>
      <c r="T595" s="96"/>
      <c r="AT595" s="25" t="s">
        <v>193</v>
      </c>
      <c r="AU595" s="25" t="s">
        <v>85</v>
      </c>
    </row>
    <row r="596" s="12" customFormat="1">
      <c r="B596" s="251"/>
      <c r="C596" s="252"/>
      <c r="D596" s="248" t="s">
        <v>195</v>
      </c>
      <c r="E596" s="253" t="s">
        <v>21</v>
      </c>
      <c r="F596" s="254" t="s">
        <v>884</v>
      </c>
      <c r="G596" s="252"/>
      <c r="H596" s="255">
        <v>12.630000000000001</v>
      </c>
      <c r="I596" s="256"/>
      <c r="J596" s="252"/>
      <c r="K596" s="252"/>
      <c r="L596" s="257"/>
      <c r="M596" s="258"/>
      <c r="N596" s="259"/>
      <c r="O596" s="259"/>
      <c r="P596" s="259"/>
      <c r="Q596" s="259"/>
      <c r="R596" s="259"/>
      <c r="S596" s="259"/>
      <c r="T596" s="260"/>
      <c r="AT596" s="261" t="s">
        <v>195</v>
      </c>
      <c r="AU596" s="261" t="s">
        <v>85</v>
      </c>
      <c r="AV596" s="12" t="s">
        <v>85</v>
      </c>
      <c r="AW596" s="12" t="s">
        <v>39</v>
      </c>
      <c r="AX596" s="12" t="s">
        <v>76</v>
      </c>
      <c r="AY596" s="261" t="s">
        <v>184</v>
      </c>
    </row>
    <row r="597" s="12" customFormat="1">
      <c r="B597" s="251"/>
      <c r="C597" s="252"/>
      <c r="D597" s="248" t="s">
        <v>195</v>
      </c>
      <c r="E597" s="253" t="s">
        <v>21</v>
      </c>
      <c r="F597" s="254" t="s">
        <v>885</v>
      </c>
      <c r="G597" s="252"/>
      <c r="H597" s="255">
        <v>95.650999999999996</v>
      </c>
      <c r="I597" s="256"/>
      <c r="J597" s="252"/>
      <c r="K597" s="252"/>
      <c r="L597" s="257"/>
      <c r="M597" s="258"/>
      <c r="N597" s="259"/>
      <c r="O597" s="259"/>
      <c r="P597" s="259"/>
      <c r="Q597" s="259"/>
      <c r="R597" s="259"/>
      <c r="S597" s="259"/>
      <c r="T597" s="260"/>
      <c r="AT597" s="261" t="s">
        <v>195</v>
      </c>
      <c r="AU597" s="261" t="s">
        <v>85</v>
      </c>
      <c r="AV597" s="12" t="s">
        <v>85</v>
      </c>
      <c r="AW597" s="12" t="s">
        <v>39</v>
      </c>
      <c r="AX597" s="12" t="s">
        <v>76</v>
      </c>
      <c r="AY597" s="261" t="s">
        <v>184</v>
      </c>
    </row>
    <row r="598" s="12" customFormat="1">
      <c r="B598" s="251"/>
      <c r="C598" s="252"/>
      <c r="D598" s="248" t="s">
        <v>195</v>
      </c>
      <c r="E598" s="253" t="s">
        <v>21</v>
      </c>
      <c r="F598" s="254" t="s">
        <v>886</v>
      </c>
      <c r="G598" s="252"/>
      <c r="H598" s="255">
        <v>5.3700000000000001</v>
      </c>
      <c r="I598" s="256"/>
      <c r="J598" s="252"/>
      <c r="K598" s="252"/>
      <c r="L598" s="257"/>
      <c r="M598" s="258"/>
      <c r="N598" s="259"/>
      <c r="O598" s="259"/>
      <c r="P598" s="259"/>
      <c r="Q598" s="259"/>
      <c r="R598" s="259"/>
      <c r="S598" s="259"/>
      <c r="T598" s="260"/>
      <c r="AT598" s="261" t="s">
        <v>195</v>
      </c>
      <c r="AU598" s="261" t="s">
        <v>85</v>
      </c>
      <c r="AV598" s="12" t="s">
        <v>85</v>
      </c>
      <c r="AW598" s="12" t="s">
        <v>39</v>
      </c>
      <c r="AX598" s="12" t="s">
        <v>76</v>
      </c>
      <c r="AY598" s="261" t="s">
        <v>184</v>
      </c>
    </row>
    <row r="599" s="12" customFormat="1">
      <c r="B599" s="251"/>
      <c r="C599" s="252"/>
      <c r="D599" s="248" t="s">
        <v>195</v>
      </c>
      <c r="E599" s="253" t="s">
        <v>21</v>
      </c>
      <c r="F599" s="254" t="s">
        <v>887</v>
      </c>
      <c r="G599" s="252"/>
      <c r="H599" s="255">
        <v>3.5209999999999999</v>
      </c>
      <c r="I599" s="256"/>
      <c r="J599" s="252"/>
      <c r="K599" s="252"/>
      <c r="L599" s="257"/>
      <c r="M599" s="258"/>
      <c r="N599" s="259"/>
      <c r="O599" s="259"/>
      <c r="P599" s="259"/>
      <c r="Q599" s="259"/>
      <c r="R599" s="259"/>
      <c r="S599" s="259"/>
      <c r="T599" s="260"/>
      <c r="AT599" s="261" t="s">
        <v>195</v>
      </c>
      <c r="AU599" s="261" t="s">
        <v>85</v>
      </c>
      <c r="AV599" s="12" t="s">
        <v>85</v>
      </c>
      <c r="AW599" s="12" t="s">
        <v>39</v>
      </c>
      <c r="AX599" s="12" t="s">
        <v>76</v>
      </c>
      <c r="AY599" s="261" t="s">
        <v>184</v>
      </c>
    </row>
    <row r="600" s="12" customFormat="1">
      <c r="B600" s="251"/>
      <c r="C600" s="252"/>
      <c r="D600" s="248" t="s">
        <v>195</v>
      </c>
      <c r="E600" s="253" t="s">
        <v>21</v>
      </c>
      <c r="F600" s="254" t="s">
        <v>888</v>
      </c>
      <c r="G600" s="252"/>
      <c r="H600" s="255">
        <v>7.2800000000000002</v>
      </c>
      <c r="I600" s="256"/>
      <c r="J600" s="252"/>
      <c r="K600" s="252"/>
      <c r="L600" s="257"/>
      <c r="M600" s="258"/>
      <c r="N600" s="259"/>
      <c r="O600" s="259"/>
      <c r="P600" s="259"/>
      <c r="Q600" s="259"/>
      <c r="R600" s="259"/>
      <c r="S600" s="259"/>
      <c r="T600" s="260"/>
      <c r="AT600" s="261" t="s">
        <v>195</v>
      </c>
      <c r="AU600" s="261" t="s">
        <v>85</v>
      </c>
      <c r="AV600" s="12" t="s">
        <v>85</v>
      </c>
      <c r="AW600" s="12" t="s">
        <v>39</v>
      </c>
      <c r="AX600" s="12" t="s">
        <v>76</v>
      </c>
      <c r="AY600" s="261" t="s">
        <v>184</v>
      </c>
    </row>
    <row r="601" s="12" customFormat="1">
      <c r="B601" s="251"/>
      <c r="C601" s="252"/>
      <c r="D601" s="248" t="s">
        <v>195</v>
      </c>
      <c r="E601" s="253" t="s">
        <v>21</v>
      </c>
      <c r="F601" s="254" t="s">
        <v>889</v>
      </c>
      <c r="G601" s="252"/>
      <c r="H601" s="255">
        <v>15.353</v>
      </c>
      <c r="I601" s="256"/>
      <c r="J601" s="252"/>
      <c r="K601" s="252"/>
      <c r="L601" s="257"/>
      <c r="M601" s="258"/>
      <c r="N601" s="259"/>
      <c r="O601" s="259"/>
      <c r="P601" s="259"/>
      <c r="Q601" s="259"/>
      <c r="R601" s="259"/>
      <c r="S601" s="259"/>
      <c r="T601" s="260"/>
      <c r="AT601" s="261" t="s">
        <v>195</v>
      </c>
      <c r="AU601" s="261" t="s">
        <v>85</v>
      </c>
      <c r="AV601" s="12" t="s">
        <v>85</v>
      </c>
      <c r="AW601" s="12" t="s">
        <v>39</v>
      </c>
      <c r="AX601" s="12" t="s">
        <v>76</v>
      </c>
      <c r="AY601" s="261" t="s">
        <v>184</v>
      </c>
    </row>
    <row r="602" s="12" customFormat="1">
      <c r="B602" s="251"/>
      <c r="C602" s="252"/>
      <c r="D602" s="248" t="s">
        <v>195</v>
      </c>
      <c r="E602" s="253" t="s">
        <v>21</v>
      </c>
      <c r="F602" s="254" t="s">
        <v>890</v>
      </c>
      <c r="G602" s="252"/>
      <c r="H602" s="255">
        <v>49.284999999999997</v>
      </c>
      <c r="I602" s="256"/>
      <c r="J602" s="252"/>
      <c r="K602" s="252"/>
      <c r="L602" s="257"/>
      <c r="M602" s="258"/>
      <c r="N602" s="259"/>
      <c r="O602" s="259"/>
      <c r="P602" s="259"/>
      <c r="Q602" s="259"/>
      <c r="R602" s="259"/>
      <c r="S602" s="259"/>
      <c r="T602" s="260"/>
      <c r="AT602" s="261" t="s">
        <v>195</v>
      </c>
      <c r="AU602" s="261" t="s">
        <v>85</v>
      </c>
      <c r="AV602" s="12" t="s">
        <v>85</v>
      </c>
      <c r="AW602" s="12" t="s">
        <v>39</v>
      </c>
      <c r="AX602" s="12" t="s">
        <v>76</v>
      </c>
      <c r="AY602" s="261" t="s">
        <v>184</v>
      </c>
    </row>
    <row r="603" s="12" customFormat="1">
      <c r="B603" s="251"/>
      <c r="C603" s="252"/>
      <c r="D603" s="248" t="s">
        <v>195</v>
      </c>
      <c r="E603" s="253" t="s">
        <v>21</v>
      </c>
      <c r="F603" s="254" t="s">
        <v>891</v>
      </c>
      <c r="G603" s="252"/>
      <c r="H603" s="255">
        <v>11.143000000000001</v>
      </c>
      <c r="I603" s="256"/>
      <c r="J603" s="252"/>
      <c r="K603" s="252"/>
      <c r="L603" s="257"/>
      <c r="M603" s="258"/>
      <c r="N603" s="259"/>
      <c r="O603" s="259"/>
      <c r="P603" s="259"/>
      <c r="Q603" s="259"/>
      <c r="R603" s="259"/>
      <c r="S603" s="259"/>
      <c r="T603" s="260"/>
      <c r="AT603" s="261" t="s">
        <v>195</v>
      </c>
      <c r="AU603" s="261" t="s">
        <v>85</v>
      </c>
      <c r="AV603" s="12" t="s">
        <v>85</v>
      </c>
      <c r="AW603" s="12" t="s">
        <v>39</v>
      </c>
      <c r="AX603" s="12" t="s">
        <v>76</v>
      </c>
      <c r="AY603" s="261" t="s">
        <v>184</v>
      </c>
    </row>
    <row r="604" s="12" customFormat="1">
      <c r="B604" s="251"/>
      <c r="C604" s="252"/>
      <c r="D604" s="248" t="s">
        <v>195</v>
      </c>
      <c r="E604" s="253" t="s">
        <v>21</v>
      </c>
      <c r="F604" s="254" t="s">
        <v>892</v>
      </c>
      <c r="G604" s="252"/>
      <c r="H604" s="255">
        <v>17.974</v>
      </c>
      <c r="I604" s="256"/>
      <c r="J604" s="252"/>
      <c r="K604" s="252"/>
      <c r="L604" s="257"/>
      <c r="M604" s="258"/>
      <c r="N604" s="259"/>
      <c r="O604" s="259"/>
      <c r="P604" s="259"/>
      <c r="Q604" s="259"/>
      <c r="R604" s="259"/>
      <c r="S604" s="259"/>
      <c r="T604" s="260"/>
      <c r="AT604" s="261" t="s">
        <v>195</v>
      </c>
      <c r="AU604" s="261" t="s">
        <v>85</v>
      </c>
      <c r="AV604" s="12" t="s">
        <v>85</v>
      </c>
      <c r="AW604" s="12" t="s">
        <v>39</v>
      </c>
      <c r="AX604" s="12" t="s">
        <v>76</v>
      </c>
      <c r="AY604" s="261" t="s">
        <v>184</v>
      </c>
    </row>
    <row r="605" s="12" customFormat="1">
      <c r="B605" s="251"/>
      <c r="C605" s="252"/>
      <c r="D605" s="248" t="s">
        <v>195</v>
      </c>
      <c r="E605" s="253" t="s">
        <v>21</v>
      </c>
      <c r="F605" s="254" t="s">
        <v>893</v>
      </c>
      <c r="G605" s="252"/>
      <c r="H605" s="255">
        <v>17.728000000000002</v>
      </c>
      <c r="I605" s="256"/>
      <c r="J605" s="252"/>
      <c r="K605" s="252"/>
      <c r="L605" s="257"/>
      <c r="M605" s="258"/>
      <c r="N605" s="259"/>
      <c r="O605" s="259"/>
      <c r="P605" s="259"/>
      <c r="Q605" s="259"/>
      <c r="R605" s="259"/>
      <c r="S605" s="259"/>
      <c r="T605" s="260"/>
      <c r="AT605" s="261" t="s">
        <v>195</v>
      </c>
      <c r="AU605" s="261" t="s">
        <v>85</v>
      </c>
      <c r="AV605" s="12" t="s">
        <v>85</v>
      </c>
      <c r="AW605" s="12" t="s">
        <v>39</v>
      </c>
      <c r="AX605" s="12" t="s">
        <v>76</v>
      </c>
      <c r="AY605" s="261" t="s">
        <v>184</v>
      </c>
    </row>
    <row r="606" s="12" customFormat="1">
      <c r="B606" s="251"/>
      <c r="C606" s="252"/>
      <c r="D606" s="248" t="s">
        <v>195</v>
      </c>
      <c r="E606" s="253" t="s">
        <v>21</v>
      </c>
      <c r="F606" s="254" t="s">
        <v>894</v>
      </c>
      <c r="G606" s="252"/>
      <c r="H606" s="255">
        <v>12.813000000000001</v>
      </c>
      <c r="I606" s="256"/>
      <c r="J606" s="252"/>
      <c r="K606" s="252"/>
      <c r="L606" s="257"/>
      <c r="M606" s="258"/>
      <c r="N606" s="259"/>
      <c r="O606" s="259"/>
      <c r="P606" s="259"/>
      <c r="Q606" s="259"/>
      <c r="R606" s="259"/>
      <c r="S606" s="259"/>
      <c r="T606" s="260"/>
      <c r="AT606" s="261" t="s">
        <v>195</v>
      </c>
      <c r="AU606" s="261" t="s">
        <v>85</v>
      </c>
      <c r="AV606" s="12" t="s">
        <v>85</v>
      </c>
      <c r="AW606" s="12" t="s">
        <v>39</v>
      </c>
      <c r="AX606" s="12" t="s">
        <v>76</v>
      </c>
      <c r="AY606" s="261" t="s">
        <v>184</v>
      </c>
    </row>
    <row r="607" s="12" customFormat="1">
      <c r="B607" s="251"/>
      <c r="C607" s="252"/>
      <c r="D607" s="248" t="s">
        <v>195</v>
      </c>
      <c r="E607" s="253" t="s">
        <v>21</v>
      </c>
      <c r="F607" s="254" t="s">
        <v>895</v>
      </c>
      <c r="G607" s="252"/>
      <c r="H607" s="255">
        <v>4.5700000000000003</v>
      </c>
      <c r="I607" s="256"/>
      <c r="J607" s="252"/>
      <c r="K607" s="252"/>
      <c r="L607" s="257"/>
      <c r="M607" s="258"/>
      <c r="N607" s="259"/>
      <c r="O607" s="259"/>
      <c r="P607" s="259"/>
      <c r="Q607" s="259"/>
      <c r="R607" s="259"/>
      <c r="S607" s="259"/>
      <c r="T607" s="260"/>
      <c r="AT607" s="261" t="s">
        <v>195</v>
      </c>
      <c r="AU607" s="261" t="s">
        <v>85</v>
      </c>
      <c r="AV607" s="12" t="s">
        <v>85</v>
      </c>
      <c r="AW607" s="12" t="s">
        <v>39</v>
      </c>
      <c r="AX607" s="12" t="s">
        <v>76</v>
      </c>
      <c r="AY607" s="261" t="s">
        <v>184</v>
      </c>
    </row>
    <row r="608" s="12" customFormat="1">
      <c r="B608" s="251"/>
      <c r="C608" s="252"/>
      <c r="D608" s="248" t="s">
        <v>195</v>
      </c>
      <c r="E608" s="253" t="s">
        <v>21</v>
      </c>
      <c r="F608" s="254" t="s">
        <v>896</v>
      </c>
      <c r="G608" s="252"/>
      <c r="H608" s="255">
        <v>4.5999999999999996</v>
      </c>
      <c r="I608" s="256"/>
      <c r="J608" s="252"/>
      <c r="K608" s="252"/>
      <c r="L608" s="257"/>
      <c r="M608" s="258"/>
      <c r="N608" s="259"/>
      <c r="O608" s="259"/>
      <c r="P608" s="259"/>
      <c r="Q608" s="259"/>
      <c r="R608" s="259"/>
      <c r="S608" s="259"/>
      <c r="T608" s="260"/>
      <c r="AT608" s="261" t="s">
        <v>195</v>
      </c>
      <c r="AU608" s="261" t="s">
        <v>85</v>
      </c>
      <c r="AV608" s="12" t="s">
        <v>85</v>
      </c>
      <c r="AW608" s="12" t="s">
        <v>39</v>
      </c>
      <c r="AX608" s="12" t="s">
        <v>76</v>
      </c>
      <c r="AY608" s="261" t="s">
        <v>184</v>
      </c>
    </row>
    <row r="609" s="12" customFormat="1">
      <c r="B609" s="251"/>
      <c r="C609" s="252"/>
      <c r="D609" s="248" t="s">
        <v>195</v>
      </c>
      <c r="E609" s="253" t="s">
        <v>21</v>
      </c>
      <c r="F609" s="254" t="s">
        <v>897</v>
      </c>
      <c r="G609" s="252"/>
      <c r="H609" s="255">
        <v>91.341999999999999</v>
      </c>
      <c r="I609" s="256"/>
      <c r="J609" s="252"/>
      <c r="K609" s="252"/>
      <c r="L609" s="257"/>
      <c r="M609" s="258"/>
      <c r="N609" s="259"/>
      <c r="O609" s="259"/>
      <c r="P609" s="259"/>
      <c r="Q609" s="259"/>
      <c r="R609" s="259"/>
      <c r="S609" s="259"/>
      <c r="T609" s="260"/>
      <c r="AT609" s="261" t="s">
        <v>195</v>
      </c>
      <c r="AU609" s="261" t="s">
        <v>85</v>
      </c>
      <c r="AV609" s="12" t="s">
        <v>85</v>
      </c>
      <c r="AW609" s="12" t="s">
        <v>39</v>
      </c>
      <c r="AX609" s="12" t="s">
        <v>76</v>
      </c>
      <c r="AY609" s="261" t="s">
        <v>184</v>
      </c>
    </row>
    <row r="610" s="12" customFormat="1">
      <c r="B610" s="251"/>
      <c r="C610" s="252"/>
      <c r="D610" s="248" t="s">
        <v>195</v>
      </c>
      <c r="E610" s="253" t="s">
        <v>21</v>
      </c>
      <c r="F610" s="254" t="s">
        <v>898</v>
      </c>
      <c r="G610" s="252"/>
      <c r="H610" s="255">
        <v>79.094999999999999</v>
      </c>
      <c r="I610" s="256"/>
      <c r="J610" s="252"/>
      <c r="K610" s="252"/>
      <c r="L610" s="257"/>
      <c r="M610" s="258"/>
      <c r="N610" s="259"/>
      <c r="O610" s="259"/>
      <c r="P610" s="259"/>
      <c r="Q610" s="259"/>
      <c r="R610" s="259"/>
      <c r="S610" s="259"/>
      <c r="T610" s="260"/>
      <c r="AT610" s="261" t="s">
        <v>195</v>
      </c>
      <c r="AU610" s="261" t="s">
        <v>85</v>
      </c>
      <c r="AV610" s="12" t="s">
        <v>85</v>
      </c>
      <c r="AW610" s="12" t="s">
        <v>39</v>
      </c>
      <c r="AX610" s="12" t="s">
        <v>76</v>
      </c>
      <c r="AY610" s="261" t="s">
        <v>184</v>
      </c>
    </row>
    <row r="611" s="14" customFormat="1">
      <c r="B611" s="272"/>
      <c r="C611" s="273"/>
      <c r="D611" s="248" t="s">
        <v>195</v>
      </c>
      <c r="E611" s="274" t="s">
        <v>21</v>
      </c>
      <c r="F611" s="275" t="s">
        <v>211</v>
      </c>
      <c r="G611" s="273"/>
      <c r="H611" s="276">
        <v>428.35500000000002</v>
      </c>
      <c r="I611" s="277"/>
      <c r="J611" s="273"/>
      <c r="K611" s="273"/>
      <c r="L611" s="278"/>
      <c r="M611" s="279"/>
      <c r="N611" s="280"/>
      <c r="O611" s="280"/>
      <c r="P611" s="280"/>
      <c r="Q611" s="280"/>
      <c r="R611" s="280"/>
      <c r="S611" s="280"/>
      <c r="T611" s="281"/>
      <c r="AT611" s="282" t="s">
        <v>195</v>
      </c>
      <c r="AU611" s="282" t="s">
        <v>85</v>
      </c>
      <c r="AV611" s="14" t="s">
        <v>191</v>
      </c>
      <c r="AW611" s="14" t="s">
        <v>39</v>
      </c>
      <c r="AX611" s="14" t="s">
        <v>83</v>
      </c>
      <c r="AY611" s="282" t="s">
        <v>184</v>
      </c>
    </row>
    <row r="612" s="1" customFormat="1" ht="25.5" customHeight="1">
      <c r="B612" s="47"/>
      <c r="C612" s="236" t="s">
        <v>899</v>
      </c>
      <c r="D612" s="236" t="s">
        <v>186</v>
      </c>
      <c r="E612" s="237" t="s">
        <v>900</v>
      </c>
      <c r="F612" s="238" t="s">
        <v>901</v>
      </c>
      <c r="G612" s="239" t="s">
        <v>315</v>
      </c>
      <c r="H612" s="240">
        <v>35.509</v>
      </c>
      <c r="I612" s="241"/>
      <c r="J612" s="242">
        <f>ROUND(I612*H612,2)</f>
        <v>0</v>
      </c>
      <c r="K612" s="238" t="s">
        <v>190</v>
      </c>
      <c r="L612" s="73"/>
      <c r="M612" s="243" t="s">
        <v>21</v>
      </c>
      <c r="N612" s="244" t="s">
        <v>47</v>
      </c>
      <c r="O612" s="48"/>
      <c r="P612" s="245">
        <f>O612*H612</f>
        <v>0</v>
      </c>
      <c r="Q612" s="245">
        <v>0.00024000000000000001</v>
      </c>
      <c r="R612" s="245">
        <f>Q612*H612</f>
        <v>0.0085221600000000008</v>
      </c>
      <c r="S612" s="245">
        <v>0</v>
      </c>
      <c r="T612" s="246">
        <f>S612*H612</f>
        <v>0</v>
      </c>
      <c r="AR612" s="25" t="s">
        <v>191</v>
      </c>
      <c r="AT612" s="25" t="s">
        <v>186</v>
      </c>
      <c r="AU612" s="25" t="s">
        <v>85</v>
      </c>
      <c r="AY612" s="25" t="s">
        <v>184</v>
      </c>
      <c r="BE612" s="247">
        <f>IF(N612="základní",J612,0)</f>
        <v>0</v>
      </c>
      <c r="BF612" s="247">
        <f>IF(N612="snížená",J612,0)</f>
        <v>0</v>
      </c>
      <c r="BG612" s="247">
        <f>IF(N612="zákl. přenesená",J612,0)</f>
        <v>0</v>
      </c>
      <c r="BH612" s="247">
        <f>IF(N612="sníž. přenesená",J612,0)</f>
        <v>0</v>
      </c>
      <c r="BI612" s="247">
        <f>IF(N612="nulová",J612,0)</f>
        <v>0</v>
      </c>
      <c r="BJ612" s="25" t="s">
        <v>83</v>
      </c>
      <c r="BK612" s="247">
        <f>ROUND(I612*H612,2)</f>
        <v>0</v>
      </c>
      <c r="BL612" s="25" t="s">
        <v>191</v>
      </c>
      <c r="BM612" s="25" t="s">
        <v>902</v>
      </c>
    </row>
    <row r="613" s="1" customFormat="1">
      <c r="B613" s="47"/>
      <c r="C613" s="75"/>
      <c r="D613" s="248" t="s">
        <v>193</v>
      </c>
      <c r="E613" s="75"/>
      <c r="F613" s="249" t="s">
        <v>883</v>
      </c>
      <c r="G613" s="75"/>
      <c r="H613" s="75"/>
      <c r="I613" s="204"/>
      <c r="J613" s="75"/>
      <c r="K613" s="75"/>
      <c r="L613" s="73"/>
      <c r="M613" s="250"/>
      <c r="N613" s="48"/>
      <c r="O613" s="48"/>
      <c r="P613" s="48"/>
      <c r="Q613" s="48"/>
      <c r="R613" s="48"/>
      <c r="S613" s="48"/>
      <c r="T613" s="96"/>
      <c r="AT613" s="25" t="s">
        <v>193</v>
      </c>
      <c r="AU613" s="25" t="s">
        <v>85</v>
      </c>
    </row>
    <row r="614" s="12" customFormat="1">
      <c r="B614" s="251"/>
      <c r="C614" s="252"/>
      <c r="D614" s="248" t="s">
        <v>195</v>
      </c>
      <c r="E614" s="253" t="s">
        <v>21</v>
      </c>
      <c r="F614" s="254" t="s">
        <v>903</v>
      </c>
      <c r="G614" s="252"/>
      <c r="H614" s="255">
        <v>35.509</v>
      </c>
      <c r="I614" s="256"/>
      <c r="J614" s="252"/>
      <c r="K614" s="252"/>
      <c r="L614" s="257"/>
      <c r="M614" s="258"/>
      <c r="N614" s="259"/>
      <c r="O614" s="259"/>
      <c r="P614" s="259"/>
      <c r="Q614" s="259"/>
      <c r="R614" s="259"/>
      <c r="S614" s="259"/>
      <c r="T614" s="260"/>
      <c r="AT614" s="261" t="s">
        <v>195</v>
      </c>
      <c r="AU614" s="261" t="s">
        <v>85</v>
      </c>
      <c r="AV614" s="12" t="s">
        <v>85</v>
      </c>
      <c r="AW614" s="12" t="s">
        <v>39</v>
      </c>
      <c r="AX614" s="12" t="s">
        <v>83</v>
      </c>
      <c r="AY614" s="261" t="s">
        <v>184</v>
      </c>
    </row>
    <row r="615" s="1" customFormat="1" ht="25.5" customHeight="1">
      <c r="B615" s="47"/>
      <c r="C615" s="236" t="s">
        <v>904</v>
      </c>
      <c r="D615" s="236" t="s">
        <v>186</v>
      </c>
      <c r="E615" s="237" t="s">
        <v>905</v>
      </c>
      <c r="F615" s="238" t="s">
        <v>906</v>
      </c>
      <c r="G615" s="239" t="s">
        <v>315</v>
      </c>
      <c r="H615" s="240">
        <v>3.4500000000000002</v>
      </c>
      <c r="I615" s="241"/>
      <c r="J615" s="242">
        <f>ROUND(I615*H615,2)</f>
        <v>0</v>
      </c>
      <c r="K615" s="238" t="s">
        <v>190</v>
      </c>
      <c r="L615" s="73"/>
      <c r="M615" s="243" t="s">
        <v>21</v>
      </c>
      <c r="N615" s="244" t="s">
        <v>47</v>
      </c>
      <c r="O615" s="48"/>
      <c r="P615" s="245">
        <f>O615*H615</f>
        <v>0</v>
      </c>
      <c r="Q615" s="245">
        <v>0.0073499999999999998</v>
      </c>
      <c r="R615" s="245">
        <f>Q615*H615</f>
        <v>0.025357500000000002</v>
      </c>
      <c r="S615" s="245">
        <v>0</v>
      </c>
      <c r="T615" s="246">
        <f>S615*H615</f>
        <v>0</v>
      </c>
      <c r="AR615" s="25" t="s">
        <v>191</v>
      </c>
      <c r="AT615" s="25" t="s">
        <v>186</v>
      </c>
      <c r="AU615" s="25" t="s">
        <v>85</v>
      </c>
      <c r="AY615" s="25" t="s">
        <v>184</v>
      </c>
      <c r="BE615" s="247">
        <f>IF(N615="základní",J615,0)</f>
        <v>0</v>
      </c>
      <c r="BF615" s="247">
        <f>IF(N615="snížená",J615,0)</f>
        <v>0</v>
      </c>
      <c r="BG615" s="247">
        <f>IF(N615="zákl. přenesená",J615,0)</f>
        <v>0</v>
      </c>
      <c r="BH615" s="247">
        <f>IF(N615="sníž. přenesená",J615,0)</f>
        <v>0</v>
      </c>
      <c r="BI615" s="247">
        <f>IF(N615="nulová",J615,0)</f>
        <v>0</v>
      </c>
      <c r="BJ615" s="25" t="s">
        <v>83</v>
      </c>
      <c r="BK615" s="247">
        <f>ROUND(I615*H615,2)</f>
        <v>0</v>
      </c>
      <c r="BL615" s="25" t="s">
        <v>191</v>
      </c>
      <c r="BM615" s="25" t="s">
        <v>907</v>
      </c>
    </row>
    <row r="616" s="13" customFormat="1">
      <c r="B616" s="262"/>
      <c r="C616" s="263"/>
      <c r="D616" s="248" t="s">
        <v>195</v>
      </c>
      <c r="E616" s="264" t="s">
        <v>21</v>
      </c>
      <c r="F616" s="265" t="s">
        <v>908</v>
      </c>
      <c r="G616" s="263"/>
      <c r="H616" s="264" t="s">
        <v>21</v>
      </c>
      <c r="I616" s="266"/>
      <c r="J616" s="263"/>
      <c r="K616" s="263"/>
      <c r="L616" s="267"/>
      <c r="M616" s="268"/>
      <c r="N616" s="269"/>
      <c r="O616" s="269"/>
      <c r="P616" s="269"/>
      <c r="Q616" s="269"/>
      <c r="R616" s="269"/>
      <c r="S616" s="269"/>
      <c r="T616" s="270"/>
      <c r="AT616" s="271" t="s">
        <v>195</v>
      </c>
      <c r="AU616" s="271" t="s">
        <v>85</v>
      </c>
      <c r="AV616" s="13" t="s">
        <v>83</v>
      </c>
      <c r="AW616" s="13" t="s">
        <v>39</v>
      </c>
      <c r="AX616" s="13" t="s">
        <v>76</v>
      </c>
      <c r="AY616" s="271" t="s">
        <v>184</v>
      </c>
    </row>
    <row r="617" s="12" customFormat="1">
      <c r="B617" s="251"/>
      <c r="C617" s="252"/>
      <c r="D617" s="248" t="s">
        <v>195</v>
      </c>
      <c r="E617" s="253" t="s">
        <v>21</v>
      </c>
      <c r="F617" s="254" t="s">
        <v>909</v>
      </c>
      <c r="G617" s="252"/>
      <c r="H617" s="255">
        <v>1.0800000000000001</v>
      </c>
      <c r="I617" s="256"/>
      <c r="J617" s="252"/>
      <c r="K617" s="252"/>
      <c r="L617" s="257"/>
      <c r="M617" s="258"/>
      <c r="N617" s="259"/>
      <c r="O617" s="259"/>
      <c r="P617" s="259"/>
      <c r="Q617" s="259"/>
      <c r="R617" s="259"/>
      <c r="S617" s="259"/>
      <c r="T617" s="260"/>
      <c r="AT617" s="261" t="s">
        <v>195</v>
      </c>
      <c r="AU617" s="261" t="s">
        <v>85</v>
      </c>
      <c r="AV617" s="12" t="s">
        <v>85</v>
      </c>
      <c r="AW617" s="12" t="s">
        <v>39</v>
      </c>
      <c r="AX617" s="12" t="s">
        <v>76</v>
      </c>
      <c r="AY617" s="261" t="s">
        <v>184</v>
      </c>
    </row>
    <row r="618" s="12" customFormat="1">
      <c r="B618" s="251"/>
      <c r="C618" s="252"/>
      <c r="D618" s="248" t="s">
        <v>195</v>
      </c>
      <c r="E618" s="253" t="s">
        <v>21</v>
      </c>
      <c r="F618" s="254" t="s">
        <v>910</v>
      </c>
      <c r="G618" s="252"/>
      <c r="H618" s="255">
        <v>0.66000000000000003</v>
      </c>
      <c r="I618" s="256"/>
      <c r="J618" s="252"/>
      <c r="K618" s="252"/>
      <c r="L618" s="257"/>
      <c r="M618" s="258"/>
      <c r="N618" s="259"/>
      <c r="O618" s="259"/>
      <c r="P618" s="259"/>
      <c r="Q618" s="259"/>
      <c r="R618" s="259"/>
      <c r="S618" s="259"/>
      <c r="T618" s="260"/>
      <c r="AT618" s="261" t="s">
        <v>195</v>
      </c>
      <c r="AU618" s="261" t="s">
        <v>85</v>
      </c>
      <c r="AV618" s="12" t="s">
        <v>85</v>
      </c>
      <c r="AW618" s="12" t="s">
        <v>39</v>
      </c>
      <c r="AX618" s="12" t="s">
        <v>76</v>
      </c>
      <c r="AY618" s="261" t="s">
        <v>184</v>
      </c>
    </row>
    <row r="619" s="12" customFormat="1">
      <c r="B619" s="251"/>
      <c r="C619" s="252"/>
      <c r="D619" s="248" t="s">
        <v>195</v>
      </c>
      <c r="E619" s="253" t="s">
        <v>21</v>
      </c>
      <c r="F619" s="254" t="s">
        <v>911</v>
      </c>
      <c r="G619" s="252"/>
      <c r="H619" s="255">
        <v>1.1399999999999999</v>
      </c>
      <c r="I619" s="256"/>
      <c r="J619" s="252"/>
      <c r="K619" s="252"/>
      <c r="L619" s="257"/>
      <c r="M619" s="258"/>
      <c r="N619" s="259"/>
      <c r="O619" s="259"/>
      <c r="P619" s="259"/>
      <c r="Q619" s="259"/>
      <c r="R619" s="259"/>
      <c r="S619" s="259"/>
      <c r="T619" s="260"/>
      <c r="AT619" s="261" t="s">
        <v>195</v>
      </c>
      <c r="AU619" s="261" t="s">
        <v>85</v>
      </c>
      <c r="AV619" s="12" t="s">
        <v>85</v>
      </c>
      <c r="AW619" s="12" t="s">
        <v>39</v>
      </c>
      <c r="AX619" s="12" t="s">
        <v>76</v>
      </c>
      <c r="AY619" s="261" t="s">
        <v>184</v>
      </c>
    </row>
    <row r="620" s="12" customFormat="1">
      <c r="B620" s="251"/>
      <c r="C620" s="252"/>
      <c r="D620" s="248" t="s">
        <v>195</v>
      </c>
      <c r="E620" s="253" t="s">
        <v>21</v>
      </c>
      <c r="F620" s="254" t="s">
        <v>912</v>
      </c>
      <c r="G620" s="252"/>
      <c r="H620" s="255">
        <v>0.56999999999999995</v>
      </c>
      <c r="I620" s="256"/>
      <c r="J620" s="252"/>
      <c r="K620" s="252"/>
      <c r="L620" s="257"/>
      <c r="M620" s="258"/>
      <c r="N620" s="259"/>
      <c r="O620" s="259"/>
      <c r="P620" s="259"/>
      <c r="Q620" s="259"/>
      <c r="R620" s="259"/>
      <c r="S620" s="259"/>
      <c r="T620" s="260"/>
      <c r="AT620" s="261" t="s">
        <v>195</v>
      </c>
      <c r="AU620" s="261" t="s">
        <v>85</v>
      </c>
      <c r="AV620" s="12" t="s">
        <v>85</v>
      </c>
      <c r="AW620" s="12" t="s">
        <v>39</v>
      </c>
      <c r="AX620" s="12" t="s">
        <v>76</v>
      </c>
      <c r="AY620" s="261" t="s">
        <v>184</v>
      </c>
    </row>
    <row r="621" s="14" customFormat="1">
      <c r="B621" s="272"/>
      <c r="C621" s="273"/>
      <c r="D621" s="248" t="s">
        <v>195</v>
      </c>
      <c r="E621" s="274" t="s">
        <v>21</v>
      </c>
      <c r="F621" s="275" t="s">
        <v>211</v>
      </c>
      <c r="G621" s="273"/>
      <c r="H621" s="276">
        <v>3.4500000000000002</v>
      </c>
      <c r="I621" s="277"/>
      <c r="J621" s="273"/>
      <c r="K621" s="273"/>
      <c r="L621" s="278"/>
      <c r="M621" s="279"/>
      <c r="N621" s="280"/>
      <c r="O621" s="280"/>
      <c r="P621" s="280"/>
      <c r="Q621" s="280"/>
      <c r="R621" s="280"/>
      <c r="S621" s="280"/>
      <c r="T621" s="281"/>
      <c r="AT621" s="282" t="s">
        <v>195</v>
      </c>
      <c r="AU621" s="282" t="s">
        <v>85</v>
      </c>
      <c r="AV621" s="14" t="s">
        <v>191</v>
      </c>
      <c r="AW621" s="14" t="s">
        <v>39</v>
      </c>
      <c r="AX621" s="14" t="s">
        <v>83</v>
      </c>
      <c r="AY621" s="282" t="s">
        <v>184</v>
      </c>
    </row>
    <row r="622" s="1" customFormat="1" ht="25.5" customHeight="1">
      <c r="B622" s="47"/>
      <c r="C622" s="236" t="s">
        <v>913</v>
      </c>
      <c r="D622" s="236" t="s">
        <v>186</v>
      </c>
      <c r="E622" s="237" t="s">
        <v>914</v>
      </c>
      <c r="F622" s="238" t="s">
        <v>915</v>
      </c>
      <c r="G622" s="239" t="s">
        <v>370</v>
      </c>
      <c r="H622" s="240">
        <v>254.91999999999999</v>
      </c>
      <c r="I622" s="241"/>
      <c r="J622" s="242">
        <f>ROUND(I622*H622,2)</f>
        <v>0</v>
      </c>
      <c r="K622" s="238" t="s">
        <v>190</v>
      </c>
      <c r="L622" s="73"/>
      <c r="M622" s="243" t="s">
        <v>21</v>
      </c>
      <c r="N622" s="244" t="s">
        <v>47</v>
      </c>
      <c r="O622" s="48"/>
      <c r="P622" s="245">
        <f>O622*H622</f>
        <v>0</v>
      </c>
      <c r="Q622" s="245">
        <v>0</v>
      </c>
      <c r="R622" s="245">
        <f>Q622*H622</f>
        <v>0</v>
      </c>
      <c r="S622" s="245">
        <v>0</v>
      </c>
      <c r="T622" s="246">
        <f>S622*H622</f>
        <v>0</v>
      </c>
      <c r="AR622" s="25" t="s">
        <v>191</v>
      </c>
      <c r="AT622" s="25" t="s">
        <v>186</v>
      </c>
      <c r="AU622" s="25" t="s">
        <v>85</v>
      </c>
      <c r="AY622" s="25" t="s">
        <v>184</v>
      </c>
      <c r="BE622" s="247">
        <f>IF(N622="základní",J622,0)</f>
        <v>0</v>
      </c>
      <c r="BF622" s="247">
        <f>IF(N622="snížená",J622,0)</f>
        <v>0</v>
      </c>
      <c r="BG622" s="247">
        <f>IF(N622="zákl. přenesená",J622,0)</f>
        <v>0</v>
      </c>
      <c r="BH622" s="247">
        <f>IF(N622="sníž. přenesená",J622,0)</f>
        <v>0</v>
      </c>
      <c r="BI622" s="247">
        <f>IF(N622="nulová",J622,0)</f>
        <v>0</v>
      </c>
      <c r="BJ622" s="25" t="s">
        <v>83</v>
      </c>
      <c r="BK622" s="247">
        <f>ROUND(I622*H622,2)</f>
        <v>0</v>
      </c>
      <c r="BL622" s="25" t="s">
        <v>191</v>
      </c>
      <c r="BM622" s="25" t="s">
        <v>916</v>
      </c>
    </row>
    <row r="623" s="1" customFormat="1">
      <c r="B623" s="47"/>
      <c r="C623" s="75"/>
      <c r="D623" s="248" t="s">
        <v>193</v>
      </c>
      <c r="E623" s="75"/>
      <c r="F623" s="249" t="s">
        <v>917</v>
      </c>
      <c r="G623" s="75"/>
      <c r="H623" s="75"/>
      <c r="I623" s="204"/>
      <c r="J623" s="75"/>
      <c r="K623" s="75"/>
      <c r="L623" s="73"/>
      <c r="M623" s="250"/>
      <c r="N623" s="48"/>
      <c r="O623" s="48"/>
      <c r="P623" s="48"/>
      <c r="Q623" s="48"/>
      <c r="R623" s="48"/>
      <c r="S623" s="48"/>
      <c r="T623" s="96"/>
      <c r="AT623" s="25" t="s">
        <v>193</v>
      </c>
      <c r="AU623" s="25" t="s">
        <v>85</v>
      </c>
    </row>
    <row r="624" s="13" customFormat="1">
      <c r="B624" s="262"/>
      <c r="C624" s="263"/>
      <c r="D624" s="248" t="s">
        <v>195</v>
      </c>
      <c r="E624" s="264" t="s">
        <v>21</v>
      </c>
      <c r="F624" s="265" t="s">
        <v>209</v>
      </c>
      <c r="G624" s="263"/>
      <c r="H624" s="264" t="s">
        <v>21</v>
      </c>
      <c r="I624" s="266"/>
      <c r="J624" s="263"/>
      <c r="K624" s="263"/>
      <c r="L624" s="267"/>
      <c r="M624" s="268"/>
      <c r="N624" s="269"/>
      <c r="O624" s="269"/>
      <c r="P624" s="269"/>
      <c r="Q624" s="269"/>
      <c r="R624" s="269"/>
      <c r="S624" s="269"/>
      <c r="T624" s="270"/>
      <c r="AT624" s="271" t="s">
        <v>195</v>
      </c>
      <c r="AU624" s="271" t="s">
        <v>85</v>
      </c>
      <c r="AV624" s="13" t="s">
        <v>83</v>
      </c>
      <c r="AW624" s="13" t="s">
        <v>39</v>
      </c>
      <c r="AX624" s="13" t="s">
        <v>76</v>
      </c>
      <c r="AY624" s="271" t="s">
        <v>184</v>
      </c>
    </row>
    <row r="625" s="12" customFormat="1">
      <c r="B625" s="251"/>
      <c r="C625" s="252"/>
      <c r="D625" s="248" t="s">
        <v>195</v>
      </c>
      <c r="E625" s="253" t="s">
        <v>21</v>
      </c>
      <c r="F625" s="254" t="s">
        <v>918</v>
      </c>
      <c r="G625" s="252"/>
      <c r="H625" s="255">
        <v>57.659999999999997</v>
      </c>
      <c r="I625" s="256"/>
      <c r="J625" s="252"/>
      <c r="K625" s="252"/>
      <c r="L625" s="257"/>
      <c r="M625" s="258"/>
      <c r="N625" s="259"/>
      <c r="O625" s="259"/>
      <c r="P625" s="259"/>
      <c r="Q625" s="259"/>
      <c r="R625" s="259"/>
      <c r="S625" s="259"/>
      <c r="T625" s="260"/>
      <c r="AT625" s="261" t="s">
        <v>195</v>
      </c>
      <c r="AU625" s="261" t="s">
        <v>85</v>
      </c>
      <c r="AV625" s="12" t="s">
        <v>85</v>
      </c>
      <c r="AW625" s="12" t="s">
        <v>39</v>
      </c>
      <c r="AX625" s="12" t="s">
        <v>76</v>
      </c>
      <c r="AY625" s="261" t="s">
        <v>184</v>
      </c>
    </row>
    <row r="626" s="12" customFormat="1">
      <c r="B626" s="251"/>
      <c r="C626" s="252"/>
      <c r="D626" s="248" t="s">
        <v>195</v>
      </c>
      <c r="E626" s="253" t="s">
        <v>21</v>
      </c>
      <c r="F626" s="254" t="s">
        <v>919</v>
      </c>
      <c r="G626" s="252"/>
      <c r="H626" s="255">
        <v>53.799999999999997</v>
      </c>
      <c r="I626" s="256"/>
      <c r="J626" s="252"/>
      <c r="K626" s="252"/>
      <c r="L626" s="257"/>
      <c r="M626" s="258"/>
      <c r="N626" s="259"/>
      <c r="O626" s="259"/>
      <c r="P626" s="259"/>
      <c r="Q626" s="259"/>
      <c r="R626" s="259"/>
      <c r="S626" s="259"/>
      <c r="T626" s="260"/>
      <c r="AT626" s="261" t="s">
        <v>195</v>
      </c>
      <c r="AU626" s="261" t="s">
        <v>85</v>
      </c>
      <c r="AV626" s="12" t="s">
        <v>85</v>
      </c>
      <c r="AW626" s="12" t="s">
        <v>39</v>
      </c>
      <c r="AX626" s="12" t="s">
        <v>76</v>
      </c>
      <c r="AY626" s="261" t="s">
        <v>184</v>
      </c>
    </row>
    <row r="627" s="12" customFormat="1">
      <c r="B627" s="251"/>
      <c r="C627" s="252"/>
      <c r="D627" s="248" t="s">
        <v>195</v>
      </c>
      <c r="E627" s="253" t="s">
        <v>21</v>
      </c>
      <c r="F627" s="254" t="s">
        <v>920</v>
      </c>
      <c r="G627" s="252"/>
      <c r="H627" s="255">
        <v>26</v>
      </c>
      <c r="I627" s="256"/>
      <c r="J627" s="252"/>
      <c r="K627" s="252"/>
      <c r="L627" s="257"/>
      <c r="M627" s="258"/>
      <c r="N627" s="259"/>
      <c r="O627" s="259"/>
      <c r="P627" s="259"/>
      <c r="Q627" s="259"/>
      <c r="R627" s="259"/>
      <c r="S627" s="259"/>
      <c r="T627" s="260"/>
      <c r="AT627" s="261" t="s">
        <v>195</v>
      </c>
      <c r="AU627" s="261" t="s">
        <v>85</v>
      </c>
      <c r="AV627" s="12" t="s">
        <v>85</v>
      </c>
      <c r="AW627" s="12" t="s">
        <v>39</v>
      </c>
      <c r="AX627" s="12" t="s">
        <v>76</v>
      </c>
      <c r="AY627" s="261" t="s">
        <v>184</v>
      </c>
    </row>
    <row r="628" s="13" customFormat="1">
      <c r="B628" s="262"/>
      <c r="C628" s="263"/>
      <c r="D628" s="248" t="s">
        <v>195</v>
      </c>
      <c r="E628" s="264" t="s">
        <v>21</v>
      </c>
      <c r="F628" s="265" t="s">
        <v>409</v>
      </c>
      <c r="G628" s="263"/>
      <c r="H628" s="264" t="s">
        <v>21</v>
      </c>
      <c r="I628" s="266"/>
      <c r="J628" s="263"/>
      <c r="K628" s="263"/>
      <c r="L628" s="267"/>
      <c r="M628" s="268"/>
      <c r="N628" s="269"/>
      <c r="O628" s="269"/>
      <c r="P628" s="269"/>
      <c r="Q628" s="269"/>
      <c r="R628" s="269"/>
      <c r="S628" s="269"/>
      <c r="T628" s="270"/>
      <c r="AT628" s="271" t="s">
        <v>195</v>
      </c>
      <c r="AU628" s="271" t="s">
        <v>85</v>
      </c>
      <c r="AV628" s="13" t="s">
        <v>83</v>
      </c>
      <c r="AW628" s="13" t="s">
        <v>39</v>
      </c>
      <c r="AX628" s="13" t="s">
        <v>76</v>
      </c>
      <c r="AY628" s="271" t="s">
        <v>184</v>
      </c>
    </row>
    <row r="629" s="12" customFormat="1">
      <c r="B629" s="251"/>
      <c r="C629" s="252"/>
      <c r="D629" s="248" t="s">
        <v>195</v>
      </c>
      <c r="E629" s="253" t="s">
        <v>21</v>
      </c>
      <c r="F629" s="254" t="s">
        <v>921</v>
      </c>
      <c r="G629" s="252"/>
      <c r="H629" s="255">
        <v>21.760000000000002</v>
      </c>
      <c r="I629" s="256"/>
      <c r="J629" s="252"/>
      <c r="K629" s="252"/>
      <c r="L629" s="257"/>
      <c r="M629" s="258"/>
      <c r="N629" s="259"/>
      <c r="O629" s="259"/>
      <c r="P629" s="259"/>
      <c r="Q629" s="259"/>
      <c r="R629" s="259"/>
      <c r="S629" s="259"/>
      <c r="T629" s="260"/>
      <c r="AT629" s="261" t="s">
        <v>195</v>
      </c>
      <c r="AU629" s="261" t="s">
        <v>85</v>
      </c>
      <c r="AV629" s="12" t="s">
        <v>85</v>
      </c>
      <c r="AW629" s="12" t="s">
        <v>39</v>
      </c>
      <c r="AX629" s="12" t="s">
        <v>76</v>
      </c>
      <c r="AY629" s="261" t="s">
        <v>184</v>
      </c>
    </row>
    <row r="630" s="12" customFormat="1">
      <c r="B630" s="251"/>
      <c r="C630" s="252"/>
      <c r="D630" s="248" t="s">
        <v>195</v>
      </c>
      <c r="E630" s="253" t="s">
        <v>21</v>
      </c>
      <c r="F630" s="254" t="s">
        <v>922</v>
      </c>
      <c r="G630" s="252"/>
      <c r="H630" s="255">
        <v>20.120000000000001</v>
      </c>
      <c r="I630" s="256"/>
      <c r="J630" s="252"/>
      <c r="K630" s="252"/>
      <c r="L630" s="257"/>
      <c r="M630" s="258"/>
      <c r="N630" s="259"/>
      <c r="O630" s="259"/>
      <c r="P630" s="259"/>
      <c r="Q630" s="259"/>
      <c r="R630" s="259"/>
      <c r="S630" s="259"/>
      <c r="T630" s="260"/>
      <c r="AT630" s="261" t="s">
        <v>195</v>
      </c>
      <c r="AU630" s="261" t="s">
        <v>85</v>
      </c>
      <c r="AV630" s="12" t="s">
        <v>85</v>
      </c>
      <c r="AW630" s="12" t="s">
        <v>39</v>
      </c>
      <c r="AX630" s="12" t="s">
        <v>76</v>
      </c>
      <c r="AY630" s="261" t="s">
        <v>184</v>
      </c>
    </row>
    <row r="631" s="12" customFormat="1">
      <c r="B631" s="251"/>
      <c r="C631" s="252"/>
      <c r="D631" s="248" t="s">
        <v>195</v>
      </c>
      <c r="E631" s="253" t="s">
        <v>21</v>
      </c>
      <c r="F631" s="254" t="s">
        <v>923</v>
      </c>
      <c r="G631" s="252"/>
      <c r="H631" s="255">
        <v>30.420000000000002</v>
      </c>
      <c r="I631" s="256"/>
      <c r="J631" s="252"/>
      <c r="K631" s="252"/>
      <c r="L631" s="257"/>
      <c r="M631" s="258"/>
      <c r="N631" s="259"/>
      <c r="O631" s="259"/>
      <c r="P631" s="259"/>
      <c r="Q631" s="259"/>
      <c r="R631" s="259"/>
      <c r="S631" s="259"/>
      <c r="T631" s="260"/>
      <c r="AT631" s="261" t="s">
        <v>195</v>
      </c>
      <c r="AU631" s="261" t="s">
        <v>85</v>
      </c>
      <c r="AV631" s="12" t="s">
        <v>85</v>
      </c>
      <c r="AW631" s="12" t="s">
        <v>39</v>
      </c>
      <c r="AX631" s="12" t="s">
        <v>76</v>
      </c>
      <c r="AY631" s="261" t="s">
        <v>184</v>
      </c>
    </row>
    <row r="632" s="12" customFormat="1">
      <c r="B632" s="251"/>
      <c r="C632" s="252"/>
      <c r="D632" s="248" t="s">
        <v>195</v>
      </c>
      <c r="E632" s="253" t="s">
        <v>21</v>
      </c>
      <c r="F632" s="254" t="s">
        <v>924</v>
      </c>
      <c r="G632" s="252"/>
      <c r="H632" s="255">
        <v>30.079999999999998</v>
      </c>
      <c r="I632" s="256"/>
      <c r="J632" s="252"/>
      <c r="K632" s="252"/>
      <c r="L632" s="257"/>
      <c r="M632" s="258"/>
      <c r="N632" s="259"/>
      <c r="O632" s="259"/>
      <c r="P632" s="259"/>
      <c r="Q632" s="259"/>
      <c r="R632" s="259"/>
      <c r="S632" s="259"/>
      <c r="T632" s="260"/>
      <c r="AT632" s="261" t="s">
        <v>195</v>
      </c>
      <c r="AU632" s="261" t="s">
        <v>85</v>
      </c>
      <c r="AV632" s="12" t="s">
        <v>85</v>
      </c>
      <c r="AW632" s="12" t="s">
        <v>39</v>
      </c>
      <c r="AX632" s="12" t="s">
        <v>76</v>
      </c>
      <c r="AY632" s="261" t="s">
        <v>184</v>
      </c>
    </row>
    <row r="633" s="13" customFormat="1">
      <c r="B633" s="262"/>
      <c r="C633" s="263"/>
      <c r="D633" s="248" t="s">
        <v>195</v>
      </c>
      <c r="E633" s="264" t="s">
        <v>21</v>
      </c>
      <c r="F633" s="265" t="s">
        <v>395</v>
      </c>
      <c r="G633" s="263"/>
      <c r="H633" s="264" t="s">
        <v>21</v>
      </c>
      <c r="I633" s="266"/>
      <c r="J633" s="263"/>
      <c r="K633" s="263"/>
      <c r="L633" s="267"/>
      <c r="M633" s="268"/>
      <c r="N633" s="269"/>
      <c r="O633" s="269"/>
      <c r="P633" s="269"/>
      <c r="Q633" s="269"/>
      <c r="R633" s="269"/>
      <c r="S633" s="269"/>
      <c r="T633" s="270"/>
      <c r="AT633" s="271" t="s">
        <v>195</v>
      </c>
      <c r="AU633" s="271" t="s">
        <v>85</v>
      </c>
      <c r="AV633" s="13" t="s">
        <v>83</v>
      </c>
      <c r="AW633" s="13" t="s">
        <v>39</v>
      </c>
      <c r="AX633" s="13" t="s">
        <v>76</v>
      </c>
      <c r="AY633" s="271" t="s">
        <v>184</v>
      </c>
    </row>
    <row r="634" s="12" customFormat="1">
      <c r="B634" s="251"/>
      <c r="C634" s="252"/>
      <c r="D634" s="248" t="s">
        <v>195</v>
      </c>
      <c r="E634" s="253" t="s">
        <v>21</v>
      </c>
      <c r="F634" s="254" t="s">
        <v>925</v>
      </c>
      <c r="G634" s="252"/>
      <c r="H634" s="255">
        <v>15.08</v>
      </c>
      <c r="I634" s="256"/>
      <c r="J634" s="252"/>
      <c r="K634" s="252"/>
      <c r="L634" s="257"/>
      <c r="M634" s="258"/>
      <c r="N634" s="259"/>
      <c r="O634" s="259"/>
      <c r="P634" s="259"/>
      <c r="Q634" s="259"/>
      <c r="R634" s="259"/>
      <c r="S634" s="259"/>
      <c r="T634" s="260"/>
      <c r="AT634" s="261" t="s">
        <v>195</v>
      </c>
      <c r="AU634" s="261" t="s">
        <v>85</v>
      </c>
      <c r="AV634" s="12" t="s">
        <v>85</v>
      </c>
      <c r="AW634" s="12" t="s">
        <v>39</v>
      </c>
      <c r="AX634" s="12" t="s">
        <v>76</v>
      </c>
      <c r="AY634" s="261" t="s">
        <v>184</v>
      </c>
    </row>
    <row r="635" s="14" customFormat="1">
      <c r="B635" s="272"/>
      <c r="C635" s="273"/>
      <c r="D635" s="248" t="s">
        <v>195</v>
      </c>
      <c r="E635" s="274" t="s">
        <v>21</v>
      </c>
      <c r="F635" s="275" t="s">
        <v>211</v>
      </c>
      <c r="G635" s="273"/>
      <c r="H635" s="276">
        <v>254.91999999999999</v>
      </c>
      <c r="I635" s="277"/>
      <c r="J635" s="273"/>
      <c r="K635" s="273"/>
      <c r="L635" s="278"/>
      <c r="M635" s="279"/>
      <c r="N635" s="280"/>
      <c r="O635" s="280"/>
      <c r="P635" s="280"/>
      <c r="Q635" s="280"/>
      <c r="R635" s="280"/>
      <c r="S635" s="280"/>
      <c r="T635" s="281"/>
      <c r="AT635" s="282" t="s">
        <v>195</v>
      </c>
      <c r="AU635" s="282" t="s">
        <v>85</v>
      </c>
      <c r="AV635" s="14" t="s">
        <v>191</v>
      </c>
      <c r="AW635" s="14" t="s">
        <v>39</v>
      </c>
      <c r="AX635" s="14" t="s">
        <v>83</v>
      </c>
      <c r="AY635" s="282" t="s">
        <v>184</v>
      </c>
    </row>
    <row r="636" s="1" customFormat="1" ht="16.5" customHeight="1">
      <c r="B636" s="47"/>
      <c r="C636" s="283" t="s">
        <v>926</v>
      </c>
      <c r="D636" s="283" t="s">
        <v>303</v>
      </c>
      <c r="E636" s="284" t="s">
        <v>927</v>
      </c>
      <c r="F636" s="285" t="s">
        <v>928</v>
      </c>
      <c r="G636" s="286" t="s">
        <v>370</v>
      </c>
      <c r="H636" s="287">
        <v>267.666</v>
      </c>
      <c r="I636" s="288"/>
      <c r="J636" s="289">
        <f>ROUND(I636*H636,2)</f>
        <v>0</v>
      </c>
      <c r="K636" s="285" t="s">
        <v>190</v>
      </c>
      <c r="L636" s="290"/>
      <c r="M636" s="291" t="s">
        <v>21</v>
      </c>
      <c r="N636" s="292" t="s">
        <v>47</v>
      </c>
      <c r="O636" s="48"/>
      <c r="P636" s="245">
        <f>O636*H636</f>
        <v>0</v>
      </c>
      <c r="Q636" s="245">
        <v>4.0000000000000003E-05</v>
      </c>
      <c r="R636" s="245">
        <f>Q636*H636</f>
        <v>0.01070664</v>
      </c>
      <c r="S636" s="245">
        <v>0</v>
      </c>
      <c r="T636" s="246">
        <f>S636*H636</f>
        <v>0</v>
      </c>
      <c r="AR636" s="25" t="s">
        <v>247</v>
      </c>
      <c r="AT636" s="25" t="s">
        <v>303</v>
      </c>
      <c r="AU636" s="25" t="s">
        <v>85</v>
      </c>
      <c r="AY636" s="25" t="s">
        <v>184</v>
      </c>
      <c r="BE636" s="247">
        <f>IF(N636="základní",J636,0)</f>
        <v>0</v>
      </c>
      <c r="BF636" s="247">
        <f>IF(N636="snížená",J636,0)</f>
        <v>0</v>
      </c>
      <c r="BG636" s="247">
        <f>IF(N636="zákl. přenesená",J636,0)</f>
        <v>0</v>
      </c>
      <c r="BH636" s="247">
        <f>IF(N636="sníž. přenesená",J636,0)</f>
        <v>0</v>
      </c>
      <c r="BI636" s="247">
        <f>IF(N636="nulová",J636,0)</f>
        <v>0</v>
      </c>
      <c r="BJ636" s="25" t="s">
        <v>83</v>
      </c>
      <c r="BK636" s="247">
        <f>ROUND(I636*H636,2)</f>
        <v>0</v>
      </c>
      <c r="BL636" s="25" t="s">
        <v>191</v>
      </c>
      <c r="BM636" s="25" t="s">
        <v>929</v>
      </c>
    </row>
    <row r="637" s="12" customFormat="1">
      <c r="B637" s="251"/>
      <c r="C637" s="252"/>
      <c r="D637" s="248" t="s">
        <v>195</v>
      </c>
      <c r="E637" s="253" t="s">
        <v>21</v>
      </c>
      <c r="F637" s="254" t="s">
        <v>930</v>
      </c>
      <c r="G637" s="252"/>
      <c r="H637" s="255">
        <v>267.666</v>
      </c>
      <c r="I637" s="256"/>
      <c r="J637" s="252"/>
      <c r="K637" s="252"/>
      <c r="L637" s="257"/>
      <c r="M637" s="258"/>
      <c r="N637" s="259"/>
      <c r="O637" s="259"/>
      <c r="P637" s="259"/>
      <c r="Q637" s="259"/>
      <c r="R637" s="259"/>
      <c r="S637" s="259"/>
      <c r="T637" s="260"/>
      <c r="AT637" s="261" t="s">
        <v>195</v>
      </c>
      <c r="AU637" s="261" t="s">
        <v>85</v>
      </c>
      <c r="AV637" s="12" t="s">
        <v>85</v>
      </c>
      <c r="AW637" s="12" t="s">
        <v>39</v>
      </c>
      <c r="AX637" s="12" t="s">
        <v>83</v>
      </c>
      <c r="AY637" s="261" t="s">
        <v>184</v>
      </c>
    </row>
    <row r="638" s="1" customFormat="1" ht="25.5" customHeight="1">
      <c r="B638" s="47"/>
      <c r="C638" s="236" t="s">
        <v>931</v>
      </c>
      <c r="D638" s="236" t="s">
        <v>186</v>
      </c>
      <c r="E638" s="237" t="s">
        <v>932</v>
      </c>
      <c r="F638" s="238" t="s">
        <v>933</v>
      </c>
      <c r="G638" s="239" t="s">
        <v>315</v>
      </c>
      <c r="H638" s="240">
        <v>28.838999999999999</v>
      </c>
      <c r="I638" s="241"/>
      <c r="J638" s="242">
        <f>ROUND(I638*H638,2)</f>
        <v>0</v>
      </c>
      <c r="K638" s="238" t="s">
        <v>190</v>
      </c>
      <c r="L638" s="73"/>
      <c r="M638" s="243" t="s">
        <v>21</v>
      </c>
      <c r="N638" s="244" t="s">
        <v>47</v>
      </c>
      <c r="O638" s="48"/>
      <c r="P638" s="245">
        <f>O638*H638</f>
        <v>0</v>
      </c>
      <c r="Q638" s="245">
        <v>0.01255</v>
      </c>
      <c r="R638" s="245">
        <f>Q638*H638</f>
        <v>0.36192944999999999</v>
      </c>
      <c r="S638" s="245">
        <v>0</v>
      </c>
      <c r="T638" s="246">
        <f>S638*H638</f>
        <v>0</v>
      </c>
      <c r="AR638" s="25" t="s">
        <v>191</v>
      </c>
      <c r="AT638" s="25" t="s">
        <v>186</v>
      </c>
      <c r="AU638" s="25" t="s">
        <v>85</v>
      </c>
      <c r="AY638" s="25" t="s">
        <v>184</v>
      </c>
      <c r="BE638" s="247">
        <f>IF(N638="základní",J638,0)</f>
        <v>0</v>
      </c>
      <c r="BF638" s="247">
        <f>IF(N638="snížená",J638,0)</f>
        <v>0</v>
      </c>
      <c r="BG638" s="247">
        <f>IF(N638="zákl. přenesená",J638,0)</f>
        <v>0</v>
      </c>
      <c r="BH638" s="247">
        <f>IF(N638="sníž. přenesená",J638,0)</f>
        <v>0</v>
      </c>
      <c r="BI638" s="247">
        <f>IF(N638="nulová",J638,0)</f>
        <v>0</v>
      </c>
      <c r="BJ638" s="25" t="s">
        <v>83</v>
      </c>
      <c r="BK638" s="247">
        <f>ROUND(I638*H638,2)</f>
        <v>0</v>
      </c>
      <c r="BL638" s="25" t="s">
        <v>191</v>
      </c>
      <c r="BM638" s="25" t="s">
        <v>934</v>
      </c>
    </row>
    <row r="639" s="13" customFormat="1">
      <c r="B639" s="262"/>
      <c r="C639" s="263"/>
      <c r="D639" s="248" t="s">
        <v>195</v>
      </c>
      <c r="E639" s="264" t="s">
        <v>21</v>
      </c>
      <c r="F639" s="265" t="s">
        <v>935</v>
      </c>
      <c r="G639" s="263"/>
      <c r="H639" s="264" t="s">
        <v>21</v>
      </c>
      <c r="I639" s="266"/>
      <c r="J639" s="263"/>
      <c r="K639" s="263"/>
      <c r="L639" s="267"/>
      <c r="M639" s="268"/>
      <c r="N639" s="269"/>
      <c r="O639" s="269"/>
      <c r="P639" s="269"/>
      <c r="Q639" s="269"/>
      <c r="R639" s="269"/>
      <c r="S639" s="269"/>
      <c r="T639" s="270"/>
      <c r="AT639" s="271" t="s">
        <v>195</v>
      </c>
      <c r="AU639" s="271" t="s">
        <v>85</v>
      </c>
      <c r="AV639" s="13" t="s">
        <v>83</v>
      </c>
      <c r="AW639" s="13" t="s">
        <v>39</v>
      </c>
      <c r="AX639" s="13" t="s">
        <v>76</v>
      </c>
      <c r="AY639" s="271" t="s">
        <v>184</v>
      </c>
    </row>
    <row r="640" s="12" customFormat="1">
      <c r="B640" s="251"/>
      <c r="C640" s="252"/>
      <c r="D640" s="248" t="s">
        <v>195</v>
      </c>
      <c r="E640" s="253" t="s">
        <v>21</v>
      </c>
      <c r="F640" s="254" t="s">
        <v>936</v>
      </c>
      <c r="G640" s="252"/>
      <c r="H640" s="255">
        <v>28.838999999999999</v>
      </c>
      <c r="I640" s="256"/>
      <c r="J640" s="252"/>
      <c r="K640" s="252"/>
      <c r="L640" s="257"/>
      <c r="M640" s="258"/>
      <c r="N640" s="259"/>
      <c r="O640" s="259"/>
      <c r="P640" s="259"/>
      <c r="Q640" s="259"/>
      <c r="R640" s="259"/>
      <c r="S640" s="259"/>
      <c r="T640" s="260"/>
      <c r="AT640" s="261" t="s">
        <v>195</v>
      </c>
      <c r="AU640" s="261" t="s">
        <v>85</v>
      </c>
      <c r="AV640" s="12" t="s">
        <v>85</v>
      </c>
      <c r="AW640" s="12" t="s">
        <v>39</v>
      </c>
      <c r="AX640" s="12" t="s">
        <v>83</v>
      </c>
      <c r="AY640" s="261" t="s">
        <v>184</v>
      </c>
    </row>
    <row r="641" s="1" customFormat="1" ht="25.5" customHeight="1">
      <c r="B641" s="47"/>
      <c r="C641" s="236" t="s">
        <v>937</v>
      </c>
      <c r="D641" s="236" t="s">
        <v>186</v>
      </c>
      <c r="E641" s="237" t="s">
        <v>938</v>
      </c>
      <c r="F641" s="238" t="s">
        <v>939</v>
      </c>
      <c r="G641" s="239" t="s">
        <v>315</v>
      </c>
      <c r="H641" s="240">
        <v>49.049999999999997</v>
      </c>
      <c r="I641" s="241"/>
      <c r="J641" s="242">
        <f>ROUND(I641*H641,2)</f>
        <v>0</v>
      </c>
      <c r="K641" s="238" t="s">
        <v>190</v>
      </c>
      <c r="L641" s="73"/>
      <c r="M641" s="243" t="s">
        <v>21</v>
      </c>
      <c r="N641" s="244" t="s">
        <v>47</v>
      </c>
      <c r="O641" s="48"/>
      <c r="P641" s="245">
        <f>O641*H641</f>
        <v>0</v>
      </c>
      <c r="Q641" s="245">
        <v>0.021090000000000001</v>
      </c>
      <c r="R641" s="245">
        <f>Q641*H641</f>
        <v>1.0344644999999999</v>
      </c>
      <c r="S641" s="245">
        <v>0</v>
      </c>
      <c r="T641" s="246">
        <f>S641*H641</f>
        <v>0</v>
      </c>
      <c r="AR641" s="25" t="s">
        <v>191</v>
      </c>
      <c r="AT641" s="25" t="s">
        <v>186</v>
      </c>
      <c r="AU641" s="25" t="s">
        <v>85</v>
      </c>
      <c r="AY641" s="25" t="s">
        <v>184</v>
      </c>
      <c r="BE641" s="247">
        <f>IF(N641="základní",J641,0)</f>
        <v>0</v>
      </c>
      <c r="BF641" s="247">
        <f>IF(N641="snížená",J641,0)</f>
        <v>0</v>
      </c>
      <c r="BG641" s="247">
        <f>IF(N641="zákl. přenesená",J641,0)</f>
        <v>0</v>
      </c>
      <c r="BH641" s="247">
        <f>IF(N641="sníž. přenesená",J641,0)</f>
        <v>0</v>
      </c>
      <c r="BI641" s="247">
        <f>IF(N641="nulová",J641,0)</f>
        <v>0</v>
      </c>
      <c r="BJ641" s="25" t="s">
        <v>83</v>
      </c>
      <c r="BK641" s="247">
        <f>ROUND(I641*H641,2)</f>
        <v>0</v>
      </c>
      <c r="BL641" s="25" t="s">
        <v>191</v>
      </c>
      <c r="BM641" s="25" t="s">
        <v>940</v>
      </c>
    </row>
    <row r="642" s="13" customFormat="1">
      <c r="B642" s="262"/>
      <c r="C642" s="263"/>
      <c r="D642" s="248" t="s">
        <v>195</v>
      </c>
      <c r="E642" s="264" t="s">
        <v>21</v>
      </c>
      <c r="F642" s="265" t="s">
        <v>941</v>
      </c>
      <c r="G642" s="263"/>
      <c r="H642" s="264" t="s">
        <v>21</v>
      </c>
      <c r="I642" s="266"/>
      <c r="J642" s="263"/>
      <c r="K642" s="263"/>
      <c r="L642" s="267"/>
      <c r="M642" s="268"/>
      <c r="N642" s="269"/>
      <c r="O642" s="269"/>
      <c r="P642" s="269"/>
      <c r="Q642" s="269"/>
      <c r="R642" s="269"/>
      <c r="S642" s="269"/>
      <c r="T642" s="270"/>
      <c r="AT642" s="271" t="s">
        <v>195</v>
      </c>
      <c r="AU642" s="271" t="s">
        <v>85</v>
      </c>
      <c r="AV642" s="13" t="s">
        <v>83</v>
      </c>
      <c r="AW642" s="13" t="s">
        <v>39</v>
      </c>
      <c r="AX642" s="13" t="s">
        <v>76</v>
      </c>
      <c r="AY642" s="271" t="s">
        <v>184</v>
      </c>
    </row>
    <row r="643" s="12" customFormat="1">
      <c r="B643" s="251"/>
      <c r="C643" s="252"/>
      <c r="D643" s="248" t="s">
        <v>195</v>
      </c>
      <c r="E643" s="253" t="s">
        <v>21</v>
      </c>
      <c r="F643" s="254" t="s">
        <v>942</v>
      </c>
      <c r="G643" s="252"/>
      <c r="H643" s="255">
        <v>19.530000000000001</v>
      </c>
      <c r="I643" s="256"/>
      <c r="J643" s="252"/>
      <c r="K643" s="252"/>
      <c r="L643" s="257"/>
      <c r="M643" s="258"/>
      <c r="N643" s="259"/>
      <c r="O643" s="259"/>
      <c r="P643" s="259"/>
      <c r="Q643" s="259"/>
      <c r="R643" s="259"/>
      <c r="S643" s="259"/>
      <c r="T643" s="260"/>
      <c r="AT643" s="261" t="s">
        <v>195</v>
      </c>
      <c r="AU643" s="261" t="s">
        <v>85</v>
      </c>
      <c r="AV643" s="12" t="s">
        <v>85</v>
      </c>
      <c r="AW643" s="12" t="s">
        <v>39</v>
      </c>
      <c r="AX643" s="12" t="s">
        <v>76</v>
      </c>
      <c r="AY643" s="261" t="s">
        <v>184</v>
      </c>
    </row>
    <row r="644" s="13" customFormat="1">
      <c r="B644" s="262"/>
      <c r="C644" s="263"/>
      <c r="D644" s="248" t="s">
        <v>195</v>
      </c>
      <c r="E644" s="264" t="s">
        <v>21</v>
      </c>
      <c r="F644" s="265" t="s">
        <v>943</v>
      </c>
      <c r="G644" s="263"/>
      <c r="H644" s="264" t="s">
        <v>21</v>
      </c>
      <c r="I644" s="266"/>
      <c r="J644" s="263"/>
      <c r="K644" s="263"/>
      <c r="L644" s="267"/>
      <c r="M644" s="268"/>
      <c r="N644" s="269"/>
      <c r="O644" s="269"/>
      <c r="P644" s="269"/>
      <c r="Q644" s="269"/>
      <c r="R644" s="269"/>
      <c r="S644" s="269"/>
      <c r="T644" s="270"/>
      <c r="AT644" s="271" t="s">
        <v>195</v>
      </c>
      <c r="AU644" s="271" t="s">
        <v>85</v>
      </c>
      <c r="AV644" s="13" t="s">
        <v>83</v>
      </c>
      <c r="AW644" s="13" t="s">
        <v>39</v>
      </c>
      <c r="AX644" s="13" t="s">
        <v>76</v>
      </c>
      <c r="AY644" s="271" t="s">
        <v>184</v>
      </c>
    </row>
    <row r="645" s="12" customFormat="1">
      <c r="B645" s="251"/>
      <c r="C645" s="252"/>
      <c r="D645" s="248" t="s">
        <v>195</v>
      </c>
      <c r="E645" s="253" t="s">
        <v>21</v>
      </c>
      <c r="F645" s="254" t="s">
        <v>944</v>
      </c>
      <c r="G645" s="252"/>
      <c r="H645" s="255">
        <v>7.1289999999999996</v>
      </c>
      <c r="I645" s="256"/>
      <c r="J645" s="252"/>
      <c r="K645" s="252"/>
      <c r="L645" s="257"/>
      <c r="M645" s="258"/>
      <c r="N645" s="259"/>
      <c r="O645" s="259"/>
      <c r="P645" s="259"/>
      <c r="Q645" s="259"/>
      <c r="R645" s="259"/>
      <c r="S645" s="259"/>
      <c r="T645" s="260"/>
      <c r="AT645" s="261" t="s">
        <v>195</v>
      </c>
      <c r="AU645" s="261" t="s">
        <v>85</v>
      </c>
      <c r="AV645" s="12" t="s">
        <v>85</v>
      </c>
      <c r="AW645" s="12" t="s">
        <v>39</v>
      </c>
      <c r="AX645" s="12" t="s">
        <v>76</v>
      </c>
      <c r="AY645" s="261" t="s">
        <v>184</v>
      </c>
    </row>
    <row r="646" s="12" customFormat="1">
      <c r="B646" s="251"/>
      <c r="C646" s="252"/>
      <c r="D646" s="248" t="s">
        <v>195</v>
      </c>
      <c r="E646" s="253" t="s">
        <v>21</v>
      </c>
      <c r="F646" s="254" t="s">
        <v>945</v>
      </c>
      <c r="G646" s="252"/>
      <c r="H646" s="255">
        <v>27.298999999999999</v>
      </c>
      <c r="I646" s="256"/>
      <c r="J646" s="252"/>
      <c r="K646" s="252"/>
      <c r="L646" s="257"/>
      <c r="M646" s="258"/>
      <c r="N646" s="259"/>
      <c r="O646" s="259"/>
      <c r="P646" s="259"/>
      <c r="Q646" s="259"/>
      <c r="R646" s="259"/>
      <c r="S646" s="259"/>
      <c r="T646" s="260"/>
      <c r="AT646" s="261" t="s">
        <v>195</v>
      </c>
      <c r="AU646" s="261" t="s">
        <v>85</v>
      </c>
      <c r="AV646" s="12" t="s">
        <v>85</v>
      </c>
      <c r="AW646" s="12" t="s">
        <v>39</v>
      </c>
      <c r="AX646" s="12" t="s">
        <v>76</v>
      </c>
      <c r="AY646" s="261" t="s">
        <v>184</v>
      </c>
    </row>
    <row r="647" s="12" customFormat="1">
      <c r="B647" s="251"/>
      <c r="C647" s="252"/>
      <c r="D647" s="248" t="s">
        <v>195</v>
      </c>
      <c r="E647" s="253" t="s">
        <v>21</v>
      </c>
      <c r="F647" s="254" t="s">
        <v>946</v>
      </c>
      <c r="G647" s="252"/>
      <c r="H647" s="255">
        <v>-1.744</v>
      </c>
      <c r="I647" s="256"/>
      <c r="J647" s="252"/>
      <c r="K647" s="252"/>
      <c r="L647" s="257"/>
      <c r="M647" s="258"/>
      <c r="N647" s="259"/>
      <c r="O647" s="259"/>
      <c r="P647" s="259"/>
      <c r="Q647" s="259"/>
      <c r="R647" s="259"/>
      <c r="S647" s="259"/>
      <c r="T647" s="260"/>
      <c r="AT647" s="261" t="s">
        <v>195</v>
      </c>
      <c r="AU647" s="261" t="s">
        <v>85</v>
      </c>
      <c r="AV647" s="12" t="s">
        <v>85</v>
      </c>
      <c r="AW647" s="12" t="s">
        <v>39</v>
      </c>
      <c r="AX647" s="12" t="s">
        <v>76</v>
      </c>
      <c r="AY647" s="261" t="s">
        <v>184</v>
      </c>
    </row>
    <row r="648" s="12" customFormat="1">
      <c r="B648" s="251"/>
      <c r="C648" s="252"/>
      <c r="D648" s="248" t="s">
        <v>195</v>
      </c>
      <c r="E648" s="253" t="s">
        <v>21</v>
      </c>
      <c r="F648" s="254" t="s">
        <v>947</v>
      </c>
      <c r="G648" s="252"/>
      <c r="H648" s="255">
        <v>-3.1640000000000001</v>
      </c>
      <c r="I648" s="256"/>
      <c r="J648" s="252"/>
      <c r="K648" s="252"/>
      <c r="L648" s="257"/>
      <c r="M648" s="258"/>
      <c r="N648" s="259"/>
      <c r="O648" s="259"/>
      <c r="P648" s="259"/>
      <c r="Q648" s="259"/>
      <c r="R648" s="259"/>
      <c r="S648" s="259"/>
      <c r="T648" s="260"/>
      <c r="AT648" s="261" t="s">
        <v>195</v>
      </c>
      <c r="AU648" s="261" t="s">
        <v>85</v>
      </c>
      <c r="AV648" s="12" t="s">
        <v>85</v>
      </c>
      <c r="AW648" s="12" t="s">
        <v>39</v>
      </c>
      <c r="AX648" s="12" t="s">
        <v>76</v>
      </c>
      <c r="AY648" s="261" t="s">
        <v>184</v>
      </c>
    </row>
    <row r="649" s="14" customFormat="1">
      <c r="B649" s="272"/>
      <c r="C649" s="273"/>
      <c r="D649" s="248" t="s">
        <v>195</v>
      </c>
      <c r="E649" s="274" t="s">
        <v>21</v>
      </c>
      <c r="F649" s="275" t="s">
        <v>211</v>
      </c>
      <c r="G649" s="273"/>
      <c r="H649" s="276">
        <v>49.049999999999997</v>
      </c>
      <c r="I649" s="277"/>
      <c r="J649" s="273"/>
      <c r="K649" s="273"/>
      <c r="L649" s="278"/>
      <c r="M649" s="279"/>
      <c r="N649" s="280"/>
      <c r="O649" s="280"/>
      <c r="P649" s="280"/>
      <c r="Q649" s="280"/>
      <c r="R649" s="280"/>
      <c r="S649" s="280"/>
      <c r="T649" s="281"/>
      <c r="AT649" s="282" t="s">
        <v>195</v>
      </c>
      <c r="AU649" s="282" t="s">
        <v>85</v>
      </c>
      <c r="AV649" s="14" t="s">
        <v>191</v>
      </c>
      <c r="AW649" s="14" t="s">
        <v>39</v>
      </c>
      <c r="AX649" s="14" t="s">
        <v>83</v>
      </c>
      <c r="AY649" s="282" t="s">
        <v>184</v>
      </c>
    </row>
    <row r="650" s="1" customFormat="1" ht="25.5" customHeight="1">
      <c r="B650" s="47"/>
      <c r="C650" s="236" t="s">
        <v>948</v>
      </c>
      <c r="D650" s="236" t="s">
        <v>186</v>
      </c>
      <c r="E650" s="237" t="s">
        <v>949</v>
      </c>
      <c r="F650" s="238" t="s">
        <v>950</v>
      </c>
      <c r="G650" s="239" t="s">
        <v>315</v>
      </c>
      <c r="H650" s="240">
        <v>33.692</v>
      </c>
      <c r="I650" s="241"/>
      <c r="J650" s="242">
        <f>ROUND(I650*H650,2)</f>
        <v>0</v>
      </c>
      <c r="K650" s="238" t="s">
        <v>190</v>
      </c>
      <c r="L650" s="73"/>
      <c r="M650" s="243" t="s">
        <v>21</v>
      </c>
      <c r="N650" s="244" t="s">
        <v>47</v>
      </c>
      <c r="O650" s="48"/>
      <c r="P650" s="245">
        <f>O650*H650</f>
        <v>0</v>
      </c>
      <c r="Q650" s="245">
        <v>0.033739999999999999</v>
      </c>
      <c r="R650" s="245">
        <f>Q650*H650</f>
        <v>1.13676808</v>
      </c>
      <c r="S650" s="245">
        <v>0</v>
      </c>
      <c r="T650" s="246">
        <f>S650*H650</f>
        <v>0</v>
      </c>
      <c r="AR650" s="25" t="s">
        <v>191</v>
      </c>
      <c r="AT650" s="25" t="s">
        <v>186</v>
      </c>
      <c r="AU650" s="25" t="s">
        <v>85</v>
      </c>
      <c r="AY650" s="25" t="s">
        <v>184</v>
      </c>
      <c r="BE650" s="247">
        <f>IF(N650="základní",J650,0)</f>
        <v>0</v>
      </c>
      <c r="BF650" s="247">
        <f>IF(N650="snížená",J650,0)</f>
        <v>0</v>
      </c>
      <c r="BG650" s="247">
        <f>IF(N650="zákl. přenesená",J650,0)</f>
        <v>0</v>
      </c>
      <c r="BH650" s="247">
        <f>IF(N650="sníž. přenesená",J650,0)</f>
        <v>0</v>
      </c>
      <c r="BI650" s="247">
        <f>IF(N650="nulová",J650,0)</f>
        <v>0</v>
      </c>
      <c r="BJ650" s="25" t="s">
        <v>83</v>
      </c>
      <c r="BK650" s="247">
        <f>ROUND(I650*H650,2)</f>
        <v>0</v>
      </c>
      <c r="BL650" s="25" t="s">
        <v>191</v>
      </c>
      <c r="BM650" s="25" t="s">
        <v>951</v>
      </c>
    </row>
    <row r="651" s="13" customFormat="1">
      <c r="B651" s="262"/>
      <c r="C651" s="263"/>
      <c r="D651" s="248" t="s">
        <v>195</v>
      </c>
      <c r="E651" s="264" t="s">
        <v>21</v>
      </c>
      <c r="F651" s="265" t="s">
        <v>952</v>
      </c>
      <c r="G651" s="263"/>
      <c r="H651" s="264" t="s">
        <v>21</v>
      </c>
      <c r="I651" s="266"/>
      <c r="J651" s="263"/>
      <c r="K651" s="263"/>
      <c r="L651" s="267"/>
      <c r="M651" s="268"/>
      <c r="N651" s="269"/>
      <c r="O651" s="269"/>
      <c r="P651" s="269"/>
      <c r="Q651" s="269"/>
      <c r="R651" s="269"/>
      <c r="S651" s="269"/>
      <c r="T651" s="270"/>
      <c r="AT651" s="271" t="s">
        <v>195</v>
      </c>
      <c r="AU651" s="271" t="s">
        <v>85</v>
      </c>
      <c r="AV651" s="13" t="s">
        <v>83</v>
      </c>
      <c r="AW651" s="13" t="s">
        <v>39</v>
      </c>
      <c r="AX651" s="13" t="s">
        <v>76</v>
      </c>
      <c r="AY651" s="271" t="s">
        <v>184</v>
      </c>
    </row>
    <row r="652" s="12" customFormat="1">
      <c r="B652" s="251"/>
      <c r="C652" s="252"/>
      <c r="D652" s="248" t="s">
        <v>195</v>
      </c>
      <c r="E652" s="253" t="s">
        <v>21</v>
      </c>
      <c r="F652" s="254" t="s">
        <v>953</v>
      </c>
      <c r="G652" s="252"/>
      <c r="H652" s="255">
        <v>33.692</v>
      </c>
      <c r="I652" s="256"/>
      <c r="J652" s="252"/>
      <c r="K652" s="252"/>
      <c r="L652" s="257"/>
      <c r="M652" s="258"/>
      <c r="N652" s="259"/>
      <c r="O652" s="259"/>
      <c r="P652" s="259"/>
      <c r="Q652" s="259"/>
      <c r="R652" s="259"/>
      <c r="S652" s="259"/>
      <c r="T652" s="260"/>
      <c r="AT652" s="261" t="s">
        <v>195</v>
      </c>
      <c r="AU652" s="261" t="s">
        <v>85</v>
      </c>
      <c r="AV652" s="12" t="s">
        <v>85</v>
      </c>
      <c r="AW652" s="12" t="s">
        <v>39</v>
      </c>
      <c r="AX652" s="12" t="s">
        <v>83</v>
      </c>
      <c r="AY652" s="261" t="s">
        <v>184</v>
      </c>
    </row>
    <row r="653" s="1" customFormat="1" ht="25.5" customHeight="1">
      <c r="B653" s="47"/>
      <c r="C653" s="236" t="s">
        <v>954</v>
      </c>
      <c r="D653" s="236" t="s">
        <v>186</v>
      </c>
      <c r="E653" s="237" t="s">
        <v>955</v>
      </c>
      <c r="F653" s="238" t="s">
        <v>956</v>
      </c>
      <c r="G653" s="239" t="s">
        <v>315</v>
      </c>
      <c r="H653" s="240">
        <v>3.4500000000000002</v>
      </c>
      <c r="I653" s="241"/>
      <c r="J653" s="242">
        <f>ROUND(I653*H653,2)</f>
        <v>0</v>
      </c>
      <c r="K653" s="238" t="s">
        <v>190</v>
      </c>
      <c r="L653" s="73"/>
      <c r="M653" s="243" t="s">
        <v>21</v>
      </c>
      <c r="N653" s="244" t="s">
        <v>47</v>
      </c>
      <c r="O653" s="48"/>
      <c r="P653" s="245">
        <f>O653*H653</f>
        <v>0</v>
      </c>
      <c r="Q653" s="245">
        <v>0.0315</v>
      </c>
      <c r="R653" s="245">
        <f>Q653*H653</f>
        <v>0.10867500000000001</v>
      </c>
      <c r="S653" s="245">
        <v>0</v>
      </c>
      <c r="T653" s="246">
        <f>S653*H653</f>
        <v>0</v>
      </c>
      <c r="AR653" s="25" t="s">
        <v>191</v>
      </c>
      <c r="AT653" s="25" t="s">
        <v>186</v>
      </c>
      <c r="AU653" s="25" t="s">
        <v>85</v>
      </c>
      <c r="AY653" s="25" t="s">
        <v>184</v>
      </c>
      <c r="BE653" s="247">
        <f>IF(N653="základní",J653,0)</f>
        <v>0</v>
      </c>
      <c r="BF653" s="247">
        <f>IF(N653="snížená",J653,0)</f>
        <v>0</v>
      </c>
      <c r="BG653" s="247">
        <f>IF(N653="zákl. přenesená",J653,0)</f>
        <v>0</v>
      </c>
      <c r="BH653" s="247">
        <f>IF(N653="sníž. přenesená",J653,0)</f>
        <v>0</v>
      </c>
      <c r="BI653" s="247">
        <f>IF(N653="nulová",J653,0)</f>
        <v>0</v>
      </c>
      <c r="BJ653" s="25" t="s">
        <v>83</v>
      </c>
      <c r="BK653" s="247">
        <f>ROUND(I653*H653,2)</f>
        <v>0</v>
      </c>
      <c r="BL653" s="25" t="s">
        <v>191</v>
      </c>
      <c r="BM653" s="25" t="s">
        <v>957</v>
      </c>
    </row>
    <row r="654" s="1" customFormat="1">
      <c r="B654" s="47"/>
      <c r="C654" s="75"/>
      <c r="D654" s="248" t="s">
        <v>193</v>
      </c>
      <c r="E654" s="75"/>
      <c r="F654" s="249" t="s">
        <v>958</v>
      </c>
      <c r="G654" s="75"/>
      <c r="H654" s="75"/>
      <c r="I654" s="204"/>
      <c r="J654" s="75"/>
      <c r="K654" s="75"/>
      <c r="L654" s="73"/>
      <c r="M654" s="250"/>
      <c r="N654" s="48"/>
      <c r="O654" s="48"/>
      <c r="P654" s="48"/>
      <c r="Q654" s="48"/>
      <c r="R654" s="48"/>
      <c r="S654" s="48"/>
      <c r="T654" s="96"/>
      <c r="AT654" s="25" t="s">
        <v>193</v>
      </c>
      <c r="AU654" s="25" t="s">
        <v>85</v>
      </c>
    </row>
    <row r="655" s="12" customFormat="1">
      <c r="B655" s="251"/>
      <c r="C655" s="252"/>
      <c r="D655" s="248" t="s">
        <v>195</v>
      </c>
      <c r="E655" s="253" t="s">
        <v>21</v>
      </c>
      <c r="F655" s="254" t="s">
        <v>959</v>
      </c>
      <c r="G655" s="252"/>
      <c r="H655" s="255">
        <v>3.4500000000000002</v>
      </c>
      <c r="I655" s="256"/>
      <c r="J655" s="252"/>
      <c r="K655" s="252"/>
      <c r="L655" s="257"/>
      <c r="M655" s="258"/>
      <c r="N655" s="259"/>
      <c r="O655" s="259"/>
      <c r="P655" s="259"/>
      <c r="Q655" s="259"/>
      <c r="R655" s="259"/>
      <c r="S655" s="259"/>
      <c r="T655" s="260"/>
      <c r="AT655" s="261" t="s">
        <v>195</v>
      </c>
      <c r="AU655" s="261" t="s">
        <v>85</v>
      </c>
      <c r="AV655" s="12" t="s">
        <v>85</v>
      </c>
      <c r="AW655" s="12" t="s">
        <v>39</v>
      </c>
      <c r="AX655" s="12" t="s">
        <v>83</v>
      </c>
      <c r="AY655" s="261" t="s">
        <v>184</v>
      </c>
    </row>
    <row r="656" s="1" customFormat="1" ht="25.5" customHeight="1">
      <c r="B656" s="47"/>
      <c r="C656" s="236" t="s">
        <v>960</v>
      </c>
      <c r="D656" s="236" t="s">
        <v>186</v>
      </c>
      <c r="E656" s="237" t="s">
        <v>961</v>
      </c>
      <c r="F656" s="238" t="s">
        <v>962</v>
      </c>
      <c r="G656" s="239" t="s">
        <v>315</v>
      </c>
      <c r="H656" s="240">
        <v>3.4500000000000002</v>
      </c>
      <c r="I656" s="241"/>
      <c r="J656" s="242">
        <f>ROUND(I656*H656,2)</f>
        <v>0</v>
      </c>
      <c r="K656" s="238" t="s">
        <v>190</v>
      </c>
      <c r="L656" s="73"/>
      <c r="M656" s="243" t="s">
        <v>21</v>
      </c>
      <c r="N656" s="244" t="s">
        <v>47</v>
      </c>
      <c r="O656" s="48"/>
      <c r="P656" s="245">
        <f>O656*H656</f>
        <v>0</v>
      </c>
      <c r="Q656" s="245">
        <v>0.0096799999999999994</v>
      </c>
      <c r="R656" s="245">
        <f>Q656*H656</f>
        <v>0.033396000000000002</v>
      </c>
      <c r="S656" s="245">
        <v>0</v>
      </c>
      <c r="T656" s="246">
        <f>S656*H656</f>
        <v>0</v>
      </c>
      <c r="AR656" s="25" t="s">
        <v>191</v>
      </c>
      <c r="AT656" s="25" t="s">
        <v>186</v>
      </c>
      <c r="AU656" s="25" t="s">
        <v>85</v>
      </c>
      <c r="AY656" s="25" t="s">
        <v>184</v>
      </c>
      <c r="BE656" s="247">
        <f>IF(N656="základní",J656,0)</f>
        <v>0</v>
      </c>
      <c r="BF656" s="247">
        <f>IF(N656="snížená",J656,0)</f>
        <v>0</v>
      </c>
      <c r="BG656" s="247">
        <f>IF(N656="zákl. přenesená",J656,0)</f>
        <v>0</v>
      </c>
      <c r="BH656" s="247">
        <f>IF(N656="sníž. přenesená",J656,0)</f>
        <v>0</v>
      </c>
      <c r="BI656" s="247">
        <f>IF(N656="nulová",J656,0)</f>
        <v>0</v>
      </c>
      <c r="BJ656" s="25" t="s">
        <v>83</v>
      </c>
      <c r="BK656" s="247">
        <f>ROUND(I656*H656,2)</f>
        <v>0</v>
      </c>
      <c r="BL656" s="25" t="s">
        <v>191</v>
      </c>
      <c r="BM656" s="25" t="s">
        <v>963</v>
      </c>
    </row>
    <row r="657" s="12" customFormat="1">
      <c r="B657" s="251"/>
      <c r="C657" s="252"/>
      <c r="D657" s="248" t="s">
        <v>195</v>
      </c>
      <c r="E657" s="253" t="s">
        <v>21</v>
      </c>
      <c r="F657" s="254" t="s">
        <v>964</v>
      </c>
      <c r="G657" s="252"/>
      <c r="H657" s="255">
        <v>3.4500000000000002</v>
      </c>
      <c r="I657" s="256"/>
      <c r="J657" s="252"/>
      <c r="K657" s="252"/>
      <c r="L657" s="257"/>
      <c r="M657" s="258"/>
      <c r="N657" s="259"/>
      <c r="O657" s="259"/>
      <c r="P657" s="259"/>
      <c r="Q657" s="259"/>
      <c r="R657" s="259"/>
      <c r="S657" s="259"/>
      <c r="T657" s="260"/>
      <c r="AT657" s="261" t="s">
        <v>195</v>
      </c>
      <c r="AU657" s="261" t="s">
        <v>85</v>
      </c>
      <c r="AV657" s="12" t="s">
        <v>85</v>
      </c>
      <c r="AW657" s="12" t="s">
        <v>39</v>
      </c>
      <c r="AX657" s="12" t="s">
        <v>83</v>
      </c>
      <c r="AY657" s="261" t="s">
        <v>184</v>
      </c>
    </row>
    <row r="658" s="1" customFormat="1" ht="25.5" customHeight="1">
      <c r="B658" s="47"/>
      <c r="C658" s="236" t="s">
        <v>965</v>
      </c>
      <c r="D658" s="236" t="s">
        <v>186</v>
      </c>
      <c r="E658" s="237" t="s">
        <v>966</v>
      </c>
      <c r="F658" s="238" t="s">
        <v>967</v>
      </c>
      <c r="G658" s="239" t="s">
        <v>315</v>
      </c>
      <c r="H658" s="240">
        <v>11.24</v>
      </c>
      <c r="I658" s="241"/>
      <c r="J658" s="242">
        <f>ROUND(I658*H658,2)</f>
        <v>0</v>
      </c>
      <c r="K658" s="238" t="s">
        <v>190</v>
      </c>
      <c r="L658" s="73"/>
      <c r="M658" s="243" t="s">
        <v>21</v>
      </c>
      <c r="N658" s="244" t="s">
        <v>47</v>
      </c>
      <c r="O658" s="48"/>
      <c r="P658" s="245">
        <f>O658*H658</f>
        <v>0</v>
      </c>
      <c r="Q658" s="245">
        <v>0.0073499999999999998</v>
      </c>
      <c r="R658" s="245">
        <f>Q658*H658</f>
        <v>0.082613999999999993</v>
      </c>
      <c r="S658" s="245">
        <v>0</v>
      </c>
      <c r="T658" s="246">
        <f>S658*H658</f>
        <v>0</v>
      </c>
      <c r="AR658" s="25" t="s">
        <v>191</v>
      </c>
      <c r="AT658" s="25" t="s">
        <v>186</v>
      </c>
      <c r="AU658" s="25" t="s">
        <v>85</v>
      </c>
      <c r="AY658" s="25" t="s">
        <v>184</v>
      </c>
      <c r="BE658" s="247">
        <f>IF(N658="základní",J658,0)</f>
        <v>0</v>
      </c>
      <c r="BF658" s="247">
        <f>IF(N658="snížená",J658,0)</f>
        <v>0</v>
      </c>
      <c r="BG658" s="247">
        <f>IF(N658="zákl. přenesená",J658,0)</f>
        <v>0</v>
      </c>
      <c r="BH658" s="247">
        <f>IF(N658="sníž. přenesená",J658,0)</f>
        <v>0</v>
      </c>
      <c r="BI658" s="247">
        <f>IF(N658="nulová",J658,0)</f>
        <v>0</v>
      </c>
      <c r="BJ658" s="25" t="s">
        <v>83</v>
      </c>
      <c r="BK658" s="247">
        <f>ROUND(I658*H658,2)</f>
        <v>0</v>
      </c>
      <c r="BL658" s="25" t="s">
        <v>191</v>
      </c>
      <c r="BM658" s="25" t="s">
        <v>968</v>
      </c>
    </row>
    <row r="659" s="13" customFormat="1">
      <c r="B659" s="262"/>
      <c r="C659" s="263"/>
      <c r="D659" s="248" t="s">
        <v>195</v>
      </c>
      <c r="E659" s="264" t="s">
        <v>21</v>
      </c>
      <c r="F659" s="265" t="s">
        <v>419</v>
      </c>
      <c r="G659" s="263"/>
      <c r="H659" s="264" t="s">
        <v>21</v>
      </c>
      <c r="I659" s="266"/>
      <c r="J659" s="263"/>
      <c r="K659" s="263"/>
      <c r="L659" s="267"/>
      <c r="M659" s="268"/>
      <c r="N659" s="269"/>
      <c r="O659" s="269"/>
      <c r="P659" s="269"/>
      <c r="Q659" s="269"/>
      <c r="R659" s="269"/>
      <c r="S659" s="269"/>
      <c r="T659" s="270"/>
      <c r="AT659" s="271" t="s">
        <v>195</v>
      </c>
      <c r="AU659" s="271" t="s">
        <v>85</v>
      </c>
      <c r="AV659" s="13" t="s">
        <v>83</v>
      </c>
      <c r="AW659" s="13" t="s">
        <v>39</v>
      </c>
      <c r="AX659" s="13" t="s">
        <v>76</v>
      </c>
      <c r="AY659" s="271" t="s">
        <v>184</v>
      </c>
    </row>
    <row r="660" s="12" customFormat="1">
      <c r="B660" s="251"/>
      <c r="C660" s="252"/>
      <c r="D660" s="248" t="s">
        <v>195</v>
      </c>
      <c r="E660" s="253" t="s">
        <v>21</v>
      </c>
      <c r="F660" s="254" t="s">
        <v>969</v>
      </c>
      <c r="G660" s="252"/>
      <c r="H660" s="255">
        <v>11.24</v>
      </c>
      <c r="I660" s="256"/>
      <c r="J660" s="252"/>
      <c r="K660" s="252"/>
      <c r="L660" s="257"/>
      <c r="M660" s="258"/>
      <c r="N660" s="259"/>
      <c r="O660" s="259"/>
      <c r="P660" s="259"/>
      <c r="Q660" s="259"/>
      <c r="R660" s="259"/>
      <c r="S660" s="259"/>
      <c r="T660" s="260"/>
      <c r="AT660" s="261" t="s">
        <v>195</v>
      </c>
      <c r="AU660" s="261" t="s">
        <v>85</v>
      </c>
      <c r="AV660" s="12" t="s">
        <v>85</v>
      </c>
      <c r="AW660" s="12" t="s">
        <v>39</v>
      </c>
      <c r="AX660" s="12" t="s">
        <v>83</v>
      </c>
      <c r="AY660" s="261" t="s">
        <v>184</v>
      </c>
    </row>
    <row r="661" s="1" customFormat="1" ht="38.25" customHeight="1">
      <c r="B661" s="47"/>
      <c r="C661" s="236" t="s">
        <v>970</v>
      </c>
      <c r="D661" s="236" t="s">
        <v>186</v>
      </c>
      <c r="E661" s="237" t="s">
        <v>971</v>
      </c>
      <c r="F661" s="238" t="s">
        <v>972</v>
      </c>
      <c r="G661" s="239" t="s">
        <v>315</v>
      </c>
      <c r="H661" s="240">
        <v>11.24</v>
      </c>
      <c r="I661" s="241"/>
      <c r="J661" s="242">
        <f>ROUND(I661*H661,2)</f>
        <v>0</v>
      </c>
      <c r="K661" s="238" t="s">
        <v>190</v>
      </c>
      <c r="L661" s="73"/>
      <c r="M661" s="243" t="s">
        <v>21</v>
      </c>
      <c r="N661" s="244" t="s">
        <v>47</v>
      </c>
      <c r="O661" s="48"/>
      <c r="P661" s="245">
        <f>O661*H661</f>
        <v>0</v>
      </c>
      <c r="Q661" s="245">
        <v>0.026360000000000001</v>
      </c>
      <c r="R661" s="245">
        <f>Q661*H661</f>
        <v>0.29628640000000001</v>
      </c>
      <c r="S661" s="245">
        <v>0</v>
      </c>
      <c r="T661" s="246">
        <f>S661*H661</f>
        <v>0</v>
      </c>
      <c r="AR661" s="25" t="s">
        <v>191</v>
      </c>
      <c r="AT661" s="25" t="s">
        <v>186</v>
      </c>
      <c r="AU661" s="25" t="s">
        <v>85</v>
      </c>
      <c r="AY661" s="25" t="s">
        <v>184</v>
      </c>
      <c r="BE661" s="247">
        <f>IF(N661="základní",J661,0)</f>
        <v>0</v>
      </c>
      <c r="BF661" s="247">
        <f>IF(N661="snížená",J661,0)</f>
        <v>0</v>
      </c>
      <c r="BG661" s="247">
        <f>IF(N661="zákl. přenesená",J661,0)</f>
        <v>0</v>
      </c>
      <c r="BH661" s="247">
        <f>IF(N661="sníž. přenesená",J661,0)</f>
        <v>0</v>
      </c>
      <c r="BI661" s="247">
        <f>IF(N661="nulová",J661,0)</f>
        <v>0</v>
      </c>
      <c r="BJ661" s="25" t="s">
        <v>83</v>
      </c>
      <c r="BK661" s="247">
        <f>ROUND(I661*H661,2)</f>
        <v>0</v>
      </c>
      <c r="BL661" s="25" t="s">
        <v>191</v>
      </c>
      <c r="BM661" s="25" t="s">
        <v>973</v>
      </c>
    </row>
    <row r="662" s="1" customFormat="1">
      <c r="B662" s="47"/>
      <c r="C662" s="75"/>
      <c r="D662" s="248" t="s">
        <v>193</v>
      </c>
      <c r="E662" s="75"/>
      <c r="F662" s="249" t="s">
        <v>958</v>
      </c>
      <c r="G662" s="75"/>
      <c r="H662" s="75"/>
      <c r="I662" s="204"/>
      <c r="J662" s="75"/>
      <c r="K662" s="75"/>
      <c r="L662" s="73"/>
      <c r="M662" s="250"/>
      <c r="N662" s="48"/>
      <c r="O662" s="48"/>
      <c r="P662" s="48"/>
      <c r="Q662" s="48"/>
      <c r="R662" s="48"/>
      <c r="S662" s="48"/>
      <c r="T662" s="96"/>
      <c r="AT662" s="25" t="s">
        <v>193</v>
      </c>
      <c r="AU662" s="25" t="s">
        <v>85</v>
      </c>
    </row>
    <row r="663" s="1" customFormat="1" ht="25.5" customHeight="1">
      <c r="B663" s="47"/>
      <c r="C663" s="236" t="s">
        <v>974</v>
      </c>
      <c r="D663" s="236" t="s">
        <v>186</v>
      </c>
      <c r="E663" s="237" t="s">
        <v>975</v>
      </c>
      <c r="F663" s="238" t="s">
        <v>976</v>
      </c>
      <c r="G663" s="239" t="s">
        <v>315</v>
      </c>
      <c r="H663" s="240">
        <v>35.509</v>
      </c>
      <c r="I663" s="241"/>
      <c r="J663" s="242">
        <f>ROUND(I663*H663,2)</f>
        <v>0</v>
      </c>
      <c r="K663" s="238" t="s">
        <v>190</v>
      </c>
      <c r="L663" s="73"/>
      <c r="M663" s="243" t="s">
        <v>21</v>
      </c>
      <c r="N663" s="244" t="s">
        <v>47</v>
      </c>
      <c r="O663" s="48"/>
      <c r="P663" s="245">
        <f>O663*H663</f>
        <v>0</v>
      </c>
      <c r="Q663" s="245">
        <v>0.00012</v>
      </c>
      <c r="R663" s="245">
        <f>Q663*H663</f>
        <v>0.0042610800000000004</v>
      </c>
      <c r="S663" s="245">
        <v>0</v>
      </c>
      <c r="T663" s="246">
        <f>S663*H663</f>
        <v>0</v>
      </c>
      <c r="AR663" s="25" t="s">
        <v>191</v>
      </c>
      <c r="AT663" s="25" t="s">
        <v>186</v>
      </c>
      <c r="AU663" s="25" t="s">
        <v>85</v>
      </c>
      <c r="AY663" s="25" t="s">
        <v>184</v>
      </c>
      <c r="BE663" s="247">
        <f>IF(N663="základní",J663,0)</f>
        <v>0</v>
      </c>
      <c r="BF663" s="247">
        <f>IF(N663="snížená",J663,0)</f>
        <v>0</v>
      </c>
      <c r="BG663" s="247">
        <f>IF(N663="zákl. přenesená",J663,0)</f>
        <v>0</v>
      </c>
      <c r="BH663" s="247">
        <f>IF(N663="sníž. přenesená",J663,0)</f>
        <v>0</v>
      </c>
      <c r="BI663" s="247">
        <f>IF(N663="nulová",J663,0)</f>
        <v>0</v>
      </c>
      <c r="BJ663" s="25" t="s">
        <v>83</v>
      </c>
      <c r="BK663" s="247">
        <f>ROUND(I663*H663,2)</f>
        <v>0</v>
      </c>
      <c r="BL663" s="25" t="s">
        <v>191</v>
      </c>
      <c r="BM663" s="25" t="s">
        <v>977</v>
      </c>
    </row>
    <row r="664" s="1" customFormat="1">
      <c r="B664" s="47"/>
      <c r="C664" s="75"/>
      <c r="D664" s="248" t="s">
        <v>193</v>
      </c>
      <c r="E664" s="75"/>
      <c r="F664" s="249" t="s">
        <v>978</v>
      </c>
      <c r="G664" s="75"/>
      <c r="H664" s="75"/>
      <c r="I664" s="204"/>
      <c r="J664" s="75"/>
      <c r="K664" s="75"/>
      <c r="L664" s="73"/>
      <c r="M664" s="250"/>
      <c r="N664" s="48"/>
      <c r="O664" s="48"/>
      <c r="P664" s="48"/>
      <c r="Q664" s="48"/>
      <c r="R664" s="48"/>
      <c r="S664" s="48"/>
      <c r="T664" s="96"/>
      <c r="AT664" s="25" t="s">
        <v>193</v>
      </c>
      <c r="AU664" s="25" t="s">
        <v>85</v>
      </c>
    </row>
    <row r="665" s="12" customFormat="1">
      <c r="B665" s="251"/>
      <c r="C665" s="252"/>
      <c r="D665" s="248" t="s">
        <v>195</v>
      </c>
      <c r="E665" s="253" t="s">
        <v>21</v>
      </c>
      <c r="F665" s="254" t="s">
        <v>903</v>
      </c>
      <c r="G665" s="252"/>
      <c r="H665" s="255">
        <v>35.509</v>
      </c>
      <c r="I665" s="256"/>
      <c r="J665" s="252"/>
      <c r="K665" s="252"/>
      <c r="L665" s="257"/>
      <c r="M665" s="258"/>
      <c r="N665" s="259"/>
      <c r="O665" s="259"/>
      <c r="P665" s="259"/>
      <c r="Q665" s="259"/>
      <c r="R665" s="259"/>
      <c r="S665" s="259"/>
      <c r="T665" s="260"/>
      <c r="AT665" s="261" t="s">
        <v>195</v>
      </c>
      <c r="AU665" s="261" t="s">
        <v>85</v>
      </c>
      <c r="AV665" s="12" t="s">
        <v>85</v>
      </c>
      <c r="AW665" s="12" t="s">
        <v>39</v>
      </c>
      <c r="AX665" s="12" t="s">
        <v>83</v>
      </c>
      <c r="AY665" s="261" t="s">
        <v>184</v>
      </c>
    </row>
    <row r="666" s="1" customFormat="1" ht="16.5" customHeight="1">
      <c r="B666" s="47"/>
      <c r="C666" s="236" t="s">
        <v>979</v>
      </c>
      <c r="D666" s="236" t="s">
        <v>186</v>
      </c>
      <c r="E666" s="237" t="s">
        <v>980</v>
      </c>
      <c r="F666" s="238" t="s">
        <v>981</v>
      </c>
      <c r="G666" s="239" t="s">
        <v>315</v>
      </c>
      <c r="H666" s="240">
        <v>111.581</v>
      </c>
      <c r="I666" s="241"/>
      <c r="J666" s="242">
        <f>ROUND(I666*H666,2)</f>
        <v>0</v>
      </c>
      <c r="K666" s="238" t="s">
        <v>190</v>
      </c>
      <c r="L666" s="73"/>
      <c r="M666" s="243" t="s">
        <v>21</v>
      </c>
      <c r="N666" s="244" t="s">
        <v>47</v>
      </c>
      <c r="O666" s="48"/>
      <c r="P666" s="245">
        <f>O666*H666</f>
        <v>0</v>
      </c>
      <c r="Q666" s="245">
        <v>0</v>
      </c>
      <c r="R666" s="245">
        <f>Q666*H666</f>
        <v>0</v>
      </c>
      <c r="S666" s="245">
        <v>0</v>
      </c>
      <c r="T666" s="246">
        <f>S666*H666</f>
        <v>0</v>
      </c>
      <c r="AR666" s="25" t="s">
        <v>191</v>
      </c>
      <c r="AT666" s="25" t="s">
        <v>186</v>
      </c>
      <c r="AU666" s="25" t="s">
        <v>85</v>
      </c>
      <c r="AY666" s="25" t="s">
        <v>184</v>
      </c>
      <c r="BE666" s="247">
        <f>IF(N666="základní",J666,0)</f>
        <v>0</v>
      </c>
      <c r="BF666" s="247">
        <f>IF(N666="snížená",J666,0)</f>
        <v>0</v>
      </c>
      <c r="BG666" s="247">
        <f>IF(N666="zákl. přenesená",J666,0)</f>
        <v>0</v>
      </c>
      <c r="BH666" s="247">
        <f>IF(N666="sníž. přenesená",J666,0)</f>
        <v>0</v>
      </c>
      <c r="BI666" s="247">
        <f>IF(N666="nulová",J666,0)</f>
        <v>0</v>
      </c>
      <c r="BJ666" s="25" t="s">
        <v>83</v>
      </c>
      <c r="BK666" s="247">
        <f>ROUND(I666*H666,2)</f>
        <v>0</v>
      </c>
      <c r="BL666" s="25" t="s">
        <v>191</v>
      </c>
      <c r="BM666" s="25" t="s">
        <v>982</v>
      </c>
    </row>
    <row r="667" s="12" customFormat="1">
      <c r="B667" s="251"/>
      <c r="C667" s="252"/>
      <c r="D667" s="248" t="s">
        <v>195</v>
      </c>
      <c r="E667" s="253" t="s">
        <v>21</v>
      </c>
      <c r="F667" s="254" t="s">
        <v>983</v>
      </c>
      <c r="G667" s="252"/>
      <c r="H667" s="255">
        <v>111.581</v>
      </c>
      <c r="I667" s="256"/>
      <c r="J667" s="252"/>
      <c r="K667" s="252"/>
      <c r="L667" s="257"/>
      <c r="M667" s="258"/>
      <c r="N667" s="259"/>
      <c r="O667" s="259"/>
      <c r="P667" s="259"/>
      <c r="Q667" s="259"/>
      <c r="R667" s="259"/>
      <c r="S667" s="259"/>
      <c r="T667" s="260"/>
      <c r="AT667" s="261" t="s">
        <v>195</v>
      </c>
      <c r="AU667" s="261" t="s">
        <v>85</v>
      </c>
      <c r="AV667" s="12" t="s">
        <v>85</v>
      </c>
      <c r="AW667" s="12" t="s">
        <v>39</v>
      </c>
      <c r="AX667" s="12" t="s">
        <v>83</v>
      </c>
      <c r="AY667" s="261" t="s">
        <v>184</v>
      </c>
    </row>
    <row r="668" s="1" customFormat="1" ht="25.5" customHeight="1">
      <c r="B668" s="47"/>
      <c r="C668" s="236" t="s">
        <v>984</v>
      </c>
      <c r="D668" s="236" t="s">
        <v>186</v>
      </c>
      <c r="E668" s="237" t="s">
        <v>985</v>
      </c>
      <c r="F668" s="238" t="s">
        <v>986</v>
      </c>
      <c r="G668" s="239" t="s">
        <v>204</v>
      </c>
      <c r="H668" s="240">
        <v>2.2490000000000001</v>
      </c>
      <c r="I668" s="241"/>
      <c r="J668" s="242">
        <f>ROUND(I668*H668,2)</f>
        <v>0</v>
      </c>
      <c r="K668" s="238" t="s">
        <v>190</v>
      </c>
      <c r="L668" s="73"/>
      <c r="M668" s="243" t="s">
        <v>21</v>
      </c>
      <c r="N668" s="244" t="s">
        <v>47</v>
      </c>
      <c r="O668" s="48"/>
      <c r="P668" s="245">
        <f>O668*H668</f>
        <v>0</v>
      </c>
      <c r="Q668" s="245">
        <v>2.45329</v>
      </c>
      <c r="R668" s="245">
        <f>Q668*H668</f>
        <v>5.5174492100000005</v>
      </c>
      <c r="S668" s="245">
        <v>0</v>
      </c>
      <c r="T668" s="246">
        <f>S668*H668</f>
        <v>0</v>
      </c>
      <c r="AR668" s="25" t="s">
        <v>191</v>
      </c>
      <c r="AT668" s="25" t="s">
        <v>186</v>
      </c>
      <c r="AU668" s="25" t="s">
        <v>85</v>
      </c>
      <c r="AY668" s="25" t="s">
        <v>184</v>
      </c>
      <c r="BE668" s="247">
        <f>IF(N668="základní",J668,0)</f>
        <v>0</v>
      </c>
      <c r="BF668" s="247">
        <f>IF(N668="snížená",J668,0)</f>
        <v>0</v>
      </c>
      <c r="BG668" s="247">
        <f>IF(N668="zákl. přenesená",J668,0)</f>
        <v>0</v>
      </c>
      <c r="BH668" s="247">
        <f>IF(N668="sníž. přenesená",J668,0)</f>
        <v>0</v>
      </c>
      <c r="BI668" s="247">
        <f>IF(N668="nulová",J668,0)</f>
        <v>0</v>
      </c>
      <c r="BJ668" s="25" t="s">
        <v>83</v>
      </c>
      <c r="BK668" s="247">
        <f>ROUND(I668*H668,2)</f>
        <v>0</v>
      </c>
      <c r="BL668" s="25" t="s">
        <v>191</v>
      </c>
      <c r="BM668" s="25" t="s">
        <v>987</v>
      </c>
    </row>
    <row r="669" s="1" customFormat="1">
      <c r="B669" s="47"/>
      <c r="C669" s="75"/>
      <c r="D669" s="248" t="s">
        <v>193</v>
      </c>
      <c r="E669" s="75"/>
      <c r="F669" s="249" t="s">
        <v>988</v>
      </c>
      <c r="G669" s="75"/>
      <c r="H669" s="75"/>
      <c r="I669" s="204"/>
      <c r="J669" s="75"/>
      <c r="K669" s="75"/>
      <c r="L669" s="73"/>
      <c r="M669" s="250"/>
      <c r="N669" s="48"/>
      <c r="O669" s="48"/>
      <c r="P669" s="48"/>
      <c r="Q669" s="48"/>
      <c r="R669" s="48"/>
      <c r="S669" s="48"/>
      <c r="T669" s="96"/>
      <c r="AT669" s="25" t="s">
        <v>193</v>
      </c>
      <c r="AU669" s="25" t="s">
        <v>85</v>
      </c>
    </row>
    <row r="670" s="12" customFormat="1">
      <c r="B670" s="251"/>
      <c r="C670" s="252"/>
      <c r="D670" s="248" t="s">
        <v>195</v>
      </c>
      <c r="E670" s="253" t="s">
        <v>21</v>
      </c>
      <c r="F670" s="254" t="s">
        <v>989</v>
      </c>
      <c r="G670" s="252"/>
      <c r="H670" s="255">
        <v>0.22900000000000001</v>
      </c>
      <c r="I670" s="256"/>
      <c r="J670" s="252"/>
      <c r="K670" s="252"/>
      <c r="L670" s="257"/>
      <c r="M670" s="258"/>
      <c r="N670" s="259"/>
      <c r="O670" s="259"/>
      <c r="P670" s="259"/>
      <c r="Q670" s="259"/>
      <c r="R670" s="259"/>
      <c r="S670" s="259"/>
      <c r="T670" s="260"/>
      <c r="AT670" s="261" t="s">
        <v>195</v>
      </c>
      <c r="AU670" s="261" t="s">
        <v>85</v>
      </c>
      <c r="AV670" s="12" t="s">
        <v>85</v>
      </c>
      <c r="AW670" s="12" t="s">
        <v>39</v>
      </c>
      <c r="AX670" s="12" t="s">
        <v>76</v>
      </c>
      <c r="AY670" s="261" t="s">
        <v>184</v>
      </c>
    </row>
    <row r="671" s="12" customFormat="1">
      <c r="B671" s="251"/>
      <c r="C671" s="252"/>
      <c r="D671" s="248" t="s">
        <v>195</v>
      </c>
      <c r="E671" s="253" t="s">
        <v>21</v>
      </c>
      <c r="F671" s="254" t="s">
        <v>990</v>
      </c>
      <c r="G671" s="252"/>
      <c r="H671" s="255">
        <v>0.48799999999999999</v>
      </c>
      <c r="I671" s="256"/>
      <c r="J671" s="252"/>
      <c r="K671" s="252"/>
      <c r="L671" s="257"/>
      <c r="M671" s="258"/>
      <c r="N671" s="259"/>
      <c r="O671" s="259"/>
      <c r="P671" s="259"/>
      <c r="Q671" s="259"/>
      <c r="R671" s="259"/>
      <c r="S671" s="259"/>
      <c r="T671" s="260"/>
      <c r="AT671" s="261" t="s">
        <v>195</v>
      </c>
      <c r="AU671" s="261" t="s">
        <v>85</v>
      </c>
      <c r="AV671" s="12" t="s">
        <v>85</v>
      </c>
      <c r="AW671" s="12" t="s">
        <v>39</v>
      </c>
      <c r="AX671" s="12" t="s">
        <v>76</v>
      </c>
      <c r="AY671" s="261" t="s">
        <v>184</v>
      </c>
    </row>
    <row r="672" s="12" customFormat="1">
      <c r="B672" s="251"/>
      <c r="C672" s="252"/>
      <c r="D672" s="248" t="s">
        <v>195</v>
      </c>
      <c r="E672" s="253" t="s">
        <v>21</v>
      </c>
      <c r="F672" s="254" t="s">
        <v>991</v>
      </c>
      <c r="G672" s="252"/>
      <c r="H672" s="255">
        <v>1.03</v>
      </c>
      <c r="I672" s="256"/>
      <c r="J672" s="252"/>
      <c r="K672" s="252"/>
      <c r="L672" s="257"/>
      <c r="M672" s="258"/>
      <c r="N672" s="259"/>
      <c r="O672" s="259"/>
      <c r="P672" s="259"/>
      <c r="Q672" s="259"/>
      <c r="R672" s="259"/>
      <c r="S672" s="259"/>
      <c r="T672" s="260"/>
      <c r="AT672" s="261" t="s">
        <v>195</v>
      </c>
      <c r="AU672" s="261" t="s">
        <v>85</v>
      </c>
      <c r="AV672" s="12" t="s">
        <v>85</v>
      </c>
      <c r="AW672" s="12" t="s">
        <v>39</v>
      </c>
      <c r="AX672" s="12" t="s">
        <v>76</v>
      </c>
      <c r="AY672" s="261" t="s">
        <v>184</v>
      </c>
    </row>
    <row r="673" s="12" customFormat="1">
      <c r="B673" s="251"/>
      <c r="C673" s="252"/>
      <c r="D673" s="248" t="s">
        <v>195</v>
      </c>
      <c r="E673" s="253" t="s">
        <v>21</v>
      </c>
      <c r="F673" s="254" t="s">
        <v>992</v>
      </c>
      <c r="G673" s="252"/>
      <c r="H673" s="255">
        <v>0.502</v>
      </c>
      <c r="I673" s="256"/>
      <c r="J673" s="252"/>
      <c r="K673" s="252"/>
      <c r="L673" s="257"/>
      <c r="M673" s="258"/>
      <c r="N673" s="259"/>
      <c r="O673" s="259"/>
      <c r="P673" s="259"/>
      <c r="Q673" s="259"/>
      <c r="R673" s="259"/>
      <c r="S673" s="259"/>
      <c r="T673" s="260"/>
      <c r="AT673" s="261" t="s">
        <v>195</v>
      </c>
      <c r="AU673" s="261" t="s">
        <v>85</v>
      </c>
      <c r="AV673" s="12" t="s">
        <v>85</v>
      </c>
      <c r="AW673" s="12" t="s">
        <v>39</v>
      </c>
      <c r="AX673" s="12" t="s">
        <v>76</v>
      </c>
      <c r="AY673" s="261" t="s">
        <v>184</v>
      </c>
    </row>
    <row r="674" s="14" customFormat="1">
      <c r="B674" s="272"/>
      <c r="C674" s="273"/>
      <c r="D674" s="248" t="s">
        <v>195</v>
      </c>
      <c r="E674" s="274" t="s">
        <v>21</v>
      </c>
      <c r="F674" s="275" t="s">
        <v>211</v>
      </c>
      <c r="G674" s="273"/>
      <c r="H674" s="276">
        <v>2.2490000000000001</v>
      </c>
      <c r="I674" s="277"/>
      <c r="J674" s="273"/>
      <c r="K674" s="273"/>
      <c r="L674" s="278"/>
      <c r="M674" s="279"/>
      <c r="N674" s="280"/>
      <c r="O674" s="280"/>
      <c r="P674" s="280"/>
      <c r="Q674" s="280"/>
      <c r="R674" s="280"/>
      <c r="S674" s="280"/>
      <c r="T674" s="281"/>
      <c r="AT674" s="282" t="s">
        <v>195</v>
      </c>
      <c r="AU674" s="282" t="s">
        <v>85</v>
      </c>
      <c r="AV674" s="14" t="s">
        <v>191</v>
      </c>
      <c r="AW674" s="14" t="s">
        <v>39</v>
      </c>
      <c r="AX674" s="14" t="s">
        <v>83</v>
      </c>
      <c r="AY674" s="282" t="s">
        <v>184</v>
      </c>
    </row>
    <row r="675" s="1" customFormat="1" ht="25.5" customHeight="1">
      <c r="B675" s="47"/>
      <c r="C675" s="236" t="s">
        <v>993</v>
      </c>
      <c r="D675" s="236" t="s">
        <v>186</v>
      </c>
      <c r="E675" s="237" t="s">
        <v>994</v>
      </c>
      <c r="F675" s="238" t="s">
        <v>995</v>
      </c>
      <c r="G675" s="239" t="s">
        <v>204</v>
      </c>
      <c r="H675" s="240">
        <v>11.805</v>
      </c>
      <c r="I675" s="241"/>
      <c r="J675" s="242">
        <f>ROUND(I675*H675,2)</f>
        <v>0</v>
      </c>
      <c r="K675" s="238" t="s">
        <v>190</v>
      </c>
      <c r="L675" s="73"/>
      <c r="M675" s="243" t="s">
        <v>21</v>
      </c>
      <c r="N675" s="244" t="s">
        <v>47</v>
      </c>
      <c r="O675" s="48"/>
      <c r="P675" s="245">
        <f>O675*H675</f>
        <v>0</v>
      </c>
      <c r="Q675" s="245">
        <v>2.45329</v>
      </c>
      <c r="R675" s="245">
        <f>Q675*H675</f>
        <v>28.961088449999998</v>
      </c>
      <c r="S675" s="245">
        <v>0</v>
      </c>
      <c r="T675" s="246">
        <f>S675*H675</f>
        <v>0</v>
      </c>
      <c r="AR675" s="25" t="s">
        <v>191</v>
      </c>
      <c r="AT675" s="25" t="s">
        <v>186</v>
      </c>
      <c r="AU675" s="25" t="s">
        <v>85</v>
      </c>
      <c r="AY675" s="25" t="s">
        <v>184</v>
      </c>
      <c r="BE675" s="247">
        <f>IF(N675="základní",J675,0)</f>
        <v>0</v>
      </c>
      <c r="BF675" s="247">
        <f>IF(N675="snížená",J675,0)</f>
        <v>0</v>
      </c>
      <c r="BG675" s="247">
        <f>IF(N675="zákl. přenesená",J675,0)</f>
        <v>0</v>
      </c>
      <c r="BH675" s="247">
        <f>IF(N675="sníž. přenesená",J675,0)</f>
        <v>0</v>
      </c>
      <c r="BI675" s="247">
        <f>IF(N675="nulová",J675,0)</f>
        <v>0</v>
      </c>
      <c r="BJ675" s="25" t="s">
        <v>83</v>
      </c>
      <c r="BK675" s="247">
        <f>ROUND(I675*H675,2)</f>
        <v>0</v>
      </c>
      <c r="BL675" s="25" t="s">
        <v>191</v>
      </c>
      <c r="BM675" s="25" t="s">
        <v>996</v>
      </c>
    </row>
    <row r="676" s="1" customFormat="1">
      <c r="B676" s="47"/>
      <c r="C676" s="75"/>
      <c r="D676" s="248" t="s">
        <v>193</v>
      </c>
      <c r="E676" s="75"/>
      <c r="F676" s="249" t="s">
        <v>988</v>
      </c>
      <c r="G676" s="75"/>
      <c r="H676" s="75"/>
      <c r="I676" s="204"/>
      <c r="J676" s="75"/>
      <c r="K676" s="75"/>
      <c r="L676" s="73"/>
      <c r="M676" s="250"/>
      <c r="N676" s="48"/>
      <c r="O676" s="48"/>
      <c r="P676" s="48"/>
      <c r="Q676" s="48"/>
      <c r="R676" s="48"/>
      <c r="S676" s="48"/>
      <c r="T676" s="96"/>
      <c r="AT676" s="25" t="s">
        <v>193</v>
      </c>
      <c r="AU676" s="25" t="s">
        <v>85</v>
      </c>
    </row>
    <row r="677" s="13" customFormat="1">
      <c r="B677" s="262"/>
      <c r="C677" s="263"/>
      <c r="D677" s="248" t="s">
        <v>195</v>
      </c>
      <c r="E677" s="264" t="s">
        <v>21</v>
      </c>
      <c r="F677" s="265" t="s">
        <v>209</v>
      </c>
      <c r="G677" s="263"/>
      <c r="H677" s="264" t="s">
        <v>21</v>
      </c>
      <c r="I677" s="266"/>
      <c r="J677" s="263"/>
      <c r="K677" s="263"/>
      <c r="L677" s="267"/>
      <c r="M677" s="268"/>
      <c r="N677" s="269"/>
      <c r="O677" s="269"/>
      <c r="P677" s="269"/>
      <c r="Q677" s="269"/>
      <c r="R677" s="269"/>
      <c r="S677" s="269"/>
      <c r="T677" s="270"/>
      <c r="AT677" s="271" t="s">
        <v>195</v>
      </c>
      <c r="AU677" s="271" t="s">
        <v>85</v>
      </c>
      <c r="AV677" s="13" t="s">
        <v>83</v>
      </c>
      <c r="AW677" s="13" t="s">
        <v>39</v>
      </c>
      <c r="AX677" s="13" t="s">
        <v>76</v>
      </c>
      <c r="AY677" s="271" t="s">
        <v>184</v>
      </c>
    </row>
    <row r="678" s="12" customFormat="1">
      <c r="B678" s="251"/>
      <c r="C678" s="252"/>
      <c r="D678" s="248" t="s">
        <v>195</v>
      </c>
      <c r="E678" s="253" t="s">
        <v>21</v>
      </c>
      <c r="F678" s="254" t="s">
        <v>997</v>
      </c>
      <c r="G678" s="252"/>
      <c r="H678" s="255">
        <v>4.726</v>
      </c>
      <c r="I678" s="256"/>
      <c r="J678" s="252"/>
      <c r="K678" s="252"/>
      <c r="L678" s="257"/>
      <c r="M678" s="258"/>
      <c r="N678" s="259"/>
      <c r="O678" s="259"/>
      <c r="P678" s="259"/>
      <c r="Q678" s="259"/>
      <c r="R678" s="259"/>
      <c r="S678" s="259"/>
      <c r="T678" s="260"/>
      <c r="AT678" s="261" t="s">
        <v>195</v>
      </c>
      <c r="AU678" s="261" t="s">
        <v>85</v>
      </c>
      <c r="AV678" s="12" t="s">
        <v>85</v>
      </c>
      <c r="AW678" s="12" t="s">
        <v>39</v>
      </c>
      <c r="AX678" s="12" t="s">
        <v>76</v>
      </c>
      <c r="AY678" s="261" t="s">
        <v>184</v>
      </c>
    </row>
    <row r="679" s="12" customFormat="1">
      <c r="B679" s="251"/>
      <c r="C679" s="252"/>
      <c r="D679" s="248" t="s">
        <v>195</v>
      </c>
      <c r="E679" s="253" t="s">
        <v>21</v>
      </c>
      <c r="F679" s="254" t="s">
        <v>998</v>
      </c>
      <c r="G679" s="252"/>
      <c r="H679" s="255">
        <v>1.7090000000000001</v>
      </c>
      <c r="I679" s="256"/>
      <c r="J679" s="252"/>
      <c r="K679" s="252"/>
      <c r="L679" s="257"/>
      <c r="M679" s="258"/>
      <c r="N679" s="259"/>
      <c r="O679" s="259"/>
      <c r="P679" s="259"/>
      <c r="Q679" s="259"/>
      <c r="R679" s="259"/>
      <c r="S679" s="259"/>
      <c r="T679" s="260"/>
      <c r="AT679" s="261" t="s">
        <v>195</v>
      </c>
      <c r="AU679" s="261" t="s">
        <v>85</v>
      </c>
      <c r="AV679" s="12" t="s">
        <v>85</v>
      </c>
      <c r="AW679" s="12" t="s">
        <v>39</v>
      </c>
      <c r="AX679" s="12" t="s">
        <v>76</v>
      </c>
      <c r="AY679" s="261" t="s">
        <v>184</v>
      </c>
    </row>
    <row r="680" s="12" customFormat="1">
      <c r="B680" s="251"/>
      <c r="C680" s="252"/>
      <c r="D680" s="248" t="s">
        <v>195</v>
      </c>
      <c r="E680" s="253" t="s">
        <v>21</v>
      </c>
      <c r="F680" s="254" t="s">
        <v>999</v>
      </c>
      <c r="G680" s="252"/>
      <c r="H680" s="255">
        <v>0.84899999999999998</v>
      </c>
      <c r="I680" s="256"/>
      <c r="J680" s="252"/>
      <c r="K680" s="252"/>
      <c r="L680" s="257"/>
      <c r="M680" s="258"/>
      <c r="N680" s="259"/>
      <c r="O680" s="259"/>
      <c r="P680" s="259"/>
      <c r="Q680" s="259"/>
      <c r="R680" s="259"/>
      <c r="S680" s="259"/>
      <c r="T680" s="260"/>
      <c r="AT680" s="261" t="s">
        <v>195</v>
      </c>
      <c r="AU680" s="261" t="s">
        <v>85</v>
      </c>
      <c r="AV680" s="12" t="s">
        <v>85</v>
      </c>
      <c r="AW680" s="12" t="s">
        <v>39</v>
      </c>
      <c r="AX680" s="12" t="s">
        <v>76</v>
      </c>
      <c r="AY680" s="261" t="s">
        <v>184</v>
      </c>
    </row>
    <row r="681" s="12" customFormat="1">
      <c r="B681" s="251"/>
      <c r="C681" s="252"/>
      <c r="D681" s="248" t="s">
        <v>195</v>
      </c>
      <c r="E681" s="253" t="s">
        <v>21</v>
      </c>
      <c r="F681" s="254" t="s">
        <v>1000</v>
      </c>
      <c r="G681" s="252"/>
      <c r="H681" s="255">
        <v>2.5870000000000002</v>
      </c>
      <c r="I681" s="256"/>
      <c r="J681" s="252"/>
      <c r="K681" s="252"/>
      <c r="L681" s="257"/>
      <c r="M681" s="258"/>
      <c r="N681" s="259"/>
      <c r="O681" s="259"/>
      <c r="P681" s="259"/>
      <c r="Q681" s="259"/>
      <c r="R681" s="259"/>
      <c r="S681" s="259"/>
      <c r="T681" s="260"/>
      <c r="AT681" s="261" t="s">
        <v>195</v>
      </c>
      <c r="AU681" s="261" t="s">
        <v>85</v>
      </c>
      <c r="AV681" s="12" t="s">
        <v>85</v>
      </c>
      <c r="AW681" s="12" t="s">
        <v>39</v>
      </c>
      <c r="AX681" s="12" t="s">
        <v>76</v>
      </c>
      <c r="AY681" s="261" t="s">
        <v>184</v>
      </c>
    </row>
    <row r="682" s="12" customFormat="1">
      <c r="B682" s="251"/>
      <c r="C682" s="252"/>
      <c r="D682" s="248" t="s">
        <v>195</v>
      </c>
      <c r="E682" s="253" t="s">
        <v>21</v>
      </c>
      <c r="F682" s="254" t="s">
        <v>1001</v>
      </c>
      <c r="G682" s="252"/>
      <c r="H682" s="255">
        <v>0.059999999999999998</v>
      </c>
      <c r="I682" s="256"/>
      <c r="J682" s="252"/>
      <c r="K682" s="252"/>
      <c r="L682" s="257"/>
      <c r="M682" s="258"/>
      <c r="N682" s="259"/>
      <c r="O682" s="259"/>
      <c r="P682" s="259"/>
      <c r="Q682" s="259"/>
      <c r="R682" s="259"/>
      <c r="S682" s="259"/>
      <c r="T682" s="260"/>
      <c r="AT682" s="261" t="s">
        <v>195</v>
      </c>
      <c r="AU682" s="261" t="s">
        <v>85</v>
      </c>
      <c r="AV682" s="12" t="s">
        <v>85</v>
      </c>
      <c r="AW682" s="12" t="s">
        <v>39</v>
      </c>
      <c r="AX682" s="12" t="s">
        <v>76</v>
      </c>
      <c r="AY682" s="261" t="s">
        <v>184</v>
      </c>
    </row>
    <row r="683" s="12" customFormat="1">
      <c r="B683" s="251"/>
      <c r="C683" s="252"/>
      <c r="D683" s="248" t="s">
        <v>195</v>
      </c>
      <c r="E683" s="253" t="s">
        <v>21</v>
      </c>
      <c r="F683" s="254" t="s">
        <v>1002</v>
      </c>
      <c r="G683" s="252"/>
      <c r="H683" s="255">
        <v>0.13400000000000001</v>
      </c>
      <c r="I683" s="256"/>
      <c r="J683" s="252"/>
      <c r="K683" s="252"/>
      <c r="L683" s="257"/>
      <c r="M683" s="258"/>
      <c r="N683" s="259"/>
      <c r="O683" s="259"/>
      <c r="P683" s="259"/>
      <c r="Q683" s="259"/>
      <c r="R683" s="259"/>
      <c r="S683" s="259"/>
      <c r="T683" s="260"/>
      <c r="AT683" s="261" t="s">
        <v>195</v>
      </c>
      <c r="AU683" s="261" t="s">
        <v>85</v>
      </c>
      <c r="AV683" s="12" t="s">
        <v>85</v>
      </c>
      <c r="AW683" s="12" t="s">
        <v>39</v>
      </c>
      <c r="AX683" s="12" t="s">
        <v>76</v>
      </c>
      <c r="AY683" s="261" t="s">
        <v>184</v>
      </c>
    </row>
    <row r="684" s="12" customFormat="1">
      <c r="B684" s="251"/>
      <c r="C684" s="252"/>
      <c r="D684" s="248" t="s">
        <v>195</v>
      </c>
      <c r="E684" s="253" t="s">
        <v>21</v>
      </c>
      <c r="F684" s="254" t="s">
        <v>1003</v>
      </c>
      <c r="G684" s="252"/>
      <c r="H684" s="255">
        <v>1.74</v>
      </c>
      <c r="I684" s="256"/>
      <c r="J684" s="252"/>
      <c r="K684" s="252"/>
      <c r="L684" s="257"/>
      <c r="M684" s="258"/>
      <c r="N684" s="259"/>
      <c r="O684" s="259"/>
      <c r="P684" s="259"/>
      <c r="Q684" s="259"/>
      <c r="R684" s="259"/>
      <c r="S684" s="259"/>
      <c r="T684" s="260"/>
      <c r="AT684" s="261" t="s">
        <v>195</v>
      </c>
      <c r="AU684" s="261" t="s">
        <v>85</v>
      </c>
      <c r="AV684" s="12" t="s">
        <v>85</v>
      </c>
      <c r="AW684" s="12" t="s">
        <v>39</v>
      </c>
      <c r="AX684" s="12" t="s">
        <v>76</v>
      </c>
      <c r="AY684" s="261" t="s">
        <v>184</v>
      </c>
    </row>
    <row r="685" s="14" customFormat="1">
      <c r="B685" s="272"/>
      <c r="C685" s="273"/>
      <c r="D685" s="248" t="s">
        <v>195</v>
      </c>
      <c r="E685" s="274" t="s">
        <v>21</v>
      </c>
      <c r="F685" s="275" t="s">
        <v>211</v>
      </c>
      <c r="G685" s="273"/>
      <c r="H685" s="276">
        <v>11.805</v>
      </c>
      <c r="I685" s="277"/>
      <c r="J685" s="273"/>
      <c r="K685" s="273"/>
      <c r="L685" s="278"/>
      <c r="M685" s="279"/>
      <c r="N685" s="280"/>
      <c r="O685" s="280"/>
      <c r="P685" s="280"/>
      <c r="Q685" s="280"/>
      <c r="R685" s="280"/>
      <c r="S685" s="280"/>
      <c r="T685" s="281"/>
      <c r="AT685" s="282" t="s">
        <v>195</v>
      </c>
      <c r="AU685" s="282" t="s">
        <v>85</v>
      </c>
      <c r="AV685" s="14" t="s">
        <v>191</v>
      </c>
      <c r="AW685" s="14" t="s">
        <v>39</v>
      </c>
      <c r="AX685" s="14" t="s">
        <v>83</v>
      </c>
      <c r="AY685" s="282" t="s">
        <v>184</v>
      </c>
    </row>
    <row r="686" s="1" customFormat="1" ht="25.5" customHeight="1">
      <c r="B686" s="47"/>
      <c r="C686" s="236" t="s">
        <v>1004</v>
      </c>
      <c r="D686" s="236" t="s">
        <v>186</v>
      </c>
      <c r="E686" s="237" t="s">
        <v>1005</v>
      </c>
      <c r="F686" s="238" t="s">
        <v>1006</v>
      </c>
      <c r="G686" s="239" t="s">
        <v>204</v>
      </c>
      <c r="H686" s="240">
        <v>1.3999999999999999</v>
      </c>
      <c r="I686" s="241"/>
      <c r="J686" s="242">
        <f>ROUND(I686*H686,2)</f>
        <v>0</v>
      </c>
      <c r="K686" s="238" t="s">
        <v>190</v>
      </c>
      <c r="L686" s="73"/>
      <c r="M686" s="243" t="s">
        <v>21</v>
      </c>
      <c r="N686" s="244" t="s">
        <v>47</v>
      </c>
      <c r="O686" s="48"/>
      <c r="P686" s="245">
        <f>O686*H686</f>
        <v>0</v>
      </c>
      <c r="Q686" s="245">
        <v>2.45329</v>
      </c>
      <c r="R686" s="245">
        <f>Q686*H686</f>
        <v>3.4346059999999996</v>
      </c>
      <c r="S686" s="245">
        <v>0</v>
      </c>
      <c r="T686" s="246">
        <f>S686*H686</f>
        <v>0</v>
      </c>
      <c r="AR686" s="25" t="s">
        <v>191</v>
      </c>
      <c r="AT686" s="25" t="s">
        <v>186</v>
      </c>
      <c r="AU686" s="25" t="s">
        <v>85</v>
      </c>
      <c r="AY686" s="25" t="s">
        <v>184</v>
      </c>
      <c r="BE686" s="247">
        <f>IF(N686="základní",J686,0)</f>
        <v>0</v>
      </c>
      <c r="BF686" s="247">
        <f>IF(N686="snížená",J686,0)</f>
        <v>0</v>
      </c>
      <c r="BG686" s="247">
        <f>IF(N686="zákl. přenesená",J686,0)</f>
        <v>0</v>
      </c>
      <c r="BH686" s="247">
        <f>IF(N686="sníž. přenesená",J686,0)</f>
        <v>0</v>
      </c>
      <c r="BI686" s="247">
        <f>IF(N686="nulová",J686,0)</f>
        <v>0</v>
      </c>
      <c r="BJ686" s="25" t="s">
        <v>83</v>
      </c>
      <c r="BK686" s="247">
        <f>ROUND(I686*H686,2)</f>
        <v>0</v>
      </c>
      <c r="BL686" s="25" t="s">
        <v>191</v>
      </c>
      <c r="BM686" s="25" t="s">
        <v>1007</v>
      </c>
    </row>
    <row r="687" s="1" customFormat="1">
      <c r="B687" s="47"/>
      <c r="C687" s="75"/>
      <c r="D687" s="248" t="s">
        <v>193</v>
      </c>
      <c r="E687" s="75"/>
      <c r="F687" s="249" t="s">
        <v>988</v>
      </c>
      <c r="G687" s="75"/>
      <c r="H687" s="75"/>
      <c r="I687" s="204"/>
      <c r="J687" s="75"/>
      <c r="K687" s="75"/>
      <c r="L687" s="73"/>
      <c r="M687" s="250"/>
      <c r="N687" s="48"/>
      <c r="O687" s="48"/>
      <c r="P687" s="48"/>
      <c r="Q687" s="48"/>
      <c r="R687" s="48"/>
      <c r="S687" s="48"/>
      <c r="T687" s="96"/>
      <c r="AT687" s="25" t="s">
        <v>193</v>
      </c>
      <c r="AU687" s="25" t="s">
        <v>85</v>
      </c>
    </row>
    <row r="688" s="13" customFormat="1">
      <c r="B688" s="262"/>
      <c r="C688" s="263"/>
      <c r="D688" s="248" t="s">
        <v>195</v>
      </c>
      <c r="E688" s="264" t="s">
        <v>21</v>
      </c>
      <c r="F688" s="265" t="s">
        <v>209</v>
      </c>
      <c r="G688" s="263"/>
      <c r="H688" s="264" t="s">
        <v>21</v>
      </c>
      <c r="I688" s="266"/>
      <c r="J688" s="263"/>
      <c r="K688" s="263"/>
      <c r="L688" s="267"/>
      <c r="M688" s="268"/>
      <c r="N688" s="269"/>
      <c r="O688" s="269"/>
      <c r="P688" s="269"/>
      <c r="Q688" s="269"/>
      <c r="R688" s="269"/>
      <c r="S688" s="269"/>
      <c r="T688" s="270"/>
      <c r="AT688" s="271" t="s">
        <v>195</v>
      </c>
      <c r="AU688" s="271" t="s">
        <v>85</v>
      </c>
      <c r="AV688" s="13" t="s">
        <v>83</v>
      </c>
      <c r="AW688" s="13" t="s">
        <v>39</v>
      </c>
      <c r="AX688" s="13" t="s">
        <v>76</v>
      </c>
      <c r="AY688" s="271" t="s">
        <v>184</v>
      </c>
    </row>
    <row r="689" s="12" customFormat="1">
      <c r="B689" s="251"/>
      <c r="C689" s="252"/>
      <c r="D689" s="248" t="s">
        <v>195</v>
      </c>
      <c r="E689" s="253" t="s">
        <v>21</v>
      </c>
      <c r="F689" s="254" t="s">
        <v>1008</v>
      </c>
      <c r="G689" s="252"/>
      <c r="H689" s="255">
        <v>1.3999999999999999</v>
      </c>
      <c r="I689" s="256"/>
      <c r="J689" s="252"/>
      <c r="K689" s="252"/>
      <c r="L689" s="257"/>
      <c r="M689" s="258"/>
      <c r="N689" s="259"/>
      <c r="O689" s="259"/>
      <c r="P689" s="259"/>
      <c r="Q689" s="259"/>
      <c r="R689" s="259"/>
      <c r="S689" s="259"/>
      <c r="T689" s="260"/>
      <c r="AT689" s="261" t="s">
        <v>195</v>
      </c>
      <c r="AU689" s="261" t="s">
        <v>85</v>
      </c>
      <c r="AV689" s="12" t="s">
        <v>85</v>
      </c>
      <c r="AW689" s="12" t="s">
        <v>39</v>
      </c>
      <c r="AX689" s="12" t="s">
        <v>83</v>
      </c>
      <c r="AY689" s="261" t="s">
        <v>184</v>
      </c>
    </row>
    <row r="690" s="1" customFormat="1" ht="38.25" customHeight="1">
      <c r="B690" s="47"/>
      <c r="C690" s="236" t="s">
        <v>1009</v>
      </c>
      <c r="D690" s="236" t="s">
        <v>186</v>
      </c>
      <c r="E690" s="237" t="s">
        <v>1010</v>
      </c>
      <c r="F690" s="238" t="s">
        <v>1011</v>
      </c>
      <c r="G690" s="239" t="s">
        <v>204</v>
      </c>
      <c r="H690" s="240">
        <v>7.2999999999999998</v>
      </c>
      <c r="I690" s="241"/>
      <c r="J690" s="242">
        <f>ROUND(I690*H690,2)</f>
        <v>0</v>
      </c>
      <c r="K690" s="238" t="s">
        <v>190</v>
      </c>
      <c r="L690" s="73"/>
      <c r="M690" s="243" t="s">
        <v>21</v>
      </c>
      <c r="N690" s="244" t="s">
        <v>47</v>
      </c>
      <c r="O690" s="48"/>
      <c r="P690" s="245">
        <f>O690*H690</f>
        <v>0</v>
      </c>
      <c r="Q690" s="245">
        <v>0</v>
      </c>
      <c r="R690" s="245">
        <f>Q690*H690</f>
        <v>0</v>
      </c>
      <c r="S690" s="245">
        <v>0</v>
      </c>
      <c r="T690" s="246">
        <f>S690*H690</f>
        <v>0</v>
      </c>
      <c r="AR690" s="25" t="s">
        <v>191</v>
      </c>
      <c r="AT690" s="25" t="s">
        <v>186</v>
      </c>
      <c r="AU690" s="25" t="s">
        <v>85</v>
      </c>
      <c r="AY690" s="25" t="s">
        <v>184</v>
      </c>
      <c r="BE690" s="247">
        <f>IF(N690="základní",J690,0)</f>
        <v>0</v>
      </c>
      <c r="BF690" s="247">
        <f>IF(N690="snížená",J690,0)</f>
        <v>0</v>
      </c>
      <c r="BG690" s="247">
        <f>IF(N690="zákl. přenesená",J690,0)</f>
        <v>0</v>
      </c>
      <c r="BH690" s="247">
        <f>IF(N690="sníž. přenesená",J690,0)</f>
        <v>0</v>
      </c>
      <c r="BI690" s="247">
        <f>IF(N690="nulová",J690,0)</f>
        <v>0</v>
      </c>
      <c r="BJ690" s="25" t="s">
        <v>83</v>
      </c>
      <c r="BK690" s="247">
        <f>ROUND(I690*H690,2)</f>
        <v>0</v>
      </c>
      <c r="BL690" s="25" t="s">
        <v>191</v>
      </c>
      <c r="BM690" s="25" t="s">
        <v>1012</v>
      </c>
    </row>
    <row r="691" s="1" customFormat="1">
      <c r="B691" s="47"/>
      <c r="C691" s="75"/>
      <c r="D691" s="248" t="s">
        <v>193</v>
      </c>
      <c r="E691" s="75"/>
      <c r="F691" s="249" t="s">
        <v>1013</v>
      </c>
      <c r="G691" s="75"/>
      <c r="H691" s="75"/>
      <c r="I691" s="204"/>
      <c r="J691" s="75"/>
      <c r="K691" s="75"/>
      <c r="L691" s="73"/>
      <c r="M691" s="250"/>
      <c r="N691" s="48"/>
      <c r="O691" s="48"/>
      <c r="P691" s="48"/>
      <c r="Q691" s="48"/>
      <c r="R691" s="48"/>
      <c r="S691" s="48"/>
      <c r="T691" s="96"/>
      <c r="AT691" s="25" t="s">
        <v>193</v>
      </c>
      <c r="AU691" s="25" t="s">
        <v>85</v>
      </c>
    </row>
    <row r="692" s="12" customFormat="1">
      <c r="B692" s="251"/>
      <c r="C692" s="252"/>
      <c r="D692" s="248" t="s">
        <v>195</v>
      </c>
      <c r="E692" s="253" t="s">
        <v>21</v>
      </c>
      <c r="F692" s="254" t="s">
        <v>1014</v>
      </c>
      <c r="G692" s="252"/>
      <c r="H692" s="255">
        <v>2.2480000000000002</v>
      </c>
      <c r="I692" s="256"/>
      <c r="J692" s="252"/>
      <c r="K692" s="252"/>
      <c r="L692" s="257"/>
      <c r="M692" s="258"/>
      <c r="N692" s="259"/>
      <c r="O692" s="259"/>
      <c r="P692" s="259"/>
      <c r="Q692" s="259"/>
      <c r="R692" s="259"/>
      <c r="S692" s="259"/>
      <c r="T692" s="260"/>
      <c r="AT692" s="261" t="s">
        <v>195</v>
      </c>
      <c r="AU692" s="261" t="s">
        <v>85</v>
      </c>
      <c r="AV692" s="12" t="s">
        <v>85</v>
      </c>
      <c r="AW692" s="12" t="s">
        <v>39</v>
      </c>
      <c r="AX692" s="12" t="s">
        <v>76</v>
      </c>
      <c r="AY692" s="261" t="s">
        <v>184</v>
      </c>
    </row>
    <row r="693" s="12" customFormat="1">
      <c r="B693" s="251"/>
      <c r="C693" s="252"/>
      <c r="D693" s="248" t="s">
        <v>195</v>
      </c>
      <c r="E693" s="253" t="s">
        <v>21</v>
      </c>
      <c r="F693" s="254" t="s">
        <v>1015</v>
      </c>
      <c r="G693" s="252"/>
      <c r="H693" s="255">
        <v>4.7830000000000004</v>
      </c>
      <c r="I693" s="256"/>
      <c r="J693" s="252"/>
      <c r="K693" s="252"/>
      <c r="L693" s="257"/>
      <c r="M693" s="258"/>
      <c r="N693" s="259"/>
      <c r="O693" s="259"/>
      <c r="P693" s="259"/>
      <c r="Q693" s="259"/>
      <c r="R693" s="259"/>
      <c r="S693" s="259"/>
      <c r="T693" s="260"/>
      <c r="AT693" s="261" t="s">
        <v>195</v>
      </c>
      <c r="AU693" s="261" t="s">
        <v>85</v>
      </c>
      <c r="AV693" s="12" t="s">
        <v>85</v>
      </c>
      <c r="AW693" s="12" t="s">
        <v>39</v>
      </c>
      <c r="AX693" s="12" t="s">
        <v>76</v>
      </c>
      <c r="AY693" s="261" t="s">
        <v>184</v>
      </c>
    </row>
    <row r="694" s="12" customFormat="1">
      <c r="B694" s="251"/>
      <c r="C694" s="252"/>
      <c r="D694" s="248" t="s">
        <v>195</v>
      </c>
      <c r="E694" s="253" t="s">
        <v>21</v>
      </c>
      <c r="F694" s="254" t="s">
        <v>1016</v>
      </c>
      <c r="G694" s="252"/>
      <c r="H694" s="255">
        <v>0.26900000000000002</v>
      </c>
      <c r="I694" s="256"/>
      <c r="J694" s="252"/>
      <c r="K694" s="252"/>
      <c r="L694" s="257"/>
      <c r="M694" s="258"/>
      <c r="N694" s="259"/>
      <c r="O694" s="259"/>
      <c r="P694" s="259"/>
      <c r="Q694" s="259"/>
      <c r="R694" s="259"/>
      <c r="S694" s="259"/>
      <c r="T694" s="260"/>
      <c r="AT694" s="261" t="s">
        <v>195</v>
      </c>
      <c r="AU694" s="261" t="s">
        <v>85</v>
      </c>
      <c r="AV694" s="12" t="s">
        <v>85</v>
      </c>
      <c r="AW694" s="12" t="s">
        <v>39</v>
      </c>
      <c r="AX694" s="12" t="s">
        <v>76</v>
      </c>
      <c r="AY694" s="261" t="s">
        <v>184</v>
      </c>
    </row>
    <row r="695" s="14" customFormat="1">
      <c r="B695" s="272"/>
      <c r="C695" s="273"/>
      <c r="D695" s="248" t="s">
        <v>195</v>
      </c>
      <c r="E695" s="274" t="s">
        <v>21</v>
      </c>
      <c r="F695" s="275" t="s">
        <v>211</v>
      </c>
      <c r="G695" s="273"/>
      <c r="H695" s="276">
        <v>7.2999999999999998</v>
      </c>
      <c r="I695" s="277"/>
      <c r="J695" s="273"/>
      <c r="K695" s="273"/>
      <c r="L695" s="278"/>
      <c r="M695" s="279"/>
      <c r="N695" s="280"/>
      <c r="O695" s="280"/>
      <c r="P695" s="280"/>
      <c r="Q695" s="280"/>
      <c r="R695" s="280"/>
      <c r="S695" s="280"/>
      <c r="T695" s="281"/>
      <c r="AT695" s="282" t="s">
        <v>195</v>
      </c>
      <c r="AU695" s="282" t="s">
        <v>85</v>
      </c>
      <c r="AV695" s="14" t="s">
        <v>191</v>
      </c>
      <c r="AW695" s="14" t="s">
        <v>39</v>
      </c>
      <c r="AX695" s="14" t="s">
        <v>83</v>
      </c>
      <c r="AY695" s="282" t="s">
        <v>184</v>
      </c>
    </row>
    <row r="696" s="1" customFormat="1" ht="38.25" customHeight="1">
      <c r="B696" s="47"/>
      <c r="C696" s="236" t="s">
        <v>1017</v>
      </c>
      <c r="D696" s="236" t="s">
        <v>186</v>
      </c>
      <c r="E696" s="237" t="s">
        <v>1018</v>
      </c>
      <c r="F696" s="238" t="s">
        <v>1019</v>
      </c>
      <c r="G696" s="239" t="s">
        <v>204</v>
      </c>
      <c r="H696" s="240">
        <v>11.805</v>
      </c>
      <c r="I696" s="241"/>
      <c r="J696" s="242">
        <f>ROUND(I696*H696,2)</f>
        <v>0</v>
      </c>
      <c r="K696" s="238" t="s">
        <v>190</v>
      </c>
      <c r="L696" s="73"/>
      <c r="M696" s="243" t="s">
        <v>21</v>
      </c>
      <c r="N696" s="244" t="s">
        <v>47</v>
      </c>
      <c r="O696" s="48"/>
      <c r="P696" s="245">
        <f>O696*H696</f>
        <v>0</v>
      </c>
      <c r="Q696" s="245">
        <v>0</v>
      </c>
      <c r="R696" s="245">
        <f>Q696*H696</f>
        <v>0</v>
      </c>
      <c r="S696" s="245">
        <v>0</v>
      </c>
      <c r="T696" s="246">
        <f>S696*H696</f>
        <v>0</v>
      </c>
      <c r="AR696" s="25" t="s">
        <v>191</v>
      </c>
      <c r="AT696" s="25" t="s">
        <v>186</v>
      </c>
      <c r="AU696" s="25" t="s">
        <v>85</v>
      </c>
      <c r="AY696" s="25" t="s">
        <v>184</v>
      </c>
      <c r="BE696" s="247">
        <f>IF(N696="základní",J696,0)</f>
        <v>0</v>
      </c>
      <c r="BF696" s="247">
        <f>IF(N696="snížená",J696,0)</f>
        <v>0</v>
      </c>
      <c r="BG696" s="247">
        <f>IF(N696="zákl. přenesená",J696,0)</f>
        <v>0</v>
      </c>
      <c r="BH696" s="247">
        <f>IF(N696="sníž. přenesená",J696,0)</f>
        <v>0</v>
      </c>
      <c r="BI696" s="247">
        <f>IF(N696="nulová",J696,0)</f>
        <v>0</v>
      </c>
      <c r="BJ696" s="25" t="s">
        <v>83</v>
      </c>
      <c r="BK696" s="247">
        <f>ROUND(I696*H696,2)</f>
        <v>0</v>
      </c>
      <c r="BL696" s="25" t="s">
        <v>191</v>
      </c>
      <c r="BM696" s="25" t="s">
        <v>1020</v>
      </c>
    </row>
    <row r="697" s="1" customFormat="1">
      <c r="B697" s="47"/>
      <c r="C697" s="75"/>
      <c r="D697" s="248" t="s">
        <v>193</v>
      </c>
      <c r="E697" s="75"/>
      <c r="F697" s="249" t="s">
        <v>1013</v>
      </c>
      <c r="G697" s="75"/>
      <c r="H697" s="75"/>
      <c r="I697" s="204"/>
      <c r="J697" s="75"/>
      <c r="K697" s="75"/>
      <c r="L697" s="73"/>
      <c r="M697" s="250"/>
      <c r="N697" s="48"/>
      <c r="O697" s="48"/>
      <c r="P697" s="48"/>
      <c r="Q697" s="48"/>
      <c r="R697" s="48"/>
      <c r="S697" s="48"/>
      <c r="T697" s="96"/>
      <c r="AT697" s="25" t="s">
        <v>193</v>
      </c>
      <c r="AU697" s="25" t="s">
        <v>85</v>
      </c>
    </row>
    <row r="698" s="12" customFormat="1">
      <c r="B698" s="251"/>
      <c r="C698" s="252"/>
      <c r="D698" s="248" t="s">
        <v>195</v>
      </c>
      <c r="E698" s="253" t="s">
        <v>21</v>
      </c>
      <c r="F698" s="254" t="s">
        <v>1021</v>
      </c>
      <c r="G698" s="252"/>
      <c r="H698" s="255">
        <v>11.805</v>
      </c>
      <c r="I698" s="256"/>
      <c r="J698" s="252"/>
      <c r="K698" s="252"/>
      <c r="L698" s="257"/>
      <c r="M698" s="258"/>
      <c r="N698" s="259"/>
      <c r="O698" s="259"/>
      <c r="P698" s="259"/>
      <c r="Q698" s="259"/>
      <c r="R698" s="259"/>
      <c r="S698" s="259"/>
      <c r="T698" s="260"/>
      <c r="AT698" s="261" t="s">
        <v>195</v>
      </c>
      <c r="AU698" s="261" t="s">
        <v>85</v>
      </c>
      <c r="AV698" s="12" t="s">
        <v>85</v>
      </c>
      <c r="AW698" s="12" t="s">
        <v>39</v>
      </c>
      <c r="AX698" s="12" t="s">
        <v>83</v>
      </c>
      <c r="AY698" s="261" t="s">
        <v>184</v>
      </c>
    </row>
    <row r="699" s="1" customFormat="1" ht="38.25" customHeight="1">
      <c r="B699" s="47"/>
      <c r="C699" s="236" t="s">
        <v>1022</v>
      </c>
      <c r="D699" s="236" t="s">
        <v>186</v>
      </c>
      <c r="E699" s="237" t="s">
        <v>1023</v>
      </c>
      <c r="F699" s="238" t="s">
        <v>1024</v>
      </c>
      <c r="G699" s="239" t="s">
        <v>204</v>
      </c>
      <c r="H699" s="240">
        <v>1.3999999999999999</v>
      </c>
      <c r="I699" s="241"/>
      <c r="J699" s="242">
        <f>ROUND(I699*H699,2)</f>
        <v>0</v>
      </c>
      <c r="K699" s="238" t="s">
        <v>190</v>
      </c>
      <c r="L699" s="73"/>
      <c r="M699" s="243" t="s">
        <v>21</v>
      </c>
      <c r="N699" s="244" t="s">
        <v>47</v>
      </c>
      <c r="O699" s="48"/>
      <c r="P699" s="245">
        <f>O699*H699</f>
        <v>0</v>
      </c>
      <c r="Q699" s="245">
        <v>0</v>
      </c>
      <c r="R699" s="245">
        <f>Q699*H699</f>
        <v>0</v>
      </c>
      <c r="S699" s="245">
        <v>0</v>
      </c>
      <c r="T699" s="246">
        <f>S699*H699</f>
        <v>0</v>
      </c>
      <c r="AR699" s="25" t="s">
        <v>191</v>
      </c>
      <c r="AT699" s="25" t="s">
        <v>186</v>
      </c>
      <c r="AU699" s="25" t="s">
        <v>85</v>
      </c>
      <c r="AY699" s="25" t="s">
        <v>184</v>
      </c>
      <c r="BE699" s="247">
        <f>IF(N699="základní",J699,0)</f>
        <v>0</v>
      </c>
      <c r="BF699" s="247">
        <f>IF(N699="snížená",J699,0)</f>
        <v>0</v>
      </c>
      <c r="BG699" s="247">
        <f>IF(N699="zákl. přenesená",J699,0)</f>
        <v>0</v>
      </c>
      <c r="BH699" s="247">
        <f>IF(N699="sníž. přenesená",J699,0)</f>
        <v>0</v>
      </c>
      <c r="BI699" s="247">
        <f>IF(N699="nulová",J699,0)</f>
        <v>0</v>
      </c>
      <c r="BJ699" s="25" t="s">
        <v>83</v>
      </c>
      <c r="BK699" s="247">
        <f>ROUND(I699*H699,2)</f>
        <v>0</v>
      </c>
      <c r="BL699" s="25" t="s">
        <v>191</v>
      </c>
      <c r="BM699" s="25" t="s">
        <v>1025</v>
      </c>
    </row>
    <row r="700" s="1" customFormat="1">
      <c r="B700" s="47"/>
      <c r="C700" s="75"/>
      <c r="D700" s="248" t="s">
        <v>193</v>
      </c>
      <c r="E700" s="75"/>
      <c r="F700" s="249" t="s">
        <v>1013</v>
      </c>
      <c r="G700" s="75"/>
      <c r="H700" s="75"/>
      <c r="I700" s="204"/>
      <c r="J700" s="75"/>
      <c r="K700" s="75"/>
      <c r="L700" s="73"/>
      <c r="M700" s="250"/>
      <c r="N700" s="48"/>
      <c r="O700" s="48"/>
      <c r="P700" s="48"/>
      <c r="Q700" s="48"/>
      <c r="R700" s="48"/>
      <c r="S700" s="48"/>
      <c r="T700" s="96"/>
      <c r="AT700" s="25" t="s">
        <v>193</v>
      </c>
      <c r="AU700" s="25" t="s">
        <v>85</v>
      </c>
    </row>
    <row r="701" s="12" customFormat="1">
      <c r="B701" s="251"/>
      <c r="C701" s="252"/>
      <c r="D701" s="248" t="s">
        <v>195</v>
      </c>
      <c r="E701" s="253" t="s">
        <v>21</v>
      </c>
      <c r="F701" s="254" t="s">
        <v>1026</v>
      </c>
      <c r="G701" s="252"/>
      <c r="H701" s="255">
        <v>1.3999999999999999</v>
      </c>
      <c r="I701" s="256"/>
      <c r="J701" s="252"/>
      <c r="K701" s="252"/>
      <c r="L701" s="257"/>
      <c r="M701" s="258"/>
      <c r="N701" s="259"/>
      <c r="O701" s="259"/>
      <c r="P701" s="259"/>
      <c r="Q701" s="259"/>
      <c r="R701" s="259"/>
      <c r="S701" s="259"/>
      <c r="T701" s="260"/>
      <c r="AT701" s="261" t="s">
        <v>195</v>
      </c>
      <c r="AU701" s="261" t="s">
        <v>85</v>
      </c>
      <c r="AV701" s="12" t="s">
        <v>85</v>
      </c>
      <c r="AW701" s="12" t="s">
        <v>39</v>
      </c>
      <c r="AX701" s="12" t="s">
        <v>83</v>
      </c>
      <c r="AY701" s="261" t="s">
        <v>184</v>
      </c>
    </row>
    <row r="702" s="1" customFormat="1" ht="25.5" customHeight="1">
      <c r="B702" s="47"/>
      <c r="C702" s="236" t="s">
        <v>1027</v>
      </c>
      <c r="D702" s="236" t="s">
        <v>186</v>
      </c>
      <c r="E702" s="237" t="s">
        <v>1028</v>
      </c>
      <c r="F702" s="238" t="s">
        <v>1029</v>
      </c>
      <c r="G702" s="239" t="s">
        <v>204</v>
      </c>
      <c r="H702" s="240">
        <v>1.3999999999999999</v>
      </c>
      <c r="I702" s="241"/>
      <c r="J702" s="242">
        <f>ROUND(I702*H702,2)</f>
        <v>0</v>
      </c>
      <c r="K702" s="238" t="s">
        <v>190</v>
      </c>
      <c r="L702" s="73"/>
      <c r="M702" s="243" t="s">
        <v>21</v>
      </c>
      <c r="N702" s="244" t="s">
        <v>47</v>
      </c>
      <c r="O702" s="48"/>
      <c r="P702" s="245">
        <f>O702*H702</f>
        <v>0</v>
      </c>
      <c r="Q702" s="245">
        <v>0</v>
      </c>
      <c r="R702" s="245">
        <f>Q702*H702</f>
        <v>0</v>
      </c>
      <c r="S702" s="245">
        <v>0</v>
      </c>
      <c r="T702" s="246">
        <f>S702*H702</f>
        <v>0</v>
      </c>
      <c r="AR702" s="25" t="s">
        <v>191</v>
      </c>
      <c r="AT702" s="25" t="s">
        <v>186</v>
      </c>
      <c r="AU702" s="25" t="s">
        <v>85</v>
      </c>
      <c r="AY702" s="25" t="s">
        <v>184</v>
      </c>
      <c r="BE702" s="247">
        <f>IF(N702="základní",J702,0)</f>
        <v>0</v>
      </c>
      <c r="BF702" s="247">
        <f>IF(N702="snížená",J702,0)</f>
        <v>0</v>
      </c>
      <c r="BG702" s="247">
        <f>IF(N702="zákl. přenesená",J702,0)</f>
        <v>0</v>
      </c>
      <c r="BH702" s="247">
        <f>IF(N702="sníž. přenesená",J702,0)</f>
        <v>0</v>
      </c>
      <c r="BI702" s="247">
        <f>IF(N702="nulová",J702,0)</f>
        <v>0</v>
      </c>
      <c r="BJ702" s="25" t="s">
        <v>83</v>
      </c>
      <c r="BK702" s="247">
        <f>ROUND(I702*H702,2)</f>
        <v>0</v>
      </c>
      <c r="BL702" s="25" t="s">
        <v>191</v>
      </c>
      <c r="BM702" s="25" t="s">
        <v>1030</v>
      </c>
    </row>
    <row r="703" s="1" customFormat="1">
      <c r="B703" s="47"/>
      <c r="C703" s="75"/>
      <c r="D703" s="248" t="s">
        <v>193</v>
      </c>
      <c r="E703" s="75"/>
      <c r="F703" s="249" t="s">
        <v>1013</v>
      </c>
      <c r="G703" s="75"/>
      <c r="H703" s="75"/>
      <c r="I703" s="204"/>
      <c r="J703" s="75"/>
      <c r="K703" s="75"/>
      <c r="L703" s="73"/>
      <c r="M703" s="250"/>
      <c r="N703" s="48"/>
      <c r="O703" s="48"/>
      <c r="P703" s="48"/>
      <c r="Q703" s="48"/>
      <c r="R703" s="48"/>
      <c r="S703" s="48"/>
      <c r="T703" s="96"/>
      <c r="AT703" s="25" t="s">
        <v>193</v>
      </c>
      <c r="AU703" s="25" t="s">
        <v>85</v>
      </c>
    </row>
    <row r="704" s="12" customFormat="1">
      <c r="B704" s="251"/>
      <c r="C704" s="252"/>
      <c r="D704" s="248" t="s">
        <v>195</v>
      </c>
      <c r="E704" s="253" t="s">
        <v>21</v>
      </c>
      <c r="F704" s="254" t="s">
        <v>1026</v>
      </c>
      <c r="G704" s="252"/>
      <c r="H704" s="255">
        <v>1.3999999999999999</v>
      </c>
      <c r="I704" s="256"/>
      <c r="J704" s="252"/>
      <c r="K704" s="252"/>
      <c r="L704" s="257"/>
      <c r="M704" s="258"/>
      <c r="N704" s="259"/>
      <c r="O704" s="259"/>
      <c r="P704" s="259"/>
      <c r="Q704" s="259"/>
      <c r="R704" s="259"/>
      <c r="S704" s="259"/>
      <c r="T704" s="260"/>
      <c r="AT704" s="261" t="s">
        <v>195</v>
      </c>
      <c r="AU704" s="261" t="s">
        <v>85</v>
      </c>
      <c r="AV704" s="12" t="s">
        <v>85</v>
      </c>
      <c r="AW704" s="12" t="s">
        <v>39</v>
      </c>
      <c r="AX704" s="12" t="s">
        <v>83</v>
      </c>
      <c r="AY704" s="261" t="s">
        <v>184</v>
      </c>
    </row>
    <row r="705" s="1" customFormat="1" ht="16.5" customHeight="1">
      <c r="B705" s="47"/>
      <c r="C705" s="236" t="s">
        <v>1031</v>
      </c>
      <c r="D705" s="236" t="s">
        <v>186</v>
      </c>
      <c r="E705" s="237" t="s">
        <v>1032</v>
      </c>
      <c r="F705" s="238" t="s">
        <v>1033</v>
      </c>
      <c r="G705" s="239" t="s">
        <v>293</v>
      </c>
      <c r="H705" s="240">
        <v>0.93799999999999994</v>
      </c>
      <c r="I705" s="241"/>
      <c r="J705" s="242">
        <f>ROUND(I705*H705,2)</f>
        <v>0</v>
      </c>
      <c r="K705" s="238" t="s">
        <v>190</v>
      </c>
      <c r="L705" s="73"/>
      <c r="M705" s="243" t="s">
        <v>21</v>
      </c>
      <c r="N705" s="244" t="s">
        <v>47</v>
      </c>
      <c r="O705" s="48"/>
      <c r="P705" s="245">
        <f>O705*H705</f>
        <v>0</v>
      </c>
      <c r="Q705" s="245">
        <v>1.0525899999999999</v>
      </c>
      <c r="R705" s="245">
        <f>Q705*H705</f>
        <v>0.9873294199999999</v>
      </c>
      <c r="S705" s="245">
        <v>0</v>
      </c>
      <c r="T705" s="246">
        <f>S705*H705</f>
        <v>0</v>
      </c>
      <c r="AR705" s="25" t="s">
        <v>191</v>
      </c>
      <c r="AT705" s="25" t="s">
        <v>186</v>
      </c>
      <c r="AU705" s="25" t="s">
        <v>85</v>
      </c>
      <c r="AY705" s="25" t="s">
        <v>184</v>
      </c>
      <c r="BE705" s="247">
        <f>IF(N705="základní",J705,0)</f>
        <v>0</v>
      </c>
      <c r="BF705" s="247">
        <f>IF(N705="snížená",J705,0)</f>
        <v>0</v>
      </c>
      <c r="BG705" s="247">
        <f>IF(N705="zákl. přenesená",J705,0)</f>
        <v>0</v>
      </c>
      <c r="BH705" s="247">
        <f>IF(N705="sníž. přenesená",J705,0)</f>
        <v>0</v>
      </c>
      <c r="BI705" s="247">
        <f>IF(N705="nulová",J705,0)</f>
        <v>0</v>
      </c>
      <c r="BJ705" s="25" t="s">
        <v>83</v>
      </c>
      <c r="BK705" s="247">
        <f>ROUND(I705*H705,2)</f>
        <v>0</v>
      </c>
      <c r="BL705" s="25" t="s">
        <v>191</v>
      </c>
      <c r="BM705" s="25" t="s">
        <v>1034</v>
      </c>
    </row>
    <row r="706" s="13" customFormat="1">
      <c r="B706" s="262"/>
      <c r="C706" s="263"/>
      <c r="D706" s="248" t="s">
        <v>195</v>
      </c>
      <c r="E706" s="264" t="s">
        <v>21</v>
      </c>
      <c r="F706" s="265" t="s">
        <v>209</v>
      </c>
      <c r="G706" s="263"/>
      <c r="H706" s="264" t="s">
        <v>21</v>
      </c>
      <c r="I706" s="266"/>
      <c r="J706" s="263"/>
      <c r="K706" s="263"/>
      <c r="L706" s="267"/>
      <c r="M706" s="268"/>
      <c r="N706" s="269"/>
      <c r="O706" s="269"/>
      <c r="P706" s="269"/>
      <c r="Q706" s="269"/>
      <c r="R706" s="269"/>
      <c r="S706" s="269"/>
      <c r="T706" s="270"/>
      <c r="AT706" s="271" t="s">
        <v>195</v>
      </c>
      <c r="AU706" s="271" t="s">
        <v>85</v>
      </c>
      <c r="AV706" s="13" t="s">
        <v>83</v>
      </c>
      <c r="AW706" s="13" t="s">
        <v>39</v>
      </c>
      <c r="AX706" s="13" t="s">
        <v>76</v>
      </c>
      <c r="AY706" s="271" t="s">
        <v>184</v>
      </c>
    </row>
    <row r="707" s="12" customFormat="1">
      <c r="B707" s="251"/>
      <c r="C707" s="252"/>
      <c r="D707" s="248" t="s">
        <v>195</v>
      </c>
      <c r="E707" s="253" t="s">
        <v>21</v>
      </c>
      <c r="F707" s="254" t="s">
        <v>1035</v>
      </c>
      <c r="G707" s="252"/>
      <c r="H707" s="255">
        <v>0.26600000000000001</v>
      </c>
      <c r="I707" s="256"/>
      <c r="J707" s="252"/>
      <c r="K707" s="252"/>
      <c r="L707" s="257"/>
      <c r="M707" s="258"/>
      <c r="N707" s="259"/>
      <c r="O707" s="259"/>
      <c r="P707" s="259"/>
      <c r="Q707" s="259"/>
      <c r="R707" s="259"/>
      <c r="S707" s="259"/>
      <c r="T707" s="260"/>
      <c r="AT707" s="261" t="s">
        <v>195</v>
      </c>
      <c r="AU707" s="261" t="s">
        <v>85</v>
      </c>
      <c r="AV707" s="12" t="s">
        <v>85</v>
      </c>
      <c r="AW707" s="12" t="s">
        <v>39</v>
      </c>
      <c r="AX707" s="12" t="s">
        <v>76</v>
      </c>
      <c r="AY707" s="261" t="s">
        <v>184</v>
      </c>
    </row>
    <row r="708" s="12" customFormat="1">
      <c r="B708" s="251"/>
      <c r="C708" s="252"/>
      <c r="D708" s="248" t="s">
        <v>195</v>
      </c>
      <c r="E708" s="253" t="s">
        <v>21</v>
      </c>
      <c r="F708" s="254" t="s">
        <v>1036</v>
      </c>
      <c r="G708" s="252"/>
      <c r="H708" s="255">
        <v>0.096000000000000002</v>
      </c>
      <c r="I708" s="256"/>
      <c r="J708" s="252"/>
      <c r="K708" s="252"/>
      <c r="L708" s="257"/>
      <c r="M708" s="258"/>
      <c r="N708" s="259"/>
      <c r="O708" s="259"/>
      <c r="P708" s="259"/>
      <c r="Q708" s="259"/>
      <c r="R708" s="259"/>
      <c r="S708" s="259"/>
      <c r="T708" s="260"/>
      <c r="AT708" s="261" t="s">
        <v>195</v>
      </c>
      <c r="AU708" s="261" t="s">
        <v>85</v>
      </c>
      <c r="AV708" s="12" t="s">
        <v>85</v>
      </c>
      <c r="AW708" s="12" t="s">
        <v>39</v>
      </c>
      <c r="AX708" s="12" t="s">
        <v>76</v>
      </c>
      <c r="AY708" s="261" t="s">
        <v>184</v>
      </c>
    </row>
    <row r="709" s="12" customFormat="1">
      <c r="B709" s="251"/>
      <c r="C709" s="252"/>
      <c r="D709" s="248" t="s">
        <v>195</v>
      </c>
      <c r="E709" s="253" t="s">
        <v>21</v>
      </c>
      <c r="F709" s="254" t="s">
        <v>1037</v>
      </c>
      <c r="G709" s="252"/>
      <c r="H709" s="255">
        <v>0.047</v>
      </c>
      <c r="I709" s="256"/>
      <c r="J709" s="252"/>
      <c r="K709" s="252"/>
      <c r="L709" s="257"/>
      <c r="M709" s="258"/>
      <c r="N709" s="259"/>
      <c r="O709" s="259"/>
      <c r="P709" s="259"/>
      <c r="Q709" s="259"/>
      <c r="R709" s="259"/>
      <c r="S709" s="259"/>
      <c r="T709" s="260"/>
      <c r="AT709" s="261" t="s">
        <v>195</v>
      </c>
      <c r="AU709" s="261" t="s">
        <v>85</v>
      </c>
      <c r="AV709" s="12" t="s">
        <v>85</v>
      </c>
      <c r="AW709" s="12" t="s">
        <v>39</v>
      </c>
      <c r="AX709" s="12" t="s">
        <v>76</v>
      </c>
      <c r="AY709" s="261" t="s">
        <v>184</v>
      </c>
    </row>
    <row r="710" s="12" customFormat="1">
      <c r="B710" s="251"/>
      <c r="C710" s="252"/>
      <c r="D710" s="248" t="s">
        <v>195</v>
      </c>
      <c r="E710" s="253" t="s">
        <v>21</v>
      </c>
      <c r="F710" s="254" t="s">
        <v>1038</v>
      </c>
      <c r="G710" s="252"/>
      <c r="H710" s="255">
        <v>0.14599999999999999</v>
      </c>
      <c r="I710" s="256"/>
      <c r="J710" s="252"/>
      <c r="K710" s="252"/>
      <c r="L710" s="257"/>
      <c r="M710" s="258"/>
      <c r="N710" s="259"/>
      <c r="O710" s="259"/>
      <c r="P710" s="259"/>
      <c r="Q710" s="259"/>
      <c r="R710" s="259"/>
      <c r="S710" s="259"/>
      <c r="T710" s="260"/>
      <c r="AT710" s="261" t="s">
        <v>195</v>
      </c>
      <c r="AU710" s="261" t="s">
        <v>85</v>
      </c>
      <c r="AV710" s="12" t="s">
        <v>85</v>
      </c>
      <c r="AW710" s="12" t="s">
        <v>39</v>
      </c>
      <c r="AX710" s="12" t="s">
        <v>76</v>
      </c>
      <c r="AY710" s="261" t="s">
        <v>184</v>
      </c>
    </row>
    <row r="711" s="12" customFormat="1">
      <c r="B711" s="251"/>
      <c r="C711" s="252"/>
      <c r="D711" s="248" t="s">
        <v>195</v>
      </c>
      <c r="E711" s="253" t="s">
        <v>21</v>
      </c>
      <c r="F711" s="254" t="s">
        <v>1039</v>
      </c>
      <c r="G711" s="252"/>
      <c r="H711" s="255">
        <v>0.0030000000000000001</v>
      </c>
      <c r="I711" s="256"/>
      <c r="J711" s="252"/>
      <c r="K711" s="252"/>
      <c r="L711" s="257"/>
      <c r="M711" s="258"/>
      <c r="N711" s="259"/>
      <c r="O711" s="259"/>
      <c r="P711" s="259"/>
      <c r="Q711" s="259"/>
      <c r="R711" s="259"/>
      <c r="S711" s="259"/>
      <c r="T711" s="260"/>
      <c r="AT711" s="261" t="s">
        <v>195</v>
      </c>
      <c r="AU711" s="261" t="s">
        <v>85</v>
      </c>
      <c r="AV711" s="12" t="s">
        <v>85</v>
      </c>
      <c r="AW711" s="12" t="s">
        <v>39</v>
      </c>
      <c r="AX711" s="12" t="s">
        <v>76</v>
      </c>
      <c r="AY711" s="261" t="s">
        <v>184</v>
      </c>
    </row>
    <row r="712" s="12" customFormat="1">
      <c r="B712" s="251"/>
      <c r="C712" s="252"/>
      <c r="D712" s="248" t="s">
        <v>195</v>
      </c>
      <c r="E712" s="253" t="s">
        <v>21</v>
      </c>
      <c r="F712" s="254" t="s">
        <v>1040</v>
      </c>
      <c r="G712" s="252"/>
      <c r="H712" s="255">
        <v>0.0080000000000000002</v>
      </c>
      <c r="I712" s="256"/>
      <c r="J712" s="252"/>
      <c r="K712" s="252"/>
      <c r="L712" s="257"/>
      <c r="M712" s="258"/>
      <c r="N712" s="259"/>
      <c r="O712" s="259"/>
      <c r="P712" s="259"/>
      <c r="Q712" s="259"/>
      <c r="R712" s="259"/>
      <c r="S712" s="259"/>
      <c r="T712" s="260"/>
      <c r="AT712" s="261" t="s">
        <v>195</v>
      </c>
      <c r="AU712" s="261" t="s">
        <v>85</v>
      </c>
      <c r="AV712" s="12" t="s">
        <v>85</v>
      </c>
      <c r="AW712" s="12" t="s">
        <v>39</v>
      </c>
      <c r="AX712" s="12" t="s">
        <v>76</v>
      </c>
      <c r="AY712" s="261" t="s">
        <v>184</v>
      </c>
    </row>
    <row r="713" s="12" customFormat="1">
      <c r="B713" s="251"/>
      <c r="C713" s="252"/>
      <c r="D713" s="248" t="s">
        <v>195</v>
      </c>
      <c r="E713" s="253" t="s">
        <v>21</v>
      </c>
      <c r="F713" s="254" t="s">
        <v>1041</v>
      </c>
      <c r="G713" s="252"/>
      <c r="H713" s="255">
        <v>0.098000000000000004</v>
      </c>
      <c r="I713" s="256"/>
      <c r="J713" s="252"/>
      <c r="K713" s="252"/>
      <c r="L713" s="257"/>
      <c r="M713" s="258"/>
      <c r="N713" s="259"/>
      <c r="O713" s="259"/>
      <c r="P713" s="259"/>
      <c r="Q713" s="259"/>
      <c r="R713" s="259"/>
      <c r="S713" s="259"/>
      <c r="T713" s="260"/>
      <c r="AT713" s="261" t="s">
        <v>195</v>
      </c>
      <c r="AU713" s="261" t="s">
        <v>85</v>
      </c>
      <c r="AV713" s="12" t="s">
        <v>85</v>
      </c>
      <c r="AW713" s="12" t="s">
        <v>39</v>
      </c>
      <c r="AX713" s="12" t="s">
        <v>76</v>
      </c>
      <c r="AY713" s="261" t="s">
        <v>184</v>
      </c>
    </row>
    <row r="714" s="12" customFormat="1">
      <c r="B714" s="251"/>
      <c r="C714" s="252"/>
      <c r="D714" s="248" t="s">
        <v>195</v>
      </c>
      <c r="E714" s="253" t="s">
        <v>21</v>
      </c>
      <c r="F714" s="254" t="s">
        <v>1042</v>
      </c>
      <c r="G714" s="252"/>
      <c r="H714" s="255">
        <v>0.16800000000000001</v>
      </c>
      <c r="I714" s="256"/>
      <c r="J714" s="252"/>
      <c r="K714" s="252"/>
      <c r="L714" s="257"/>
      <c r="M714" s="258"/>
      <c r="N714" s="259"/>
      <c r="O714" s="259"/>
      <c r="P714" s="259"/>
      <c r="Q714" s="259"/>
      <c r="R714" s="259"/>
      <c r="S714" s="259"/>
      <c r="T714" s="260"/>
      <c r="AT714" s="261" t="s">
        <v>195</v>
      </c>
      <c r="AU714" s="261" t="s">
        <v>85</v>
      </c>
      <c r="AV714" s="12" t="s">
        <v>85</v>
      </c>
      <c r="AW714" s="12" t="s">
        <v>39</v>
      </c>
      <c r="AX714" s="12" t="s">
        <v>76</v>
      </c>
      <c r="AY714" s="261" t="s">
        <v>184</v>
      </c>
    </row>
    <row r="715" s="12" customFormat="1">
      <c r="B715" s="251"/>
      <c r="C715" s="252"/>
      <c r="D715" s="248" t="s">
        <v>195</v>
      </c>
      <c r="E715" s="253" t="s">
        <v>21</v>
      </c>
      <c r="F715" s="254" t="s">
        <v>1043</v>
      </c>
      <c r="G715" s="252"/>
      <c r="H715" s="255">
        <v>0.0089999999999999993</v>
      </c>
      <c r="I715" s="256"/>
      <c r="J715" s="252"/>
      <c r="K715" s="252"/>
      <c r="L715" s="257"/>
      <c r="M715" s="258"/>
      <c r="N715" s="259"/>
      <c r="O715" s="259"/>
      <c r="P715" s="259"/>
      <c r="Q715" s="259"/>
      <c r="R715" s="259"/>
      <c r="S715" s="259"/>
      <c r="T715" s="260"/>
      <c r="AT715" s="261" t="s">
        <v>195</v>
      </c>
      <c r="AU715" s="261" t="s">
        <v>85</v>
      </c>
      <c r="AV715" s="12" t="s">
        <v>85</v>
      </c>
      <c r="AW715" s="12" t="s">
        <v>39</v>
      </c>
      <c r="AX715" s="12" t="s">
        <v>76</v>
      </c>
      <c r="AY715" s="261" t="s">
        <v>184</v>
      </c>
    </row>
    <row r="716" s="12" customFormat="1">
      <c r="B716" s="251"/>
      <c r="C716" s="252"/>
      <c r="D716" s="248" t="s">
        <v>195</v>
      </c>
      <c r="E716" s="253" t="s">
        <v>21</v>
      </c>
      <c r="F716" s="254" t="s">
        <v>1044</v>
      </c>
      <c r="G716" s="252"/>
      <c r="H716" s="255">
        <v>0.0060000000000000001</v>
      </c>
      <c r="I716" s="256"/>
      <c r="J716" s="252"/>
      <c r="K716" s="252"/>
      <c r="L716" s="257"/>
      <c r="M716" s="258"/>
      <c r="N716" s="259"/>
      <c r="O716" s="259"/>
      <c r="P716" s="259"/>
      <c r="Q716" s="259"/>
      <c r="R716" s="259"/>
      <c r="S716" s="259"/>
      <c r="T716" s="260"/>
      <c r="AT716" s="261" t="s">
        <v>195</v>
      </c>
      <c r="AU716" s="261" t="s">
        <v>85</v>
      </c>
      <c r="AV716" s="12" t="s">
        <v>85</v>
      </c>
      <c r="AW716" s="12" t="s">
        <v>39</v>
      </c>
      <c r="AX716" s="12" t="s">
        <v>76</v>
      </c>
      <c r="AY716" s="261" t="s">
        <v>184</v>
      </c>
    </row>
    <row r="717" s="12" customFormat="1">
      <c r="B717" s="251"/>
      <c r="C717" s="252"/>
      <c r="D717" s="248" t="s">
        <v>195</v>
      </c>
      <c r="E717" s="253" t="s">
        <v>21</v>
      </c>
      <c r="F717" s="254" t="s">
        <v>1045</v>
      </c>
      <c r="G717" s="252"/>
      <c r="H717" s="255">
        <v>0.012999999999999999</v>
      </c>
      <c r="I717" s="256"/>
      <c r="J717" s="252"/>
      <c r="K717" s="252"/>
      <c r="L717" s="257"/>
      <c r="M717" s="258"/>
      <c r="N717" s="259"/>
      <c r="O717" s="259"/>
      <c r="P717" s="259"/>
      <c r="Q717" s="259"/>
      <c r="R717" s="259"/>
      <c r="S717" s="259"/>
      <c r="T717" s="260"/>
      <c r="AT717" s="261" t="s">
        <v>195</v>
      </c>
      <c r="AU717" s="261" t="s">
        <v>85</v>
      </c>
      <c r="AV717" s="12" t="s">
        <v>85</v>
      </c>
      <c r="AW717" s="12" t="s">
        <v>39</v>
      </c>
      <c r="AX717" s="12" t="s">
        <v>76</v>
      </c>
      <c r="AY717" s="261" t="s">
        <v>184</v>
      </c>
    </row>
    <row r="718" s="12" customFormat="1">
      <c r="B718" s="251"/>
      <c r="C718" s="252"/>
      <c r="D718" s="248" t="s">
        <v>195</v>
      </c>
      <c r="E718" s="253" t="s">
        <v>21</v>
      </c>
      <c r="F718" s="254" t="s">
        <v>1046</v>
      </c>
      <c r="G718" s="252"/>
      <c r="H718" s="255">
        <v>0.027</v>
      </c>
      <c r="I718" s="256"/>
      <c r="J718" s="252"/>
      <c r="K718" s="252"/>
      <c r="L718" s="257"/>
      <c r="M718" s="258"/>
      <c r="N718" s="259"/>
      <c r="O718" s="259"/>
      <c r="P718" s="259"/>
      <c r="Q718" s="259"/>
      <c r="R718" s="259"/>
      <c r="S718" s="259"/>
      <c r="T718" s="260"/>
      <c r="AT718" s="261" t="s">
        <v>195</v>
      </c>
      <c r="AU718" s="261" t="s">
        <v>85</v>
      </c>
      <c r="AV718" s="12" t="s">
        <v>85</v>
      </c>
      <c r="AW718" s="12" t="s">
        <v>39</v>
      </c>
      <c r="AX718" s="12" t="s">
        <v>76</v>
      </c>
      <c r="AY718" s="261" t="s">
        <v>184</v>
      </c>
    </row>
    <row r="719" s="12" customFormat="1">
      <c r="B719" s="251"/>
      <c r="C719" s="252"/>
      <c r="D719" s="248" t="s">
        <v>195</v>
      </c>
      <c r="E719" s="253" t="s">
        <v>21</v>
      </c>
      <c r="F719" s="254" t="s">
        <v>1047</v>
      </c>
      <c r="G719" s="252"/>
      <c r="H719" s="255">
        <v>0.012</v>
      </c>
      <c r="I719" s="256"/>
      <c r="J719" s="252"/>
      <c r="K719" s="252"/>
      <c r="L719" s="257"/>
      <c r="M719" s="258"/>
      <c r="N719" s="259"/>
      <c r="O719" s="259"/>
      <c r="P719" s="259"/>
      <c r="Q719" s="259"/>
      <c r="R719" s="259"/>
      <c r="S719" s="259"/>
      <c r="T719" s="260"/>
      <c r="AT719" s="261" t="s">
        <v>195</v>
      </c>
      <c r="AU719" s="261" t="s">
        <v>85</v>
      </c>
      <c r="AV719" s="12" t="s">
        <v>85</v>
      </c>
      <c r="AW719" s="12" t="s">
        <v>39</v>
      </c>
      <c r="AX719" s="12" t="s">
        <v>76</v>
      </c>
      <c r="AY719" s="261" t="s">
        <v>184</v>
      </c>
    </row>
    <row r="720" s="12" customFormat="1">
      <c r="B720" s="251"/>
      <c r="C720" s="252"/>
      <c r="D720" s="248" t="s">
        <v>195</v>
      </c>
      <c r="E720" s="253" t="s">
        <v>21</v>
      </c>
      <c r="F720" s="254" t="s">
        <v>1048</v>
      </c>
      <c r="G720" s="252"/>
      <c r="H720" s="255">
        <v>0.039</v>
      </c>
      <c r="I720" s="256"/>
      <c r="J720" s="252"/>
      <c r="K720" s="252"/>
      <c r="L720" s="257"/>
      <c r="M720" s="258"/>
      <c r="N720" s="259"/>
      <c r="O720" s="259"/>
      <c r="P720" s="259"/>
      <c r="Q720" s="259"/>
      <c r="R720" s="259"/>
      <c r="S720" s="259"/>
      <c r="T720" s="260"/>
      <c r="AT720" s="261" t="s">
        <v>195</v>
      </c>
      <c r="AU720" s="261" t="s">
        <v>85</v>
      </c>
      <c r="AV720" s="12" t="s">
        <v>85</v>
      </c>
      <c r="AW720" s="12" t="s">
        <v>39</v>
      </c>
      <c r="AX720" s="12" t="s">
        <v>76</v>
      </c>
      <c r="AY720" s="261" t="s">
        <v>184</v>
      </c>
    </row>
    <row r="721" s="14" customFormat="1">
      <c r="B721" s="272"/>
      <c r="C721" s="273"/>
      <c r="D721" s="248" t="s">
        <v>195</v>
      </c>
      <c r="E721" s="274" t="s">
        <v>21</v>
      </c>
      <c r="F721" s="275" t="s">
        <v>211</v>
      </c>
      <c r="G721" s="273"/>
      <c r="H721" s="276">
        <v>0.93799999999999994</v>
      </c>
      <c r="I721" s="277"/>
      <c r="J721" s="273"/>
      <c r="K721" s="273"/>
      <c r="L721" s="278"/>
      <c r="M721" s="279"/>
      <c r="N721" s="280"/>
      <c r="O721" s="280"/>
      <c r="P721" s="280"/>
      <c r="Q721" s="280"/>
      <c r="R721" s="280"/>
      <c r="S721" s="280"/>
      <c r="T721" s="281"/>
      <c r="AT721" s="282" t="s">
        <v>195</v>
      </c>
      <c r="AU721" s="282" t="s">
        <v>85</v>
      </c>
      <c r="AV721" s="14" t="s">
        <v>191</v>
      </c>
      <c r="AW721" s="14" t="s">
        <v>39</v>
      </c>
      <c r="AX721" s="14" t="s">
        <v>83</v>
      </c>
      <c r="AY721" s="282" t="s">
        <v>184</v>
      </c>
    </row>
    <row r="722" s="1" customFormat="1" ht="25.5" customHeight="1">
      <c r="B722" s="47"/>
      <c r="C722" s="236" t="s">
        <v>1049</v>
      </c>
      <c r="D722" s="236" t="s">
        <v>186</v>
      </c>
      <c r="E722" s="237" t="s">
        <v>1050</v>
      </c>
      <c r="F722" s="238" t="s">
        <v>1051</v>
      </c>
      <c r="G722" s="239" t="s">
        <v>315</v>
      </c>
      <c r="H722" s="240">
        <v>4.1699999999999999</v>
      </c>
      <c r="I722" s="241"/>
      <c r="J722" s="242">
        <f>ROUND(I722*H722,2)</f>
        <v>0</v>
      </c>
      <c r="K722" s="238" t="s">
        <v>190</v>
      </c>
      <c r="L722" s="73"/>
      <c r="M722" s="243" t="s">
        <v>21</v>
      </c>
      <c r="N722" s="244" t="s">
        <v>47</v>
      </c>
      <c r="O722" s="48"/>
      <c r="P722" s="245">
        <f>O722*H722</f>
        <v>0</v>
      </c>
      <c r="Q722" s="245">
        <v>0.105</v>
      </c>
      <c r="R722" s="245">
        <f>Q722*H722</f>
        <v>0.43784999999999996</v>
      </c>
      <c r="S722" s="245">
        <v>0</v>
      </c>
      <c r="T722" s="246">
        <f>S722*H722</f>
        <v>0</v>
      </c>
      <c r="AR722" s="25" t="s">
        <v>191</v>
      </c>
      <c r="AT722" s="25" t="s">
        <v>186</v>
      </c>
      <c r="AU722" s="25" t="s">
        <v>85</v>
      </c>
      <c r="AY722" s="25" t="s">
        <v>184</v>
      </c>
      <c r="BE722" s="247">
        <f>IF(N722="základní",J722,0)</f>
        <v>0</v>
      </c>
      <c r="BF722" s="247">
        <f>IF(N722="snížená",J722,0)</f>
        <v>0</v>
      </c>
      <c r="BG722" s="247">
        <f>IF(N722="zákl. přenesená",J722,0)</f>
        <v>0</v>
      </c>
      <c r="BH722" s="247">
        <f>IF(N722="sníž. přenesená",J722,0)</f>
        <v>0</v>
      </c>
      <c r="BI722" s="247">
        <f>IF(N722="nulová",J722,0)</f>
        <v>0</v>
      </c>
      <c r="BJ722" s="25" t="s">
        <v>83</v>
      </c>
      <c r="BK722" s="247">
        <f>ROUND(I722*H722,2)</f>
        <v>0</v>
      </c>
      <c r="BL722" s="25" t="s">
        <v>191</v>
      </c>
      <c r="BM722" s="25" t="s">
        <v>1052</v>
      </c>
    </row>
    <row r="723" s="1" customFormat="1">
      <c r="B723" s="47"/>
      <c r="C723" s="75"/>
      <c r="D723" s="248" t="s">
        <v>193</v>
      </c>
      <c r="E723" s="75"/>
      <c r="F723" s="249" t="s">
        <v>1053</v>
      </c>
      <c r="G723" s="75"/>
      <c r="H723" s="75"/>
      <c r="I723" s="204"/>
      <c r="J723" s="75"/>
      <c r="K723" s="75"/>
      <c r="L723" s="73"/>
      <c r="M723" s="250"/>
      <c r="N723" s="48"/>
      <c r="O723" s="48"/>
      <c r="P723" s="48"/>
      <c r="Q723" s="48"/>
      <c r="R723" s="48"/>
      <c r="S723" s="48"/>
      <c r="T723" s="96"/>
      <c r="AT723" s="25" t="s">
        <v>193</v>
      </c>
      <c r="AU723" s="25" t="s">
        <v>85</v>
      </c>
    </row>
    <row r="724" s="13" customFormat="1">
      <c r="B724" s="262"/>
      <c r="C724" s="263"/>
      <c r="D724" s="248" t="s">
        <v>195</v>
      </c>
      <c r="E724" s="264" t="s">
        <v>21</v>
      </c>
      <c r="F724" s="265" t="s">
        <v>209</v>
      </c>
      <c r="G724" s="263"/>
      <c r="H724" s="264" t="s">
        <v>21</v>
      </c>
      <c r="I724" s="266"/>
      <c r="J724" s="263"/>
      <c r="K724" s="263"/>
      <c r="L724" s="267"/>
      <c r="M724" s="268"/>
      <c r="N724" s="269"/>
      <c r="O724" s="269"/>
      <c r="P724" s="269"/>
      <c r="Q724" s="269"/>
      <c r="R724" s="269"/>
      <c r="S724" s="269"/>
      <c r="T724" s="270"/>
      <c r="AT724" s="271" t="s">
        <v>195</v>
      </c>
      <c r="AU724" s="271" t="s">
        <v>85</v>
      </c>
      <c r="AV724" s="13" t="s">
        <v>83</v>
      </c>
      <c r="AW724" s="13" t="s">
        <v>39</v>
      </c>
      <c r="AX724" s="13" t="s">
        <v>76</v>
      </c>
      <c r="AY724" s="271" t="s">
        <v>184</v>
      </c>
    </row>
    <row r="725" s="12" customFormat="1">
      <c r="B725" s="251"/>
      <c r="C725" s="252"/>
      <c r="D725" s="248" t="s">
        <v>195</v>
      </c>
      <c r="E725" s="253" t="s">
        <v>21</v>
      </c>
      <c r="F725" s="254" t="s">
        <v>1054</v>
      </c>
      <c r="G725" s="252"/>
      <c r="H725" s="255">
        <v>3.3599999999999999</v>
      </c>
      <c r="I725" s="256"/>
      <c r="J725" s="252"/>
      <c r="K725" s="252"/>
      <c r="L725" s="257"/>
      <c r="M725" s="258"/>
      <c r="N725" s="259"/>
      <c r="O725" s="259"/>
      <c r="P725" s="259"/>
      <c r="Q725" s="259"/>
      <c r="R725" s="259"/>
      <c r="S725" s="259"/>
      <c r="T725" s="260"/>
      <c r="AT725" s="261" t="s">
        <v>195</v>
      </c>
      <c r="AU725" s="261" t="s">
        <v>85</v>
      </c>
      <c r="AV725" s="12" t="s">
        <v>85</v>
      </c>
      <c r="AW725" s="12" t="s">
        <v>39</v>
      </c>
      <c r="AX725" s="12" t="s">
        <v>76</v>
      </c>
      <c r="AY725" s="261" t="s">
        <v>184</v>
      </c>
    </row>
    <row r="726" s="12" customFormat="1">
      <c r="B726" s="251"/>
      <c r="C726" s="252"/>
      <c r="D726" s="248" t="s">
        <v>195</v>
      </c>
      <c r="E726" s="253" t="s">
        <v>21</v>
      </c>
      <c r="F726" s="254" t="s">
        <v>1055</v>
      </c>
      <c r="G726" s="252"/>
      <c r="H726" s="255">
        <v>0.81000000000000005</v>
      </c>
      <c r="I726" s="256"/>
      <c r="J726" s="252"/>
      <c r="K726" s="252"/>
      <c r="L726" s="257"/>
      <c r="M726" s="258"/>
      <c r="N726" s="259"/>
      <c r="O726" s="259"/>
      <c r="P726" s="259"/>
      <c r="Q726" s="259"/>
      <c r="R726" s="259"/>
      <c r="S726" s="259"/>
      <c r="T726" s="260"/>
      <c r="AT726" s="261" t="s">
        <v>195</v>
      </c>
      <c r="AU726" s="261" t="s">
        <v>85</v>
      </c>
      <c r="AV726" s="12" t="s">
        <v>85</v>
      </c>
      <c r="AW726" s="12" t="s">
        <v>39</v>
      </c>
      <c r="AX726" s="12" t="s">
        <v>76</v>
      </c>
      <c r="AY726" s="261" t="s">
        <v>184</v>
      </c>
    </row>
    <row r="727" s="14" customFormat="1">
      <c r="B727" s="272"/>
      <c r="C727" s="273"/>
      <c r="D727" s="248" t="s">
        <v>195</v>
      </c>
      <c r="E727" s="274" t="s">
        <v>21</v>
      </c>
      <c r="F727" s="275" t="s">
        <v>211</v>
      </c>
      <c r="G727" s="273"/>
      <c r="H727" s="276">
        <v>4.1699999999999999</v>
      </c>
      <c r="I727" s="277"/>
      <c r="J727" s="273"/>
      <c r="K727" s="273"/>
      <c r="L727" s="278"/>
      <c r="M727" s="279"/>
      <c r="N727" s="280"/>
      <c r="O727" s="280"/>
      <c r="P727" s="280"/>
      <c r="Q727" s="280"/>
      <c r="R727" s="280"/>
      <c r="S727" s="280"/>
      <c r="T727" s="281"/>
      <c r="AT727" s="282" t="s">
        <v>195</v>
      </c>
      <c r="AU727" s="282" t="s">
        <v>85</v>
      </c>
      <c r="AV727" s="14" t="s">
        <v>191</v>
      </c>
      <c r="AW727" s="14" t="s">
        <v>39</v>
      </c>
      <c r="AX727" s="14" t="s">
        <v>83</v>
      </c>
      <c r="AY727" s="282" t="s">
        <v>184</v>
      </c>
    </row>
    <row r="728" s="1" customFormat="1" ht="16.5" customHeight="1">
      <c r="B728" s="47"/>
      <c r="C728" s="236" t="s">
        <v>1056</v>
      </c>
      <c r="D728" s="236" t="s">
        <v>186</v>
      </c>
      <c r="E728" s="237" t="s">
        <v>1057</v>
      </c>
      <c r="F728" s="238" t="s">
        <v>1058</v>
      </c>
      <c r="G728" s="239" t="s">
        <v>315</v>
      </c>
      <c r="H728" s="240">
        <v>101.021</v>
      </c>
      <c r="I728" s="241"/>
      <c r="J728" s="242">
        <f>ROUND(I728*H728,2)</f>
        <v>0</v>
      </c>
      <c r="K728" s="238" t="s">
        <v>190</v>
      </c>
      <c r="L728" s="73"/>
      <c r="M728" s="243" t="s">
        <v>21</v>
      </c>
      <c r="N728" s="244" t="s">
        <v>47</v>
      </c>
      <c r="O728" s="48"/>
      <c r="P728" s="245">
        <f>O728*H728</f>
        <v>0</v>
      </c>
      <c r="Q728" s="245">
        <v>0.11169999999999999</v>
      </c>
      <c r="R728" s="245">
        <f>Q728*H728</f>
        <v>11.2840457</v>
      </c>
      <c r="S728" s="245">
        <v>0</v>
      </c>
      <c r="T728" s="246">
        <f>S728*H728</f>
        <v>0</v>
      </c>
      <c r="AR728" s="25" t="s">
        <v>191</v>
      </c>
      <c r="AT728" s="25" t="s">
        <v>186</v>
      </c>
      <c r="AU728" s="25" t="s">
        <v>85</v>
      </c>
      <c r="AY728" s="25" t="s">
        <v>184</v>
      </c>
      <c r="BE728" s="247">
        <f>IF(N728="základní",J728,0)</f>
        <v>0</v>
      </c>
      <c r="BF728" s="247">
        <f>IF(N728="snížená",J728,0)</f>
        <v>0</v>
      </c>
      <c r="BG728" s="247">
        <f>IF(N728="zákl. přenesená",J728,0)</f>
        <v>0</v>
      </c>
      <c r="BH728" s="247">
        <f>IF(N728="sníž. přenesená",J728,0)</f>
        <v>0</v>
      </c>
      <c r="BI728" s="247">
        <f>IF(N728="nulová",J728,0)</f>
        <v>0</v>
      </c>
      <c r="BJ728" s="25" t="s">
        <v>83</v>
      </c>
      <c r="BK728" s="247">
        <f>ROUND(I728*H728,2)</f>
        <v>0</v>
      </c>
      <c r="BL728" s="25" t="s">
        <v>191</v>
      </c>
      <c r="BM728" s="25" t="s">
        <v>1059</v>
      </c>
    </row>
    <row r="729" s="1" customFormat="1">
      <c r="B729" s="47"/>
      <c r="C729" s="75"/>
      <c r="D729" s="248" t="s">
        <v>193</v>
      </c>
      <c r="E729" s="75"/>
      <c r="F729" s="249" t="s">
        <v>1060</v>
      </c>
      <c r="G729" s="75"/>
      <c r="H729" s="75"/>
      <c r="I729" s="204"/>
      <c r="J729" s="75"/>
      <c r="K729" s="75"/>
      <c r="L729" s="73"/>
      <c r="M729" s="250"/>
      <c r="N729" s="48"/>
      <c r="O729" s="48"/>
      <c r="P729" s="48"/>
      <c r="Q729" s="48"/>
      <c r="R729" s="48"/>
      <c r="S729" s="48"/>
      <c r="T729" s="96"/>
      <c r="AT729" s="25" t="s">
        <v>193</v>
      </c>
      <c r="AU729" s="25" t="s">
        <v>85</v>
      </c>
    </row>
    <row r="730" s="12" customFormat="1">
      <c r="B730" s="251"/>
      <c r="C730" s="252"/>
      <c r="D730" s="248" t="s">
        <v>195</v>
      </c>
      <c r="E730" s="253" t="s">
        <v>21</v>
      </c>
      <c r="F730" s="254" t="s">
        <v>885</v>
      </c>
      <c r="G730" s="252"/>
      <c r="H730" s="255">
        <v>95.650999999999996</v>
      </c>
      <c r="I730" s="256"/>
      <c r="J730" s="252"/>
      <c r="K730" s="252"/>
      <c r="L730" s="257"/>
      <c r="M730" s="258"/>
      <c r="N730" s="259"/>
      <c r="O730" s="259"/>
      <c r="P730" s="259"/>
      <c r="Q730" s="259"/>
      <c r="R730" s="259"/>
      <c r="S730" s="259"/>
      <c r="T730" s="260"/>
      <c r="AT730" s="261" t="s">
        <v>195</v>
      </c>
      <c r="AU730" s="261" t="s">
        <v>85</v>
      </c>
      <c r="AV730" s="12" t="s">
        <v>85</v>
      </c>
      <c r="AW730" s="12" t="s">
        <v>39</v>
      </c>
      <c r="AX730" s="12" t="s">
        <v>76</v>
      </c>
      <c r="AY730" s="261" t="s">
        <v>184</v>
      </c>
    </row>
    <row r="731" s="12" customFormat="1">
      <c r="B731" s="251"/>
      <c r="C731" s="252"/>
      <c r="D731" s="248" t="s">
        <v>195</v>
      </c>
      <c r="E731" s="253" t="s">
        <v>21</v>
      </c>
      <c r="F731" s="254" t="s">
        <v>886</v>
      </c>
      <c r="G731" s="252"/>
      <c r="H731" s="255">
        <v>5.3700000000000001</v>
      </c>
      <c r="I731" s="256"/>
      <c r="J731" s="252"/>
      <c r="K731" s="252"/>
      <c r="L731" s="257"/>
      <c r="M731" s="258"/>
      <c r="N731" s="259"/>
      <c r="O731" s="259"/>
      <c r="P731" s="259"/>
      <c r="Q731" s="259"/>
      <c r="R731" s="259"/>
      <c r="S731" s="259"/>
      <c r="T731" s="260"/>
      <c r="AT731" s="261" t="s">
        <v>195</v>
      </c>
      <c r="AU731" s="261" t="s">
        <v>85</v>
      </c>
      <c r="AV731" s="12" t="s">
        <v>85</v>
      </c>
      <c r="AW731" s="12" t="s">
        <v>39</v>
      </c>
      <c r="AX731" s="12" t="s">
        <v>76</v>
      </c>
      <c r="AY731" s="261" t="s">
        <v>184</v>
      </c>
    </row>
    <row r="732" s="14" customFormat="1">
      <c r="B732" s="272"/>
      <c r="C732" s="273"/>
      <c r="D732" s="248" t="s">
        <v>195</v>
      </c>
      <c r="E732" s="274" t="s">
        <v>21</v>
      </c>
      <c r="F732" s="275" t="s">
        <v>211</v>
      </c>
      <c r="G732" s="273"/>
      <c r="H732" s="276">
        <v>101.021</v>
      </c>
      <c r="I732" s="277"/>
      <c r="J732" s="273"/>
      <c r="K732" s="273"/>
      <c r="L732" s="278"/>
      <c r="M732" s="279"/>
      <c r="N732" s="280"/>
      <c r="O732" s="280"/>
      <c r="P732" s="280"/>
      <c r="Q732" s="280"/>
      <c r="R732" s="280"/>
      <c r="S732" s="280"/>
      <c r="T732" s="281"/>
      <c r="AT732" s="282" t="s">
        <v>195</v>
      </c>
      <c r="AU732" s="282" t="s">
        <v>85</v>
      </c>
      <c r="AV732" s="14" t="s">
        <v>191</v>
      </c>
      <c r="AW732" s="14" t="s">
        <v>39</v>
      </c>
      <c r="AX732" s="14" t="s">
        <v>83</v>
      </c>
      <c r="AY732" s="282" t="s">
        <v>184</v>
      </c>
    </row>
    <row r="733" s="1" customFormat="1" ht="25.5" customHeight="1">
      <c r="B733" s="47"/>
      <c r="C733" s="236" t="s">
        <v>1061</v>
      </c>
      <c r="D733" s="236" t="s">
        <v>186</v>
      </c>
      <c r="E733" s="237" t="s">
        <v>1062</v>
      </c>
      <c r="F733" s="238" t="s">
        <v>1063</v>
      </c>
      <c r="G733" s="239" t="s">
        <v>204</v>
      </c>
      <c r="H733" s="240">
        <v>3.3540000000000001</v>
      </c>
      <c r="I733" s="241"/>
      <c r="J733" s="242">
        <f>ROUND(I733*H733,2)</f>
        <v>0</v>
      </c>
      <c r="K733" s="238" t="s">
        <v>190</v>
      </c>
      <c r="L733" s="73"/>
      <c r="M733" s="243" t="s">
        <v>21</v>
      </c>
      <c r="N733" s="244" t="s">
        <v>47</v>
      </c>
      <c r="O733" s="48"/>
      <c r="P733" s="245">
        <f>O733*H733</f>
        <v>0</v>
      </c>
      <c r="Q733" s="245">
        <v>1.98</v>
      </c>
      <c r="R733" s="245">
        <f>Q733*H733</f>
        <v>6.6409200000000004</v>
      </c>
      <c r="S733" s="245">
        <v>0</v>
      </c>
      <c r="T733" s="246">
        <f>S733*H733</f>
        <v>0</v>
      </c>
      <c r="AR733" s="25" t="s">
        <v>191</v>
      </c>
      <c r="AT733" s="25" t="s">
        <v>186</v>
      </c>
      <c r="AU733" s="25" t="s">
        <v>85</v>
      </c>
      <c r="AY733" s="25" t="s">
        <v>184</v>
      </c>
      <c r="BE733" s="247">
        <f>IF(N733="základní",J733,0)</f>
        <v>0</v>
      </c>
      <c r="BF733" s="247">
        <f>IF(N733="snížená",J733,0)</f>
        <v>0</v>
      </c>
      <c r="BG733" s="247">
        <f>IF(N733="zákl. přenesená",J733,0)</f>
        <v>0</v>
      </c>
      <c r="BH733" s="247">
        <f>IF(N733="sníž. přenesená",J733,0)</f>
        <v>0</v>
      </c>
      <c r="BI733" s="247">
        <f>IF(N733="nulová",J733,0)</f>
        <v>0</v>
      </c>
      <c r="BJ733" s="25" t="s">
        <v>83</v>
      </c>
      <c r="BK733" s="247">
        <f>ROUND(I733*H733,2)</f>
        <v>0</v>
      </c>
      <c r="BL733" s="25" t="s">
        <v>191</v>
      </c>
      <c r="BM733" s="25" t="s">
        <v>1064</v>
      </c>
    </row>
    <row r="734" s="1" customFormat="1">
      <c r="B734" s="47"/>
      <c r="C734" s="75"/>
      <c r="D734" s="248" t="s">
        <v>193</v>
      </c>
      <c r="E734" s="75"/>
      <c r="F734" s="249" t="s">
        <v>1065</v>
      </c>
      <c r="G734" s="75"/>
      <c r="H734" s="75"/>
      <c r="I734" s="204"/>
      <c r="J734" s="75"/>
      <c r="K734" s="75"/>
      <c r="L734" s="73"/>
      <c r="M734" s="250"/>
      <c r="N734" s="48"/>
      <c r="O734" s="48"/>
      <c r="P734" s="48"/>
      <c r="Q734" s="48"/>
      <c r="R734" s="48"/>
      <c r="S734" s="48"/>
      <c r="T734" s="96"/>
      <c r="AT734" s="25" t="s">
        <v>193</v>
      </c>
      <c r="AU734" s="25" t="s">
        <v>85</v>
      </c>
    </row>
    <row r="735" s="13" customFormat="1">
      <c r="B735" s="262"/>
      <c r="C735" s="263"/>
      <c r="D735" s="248" t="s">
        <v>195</v>
      </c>
      <c r="E735" s="264" t="s">
        <v>21</v>
      </c>
      <c r="F735" s="265" t="s">
        <v>209</v>
      </c>
      <c r="G735" s="263"/>
      <c r="H735" s="264" t="s">
        <v>21</v>
      </c>
      <c r="I735" s="266"/>
      <c r="J735" s="263"/>
      <c r="K735" s="263"/>
      <c r="L735" s="267"/>
      <c r="M735" s="268"/>
      <c r="N735" s="269"/>
      <c r="O735" s="269"/>
      <c r="P735" s="269"/>
      <c r="Q735" s="269"/>
      <c r="R735" s="269"/>
      <c r="S735" s="269"/>
      <c r="T735" s="270"/>
      <c r="AT735" s="271" t="s">
        <v>195</v>
      </c>
      <c r="AU735" s="271" t="s">
        <v>85</v>
      </c>
      <c r="AV735" s="13" t="s">
        <v>83</v>
      </c>
      <c r="AW735" s="13" t="s">
        <v>39</v>
      </c>
      <c r="AX735" s="13" t="s">
        <v>76</v>
      </c>
      <c r="AY735" s="271" t="s">
        <v>184</v>
      </c>
    </row>
    <row r="736" s="12" customFormat="1">
      <c r="B736" s="251"/>
      <c r="C736" s="252"/>
      <c r="D736" s="248" t="s">
        <v>195</v>
      </c>
      <c r="E736" s="253" t="s">
        <v>21</v>
      </c>
      <c r="F736" s="254" t="s">
        <v>1066</v>
      </c>
      <c r="G736" s="252"/>
      <c r="H736" s="255">
        <v>1.8899999999999999</v>
      </c>
      <c r="I736" s="256"/>
      <c r="J736" s="252"/>
      <c r="K736" s="252"/>
      <c r="L736" s="257"/>
      <c r="M736" s="258"/>
      <c r="N736" s="259"/>
      <c r="O736" s="259"/>
      <c r="P736" s="259"/>
      <c r="Q736" s="259"/>
      <c r="R736" s="259"/>
      <c r="S736" s="259"/>
      <c r="T736" s="260"/>
      <c r="AT736" s="261" t="s">
        <v>195</v>
      </c>
      <c r="AU736" s="261" t="s">
        <v>85</v>
      </c>
      <c r="AV736" s="12" t="s">
        <v>85</v>
      </c>
      <c r="AW736" s="12" t="s">
        <v>39</v>
      </c>
      <c r="AX736" s="12" t="s">
        <v>76</v>
      </c>
      <c r="AY736" s="261" t="s">
        <v>184</v>
      </c>
    </row>
    <row r="737" s="12" customFormat="1">
      <c r="B737" s="251"/>
      <c r="C737" s="252"/>
      <c r="D737" s="248" t="s">
        <v>195</v>
      </c>
      <c r="E737" s="253" t="s">
        <v>21</v>
      </c>
      <c r="F737" s="254" t="s">
        <v>1067</v>
      </c>
      <c r="G737" s="252"/>
      <c r="H737" s="255">
        <v>0.68300000000000005</v>
      </c>
      <c r="I737" s="256"/>
      <c r="J737" s="252"/>
      <c r="K737" s="252"/>
      <c r="L737" s="257"/>
      <c r="M737" s="258"/>
      <c r="N737" s="259"/>
      <c r="O737" s="259"/>
      <c r="P737" s="259"/>
      <c r="Q737" s="259"/>
      <c r="R737" s="259"/>
      <c r="S737" s="259"/>
      <c r="T737" s="260"/>
      <c r="AT737" s="261" t="s">
        <v>195</v>
      </c>
      <c r="AU737" s="261" t="s">
        <v>85</v>
      </c>
      <c r="AV737" s="12" t="s">
        <v>85</v>
      </c>
      <c r="AW737" s="12" t="s">
        <v>39</v>
      </c>
      <c r="AX737" s="12" t="s">
        <v>76</v>
      </c>
      <c r="AY737" s="261" t="s">
        <v>184</v>
      </c>
    </row>
    <row r="738" s="12" customFormat="1">
      <c r="B738" s="251"/>
      <c r="C738" s="252"/>
      <c r="D738" s="248" t="s">
        <v>195</v>
      </c>
      <c r="E738" s="253" t="s">
        <v>21</v>
      </c>
      <c r="F738" s="254" t="s">
        <v>1068</v>
      </c>
      <c r="G738" s="252"/>
      <c r="H738" s="255">
        <v>0.33900000000000002</v>
      </c>
      <c r="I738" s="256"/>
      <c r="J738" s="252"/>
      <c r="K738" s="252"/>
      <c r="L738" s="257"/>
      <c r="M738" s="258"/>
      <c r="N738" s="259"/>
      <c r="O738" s="259"/>
      <c r="P738" s="259"/>
      <c r="Q738" s="259"/>
      <c r="R738" s="259"/>
      <c r="S738" s="259"/>
      <c r="T738" s="260"/>
      <c r="AT738" s="261" t="s">
        <v>195</v>
      </c>
      <c r="AU738" s="261" t="s">
        <v>85</v>
      </c>
      <c r="AV738" s="12" t="s">
        <v>85</v>
      </c>
      <c r="AW738" s="12" t="s">
        <v>39</v>
      </c>
      <c r="AX738" s="12" t="s">
        <v>76</v>
      </c>
      <c r="AY738" s="261" t="s">
        <v>184</v>
      </c>
    </row>
    <row r="739" s="12" customFormat="1">
      <c r="B739" s="251"/>
      <c r="C739" s="252"/>
      <c r="D739" s="248" t="s">
        <v>195</v>
      </c>
      <c r="E739" s="253" t="s">
        <v>21</v>
      </c>
      <c r="F739" s="254" t="s">
        <v>1069</v>
      </c>
      <c r="G739" s="252"/>
      <c r="H739" s="255">
        <v>1.0349999999999999</v>
      </c>
      <c r="I739" s="256"/>
      <c r="J739" s="252"/>
      <c r="K739" s="252"/>
      <c r="L739" s="257"/>
      <c r="M739" s="258"/>
      <c r="N739" s="259"/>
      <c r="O739" s="259"/>
      <c r="P739" s="259"/>
      <c r="Q739" s="259"/>
      <c r="R739" s="259"/>
      <c r="S739" s="259"/>
      <c r="T739" s="260"/>
      <c r="AT739" s="261" t="s">
        <v>195</v>
      </c>
      <c r="AU739" s="261" t="s">
        <v>85</v>
      </c>
      <c r="AV739" s="12" t="s">
        <v>85</v>
      </c>
      <c r="AW739" s="12" t="s">
        <v>39</v>
      </c>
      <c r="AX739" s="12" t="s">
        <v>76</v>
      </c>
      <c r="AY739" s="261" t="s">
        <v>184</v>
      </c>
    </row>
    <row r="740" s="12" customFormat="1">
      <c r="B740" s="251"/>
      <c r="C740" s="252"/>
      <c r="D740" s="248" t="s">
        <v>195</v>
      </c>
      <c r="E740" s="253" t="s">
        <v>21</v>
      </c>
      <c r="F740" s="254" t="s">
        <v>1070</v>
      </c>
      <c r="G740" s="252"/>
      <c r="H740" s="255">
        <v>-1.2969999999999999</v>
      </c>
      <c r="I740" s="256"/>
      <c r="J740" s="252"/>
      <c r="K740" s="252"/>
      <c r="L740" s="257"/>
      <c r="M740" s="258"/>
      <c r="N740" s="259"/>
      <c r="O740" s="259"/>
      <c r="P740" s="259"/>
      <c r="Q740" s="259"/>
      <c r="R740" s="259"/>
      <c r="S740" s="259"/>
      <c r="T740" s="260"/>
      <c r="AT740" s="261" t="s">
        <v>195</v>
      </c>
      <c r="AU740" s="261" t="s">
        <v>85</v>
      </c>
      <c r="AV740" s="12" t="s">
        <v>85</v>
      </c>
      <c r="AW740" s="12" t="s">
        <v>39</v>
      </c>
      <c r="AX740" s="12" t="s">
        <v>76</v>
      </c>
      <c r="AY740" s="261" t="s">
        <v>184</v>
      </c>
    </row>
    <row r="741" s="12" customFormat="1">
      <c r="B741" s="251"/>
      <c r="C741" s="252"/>
      <c r="D741" s="248" t="s">
        <v>195</v>
      </c>
      <c r="E741" s="253" t="s">
        <v>21</v>
      </c>
      <c r="F741" s="254" t="s">
        <v>1071</v>
      </c>
      <c r="G741" s="252"/>
      <c r="H741" s="255">
        <v>0.024</v>
      </c>
      <c r="I741" s="256"/>
      <c r="J741" s="252"/>
      <c r="K741" s="252"/>
      <c r="L741" s="257"/>
      <c r="M741" s="258"/>
      <c r="N741" s="259"/>
      <c r="O741" s="259"/>
      <c r="P741" s="259"/>
      <c r="Q741" s="259"/>
      <c r="R741" s="259"/>
      <c r="S741" s="259"/>
      <c r="T741" s="260"/>
      <c r="AT741" s="261" t="s">
        <v>195</v>
      </c>
      <c r="AU741" s="261" t="s">
        <v>85</v>
      </c>
      <c r="AV741" s="12" t="s">
        <v>85</v>
      </c>
      <c r="AW741" s="12" t="s">
        <v>39</v>
      </c>
      <c r="AX741" s="12" t="s">
        <v>76</v>
      </c>
      <c r="AY741" s="261" t="s">
        <v>184</v>
      </c>
    </row>
    <row r="742" s="12" customFormat="1">
      <c r="B742" s="251"/>
      <c r="C742" s="252"/>
      <c r="D742" s="248" t="s">
        <v>195</v>
      </c>
      <c r="E742" s="253" t="s">
        <v>21</v>
      </c>
      <c r="F742" s="254" t="s">
        <v>1072</v>
      </c>
      <c r="G742" s="252"/>
      <c r="H742" s="255">
        <v>0.053999999999999999</v>
      </c>
      <c r="I742" s="256"/>
      <c r="J742" s="252"/>
      <c r="K742" s="252"/>
      <c r="L742" s="257"/>
      <c r="M742" s="258"/>
      <c r="N742" s="259"/>
      <c r="O742" s="259"/>
      <c r="P742" s="259"/>
      <c r="Q742" s="259"/>
      <c r="R742" s="259"/>
      <c r="S742" s="259"/>
      <c r="T742" s="260"/>
      <c r="AT742" s="261" t="s">
        <v>195</v>
      </c>
      <c r="AU742" s="261" t="s">
        <v>85</v>
      </c>
      <c r="AV742" s="12" t="s">
        <v>85</v>
      </c>
      <c r="AW742" s="12" t="s">
        <v>39</v>
      </c>
      <c r="AX742" s="12" t="s">
        <v>76</v>
      </c>
      <c r="AY742" s="261" t="s">
        <v>184</v>
      </c>
    </row>
    <row r="743" s="12" customFormat="1">
      <c r="B743" s="251"/>
      <c r="C743" s="252"/>
      <c r="D743" s="248" t="s">
        <v>195</v>
      </c>
      <c r="E743" s="253" t="s">
        <v>21</v>
      </c>
      <c r="F743" s="254" t="s">
        <v>1073</v>
      </c>
      <c r="G743" s="252"/>
      <c r="H743" s="255">
        <v>0.626</v>
      </c>
      <c r="I743" s="256"/>
      <c r="J743" s="252"/>
      <c r="K743" s="252"/>
      <c r="L743" s="257"/>
      <c r="M743" s="258"/>
      <c r="N743" s="259"/>
      <c r="O743" s="259"/>
      <c r="P743" s="259"/>
      <c r="Q743" s="259"/>
      <c r="R743" s="259"/>
      <c r="S743" s="259"/>
      <c r="T743" s="260"/>
      <c r="AT743" s="261" t="s">
        <v>195</v>
      </c>
      <c r="AU743" s="261" t="s">
        <v>85</v>
      </c>
      <c r="AV743" s="12" t="s">
        <v>85</v>
      </c>
      <c r="AW743" s="12" t="s">
        <v>39</v>
      </c>
      <c r="AX743" s="12" t="s">
        <v>76</v>
      </c>
      <c r="AY743" s="261" t="s">
        <v>184</v>
      </c>
    </row>
    <row r="744" s="14" customFormat="1">
      <c r="B744" s="272"/>
      <c r="C744" s="273"/>
      <c r="D744" s="248" t="s">
        <v>195</v>
      </c>
      <c r="E744" s="274" t="s">
        <v>21</v>
      </c>
      <c r="F744" s="275" t="s">
        <v>211</v>
      </c>
      <c r="G744" s="273"/>
      <c r="H744" s="276">
        <v>3.3540000000000001</v>
      </c>
      <c r="I744" s="277"/>
      <c r="J744" s="273"/>
      <c r="K744" s="273"/>
      <c r="L744" s="278"/>
      <c r="M744" s="279"/>
      <c r="N744" s="280"/>
      <c r="O744" s="280"/>
      <c r="P744" s="280"/>
      <c r="Q744" s="280"/>
      <c r="R744" s="280"/>
      <c r="S744" s="280"/>
      <c r="T744" s="281"/>
      <c r="AT744" s="282" t="s">
        <v>195</v>
      </c>
      <c r="AU744" s="282" t="s">
        <v>85</v>
      </c>
      <c r="AV744" s="14" t="s">
        <v>191</v>
      </c>
      <c r="AW744" s="14" t="s">
        <v>39</v>
      </c>
      <c r="AX744" s="14" t="s">
        <v>83</v>
      </c>
      <c r="AY744" s="282" t="s">
        <v>184</v>
      </c>
    </row>
    <row r="745" s="1" customFormat="1" ht="25.5" customHeight="1">
      <c r="B745" s="47"/>
      <c r="C745" s="236" t="s">
        <v>1074</v>
      </c>
      <c r="D745" s="236" t="s">
        <v>186</v>
      </c>
      <c r="E745" s="237" t="s">
        <v>1075</v>
      </c>
      <c r="F745" s="238" t="s">
        <v>1076</v>
      </c>
      <c r="G745" s="239" t="s">
        <v>204</v>
      </c>
      <c r="H745" s="240">
        <v>1.05</v>
      </c>
      <c r="I745" s="241"/>
      <c r="J745" s="242">
        <f>ROUND(I745*H745,2)</f>
        <v>0</v>
      </c>
      <c r="K745" s="238" t="s">
        <v>190</v>
      </c>
      <c r="L745" s="73"/>
      <c r="M745" s="243" t="s">
        <v>21</v>
      </c>
      <c r="N745" s="244" t="s">
        <v>47</v>
      </c>
      <c r="O745" s="48"/>
      <c r="P745" s="245">
        <f>O745*H745</f>
        <v>0</v>
      </c>
      <c r="Q745" s="245">
        <v>2.1600000000000001</v>
      </c>
      <c r="R745" s="245">
        <f>Q745*H745</f>
        <v>2.2680000000000002</v>
      </c>
      <c r="S745" s="245">
        <v>0</v>
      </c>
      <c r="T745" s="246">
        <f>S745*H745</f>
        <v>0</v>
      </c>
      <c r="AR745" s="25" t="s">
        <v>191</v>
      </c>
      <c r="AT745" s="25" t="s">
        <v>186</v>
      </c>
      <c r="AU745" s="25" t="s">
        <v>85</v>
      </c>
      <c r="AY745" s="25" t="s">
        <v>184</v>
      </c>
      <c r="BE745" s="247">
        <f>IF(N745="základní",J745,0)</f>
        <v>0</v>
      </c>
      <c r="BF745" s="247">
        <f>IF(N745="snížená",J745,0)</f>
        <v>0</v>
      </c>
      <c r="BG745" s="247">
        <f>IF(N745="zákl. přenesená",J745,0)</f>
        <v>0</v>
      </c>
      <c r="BH745" s="247">
        <f>IF(N745="sníž. přenesená",J745,0)</f>
        <v>0</v>
      </c>
      <c r="BI745" s="247">
        <f>IF(N745="nulová",J745,0)</f>
        <v>0</v>
      </c>
      <c r="BJ745" s="25" t="s">
        <v>83</v>
      </c>
      <c r="BK745" s="247">
        <f>ROUND(I745*H745,2)</f>
        <v>0</v>
      </c>
      <c r="BL745" s="25" t="s">
        <v>191</v>
      </c>
      <c r="BM745" s="25" t="s">
        <v>1077</v>
      </c>
    </row>
    <row r="746" s="1" customFormat="1">
      <c r="B746" s="47"/>
      <c r="C746" s="75"/>
      <c r="D746" s="248" t="s">
        <v>193</v>
      </c>
      <c r="E746" s="75"/>
      <c r="F746" s="249" t="s">
        <v>1065</v>
      </c>
      <c r="G746" s="75"/>
      <c r="H746" s="75"/>
      <c r="I746" s="204"/>
      <c r="J746" s="75"/>
      <c r="K746" s="75"/>
      <c r="L746" s="73"/>
      <c r="M746" s="250"/>
      <c r="N746" s="48"/>
      <c r="O746" s="48"/>
      <c r="P746" s="48"/>
      <c r="Q746" s="48"/>
      <c r="R746" s="48"/>
      <c r="S746" s="48"/>
      <c r="T746" s="96"/>
      <c r="AT746" s="25" t="s">
        <v>193</v>
      </c>
      <c r="AU746" s="25" t="s">
        <v>85</v>
      </c>
    </row>
    <row r="747" s="12" customFormat="1">
      <c r="B747" s="251"/>
      <c r="C747" s="252"/>
      <c r="D747" s="248" t="s">
        <v>195</v>
      </c>
      <c r="E747" s="253" t="s">
        <v>21</v>
      </c>
      <c r="F747" s="254" t="s">
        <v>1078</v>
      </c>
      <c r="G747" s="252"/>
      <c r="H747" s="255">
        <v>1.05</v>
      </c>
      <c r="I747" s="256"/>
      <c r="J747" s="252"/>
      <c r="K747" s="252"/>
      <c r="L747" s="257"/>
      <c r="M747" s="258"/>
      <c r="N747" s="259"/>
      <c r="O747" s="259"/>
      <c r="P747" s="259"/>
      <c r="Q747" s="259"/>
      <c r="R747" s="259"/>
      <c r="S747" s="259"/>
      <c r="T747" s="260"/>
      <c r="AT747" s="261" t="s">
        <v>195</v>
      </c>
      <c r="AU747" s="261" t="s">
        <v>85</v>
      </c>
      <c r="AV747" s="12" t="s">
        <v>85</v>
      </c>
      <c r="AW747" s="12" t="s">
        <v>39</v>
      </c>
      <c r="AX747" s="12" t="s">
        <v>83</v>
      </c>
      <c r="AY747" s="261" t="s">
        <v>184</v>
      </c>
    </row>
    <row r="748" s="1" customFormat="1" ht="25.5" customHeight="1">
      <c r="B748" s="47"/>
      <c r="C748" s="236" t="s">
        <v>1079</v>
      </c>
      <c r="D748" s="236" t="s">
        <v>186</v>
      </c>
      <c r="E748" s="237" t="s">
        <v>1080</v>
      </c>
      <c r="F748" s="238" t="s">
        <v>1081</v>
      </c>
      <c r="G748" s="239" t="s">
        <v>204</v>
      </c>
      <c r="H748" s="240">
        <v>23.751000000000001</v>
      </c>
      <c r="I748" s="241"/>
      <c r="J748" s="242">
        <f>ROUND(I748*H748,2)</f>
        <v>0</v>
      </c>
      <c r="K748" s="238" t="s">
        <v>190</v>
      </c>
      <c r="L748" s="73"/>
      <c r="M748" s="243" t="s">
        <v>21</v>
      </c>
      <c r="N748" s="244" t="s">
        <v>47</v>
      </c>
      <c r="O748" s="48"/>
      <c r="P748" s="245">
        <f>O748*H748</f>
        <v>0</v>
      </c>
      <c r="Q748" s="245">
        <v>2.1600000000000001</v>
      </c>
      <c r="R748" s="245">
        <f>Q748*H748</f>
        <v>51.302160000000008</v>
      </c>
      <c r="S748" s="245">
        <v>0</v>
      </c>
      <c r="T748" s="246">
        <f>S748*H748</f>
        <v>0</v>
      </c>
      <c r="AR748" s="25" t="s">
        <v>191</v>
      </c>
      <c r="AT748" s="25" t="s">
        <v>186</v>
      </c>
      <c r="AU748" s="25" t="s">
        <v>85</v>
      </c>
      <c r="AY748" s="25" t="s">
        <v>184</v>
      </c>
      <c r="BE748" s="247">
        <f>IF(N748="základní",J748,0)</f>
        <v>0</v>
      </c>
      <c r="BF748" s="247">
        <f>IF(N748="snížená",J748,0)</f>
        <v>0</v>
      </c>
      <c r="BG748" s="247">
        <f>IF(N748="zákl. přenesená",J748,0)</f>
        <v>0</v>
      </c>
      <c r="BH748" s="247">
        <f>IF(N748="sníž. přenesená",J748,0)</f>
        <v>0</v>
      </c>
      <c r="BI748" s="247">
        <f>IF(N748="nulová",J748,0)</f>
        <v>0</v>
      </c>
      <c r="BJ748" s="25" t="s">
        <v>83</v>
      </c>
      <c r="BK748" s="247">
        <f>ROUND(I748*H748,2)</f>
        <v>0</v>
      </c>
      <c r="BL748" s="25" t="s">
        <v>191</v>
      </c>
      <c r="BM748" s="25" t="s">
        <v>1082</v>
      </c>
    </row>
    <row r="749" s="1" customFormat="1">
      <c r="B749" s="47"/>
      <c r="C749" s="75"/>
      <c r="D749" s="248" t="s">
        <v>193</v>
      </c>
      <c r="E749" s="75"/>
      <c r="F749" s="249" t="s">
        <v>1065</v>
      </c>
      <c r="G749" s="75"/>
      <c r="H749" s="75"/>
      <c r="I749" s="204"/>
      <c r="J749" s="75"/>
      <c r="K749" s="75"/>
      <c r="L749" s="73"/>
      <c r="M749" s="250"/>
      <c r="N749" s="48"/>
      <c r="O749" s="48"/>
      <c r="P749" s="48"/>
      <c r="Q749" s="48"/>
      <c r="R749" s="48"/>
      <c r="S749" s="48"/>
      <c r="T749" s="96"/>
      <c r="AT749" s="25" t="s">
        <v>193</v>
      </c>
      <c r="AU749" s="25" t="s">
        <v>85</v>
      </c>
    </row>
    <row r="750" s="13" customFormat="1">
      <c r="B750" s="262"/>
      <c r="C750" s="263"/>
      <c r="D750" s="248" t="s">
        <v>195</v>
      </c>
      <c r="E750" s="264" t="s">
        <v>21</v>
      </c>
      <c r="F750" s="265" t="s">
        <v>209</v>
      </c>
      <c r="G750" s="263"/>
      <c r="H750" s="264" t="s">
        <v>21</v>
      </c>
      <c r="I750" s="266"/>
      <c r="J750" s="263"/>
      <c r="K750" s="263"/>
      <c r="L750" s="267"/>
      <c r="M750" s="268"/>
      <c r="N750" s="269"/>
      <c r="O750" s="269"/>
      <c r="P750" s="269"/>
      <c r="Q750" s="269"/>
      <c r="R750" s="269"/>
      <c r="S750" s="269"/>
      <c r="T750" s="270"/>
      <c r="AT750" s="271" t="s">
        <v>195</v>
      </c>
      <c r="AU750" s="271" t="s">
        <v>85</v>
      </c>
      <c r="AV750" s="13" t="s">
        <v>83</v>
      </c>
      <c r="AW750" s="13" t="s">
        <v>39</v>
      </c>
      <c r="AX750" s="13" t="s">
        <v>76</v>
      </c>
      <c r="AY750" s="271" t="s">
        <v>184</v>
      </c>
    </row>
    <row r="751" s="12" customFormat="1">
      <c r="B751" s="251"/>
      <c r="C751" s="252"/>
      <c r="D751" s="248" t="s">
        <v>195</v>
      </c>
      <c r="E751" s="253" t="s">
        <v>21</v>
      </c>
      <c r="F751" s="254" t="s">
        <v>1083</v>
      </c>
      <c r="G751" s="252"/>
      <c r="H751" s="255">
        <v>5.6710000000000003</v>
      </c>
      <c r="I751" s="256"/>
      <c r="J751" s="252"/>
      <c r="K751" s="252"/>
      <c r="L751" s="257"/>
      <c r="M751" s="258"/>
      <c r="N751" s="259"/>
      <c r="O751" s="259"/>
      <c r="P751" s="259"/>
      <c r="Q751" s="259"/>
      <c r="R751" s="259"/>
      <c r="S751" s="259"/>
      <c r="T751" s="260"/>
      <c r="AT751" s="261" t="s">
        <v>195</v>
      </c>
      <c r="AU751" s="261" t="s">
        <v>85</v>
      </c>
      <c r="AV751" s="12" t="s">
        <v>85</v>
      </c>
      <c r="AW751" s="12" t="s">
        <v>39</v>
      </c>
      <c r="AX751" s="12" t="s">
        <v>76</v>
      </c>
      <c r="AY751" s="261" t="s">
        <v>184</v>
      </c>
    </row>
    <row r="752" s="12" customFormat="1">
      <c r="B752" s="251"/>
      <c r="C752" s="252"/>
      <c r="D752" s="248" t="s">
        <v>195</v>
      </c>
      <c r="E752" s="253" t="s">
        <v>21</v>
      </c>
      <c r="F752" s="254" t="s">
        <v>1084</v>
      </c>
      <c r="G752" s="252"/>
      <c r="H752" s="255">
        <v>2.0499999999999998</v>
      </c>
      <c r="I752" s="256"/>
      <c r="J752" s="252"/>
      <c r="K752" s="252"/>
      <c r="L752" s="257"/>
      <c r="M752" s="258"/>
      <c r="N752" s="259"/>
      <c r="O752" s="259"/>
      <c r="P752" s="259"/>
      <c r="Q752" s="259"/>
      <c r="R752" s="259"/>
      <c r="S752" s="259"/>
      <c r="T752" s="260"/>
      <c r="AT752" s="261" t="s">
        <v>195</v>
      </c>
      <c r="AU752" s="261" t="s">
        <v>85</v>
      </c>
      <c r="AV752" s="12" t="s">
        <v>85</v>
      </c>
      <c r="AW752" s="12" t="s">
        <v>39</v>
      </c>
      <c r="AX752" s="12" t="s">
        <v>76</v>
      </c>
      <c r="AY752" s="261" t="s">
        <v>184</v>
      </c>
    </row>
    <row r="753" s="12" customFormat="1">
      <c r="B753" s="251"/>
      <c r="C753" s="252"/>
      <c r="D753" s="248" t="s">
        <v>195</v>
      </c>
      <c r="E753" s="253" t="s">
        <v>21</v>
      </c>
      <c r="F753" s="254" t="s">
        <v>1085</v>
      </c>
      <c r="G753" s="252"/>
      <c r="H753" s="255">
        <v>1.018</v>
      </c>
      <c r="I753" s="256"/>
      <c r="J753" s="252"/>
      <c r="K753" s="252"/>
      <c r="L753" s="257"/>
      <c r="M753" s="258"/>
      <c r="N753" s="259"/>
      <c r="O753" s="259"/>
      <c r="P753" s="259"/>
      <c r="Q753" s="259"/>
      <c r="R753" s="259"/>
      <c r="S753" s="259"/>
      <c r="T753" s="260"/>
      <c r="AT753" s="261" t="s">
        <v>195</v>
      </c>
      <c r="AU753" s="261" t="s">
        <v>85</v>
      </c>
      <c r="AV753" s="12" t="s">
        <v>85</v>
      </c>
      <c r="AW753" s="12" t="s">
        <v>39</v>
      </c>
      <c r="AX753" s="12" t="s">
        <v>76</v>
      </c>
      <c r="AY753" s="261" t="s">
        <v>184</v>
      </c>
    </row>
    <row r="754" s="12" customFormat="1">
      <c r="B754" s="251"/>
      <c r="C754" s="252"/>
      <c r="D754" s="248" t="s">
        <v>195</v>
      </c>
      <c r="E754" s="253" t="s">
        <v>21</v>
      </c>
      <c r="F754" s="254" t="s">
        <v>1086</v>
      </c>
      <c r="G754" s="252"/>
      <c r="H754" s="255">
        <v>3.105</v>
      </c>
      <c r="I754" s="256"/>
      <c r="J754" s="252"/>
      <c r="K754" s="252"/>
      <c r="L754" s="257"/>
      <c r="M754" s="258"/>
      <c r="N754" s="259"/>
      <c r="O754" s="259"/>
      <c r="P754" s="259"/>
      <c r="Q754" s="259"/>
      <c r="R754" s="259"/>
      <c r="S754" s="259"/>
      <c r="T754" s="260"/>
      <c r="AT754" s="261" t="s">
        <v>195</v>
      </c>
      <c r="AU754" s="261" t="s">
        <v>85</v>
      </c>
      <c r="AV754" s="12" t="s">
        <v>85</v>
      </c>
      <c r="AW754" s="12" t="s">
        <v>39</v>
      </c>
      <c r="AX754" s="12" t="s">
        <v>76</v>
      </c>
      <c r="AY754" s="261" t="s">
        <v>184</v>
      </c>
    </row>
    <row r="755" s="12" customFormat="1">
      <c r="B755" s="251"/>
      <c r="C755" s="252"/>
      <c r="D755" s="248" t="s">
        <v>195</v>
      </c>
      <c r="E755" s="253" t="s">
        <v>21</v>
      </c>
      <c r="F755" s="254" t="s">
        <v>1087</v>
      </c>
      <c r="G755" s="252"/>
      <c r="H755" s="255">
        <v>-3.8919999999999999</v>
      </c>
      <c r="I755" s="256"/>
      <c r="J755" s="252"/>
      <c r="K755" s="252"/>
      <c r="L755" s="257"/>
      <c r="M755" s="258"/>
      <c r="N755" s="259"/>
      <c r="O755" s="259"/>
      <c r="P755" s="259"/>
      <c r="Q755" s="259"/>
      <c r="R755" s="259"/>
      <c r="S755" s="259"/>
      <c r="T755" s="260"/>
      <c r="AT755" s="261" t="s">
        <v>195</v>
      </c>
      <c r="AU755" s="261" t="s">
        <v>85</v>
      </c>
      <c r="AV755" s="12" t="s">
        <v>85</v>
      </c>
      <c r="AW755" s="12" t="s">
        <v>39</v>
      </c>
      <c r="AX755" s="12" t="s">
        <v>76</v>
      </c>
      <c r="AY755" s="261" t="s">
        <v>184</v>
      </c>
    </row>
    <row r="756" s="12" customFormat="1">
      <c r="B756" s="251"/>
      <c r="C756" s="252"/>
      <c r="D756" s="248" t="s">
        <v>195</v>
      </c>
      <c r="E756" s="253" t="s">
        <v>21</v>
      </c>
      <c r="F756" s="254" t="s">
        <v>1088</v>
      </c>
      <c r="G756" s="252"/>
      <c r="H756" s="255">
        <v>0.058999999999999997</v>
      </c>
      <c r="I756" s="256"/>
      <c r="J756" s="252"/>
      <c r="K756" s="252"/>
      <c r="L756" s="257"/>
      <c r="M756" s="258"/>
      <c r="N756" s="259"/>
      <c r="O756" s="259"/>
      <c r="P756" s="259"/>
      <c r="Q756" s="259"/>
      <c r="R756" s="259"/>
      <c r="S756" s="259"/>
      <c r="T756" s="260"/>
      <c r="AT756" s="261" t="s">
        <v>195</v>
      </c>
      <c r="AU756" s="261" t="s">
        <v>85</v>
      </c>
      <c r="AV756" s="12" t="s">
        <v>85</v>
      </c>
      <c r="AW756" s="12" t="s">
        <v>39</v>
      </c>
      <c r="AX756" s="12" t="s">
        <v>76</v>
      </c>
      <c r="AY756" s="261" t="s">
        <v>184</v>
      </c>
    </row>
    <row r="757" s="12" customFormat="1">
      <c r="B757" s="251"/>
      <c r="C757" s="252"/>
      <c r="D757" s="248" t="s">
        <v>195</v>
      </c>
      <c r="E757" s="253" t="s">
        <v>21</v>
      </c>
      <c r="F757" s="254" t="s">
        <v>1089</v>
      </c>
      <c r="G757" s="252"/>
      <c r="H757" s="255">
        <v>0.071999999999999995</v>
      </c>
      <c r="I757" s="256"/>
      <c r="J757" s="252"/>
      <c r="K757" s="252"/>
      <c r="L757" s="257"/>
      <c r="M757" s="258"/>
      <c r="N757" s="259"/>
      <c r="O757" s="259"/>
      <c r="P757" s="259"/>
      <c r="Q757" s="259"/>
      <c r="R757" s="259"/>
      <c r="S757" s="259"/>
      <c r="T757" s="260"/>
      <c r="AT757" s="261" t="s">
        <v>195</v>
      </c>
      <c r="AU757" s="261" t="s">
        <v>85</v>
      </c>
      <c r="AV757" s="12" t="s">
        <v>85</v>
      </c>
      <c r="AW757" s="12" t="s">
        <v>39</v>
      </c>
      <c r="AX757" s="12" t="s">
        <v>76</v>
      </c>
      <c r="AY757" s="261" t="s">
        <v>184</v>
      </c>
    </row>
    <row r="758" s="12" customFormat="1">
      <c r="B758" s="251"/>
      <c r="C758" s="252"/>
      <c r="D758" s="248" t="s">
        <v>195</v>
      </c>
      <c r="E758" s="253" t="s">
        <v>21</v>
      </c>
      <c r="F758" s="254" t="s">
        <v>1090</v>
      </c>
      <c r="G758" s="252"/>
      <c r="H758" s="255">
        <v>0.161</v>
      </c>
      <c r="I758" s="256"/>
      <c r="J758" s="252"/>
      <c r="K758" s="252"/>
      <c r="L758" s="257"/>
      <c r="M758" s="258"/>
      <c r="N758" s="259"/>
      <c r="O758" s="259"/>
      <c r="P758" s="259"/>
      <c r="Q758" s="259"/>
      <c r="R758" s="259"/>
      <c r="S758" s="259"/>
      <c r="T758" s="260"/>
      <c r="AT758" s="261" t="s">
        <v>195</v>
      </c>
      <c r="AU758" s="261" t="s">
        <v>85</v>
      </c>
      <c r="AV758" s="12" t="s">
        <v>85</v>
      </c>
      <c r="AW758" s="12" t="s">
        <v>39</v>
      </c>
      <c r="AX758" s="12" t="s">
        <v>76</v>
      </c>
      <c r="AY758" s="261" t="s">
        <v>184</v>
      </c>
    </row>
    <row r="759" s="12" customFormat="1">
      <c r="B759" s="251"/>
      <c r="C759" s="252"/>
      <c r="D759" s="248" t="s">
        <v>195</v>
      </c>
      <c r="E759" s="253" t="s">
        <v>21</v>
      </c>
      <c r="F759" s="254" t="s">
        <v>1091</v>
      </c>
      <c r="G759" s="252"/>
      <c r="H759" s="255">
        <v>1.879</v>
      </c>
      <c r="I759" s="256"/>
      <c r="J759" s="252"/>
      <c r="K759" s="252"/>
      <c r="L759" s="257"/>
      <c r="M759" s="258"/>
      <c r="N759" s="259"/>
      <c r="O759" s="259"/>
      <c r="P759" s="259"/>
      <c r="Q759" s="259"/>
      <c r="R759" s="259"/>
      <c r="S759" s="259"/>
      <c r="T759" s="260"/>
      <c r="AT759" s="261" t="s">
        <v>195</v>
      </c>
      <c r="AU759" s="261" t="s">
        <v>85</v>
      </c>
      <c r="AV759" s="12" t="s">
        <v>85</v>
      </c>
      <c r="AW759" s="12" t="s">
        <v>39</v>
      </c>
      <c r="AX759" s="12" t="s">
        <v>76</v>
      </c>
      <c r="AY759" s="261" t="s">
        <v>184</v>
      </c>
    </row>
    <row r="760" s="15" customFormat="1">
      <c r="B760" s="293"/>
      <c r="C760" s="294"/>
      <c r="D760" s="248" t="s">
        <v>195</v>
      </c>
      <c r="E760" s="295" t="s">
        <v>21</v>
      </c>
      <c r="F760" s="296" t="s">
        <v>335</v>
      </c>
      <c r="G760" s="294"/>
      <c r="H760" s="297">
        <v>10.122999999999999</v>
      </c>
      <c r="I760" s="298"/>
      <c r="J760" s="294"/>
      <c r="K760" s="294"/>
      <c r="L760" s="299"/>
      <c r="M760" s="300"/>
      <c r="N760" s="301"/>
      <c r="O760" s="301"/>
      <c r="P760" s="301"/>
      <c r="Q760" s="301"/>
      <c r="R760" s="301"/>
      <c r="S760" s="301"/>
      <c r="T760" s="302"/>
      <c r="AT760" s="303" t="s">
        <v>195</v>
      </c>
      <c r="AU760" s="303" t="s">
        <v>85</v>
      </c>
      <c r="AV760" s="15" t="s">
        <v>201</v>
      </c>
      <c r="AW760" s="15" t="s">
        <v>39</v>
      </c>
      <c r="AX760" s="15" t="s">
        <v>76</v>
      </c>
      <c r="AY760" s="303" t="s">
        <v>184</v>
      </c>
    </row>
    <row r="761" s="12" customFormat="1">
      <c r="B761" s="251"/>
      <c r="C761" s="252"/>
      <c r="D761" s="248" t="s">
        <v>195</v>
      </c>
      <c r="E761" s="253" t="s">
        <v>21</v>
      </c>
      <c r="F761" s="254" t="s">
        <v>1092</v>
      </c>
      <c r="G761" s="252"/>
      <c r="H761" s="255">
        <v>3.1349999999999998</v>
      </c>
      <c r="I761" s="256"/>
      <c r="J761" s="252"/>
      <c r="K761" s="252"/>
      <c r="L761" s="257"/>
      <c r="M761" s="258"/>
      <c r="N761" s="259"/>
      <c r="O761" s="259"/>
      <c r="P761" s="259"/>
      <c r="Q761" s="259"/>
      <c r="R761" s="259"/>
      <c r="S761" s="259"/>
      <c r="T761" s="260"/>
      <c r="AT761" s="261" t="s">
        <v>195</v>
      </c>
      <c r="AU761" s="261" t="s">
        <v>85</v>
      </c>
      <c r="AV761" s="12" t="s">
        <v>85</v>
      </c>
      <c r="AW761" s="12" t="s">
        <v>39</v>
      </c>
      <c r="AX761" s="12" t="s">
        <v>76</v>
      </c>
      <c r="AY761" s="261" t="s">
        <v>184</v>
      </c>
    </row>
    <row r="762" s="15" customFormat="1">
      <c r="B762" s="293"/>
      <c r="C762" s="294"/>
      <c r="D762" s="248" t="s">
        <v>195</v>
      </c>
      <c r="E762" s="295" t="s">
        <v>21</v>
      </c>
      <c r="F762" s="296" t="s">
        <v>335</v>
      </c>
      <c r="G762" s="294"/>
      <c r="H762" s="297">
        <v>3.1349999999999998</v>
      </c>
      <c r="I762" s="298"/>
      <c r="J762" s="294"/>
      <c r="K762" s="294"/>
      <c r="L762" s="299"/>
      <c r="M762" s="300"/>
      <c r="N762" s="301"/>
      <c r="O762" s="301"/>
      <c r="P762" s="301"/>
      <c r="Q762" s="301"/>
      <c r="R762" s="301"/>
      <c r="S762" s="301"/>
      <c r="T762" s="302"/>
      <c r="AT762" s="303" t="s">
        <v>195</v>
      </c>
      <c r="AU762" s="303" t="s">
        <v>85</v>
      </c>
      <c r="AV762" s="15" t="s">
        <v>201</v>
      </c>
      <c r="AW762" s="15" t="s">
        <v>39</v>
      </c>
      <c r="AX762" s="15" t="s">
        <v>76</v>
      </c>
      <c r="AY762" s="303" t="s">
        <v>184</v>
      </c>
    </row>
    <row r="763" s="13" customFormat="1">
      <c r="B763" s="262"/>
      <c r="C763" s="263"/>
      <c r="D763" s="248" t="s">
        <v>195</v>
      </c>
      <c r="E763" s="264" t="s">
        <v>21</v>
      </c>
      <c r="F763" s="265" t="s">
        <v>319</v>
      </c>
      <c r="G763" s="263"/>
      <c r="H763" s="264" t="s">
        <v>21</v>
      </c>
      <c r="I763" s="266"/>
      <c r="J763" s="263"/>
      <c r="K763" s="263"/>
      <c r="L763" s="267"/>
      <c r="M763" s="268"/>
      <c r="N763" s="269"/>
      <c r="O763" s="269"/>
      <c r="P763" s="269"/>
      <c r="Q763" s="269"/>
      <c r="R763" s="269"/>
      <c r="S763" s="269"/>
      <c r="T763" s="270"/>
      <c r="AT763" s="271" t="s">
        <v>195</v>
      </c>
      <c r="AU763" s="271" t="s">
        <v>85</v>
      </c>
      <c r="AV763" s="13" t="s">
        <v>83</v>
      </c>
      <c r="AW763" s="13" t="s">
        <v>39</v>
      </c>
      <c r="AX763" s="13" t="s">
        <v>76</v>
      </c>
      <c r="AY763" s="271" t="s">
        <v>184</v>
      </c>
    </row>
    <row r="764" s="12" customFormat="1">
      <c r="B764" s="251"/>
      <c r="C764" s="252"/>
      <c r="D764" s="248" t="s">
        <v>195</v>
      </c>
      <c r="E764" s="253" t="s">
        <v>21</v>
      </c>
      <c r="F764" s="254" t="s">
        <v>1093</v>
      </c>
      <c r="G764" s="252"/>
      <c r="H764" s="255">
        <v>4.1859999999999999</v>
      </c>
      <c r="I764" s="256"/>
      <c r="J764" s="252"/>
      <c r="K764" s="252"/>
      <c r="L764" s="257"/>
      <c r="M764" s="258"/>
      <c r="N764" s="259"/>
      <c r="O764" s="259"/>
      <c r="P764" s="259"/>
      <c r="Q764" s="259"/>
      <c r="R764" s="259"/>
      <c r="S764" s="259"/>
      <c r="T764" s="260"/>
      <c r="AT764" s="261" t="s">
        <v>195</v>
      </c>
      <c r="AU764" s="261" t="s">
        <v>85</v>
      </c>
      <c r="AV764" s="12" t="s">
        <v>85</v>
      </c>
      <c r="AW764" s="12" t="s">
        <v>39</v>
      </c>
      <c r="AX764" s="12" t="s">
        <v>76</v>
      </c>
      <c r="AY764" s="261" t="s">
        <v>184</v>
      </c>
    </row>
    <row r="765" s="12" customFormat="1">
      <c r="B765" s="251"/>
      <c r="C765" s="252"/>
      <c r="D765" s="248" t="s">
        <v>195</v>
      </c>
      <c r="E765" s="253" t="s">
        <v>21</v>
      </c>
      <c r="F765" s="254" t="s">
        <v>1094</v>
      </c>
      <c r="G765" s="252"/>
      <c r="H765" s="255">
        <v>3.2360000000000002</v>
      </c>
      <c r="I765" s="256"/>
      <c r="J765" s="252"/>
      <c r="K765" s="252"/>
      <c r="L765" s="257"/>
      <c r="M765" s="258"/>
      <c r="N765" s="259"/>
      <c r="O765" s="259"/>
      <c r="P765" s="259"/>
      <c r="Q765" s="259"/>
      <c r="R765" s="259"/>
      <c r="S765" s="259"/>
      <c r="T765" s="260"/>
      <c r="AT765" s="261" t="s">
        <v>195</v>
      </c>
      <c r="AU765" s="261" t="s">
        <v>85</v>
      </c>
      <c r="AV765" s="12" t="s">
        <v>85</v>
      </c>
      <c r="AW765" s="12" t="s">
        <v>39</v>
      </c>
      <c r="AX765" s="12" t="s">
        <v>76</v>
      </c>
      <c r="AY765" s="261" t="s">
        <v>184</v>
      </c>
    </row>
    <row r="766" s="15" customFormat="1">
      <c r="B766" s="293"/>
      <c r="C766" s="294"/>
      <c r="D766" s="248" t="s">
        <v>195</v>
      </c>
      <c r="E766" s="295" t="s">
        <v>21</v>
      </c>
      <c r="F766" s="296" t="s">
        <v>335</v>
      </c>
      <c r="G766" s="294"/>
      <c r="H766" s="297">
        <v>7.4219999999999997</v>
      </c>
      <c r="I766" s="298"/>
      <c r="J766" s="294"/>
      <c r="K766" s="294"/>
      <c r="L766" s="299"/>
      <c r="M766" s="300"/>
      <c r="N766" s="301"/>
      <c r="O766" s="301"/>
      <c r="P766" s="301"/>
      <c r="Q766" s="301"/>
      <c r="R766" s="301"/>
      <c r="S766" s="301"/>
      <c r="T766" s="302"/>
      <c r="AT766" s="303" t="s">
        <v>195</v>
      </c>
      <c r="AU766" s="303" t="s">
        <v>85</v>
      </c>
      <c r="AV766" s="15" t="s">
        <v>201</v>
      </c>
      <c r="AW766" s="15" t="s">
        <v>39</v>
      </c>
      <c r="AX766" s="15" t="s">
        <v>76</v>
      </c>
      <c r="AY766" s="303" t="s">
        <v>184</v>
      </c>
    </row>
    <row r="767" s="13" customFormat="1">
      <c r="B767" s="262"/>
      <c r="C767" s="263"/>
      <c r="D767" s="248" t="s">
        <v>195</v>
      </c>
      <c r="E767" s="264" t="s">
        <v>21</v>
      </c>
      <c r="F767" s="265" t="s">
        <v>1095</v>
      </c>
      <c r="G767" s="263"/>
      <c r="H767" s="264" t="s">
        <v>21</v>
      </c>
      <c r="I767" s="266"/>
      <c r="J767" s="263"/>
      <c r="K767" s="263"/>
      <c r="L767" s="267"/>
      <c r="M767" s="268"/>
      <c r="N767" s="269"/>
      <c r="O767" s="269"/>
      <c r="P767" s="269"/>
      <c r="Q767" s="269"/>
      <c r="R767" s="269"/>
      <c r="S767" s="269"/>
      <c r="T767" s="270"/>
      <c r="AT767" s="271" t="s">
        <v>195</v>
      </c>
      <c r="AU767" s="271" t="s">
        <v>85</v>
      </c>
      <c r="AV767" s="13" t="s">
        <v>83</v>
      </c>
      <c r="AW767" s="13" t="s">
        <v>39</v>
      </c>
      <c r="AX767" s="13" t="s">
        <v>76</v>
      </c>
      <c r="AY767" s="271" t="s">
        <v>184</v>
      </c>
    </row>
    <row r="768" s="12" customFormat="1">
      <c r="B768" s="251"/>
      <c r="C768" s="252"/>
      <c r="D768" s="248" t="s">
        <v>195</v>
      </c>
      <c r="E768" s="253" t="s">
        <v>21</v>
      </c>
      <c r="F768" s="254" t="s">
        <v>1096</v>
      </c>
      <c r="G768" s="252"/>
      <c r="H768" s="255">
        <v>0.90500000000000003</v>
      </c>
      <c r="I768" s="256"/>
      <c r="J768" s="252"/>
      <c r="K768" s="252"/>
      <c r="L768" s="257"/>
      <c r="M768" s="258"/>
      <c r="N768" s="259"/>
      <c r="O768" s="259"/>
      <c r="P768" s="259"/>
      <c r="Q768" s="259"/>
      <c r="R768" s="259"/>
      <c r="S768" s="259"/>
      <c r="T768" s="260"/>
      <c r="AT768" s="261" t="s">
        <v>195</v>
      </c>
      <c r="AU768" s="261" t="s">
        <v>85</v>
      </c>
      <c r="AV768" s="12" t="s">
        <v>85</v>
      </c>
      <c r="AW768" s="12" t="s">
        <v>39</v>
      </c>
      <c r="AX768" s="12" t="s">
        <v>76</v>
      </c>
      <c r="AY768" s="261" t="s">
        <v>184</v>
      </c>
    </row>
    <row r="769" s="12" customFormat="1">
      <c r="B769" s="251"/>
      <c r="C769" s="252"/>
      <c r="D769" s="248" t="s">
        <v>195</v>
      </c>
      <c r="E769" s="253" t="s">
        <v>21</v>
      </c>
      <c r="F769" s="254" t="s">
        <v>1097</v>
      </c>
      <c r="G769" s="252"/>
      <c r="H769" s="255">
        <v>1.256</v>
      </c>
      <c r="I769" s="256"/>
      <c r="J769" s="252"/>
      <c r="K769" s="252"/>
      <c r="L769" s="257"/>
      <c r="M769" s="258"/>
      <c r="N769" s="259"/>
      <c r="O769" s="259"/>
      <c r="P769" s="259"/>
      <c r="Q769" s="259"/>
      <c r="R769" s="259"/>
      <c r="S769" s="259"/>
      <c r="T769" s="260"/>
      <c r="AT769" s="261" t="s">
        <v>195</v>
      </c>
      <c r="AU769" s="261" t="s">
        <v>85</v>
      </c>
      <c r="AV769" s="12" t="s">
        <v>85</v>
      </c>
      <c r="AW769" s="12" t="s">
        <v>39</v>
      </c>
      <c r="AX769" s="12" t="s">
        <v>76</v>
      </c>
      <c r="AY769" s="261" t="s">
        <v>184</v>
      </c>
    </row>
    <row r="770" s="15" customFormat="1">
      <c r="B770" s="293"/>
      <c r="C770" s="294"/>
      <c r="D770" s="248" t="s">
        <v>195</v>
      </c>
      <c r="E770" s="295" t="s">
        <v>21</v>
      </c>
      <c r="F770" s="296" t="s">
        <v>335</v>
      </c>
      <c r="G770" s="294"/>
      <c r="H770" s="297">
        <v>2.161</v>
      </c>
      <c r="I770" s="298"/>
      <c r="J770" s="294"/>
      <c r="K770" s="294"/>
      <c r="L770" s="299"/>
      <c r="M770" s="300"/>
      <c r="N770" s="301"/>
      <c r="O770" s="301"/>
      <c r="P770" s="301"/>
      <c r="Q770" s="301"/>
      <c r="R770" s="301"/>
      <c r="S770" s="301"/>
      <c r="T770" s="302"/>
      <c r="AT770" s="303" t="s">
        <v>195</v>
      </c>
      <c r="AU770" s="303" t="s">
        <v>85</v>
      </c>
      <c r="AV770" s="15" t="s">
        <v>201</v>
      </c>
      <c r="AW770" s="15" t="s">
        <v>39</v>
      </c>
      <c r="AX770" s="15" t="s">
        <v>76</v>
      </c>
      <c r="AY770" s="303" t="s">
        <v>184</v>
      </c>
    </row>
    <row r="771" s="12" customFormat="1">
      <c r="B771" s="251"/>
      <c r="C771" s="252"/>
      <c r="D771" s="248" t="s">
        <v>195</v>
      </c>
      <c r="E771" s="253" t="s">
        <v>21</v>
      </c>
      <c r="F771" s="254" t="s">
        <v>1098</v>
      </c>
      <c r="G771" s="252"/>
      <c r="H771" s="255">
        <v>0.20999999999999999</v>
      </c>
      <c r="I771" s="256"/>
      <c r="J771" s="252"/>
      <c r="K771" s="252"/>
      <c r="L771" s="257"/>
      <c r="M771" s="258"/>
      <c r="N771" s="259"/>
      <c r="O771" s="259"/>
      <c r="P771" s="259"/>
      <c r="Q771" s="259"/>
      <c r="R771" s="259"/>
      <c r="S771" s="259"/>
      <c r="T771" s="260"/>
      <c r="AT771" s="261" t="s">
        <v>195</v>
      </c>
      <c r="AU771" s="261" t="s">
        <v>85</v>
      </c>
      <c r="AV771" s="12" t="s">
        <v>85</v>
      </c>
      <c r="AW771" s="12" t="s">
        <v>39</v>
      </c>
      <c r="AX771" s="12" t="s">
        <v>76</v>
      </c>
      <c r="AY771" s="261" t="s">
        <v>184</v>
      </c>
    </row>
    <row r="772" s="12" customFormat="1">
      <c r="B772" s="251"/>
      <c r="C772" s="252"/>
      <c r="D772" s="248" t="s">
        <v>195</v>
      </c>
      <c r="E772" s="253" t="s">
        <v>21</v>
      </c>
      <c r="F772" s="254" t="s">
        <v>1099</v>
      </c>
      <c r="G772" s="252"/>
      <c r="H772" s="255">
        <v>0.69999999999999996</v>
      </c>
      <c r="I772" s="256"/>
      <c r="J772" s="252"/>
      <c r="K772" s="252"/>
      <c r="L772" s="257"/>
      <c r="M772" s="258"/>
      <c r="N772" s="259"/>
      <c r="O772" s="259"/>
      <c r="P772" s="259"/>
      <c r="Q772" s="259"/>
      <c r="R772" s="259"/>
      <c r="S772" s="259"/>
      <c r="T772" s="260"/>
      <c r="AT772" s="261" t="s">
        <v>195</v>
      </c>
      <c r="AU772" s="261" t="s">
        <v>85</v>
      </c>
      <c r="AV772" s="12" t="s">
        <v>85</v>
      </c>
      <c r="AW772" s="12" t="s">
        <v>39</v>
      </c>
      <c r="AX772" s="12" t="s">
        <v>76</v>
      </c>
      <c r="AY772" s="261" t="s">
        <v>184</v>
      </c>
    </row>
    <row r="773" s="14" customFormat="1">
      <c r="B773" s="272"/>
      <c r="C773" s="273"/>
      <c r="D773" s="248" t="s">
        <v>195</v>
      </c>
      <c r="E773" s="274" t="s">
        <v>21</v>
      </c>
      <c r="F773" s="275" t="s">
        <v>211</v>
      </c>
      <c r="G773" s="273"/>
      <c r="H773" s="276">
        <v>23.751000000000001</v>
      </c>
      <c r="I773" s="277"/>
      <c r="J773" s="273"/>
      <c r="K773" s="273"/>
      <c r="L773" s="278"/>
      <c r="M773" s="279"/>
      <c r="N773" s="280"/>
      <c r="O773" s="280"/>
      <c r="P773" s="280"/>
      <c r="Q773" s="280"/>
      <c r="R773" s="280"/>
      <c r="S773" s="280"/>
      <c r="T773" s="281"/>
      <c r="AT773" s="282" t="s">
        <v>195</v>
      </c>
      <c r="AU773" s="282" t="s">
        <v>85</v>
      </c>
      <c r="AV773" s="14" t="s">
        <v>191</v>
      </c>
      <c r="AW773" s="14" t="s">
        <v>39</v>
      </c>
      <c r="AX773" s="14" t="s">
        <v>83</v>
      </c>
      <c r="AY773" s="282" t="s">
        <v>184</v>
      </c>
    </row>
    <row r="774" s="1" customFormat="1" ht="25.5" customHeight="1">
      <c r="B774" s="47"/>
      <c r="C774" s="236" t="s">
        <v>1100</v>
      </c>
      <c r="D774" s="236" t="s">
        <v>186</v>
      </c>
      <c r="E774" s="237" t="s">
        <v>1101</v>
      </c>
      <c r="F774" s="238" t="s">
        <v>1102</v>
      </c>
      <c r="G774" s="239" t="s">
        <v>315</v>
      </c>
      <c r="H774" s="240">
        <v>1.3999999999999999</v>
      </c>
      <c r="I774" s="241"/>
      <c r="J774" s="242">
        <f>ROUND(I774*H774,2)</f>
        <v>0</v>
      </c>
      <c r="K774" s="238" t="s">
        <v>190</v>
      </c>
      <c r="L774" s="73"/>
      <c r="M774" s="243" t="s">
        <v>21</v>
      </c>
      <c r="N774" s="244" t="s">
        <v>47</v>
      </c>
      <c r="O774" s="48"/>
      <c r="P774" s="245">
        <f>O774*H774</f>
        <v>0</v>
      </c>
      <c r="Q774" s="245">
        <v>0.27560000000000001</v>
      </c>
      <c r="R774" s="245">
        <f>Q774*H774</f>
        <v>0.38584000000000002</v>
      </c>
      <c r="S774" s="245">
        <v>0</v>
      </c>
      <c r="T774" s="246">
        <f>S774*H774</f>
        <v>0</v>
      </c>
      <c r="AR774" s="25" t="s">
        <v>191</v>
      </c>
      <c r="AT774" s="25" t="s">
        <v>186</v>
      </c>
      <c r="AU774" s="25" t="s">
        <v>85</v>
      </c>
      <c r="AY774" s="25" t="s">
        <v>184</v>
      </c>
      <c r="BE774" s="247">
        <f>IF(N774="základní",J774,0)</f>
        <v>0</v>
      </c>
      <c r="BF774" s="247">
        <f>IF(N774="snížená",J774,0)</f>
        <v>0</v>
      </c>
      <c r="BG774" s="247">
        <f>IF(N774="zákl. přenesená",J774,0)</f>
        <v>0</v>
      </c>
      <c r="BH774" s="247">
        <f>IF(N774="sníž. přenesená",J774,0)</f>
        <v>0</v>
      </c>
      <c r="BI774" s="247">
        <f>IF(N774="nulová",J774,0)</f>
        <v>0</v>
      </c>
      <c r="BJ774" s="25" t="s">
        <v>83</v>
      </c>
      <c r="BK774" s="247">
        <f>ROUND(I774*H774,2)</f>
        <v>0</v>
      </c>
      <c r="BL774" s="25" t="s">
        <v>191</v>
      </c>
      <c r="BM774" s="25" t="s">
        <v>1103</v>
      </c>
    </row>
    <row r="775" s="12" customFormat="1">
      <c r="B775" s="251"/>
      <c r="C775" s="252"/>
      <c r="D775" s="248" t="s">
        <v>195</v>
      </c>
      <c r="E775" s="253" t="s">
        <v>21</v>
      </c>
      <c r="F775" s="254" t="s">
        <v>1104</v>
      </c>
      <c r="G775" s="252"/>
      <c r="H775" s="255">
        <v>1.3999999999999999</v>
      </c>
      <c r="I775" s="256"/>
      <c r="J775" s="252"/>
      <c r="K775" s="252"/>
      <c r="L775" s="257"/>
      <c r="M775" s="258"/>
      <c r="N775" s="259"/>
      <c r="O775" s="259"/>
      <c r="P775" s="259"/>
      <c r="Q775" s="259"/>
      <c r="R775" s="259"/>
      <c r="S775" s="259"/>
      <c r="T775" s="260"/>
      <c r="AT775" s="261" t="s">
        <v>195</v>
      </c>
      <c r="AU775" s="261" t="s">
        <v>85</v>
      </c>
      <c r="AV775" s="12" t="s">
        <v>85</v>
      </c>
      <c r="AW775" s="12" t="s">
        <v>39</v>
      </c>
      <c r="AX775" s="12" t="s">
        <v>83</v>
      </c>
      <c r="AY775" s="261" t="s">
        <v>184</v>
      </c>
    </row>
    <row r="776" s="1" customFormat="1" ht="25.5" customHeight="1">
      <c r="B776" s="47"/>
      <c r="C776" s="236" t="s">
        <v>1105</v>
      </c>
      <c r="D776" s="236" t="s">
        <v>186</v>
      </c>
      <c r="E776" s="237" t="s">
        <v>1106</v>
      </c>
      <c r="F776" s="238" t="s">
        <v>1107</v>
      </c>
      <c r="G776" s="239" t="s">
        <v>370</v>
      </c>
      <c r="H776" s="240">
        <v>4.0499999999999998</v>
      </c>
      <c r="I776" s="241"/>
      <c r="J776" s="242">
        <f>ROUND(I776*H776,2)</f>
        <v>0</v>
      </c>
      <c r="K776" s="238" t="s">
        <v>190</v>
      </c>
      <c r="L776" s="73"/>
      <c r="M776" s="243" t="s">
        <v>21</v>
      </c>
      <c r="N776" s="244" t="s">
        <v>47</v>
      </c>
      <c r="O776" s="48"/>
      <c r="P776" s="245">
        <f>O776*H776</f>
        <v>0</v>
      </c>
      <c r="Q776" s="245">
        <v>0.13095000000000001</v>
      </c>
      <c r="R776" s="245">
        <f>Q776*H776</f>
        <v>0.53034749999999997</v>
      </c>
      <c r="S776" s="245">
        <v>0</v>
      </c>
      <c r="T776" s="246">
        <f>S776*H776</f>
        <v>0</v>
      </c>
      <c r="AR776" s="25" t="s">
        <v>191</v>
      </c>
      <c r="AT776" s="25" t="s">
        <v>186</v>
      </c>
      <c r="AU776" s="25" t="s">
        <v>85</v>
      </c>
      <c r="AY776" s="25" t="s">
        <v>184</v>
      </c>
      <c r="BE776" s="247">
        <f>IF(N776="základní",J776,0)</f>
        <v>0</v>
      </c>
      <c r="BF776" s="247">
        <f>IF(N776="snížená",J776,0)</f>
        <v>0</v>
      </c>
      <c r="BG776" s="247">
        <f>IF(N776="zákl. přenesená",J776,0)</f>
        <v>0</v>
      </c>
      <c r="BH776" s="247">
        <f>IF(N776="sníž. přenesená",J776,0)</f>
        <v>0</v>
      </c>
      <c r="BI776" s="247">
        <f>IF(N776="nulová",J776,0)</f>
        <v>0</v>
      </c>
      <c r="BJ776" s="25" t="s">
        <v>83</v>
      </c>
      <c r="BK776" s="247">
        <f>ROUND(I776*H776,2)</f>
        <v>0</v>
      </c>
      <c r="BL776" s="25" t="s">
        <v>191</v>
      </c>
      <c r="BM776" s="25" t="s">
        <v>1108</v>
      </c>
    </row>
    <row r="777" s="12" customFormat="1">
      <c r="B777" s="251"/>
      <c r="C777" s="252"/>
      <c r="D777" s="248" t="s">
        <v>195</v>
      </c>
      <c r="E777" s="253" t="s">
        <v>21</v>
      </c>
      <c r="F777" s="254" t="s">
        <v>1109</v>
      </c>
      <c r="G777" s="252"/>
      <c r="H777" s="255">
        <v>4.0499999999999998</v>
      </c>
      <c r="I777" s="256"/>
      <c r="J777" s="252"/>
      <c r="K777" s="252"/>
      <c r="L777" s="257"/>
      <c r="M777" s="258"/>
      <c r="N777" s="259"/>
      <c r="O777" s="259"/>
      <c r="P777" s="259"/>
      <c r="Q777" s="259"/>
      <c r="R777" s="259"/>
      <c r="S777" s="259"/>
      <c r="T777" s="260"/>
      <c r="AT777" s="261" t="s">
        <v>195</v>
      </c>
      <c r="AU777" s="261" t="s">
        <v>85</v>
      </c>
      <c r="AV777" s="12" t="s">
        <v>85</v>
      </c>
      <c r="AW777" s="12" t="s">
        <v>39</v>
      </c>
      <c r="AX777" s="12" t="s">
        <v>83</v>
      </c>
      <c r="AY777" s="261" t="s">
        <v>184</v>
      </c>
    </row>
    <row r="778" s="1" customFormat="1" ht="25.5" customHeight="1">
      <c r="B778" s="47"/>
      <c r="C778" s="236" t="s">
        <v>1110</v>
      </c>
      <c r="D778" s="236" t="s">
        <v>186</v>
      </c>
      <c r="E778" s="237" t="s">
        <v>1111</v>
      </c>
      <c r="F778" s="238" t="s">
        <v>1112</v>
      </c>
      <c r="G778" s="239" t="s">
        <v>189</v>
      </c>
      <c r="H778" s="240">
        <v>12</v>
      </c>
      <c r="I778" s="241"/>
      <c r="J778" s="242">
        <f>ROUND(I778*H778,2)</f>
        <v>0</v>
      </c>
      <c r="K778" s="238" t="s">
        <v>190</v>
      </c>
      <c r="L778" s="73"/>
      <c r="M778" s="243" t="s">
        <v>21</v>
      </c>
      <c r="N778" s="244" t="s">
        <v>47</v>
      </c>
      <c r="O778" s="48"/>
      <c r="P778" s="245">
        <f>O778*H778</f>
        <v>0</v>
      </c>
      <c r="Q778" s="245">
        <v>0</v>
      </c>
      <c r="R778" s="245">
        <f>Q778*H778</f>
        <v>0</v>
      </c>
      <c r="S778" s="245">
        <v>0</v>
      </c>
      <c r="T778" s="246">
        <f>S778*H778</f>
        <v>0</v>
      </c>
      <c r="AR778" s="25" t="s">
        <v>191</v>
      </c>
      <c r="AT778" s="25" t="s">
        <v>186</v>
      </c>
      <c r="AU778" s="25" t="s">
        <v>85</v>
      </c>
      <c r="AY778" s="25" t="s">
        <v>184</v>
      </c>
      <c r="BE778" s="247">
        <f>IF(N778="základní",J778,0)</f>
        <v>0</v>
      </c>
      <c r="BF778" s="247">
        <f>IF(N778="snížená",J778,0)</f>
        <v>0</v>
      </c>
      <c r="BG778" s="247">
        <f>IF(N778="zákl. přenesená",J778,0)</f>
        <v>0</v>
      </c>
      <c r="BH778" s="247">
        <f>IF(N778="sníž. přenesená",J778,0)</f>
        <v>0</v>
      </c>
      <c r="BI778" s="247">
        <f>IF(N778="nulová",J778,0)</f>
        <v>0</v>
      </c>
      <c r="BJ778" s="25" t="s">
        <v>83</v>
      </c>
      <c r="BK778" s="247">
        <f>ROUND(I778*H778,2)</f>
        <v>0</v>
      </c>
      <c r="BL778" s="25" t="s">
        <v>191</v>
      </c>
      <c r="BM778" s="25" t="s">
        <v>1113</v>
      </c>
    </row>
    <row r="779" s="1" customFormat="1">
      <c r="B779" s="47"/>
      <c r="C779" s="75"/>
      <c r="D779" s="248" t="s">
        <v>193</v>
      </c>
      <c r="E779" s="75"/>
      <c r="F779" s="249" t="s">
        <v>1114</v>
      </c>
      <c r="G779" s="75"/>
      <c r="H779" s="75"/>
      <c r="I779" s="204"/>
      <c r="J779" s="75"/>
      <c r="K779" s="75"/>
      <c r="L779" s="73"/>
      <c r="M779" s="250"/>
      <c r="N779" s="48"/>
      <c r="O779" s="48"/>
      <c r="P779" s="48"/>
      <c r="Q779" s="48"/>
      <c r="R779" s="48"/>
      <c r="S779" s="48"/>
      <c r="T779" s="96"/>
      <c r="AT779" s="25" t="s">
        <v>193</v>
      </c>
      <c r="AU779" s="25" t="s">
        <v>85</v>
      </c>
    </row>
    <row r="780" s="12" customFormat="1">
      <c r="B780" s="251"/>
      <c r="C780" s="252"/>
      <c r="D780" s="248" t="s">
        <v>195</v>
      </c>
      <c r="E780" s="253" t="s">
        <v>21</v>
      </c>
      <c r="F780" s="254" t="s">
        <v>1115</v>
      </c>
      <c r="G780" s="252"/>
      <c r="H780" s="255">
        <v>4</v>
      </c>
      <c r="I780" s="256"/>
      <c r="J780" s="252"/>
      <c r="K780" s="252"/>
      <c r="L780" s="257"/>
      <c r="M780" s="258"/>
      <c r="N780" s="259"/>
      <c r="O780" s="259"/>
      <c r="P780" s="259"/>
      <c r="Q780" s="259"/>
      <c r="R780" s="259"/>
      <c r="S780" s="259"/>
      <c r="T780" s="260"/>
      <c r="AT780" s="261" t="s">
        <v>195</v>
      </c>
      <c r="AU780" s="261" t="s">
        <v>85</v>
      </c>
      <c r="AV780" s="12" t="s">
        <v>85</v>
      </c>
      <c r="AW780" s="12" t="s">
        <v>39</v>
      </c>
      <c r="AX780" s="12" t="s">
        <v>76</v>
      </c>
      <c r="AY780" s="261" t="s">
        <v>184</v>
      </c>
    </row>
    <row r="781" s="12" customFormat="1">
      <c r="B781" s="251"/>
      <c r="C781" s="252"/>
      <c r="D781" s="248" t="s">
        <v>195</v>
      </c>
      <c r="E781" s="253" t="s">
        <v>21</v>
      </c>
      <c r="F781" s="254" t="s">
        <v>1116</v>
      </c>
      <c r="G781" s="252"/>
      <c r="H781" s="255">
        <v>8</v>
      </c>
      <c r="I781" s="256"/>
      <c r="J781" s="252"/>
      <c r="K781" s="252"/>
      <c r="L781" s="257"/>
      <c r="M781" s="258"/>
      <c r="N781" s="259"/>
      <c r="O781" s="259"/>
      <c r="P781" s="259"/>
      <c r="Q781" s="259"/>
      <c r="R781" s="259"/>
      <c r="S781" s="259"/>
      <c r="T781" s="260"/>
      <c r="AT781" s="261" t="s">
        <v>195</v>
      </c>
      <c r="AU781" s="261" t="s">
        <v>85</v>
      </c>
      <c r="AV781" s="12" t="s">
        <v>85</v>
      </c>
      <c r="AW781" s="12" t="s">
        <v>39</v>
      </c>
      <c r="AX781" s="12" t="s">
        <v>76</v>
      </c>
      <c r="AY781" s="261" t="s">
        <v>184</v>
      </c>
    </row>
    <row r="782" s="14" customFormat="1">
      <c r="B782" s="272"/>
      <c r="C782" s="273"/>
      <c r="D782" s="248" t="s">
        <v>195</v>
      </c>
      <c r="E782" s="274" t="s">
        <v>21</v>
      </c>
      <c r="F782" s="275" t="s">
        <v>211</v>
      </c>
      <c r="G782" s="273"/>
      <c r="H782" s="276">
        <v>12</v>
      </c>
      <c r="I782" s="277"/>
      <c r="J782" s="273"/>
      <c r="K782" s="273"/>
      <c r="L782" s="278"/>
      <c r="M782" s="279"/>
      <c r="N782" s="280"/>
      <c r="O782" s="280"/>
      <c r="P782" s="280"/>
      <c r="Q782" s="280"/>
      <c r="R782" s="280"/>
      <c r="S782" s="280"/>
      <c r="T782" s="281"/>
      <c r="AT782" s="282" t="s">
        <v>195</v>
      </c>
      <c r="AU782" s="282" t="s">
        <v>85</v>
      </c>
      <c r="AV782" s="14" t="s">
        <v>191</v>
      </c>
      <c r="AW782" s="14" t="s">
        <v>39</v>
      </c>
      <c r="AX782" s="14" t="s">
        <v>83</v>
      </c>
      <c r="AY782" s="282" t="s">
        <v>184</v>
      </c>
    </row>
    <row r="783" s="1" customFormat="1" ht="16.5" customHeight="1">
      <c r="B783" s="47"/>
      <c r="C783" s="283" t="s">
        <v>1117</v>
      </c>
      <c r="D783" s="283" t="s">
        <v>303</v>
      </c>
      <c r="E783" s="284" t="s">
        <v>1118</v>
      </c>
      <c r="F783" s="285" t="s">
        <v>1119</v>
      </c>
      <c r="G783" s="286" t="s">
        <v>189</v>
      </c>
      <c r="H783" s="287">
        <v>12</v>
      </c>
      <c r="I783" s="288"/>
      <c r="J783" s="289">
        <f>ROUND(I783*H783,2)</f>
        <v>0</v>
      </c>
      <c r="K783" s="285" t="s">
        <v>21</v>
      </c>
      <c r="L783" s="290"/>
      <c r="M783" s="291" t="s">
        <v>21</v>
      </c>
      <c r="N783" s="292" t="s">
        <v>47</v>
      </c>
      <c r="O783" s="48"/>
      <c r="P783" s="245">
        <f>O783*H783</f>
        <v>0</v>
      </c>
      <c r="Q783" s="245">
        <v>0.00035</v>
      </c>
      <c r="R783" s="245">
        <f>Q783*H783</f>
        <v>0.0041999999999999997</v>
      </c>
      <c r="S783" s="245">
        <v>0</v>
      </c>
      <c r="T783" s="246">
        <f>S783*H783</f>
        <v>0</v>
      </c>
      <c r="AR783" s="25" t="s">
        <v>247</v>
      </c>
      <c r="AT783" s="25" t="s">
        <v>303</v>
      </c>
      <c r="AU783" s="25" t="s">
        <v>85</v>
      </c>
      <c r="AY783" s="25" t="s">
        <v>184</v>
      </c>
      <c r="BE783" s="247">
        <f>IF(N783="základní",J783,0)</f>
        <v>0</v>
      </c>
      <c r="BF783" s="247">
        <f>IF(N783="snížená",J783,0)</f>
        <v>0</v>
      </c>
      <c r="BG783" s="247">
        <f>IF(N783="zákl. přenesená",J783,0)</f>
        <v>0</v>
      </c>
      <c r="BH783" s="247">
        <f>IF(N783="sníž. přenesená",J783,0)</f>
        <v>0</v>
      </c>
      <c r="BI783" s="247">
        <f>IF(N783="nulová",J783,0)</f>
        <v>0</v>
      </c>
      <c r="BJ783" s="25" t="s">
        <v>83</v>
      </c>
      <c r="BK783" s="247">
        <f>ROUND(I783*H783,2)</f>
        <v>0</v>
      </c>
      <c r="BL783" s="25" t="s">
        <v>191</v>
      </c>
      <c r="BM783" s="25" t="s">
        <v>1120</v>
      </c>
    </row>
    <row r="784" s="11" customFormat="1" ht="29.88" customHeight="1">
      <c r="B784" s="220"/>
      <c r="C784" s="221"/>
      <c r="D784" s="222" t="s">
        <v>75</v>
      </c>
      <c r="E784" s="234" t="s">
        <v>247</v>
      </c>
      <c r="F784" s="234" t="s">
        <v>1121</v>
      </c>
      <c r="G784" s="221"/>
      <c r="H784" s="221"/>
      <c r="I784" s="224"/>
      <c r="J784" s="235">
        <f>BK784</f>
        <v>0</v>
      </c>
      <c r="K784" s="221"/>
      <c r="L784" s="226"/>
      <c r="M784" s="227"/>
      <c r="N784" s="228"/>
      <c r="O784" s="228"/>
      <c r="P784" s="229">
        <f>SUM(P785:P790)</f>
        <v>0</v>
      </c>
      <c r="Q784" s="228"/>
      <c r="R784" s="229">
        <f>SUM(R785:R790)</f>
        <v>0.35676000000000002</v>
      </c>
      <c r="S784" s="228"/>
      <c r="T784" s="230">
        <f>SUM(T785:T790)</f>
        <v>0</v>
      </c>
      <c r="AR784" s="231" t="s">
        <v>83</v>
      </c>
      <c r="AT784" s="232" t="s">
        <v>75</v>
      </c>
      <c r="AU784" s="232" t="s">
        <v>83</v>
      </c>
      <c r="AY784" s="231" t="s">
        <v>184</v>
      </c>
      <c r="BK784" s="233">
        <f>SUM(BK785:BK790)</f>
        <v>0</v>
      </c>
    </row>
    <row r="785" s="1" customFormat="1" ht="25.5" customHeight="1">
      <c r="B785" s="47"/>
      <c r="C785" s="236" t="s">
        <v>1122</v>
      </c>
      <c r="D785" s="236" t="s">
        <v>186</v>
      </c>
      <c r="E785" s="237" t="s">
        <v>1123</v>
      </c>
      <c r="F785" s="238" t="s">
        <v>1124</v>
      </c>
      <c r="G785" s="239" t="s">
        <v>189</v>
      </c>
      <c r="H785" s="240">
        <v>6</v>
      </c>
      <c r="I785" s="241"/>
      <c r="J785" s="242">
        <f>ROUND(I785*H785,2)</f>
        <v>0</v>
      </c>
      <c r="K785" s="238" t="s">
        <v>190</v>
      </c>
      <c r="L785" s="73"/>
      <c r="M785" s="243" t="s">
        <v>21</v>
      </c>
      <c r="N785" s="244" t="s">
        <v>47</v>
      </c>
      <c r="O785" s="48"/>
      <c r="P785" s="245">
        <f>O785*H785</f>
        <v>0</v>
      </c>
      <c r="Q785" s="245">
        <v>0.034209999999999997</v>
      </c>
      <c r="R785" s="245">
        <f>Q785*H785</f>
        <v>0.20526</v>
      </c>
      <c r="S785" s="245">
        <v>0</v>
      </c>
      <c r="T785" s="246">
        <f>S785*H785</f>
        <v>0</v>
      </c>
      <c r="AR785" s="25" t="s">
        <v>191</v>
      </c>
      <c r="AT785" s="25" t="s">
        <v>186</v>
      </c>
      <c r="AU785" s="25" t="s">
        <v>85</v>
      </c>
      <c r="AY785" s="25" t="s">
        <v>184</v>
      </c>
      <c r="BE785" s="247">
        <f>IF(N785="základní",J785,0)</f>
        <v>0</v>
      </c>
      <c r="BF785" s="247">
        <f>IF(N785="snížená",J785,0)</f>
        <v>0</v>
      </c>
      <c r="BG785" s="247">
        <f>IF(N785="zákl. přenesená",J785,0)</f>
        <v>0</v>
      </c>
      <c r="BH785" s="247">
        <f>IF(N785="sníž. přenesená",J785,0)</f>
        <v>0</v>
      </c>
      <c r="BI785" s="247">
        <f>IF(N785="nulová",J785,0)</f>
        <v>0</v>
      </c>
      <c r="BJ785" s="25" t="s">
        <v>83</v>
      </c>
      <c r="BK785" s="247">
        <f>ROUND(I785*H785,2)</f>
        <v>0</v>
      </c>
      <c r="BL785" s="25" t="s">
        <v>191</v>
      </c>
      <c r="BM785" s="25" t="s">
        <v>1125</v>
      </c>
    </row>
    <row r="786" s="1" customFormat="1">
      <c r="B786" s="47"/>
      <c r="C786" s="75"/>
      <c r="D786" s="248" t="s">
        <v>193</v>
      </c>
      <c r="E786" s="75"/>
      <c r="F786" s="249" t="s">
        <v>1126</v>
      </c>
      <c r="G786" s="75"/>
      <c r="H786" s="75"/>
      <c r="I786" s="204"/>
      <c r="J786" s="75"/>
      <c r="K786" s="75"/>
      <c r="L786" s="73"/>
      <c r="M786" s="250"/>
      <c r="N786" s="48"/>
      <c r="O786" s="48"/>
      <c r="P786" s="48"/>
      <c r="Q786" s="48"/>
      <c r="R786" s="48"/>
      <c r="S786" s="48"/>
      <c r="T786" s="96"/>
      <c r="AT786" s="25" t="s">
        <v>193</v>
      </c>
      <c r="AU786" s="25" t="s">
        <v>85</v>
      </c>
    </row>
    <row r="787" s="12" customFormat="1">
      <c r="B787" s="251"/>
      <c r="C787" s="252"/>
      <c r="D787" s="248" t="s">
        <v>195</v>
      </c>
      <c r="E787" s="253" t="s">
        <v>21</v>
      </c>
      <c r="F787" s="254" t="s">
        <v>1127</v>
      </c>
      <c r="G787" s="252"/>
      <c r="H787" s="255">
        <v>6</v>
      </c>
      <c r="I787" s="256"/>
      <c r="J787" s="252"/>
      <c r="K787" s="252"/>
      <c r="L787" s="257"/>
      <c r="M787" s="258"/>
      <c r="N787" s="259"/>
      <c r="O787" s="259"/>
      <c r="P787" s="259"/>
      <c r="Q787" s="259"/>
      <c r="R787" s="259"/>
      <c r="S787" s="259"/>
      <c r="T787" s="260"/>
      <c r="AT787" s="261" t="s">
        <v>195</v>
      </c>
      <c r="AU787" s="261" t="s">
        <v>85</v>
      </c>
      <c r="AV787" s="12" t="s">
        <v>85</v>
      </c>
      <c r="AW787" s="12" t="s">
        <v>39</v>
      </c>
      <c r="AX787" s="12" t="s">
        <v>83</v>
      </c>
      <c r="AY787" s="261" t="s">
        <v>184</v>
      </c>
    </row>
    <row r="788" s="1" customFormat="1" ht="25.5" customHeight="1">
      <c r="B788" s="47"/>
      <c r="C788" s="236" t="s">
        <v>1128</v>
      </c>
      <c r="D788" s="236" t="s">
        <v>186</v>
      </c>
      <c r="E788" s="237" t="s">
        <v>1129</v>
      </c>
      <c r="F788" s="238" t="s">
        <v>1130</v>
      </c>
      <c r="G788" s="239" t="s">
        <v>189</v>
      </c>
      <c r="H788" s="240">
        <v>6</v>
      </c>
      <c r="I788" s="241"/>
      <c r="J788" s="242">
        <f>ROUND(I788*H788,2)</f>
        <v>0</v>
      </c>
      <c r="K788" s="238" t="s">
        <v>190</v>
      </c>
      <c r="L788" s="73"/>
      <c r="M788" s="243" t="s">
        <v>21</v>
      </c>
      <c r="N788" s="244" t="s">
        <v>47</v>
      </c>
      <c r="O788" s="48"/>
      <c r="P788" s="245">
        <f>O788*H788</f>
        <v>0</v>
      </c>
      <c r="Q788" s="245">
        <v>0.025250000000000002</v>
      </c>
      <c r="R788" s="245">
        <f>Q788*H788</f>
        <v>0.15150000000000002</v>
      </c>
      <c r="S788" s="245">
        <v>0</v>
      </c>
      <c r="T788" s="246">
        <f>S788*H788</f>
        <v>0</v>
      </c>
      <c r="AR788" s="25" t="s">
        <v>191</v>
      </c>
      <c r="AT788" s="25" t="s">
        <v>186</v>
      </c>
      <c r="AU788" s="25" t="s">
        <v>85</v>
      </c>
      <c r="AY788" s="25" t="s">
        <v>184</v>
      </c>
      <c r="BE788" s="247">
        <f>IF(N788="základní",J788,0)</f>
        <v>0</v>
      </c>
      <c r="BF788" s="247">
        <f>IF(N788="snížená",J788,0)</f>
        <v>0</v>
      </c>
      <c r="BG788" s="247">
        <f>IF(N788="zákl. přenesená",J788,0)</f>
        <v>0</v>
      </c>
      <c r="BH788" s="247">
        <f>IF(N788="sníž. přenesená",J788,0)</f>
        <v>0</v>
      </c>
      <c r="BI788" s="247">
        <f>IF(N788="nulová",J788,0)</f>
        <v>0</v>
      </c>
      <c r="BJ788" s="25" t="s">
        <v>83</v>
      </c>
      <c r="BK788" s="247">
        <f>ROUND(I788*H788,2)</f>
        <v>0</v>
      </c>
      <c r="BL788" s="25" t="s">
        <v>191</v>
      </c>
      <c r="BM788" s="25" t="s">
        <v>1131</v>
      </c>
    </row>
    <row r="789" s="1" customFormat="1">
      <c r="B789" s="47"/>
      <c r="C789" s="75"/>
      <c r="D789" s="248" t="s">
        <v>193</v>
      </c>
      <c r="E789" s="75"/>
      <c r="F789" s="249" t="s">
        <v>1132</v>
      </c>
      <c r="G789" s="75"/>
      <c r="H789" s="75"/>
      <c r="I789" s="204"/>
      <c r="J789" s="75"/>
      <c r="K789" s="75"/>
      <c r="L789" s="73"/>
      <c r="M789" s="250"/>
      <c r="N789" s="48"/>
      <c r="O789" s="48"/>
      <c r="P789" s="48"/>
      <c r="Q789" s="48"/>
      <c r="R789" s="48"/>
      <c r="S789" s="48"/>
      <c r="T789" s="96"/>
      <c r="AT789" s="25" t="s">
        <v>193</v>
      </c>
      <c r="AU789" s="25" t="s">
        <v>85</v>
      </c>
    </row>
    <row r="790" s="12" customFormat="1">
      <c r="B790" s="251"/>
      <c r="C790" s="252"/>
      <c r="D790" s="248" t="s">
        <v>195</v>
      </c>
      <c r="E790" s="253" t="s">
        <v>21</v>
      </c>
      <c r="F790" s="254" t="s">
        <v>1127</v>
      </c>
      <c r="G790" s="252"/>
      <c r="H790" s="255">
        <v>6</v>
      </c>
      <c r="I790" s="256"/>
      <c r="J790" s="252"/>
      <c r="K790" s="252"/>
      <c r="L790" s="257"/>
      <c r="M790" s="258"/>
      <c r="N790" s="259"/>
      <c r="O790" s="259"/>
      <c r="P790" s="259"/>
      <c r="Q790" s="259"/>
      <c r="R790" s="259"/>
      <c r="S790" s="259"/>
      <c r="T790" s="260"/>
      <c r="AT790" s="261" t="s">
        <v>195</v>
      </c>
      <c r="AU790" s="261" t="s">
        <v>85</v>
      </c>
      <c r="AV790" s="12" t="s">
        <v>85</v>
      </c>
      <c r="AW790" s="12" t="s">
        <v>39</v>
      </c>
      <c r="AX790" s="12" t="s">
        <v>83</v>
      </c>
      <c r="AY790" s="261" t="s">
        <v>184</v>
      </c>
    </row>
    <row r="791" s="11" customFormat="1" ht="29.88" customHeight="1">
      <c r="B791" s="220"/>
      <c r="C791" s="221"/>
      <c r="D791" s="222" t="s">
        <v>75</v>
      </c>
      <c r="E791" s="234" t="s">
        <v>251</v>
      </c>
      <c r="F791" s="234" t="s">
        <v>1133</v>
      </c>
      <c r="G791" s="221"/>
      <c r="H791" s="221"/>
      <c r="I791" s="224"/>
      <c r="J791" s="235">
        <f>BK791</f>
        <v>0</v>
      </c>
      <c r="K791" s="221"/>
      <c r="L791" s="226"/>
      <c r="M791" s="227"/>
      <c r="N791" s="228"/>
      <c r="O791" s="228"/>
      <c r="P791" s="229">
        <f>SUM(P792:P884)</f>
        <v>0</v>
      </c>
      <c r="Q791" s="228"/>
      <c r="R791" s="229">
        <f>SUM(R792:R884)</f>
        <v>4.4105828699999989</v>
      </c>
      <c r="S791" s="228"/>
      <c r="T791" s="230">
        <f>SUM(T792:T884)</f>
        <v>2.0625</v>
      </c>
      <c r="AR791" s="231" t="s">
        <v>83</v>
      </c>
      <c r="AT791" s="232" t="s">
        <v>75</v>
      </c>
      <c r="AU791" s="232" t="s">
        <v>83</v>
      </c>
      <c r="AY791" s="231" t="s">
        <v>184</v>
      </c>
      <c r="BK791" s="233">
        <f>SUM(BK792:BK884)</f>
        <v>0</v>
      </c>
    </row>
    <row r="792" s="1" customFormat="1" ht="38.25" customHeight="1">
      <c r="B792" s="47"/>
      <c r="C792" s="236" t="s">
        <v>1134</v>
      </c>
      <c r="D792" s="236" t="s">
        <v>186</v>
      </c>
      <c r="E792" s="237" t="s">
        <v>1135</v>
      </c>
      <c r="F792" s="238" t="s">
        <v>1136</v>
      </c>
      <c r="G792" s="239" t="s">
        <v>315</v>
      </c>
      <c r="H792" s="240">
        <v>421.15499999999997</v>
      </c>
      <c r="I792" s="241"/>
      <c r="J792" s="242">
        <f>ROUND(I792*H792,2)</f>
        <v>0</v>
      </c>
      <c r="K792" s="238" t="s">
        <v>190</v>
      </c>
      <c r="L792" s="73"/>
      <c r="M792" s="243" t="s">
        <v>21</v>
      </c>
      <c r="N792" s="244" t="s">
        <v>47</v>
      </c>
      <c r="O792" s="48"/>
      <c r="P792" s="245">
        <f>O792*H792</f>
        <v>0</v>
      </c>
      <c r="Q792" s="245">
        <v>0</v>
      </c>
      <c r="R792" s="245">
        <f>Q792*H792</f>
        <v>0</v>
      </c>
      <c r="S792" s="245">
        <v>0</v>
      </c>
      <c r="T792" s="246">
        <f>S792*H792</f>
        <v>0</v>
      </c>
      <c r="AR792" s="25" t="s">
        <v>191</v>
      </c>
      <c r="AT792" s="25" t="s">
        <v>186</v>
      </c>
      <c r="AU792" s="25" t="s">
        <v>85</v>
      </c>
      <c r="AY792" s="25" t="s">
        <v>184</v>
      </c>
      <c r="BE792" s="247">
        <f>IF(N792="základní",J792,0)</f>
        <v>0</v>
      </c>
      <c r="BF792" s="247">
        <f>IF(N792="snížená",J792,0)</f>
        <v>0</v>
      </c>
      <c r="BG792" s="247">
        <f>IF(N792="zákl. přenesená",J792,0)</f>
        <v>0</v>
      </c>
      <c r="BH792" s="247">
        <f>IF(N792="sníž. přenesená",J792,0)</f>
        <v>0</v>
      </c>
      <c r="BI792" s="247">
        <f>IF(N792="nulová",J792,0)</f>
        <v>0</v>
      </c>
      <c r="BJ792" s="25" t="s">
        <v>83</v>
      </c>
      <c r="BK792" s="247">
        <f>ROUND(I792*H792,2)</f>
        <v>0</v>
      </c>
      <c r="BL792" s="25" t="s">
        <v>191</v>
      </c>
      <c r="BM792" s="25" t="s">
        <v>1137</v>
      </c>
    </row>
    <row r="793" s="1" customFormat="1">
      <c r="B793" s="47"/>
      <c r="C793" s="75"/>
      <c r="D793" s="248" t="s">
        <v>193</v>
      </c>
      <c r="E793" s="75"/>
      <c r="F793" s="249" t="s">
        <v>1138</v>
      </c>
      <c r="G793" s="75"/>
      <c r="H793" s="75"/>
      <c r="I793" s="204"/>
      <c r="J793" s="75"/>
      <c r="K793" s="75"/>
      <c r="L793" s="73"/>
      <c r="M793" s="250"/>
      <c r="N793" s="48"/>
      <c r="O793" s="48"/>
      <c r="P793" s="48"/>
      <c r="Q793" s="48"/>
      <c r="R793" s="48"/>
      <c r="S793" s="48"/>
      <c r="T793" s="96"/>
      <c r="AT793" s="25" t="s">
        <v>193</v>
      </c>
      <c r="AU793" s="25" t="s">
        <v>85</v>
      </c>
    </row>
    <row r="794" s="13" customFormat="1">
      <c r="B794" s="262"/>
      <c r="C794" s="263"/>
      <c r="D794" s="248" t="s">
        <v>195</v>
      </c>
      <c r="E794" s="264" t="s">
        <v>21</v>
      </c>
      <c r="F794" s="265" t="s">
        <v>209</v>
      </c>
      <c r="G794" s="263"/>
      <c r="H794" s="264" t="s">
        <v>21</v>
      </c>
      <c r="I794" s="266"/>
      <c r="J794" s="263"/>
      <c r="K794" s="263"/>
      <c r="L794" s="267"/>
      <c r="M794" s="268"/>
      <c r="N794" s="269"/>
      <c r="O794" s="269"/>
      <c r="P794" s="269"/>
      <c r="Q794" s="269"/>
      <c r="R794" s="269"/>
      <c r="S794" s="269"/>
      <c r="T794" s="270"/>
      <c r="AT794" s="271" t="s">
        <v>195</v>
      </c>
      <c r="AU794" s="271" t="s">
        <v>85</v>
      </c>
      <c r="AV794" s="13" t="s">
        <v>83</v>
      </c>
      <c r="AW794" s="13" t="s">
        <v>39</v>
      </c>
      <c r="AX794" s="13" t="s">
        <v>76</v>
      </c>
      <c r="AY794" s="271" t="s">
        <v>184</v>
      </c>
    </row>
    <row r="795" s="12" customFormat="1">
      <c r="B795" s="251"/>
      <c r="C795" s="252"/>
      <c r="D795" s="248" t="s">
        <v>195</v>
      </c>
      <c r="E795" s="253" t="s">
        <v>21</v>
      </c>
      <c r="F795" s="254" t="s">
        <v>1139</v>
      </c>
      <c r="G795" s="252"/>
      <c r="H795" s="255">
        <v>395.95499999999998</v>
      </c>
      <c r="I795" s="256"/>
      <c r="J795" s="252"/>
      <c r="K795" s="252"/>
      <c r="L795" s="257"/>
      <c r="M795" s="258"/>
      <c r="N795" s="259"/>
      <c r="O795" s="259"/>
      <c r="P795" s="259"/>
      <c r="Q795" s="259"/>
      <c r="R795" s="259"/>
      <c r="S795" s="259"/>
      <c r="T795" s="260"/>
      <c r="AT795" s="261" t="s">
        <v>195</v>
      </c>
      <c r="AU795" s="261" t="s">
        <v>85</v>
      </c>
      <c r="AV795" s="12" t="s">
        <v>85</v>
      </c>
      <c r="AW795" s="12" t="s">
        <v>39</v>
      </c>
      <c r="AX795" s="12" t="s">
        <v>76</v>
      </c>
      <c r="AY795" s="261" t="s">
        <v>184</v>
      </c>
    </row>
    <row r="796" s="12" customFormat="1">
      <c r="B796" s="251"/>
      <c r="C796" s="252"/>
      <c r="D796" s="248" t="s">
        <v>195</v>
      </c>
      <c r="E796" s="253" t="s">
        <v>21</v>
      </c>
      <c r="F796" s="254" t="s">
        <v>1140</v>
      </c>
      <c r="G796" s="252"/>
      <c r="H796" s="255">
        <v>25.199999999999999</v>
      </c>
      <c r="I796" s="256"/>
      <c r="J796" s="252"/>
      <c r="K796" s="252"/>
      <c r="L796" s="257"/>
      <c r="M796" s="258"/>
      <c r="N796" s="259"/>
      <c r="O796" s="259"/>
      <c r="P796" s="259"/>
      <c r="Q796" s="259"/>
      <c r="R796" s="259"/>
      <c r="S796" s="259"/>
      <c r="T796" s="260"/>
      <c r="AT796" s="261" t="s">
        <v>195</v>
      </c>
      <c r="AU796" s="261" t="s">
        <v>85</v>
      </c>
      <c r="AV796" s="12" t="s">
        <v>85</v>
      </c>
      <c r="AW796" s="12" t="s">
        <v>39</v>
      </c>
      <c r="AX796" s="12" t="s">
        <v>76</v>
      </c>
      <c r="AY796" s="261" t="s">
        <v>184</v>
      </c>
    </row>
    <row r="797" s="14" customFormat="1">
      <c r="B797" s="272"/>
      <c r="C797" s="273"/>
      <c r="D797" s="248" t="s">
        <v>195</v>
      </c>
      <c r="E797" s="274" t="s">
        <v>21</v>
      </c>
      <c r="F797" s="275" t="s">
        <v>211</v>
      </c>
      <c r="G797" s="273"/>
      <c r="H797" s="276">
        <v>421.15499999999997</v>
      </c>
      <c r="I797" s="277"/>
      <c r="J797" s="273"/>
      <c r="K797" s="273"/>
      <c r="L797" s="278"/>
      <c r="M797" s="279"/>
      <c r="N797" s="280"/>
      <c r="O797" s="280"/>
      <c r="P797" s="280"/>
      <c r="Q797" s="280"/>
      <c r="R797" s="280"/>
      <c r="S797" s="280"/>
      <c r="T797" s="281"/>
      <c r="AT797" s="282" t="s">
        <v>195</v>
      </c>
      <c r="AU797" s="282" t="s">
        <v>85</v>
      </c>
      <c r="AV797" s="14" t="s">
        <v>191</v>
      </c>
      <c r="AW797" s="14" t="s">
        <v>39</v>
      </c>
      <c r="AX797" s="14" t="s">
        <v>83</v>
      </c>
      <c r="AY797" s="282" t="s">
        <v>184</v>
      </c>
    </row>
    <row r="798" s="1" customFormat="1" ht="38.25" customHeight="1">
      <c r="B798" s="47"/>
      <c r="C798" s="236" t="s">
        <v>1141</v>
      </c>
      <c r="D798" s="236" t="s">
        <v>186</v>
      </c>
      <c r="E798" s="237" t="s">
        <v>1142</v>
      </c>
      <c r="F798" s="238" t="s">
        <v>1143</v>
      </c>
      <c r="G798" s="239" t="s">
        <v>315</v>
      </c>
      <c r="H798" s="240">
        <v>35887.949999999997</v>
      </c>
      <c r="I798" s="241"/>
      <c r="J798" s="242">
        <f>ROUND(I798*H798,2)</f>
        <v>0</v>
      </c>
      <c r="K798" s="238" t="s">
        <v>190</v>
      </c>
      <c r="L798" s="73"/>
      <c r="M798" s="243" t="s">
        <v>21</v>
      </c>
      <c r="N798" s="244" t="s">
        <v>47</v>
      </c>
      <c r="O798" s="48"/>
      <c r="P798" s="245">
        <f>O798*H798</f>
        <v>0</v>
      </c>
      <c r="Q798" s="245">
        <v>0</v>
      </c>
      <c r="R798" s="245">
        <f>Q798*H798</f>
        <v>0</v>
      </c>
      <c r="S798" s="245">
        <v>0</v>
      </c>
      <c r="T798" s="246">
        <f>S798*H798</f>
        <v>0</v>
      </c>
      <c r="AR798" s="25" t="s">
        <v>191</v>
      </c>
      <c r="AT798" s="25" t="s">
        <v>186</v>
      </c>
      <c r="AU798" s="25" t="s">
        <v>85</v>
      </c>
      <c r="AY798" s="25" t="s">
        <v>184</v>
      </c>
      <c r="BE798" s="247">
        <f>IF(N798="základní",J798,0)</f>
        <v>0</v>
      </c>
      <c r="BF798" s="247">
        <f>IF(N798="snížená",J798,0)</f>
        <v>0</v>
      </c>
      <c r="BG798" s="247">
        <f>IF(N798="zákl. přenesená",J798,0)</f>
        <v>0</v>
      </c>
      <c r="BH798" s="247">
        <f>IF(N798="sníž. přenesená",J798,0)</f>
        <v>0</v>
      </c>
      <c r="BI798" s="247">
        <f>IF(N798="nulová",J798,0)</f>
        <v>0</v>
      </c>
      <c r="BJ798" s="25" t="s">
        <v>83</v>
      </c>
      <c r="BK798" s="247">
        <f>ROUND(I798*H798,2)</f>
        <v>0</v>
      </c>
      <c r="BL798" s="25" t="s">
        <v>191</v>
      </c>
      <c r="BM798" s="25" t="s">
        <v>1144</v>
      </c>
    </row>
    <row r="799" s="1" customFormat="1">
      <c r="B799" s="47"/>
      <c r="C799" s="75"/>
      <c r="D799" s="248" t="s">
        <v>193</v>
      </c>
      <c r="E799" s="75"/>
      <c r="F799" s="249" t="s">
        <v>1138</v>
      </c>
      <c r="G799" s="75"/>
      <c r="H799" s="75"/>
      <c r="I799" s="204"/>
      <c r="J799" s="75"/>
      <c r="K799" s="75"/>
      <c r="L799" s="73"/>
      <c r="M799" s="250"/>
      <c r="N799" s="48"/>
      <c r="O799" s="48"/>
      <c r="P799" s="48"/>
      <c r="Q799" s="48"/>
      <c r="R799" s="48"/>
      <c r="S799" s="48"/>
      <c r="T799" s="96"/>
      <c r="AT799" s="25" t="s">
        <v>193</v>
      </c>
      <c r="AU799" s="25" t="s">
        <v>85</v>
      </c>
    </row>
    <row r="800" s="12" customFormat="1">
      <c r="B800" s="251"/>
      <c r="C800" s="252"/>
      <c r="D800" s="248" t="s">
        <v>195</v>
      </c>
      <c r="E800" s="253" t="s">
        <v>21</v>
      </c>
      <c r="F800" s="254" t="s">
        <v>1145</v>
      </c>
      <c r="G800" s="252"/>
      <c r="H800" s="255">
        <v>35635.949999999997</v>
      </c>
      <c r="I800" s="256"/>
      <c r="J800" s="252"/>
      <c r="K800" s="252"/>
      <c r="L800" s="257"/>
      <c r="M800" s="258"/>
      <c r="N800" s="259"/>
      <c r="O800" s="259"/>
      <c r="P800" s="259"/>
      <c r="Q800" s="259"/>
      <c r="R800" s="259"/>
      <c r="S800" s="259"/>
      <c r="T800" s="260"/>
      <c r="AT800" s="261" t="s">
        <v>195</v>
      </c>
      <c r="AU800" s="261" t="s">
        <v>85</v>
      </c>
      <c r="AV800" s="12" t="s">
        <v>85</v>
      </c>
      <c r="AW800" s="12" t="s">
        <v>39</v>
      </c>
      <c r="AX800" s="12" t="s">
        <v>76</v>
      </c>
      <c r="AY800" s="261" t="s">
        <v>184</v>
      </c>
    </row>
    <row r="801" s="12" customFormat="1">
      <c r="B801" s="251"/>
      <c r="C801" s="252"/>
      <c r="D801" s="248" t="s">
        <v>195</v>
      </c>
      <c r="E801" s="253" t="s">
        <v>21</v>
      </c>
      <c r="F801" s="254" t="s">
        <v>1146</v>
      </c>
      <c r="G801" s="252"/>
      <c r="H801" s="255">
        <v>252</v>
      </c>
      <c r="I801" s="256"/>
      <c r="J801" s="252"/>
      <c r="K801" s="252"/>
      <c r="L801" s="257"/>
      <c r="M801" s="258"/>
      <c r="N801" s="259"/>
      <c r="O801" s="259"/>
      <c r="P801" s="259"/>
      <c r="Q801" s="259"/>
      <c r="R801" s="259"/>
      <c r="S801" s="259"/>
      <c r="T801" s="260"/>
      <c r="AT801" s="261" t="s">
        <v>195</v>
      </c>
      <c r="AU801" s="261" t="s">
        <v>85</v>
      </c>
      <c r="AV801" s="12" t="s">
        <v>85</v>
      </c>
      <c r="AW801" s="12" t="s">
        <v>39</v>
      </c>
      <c r="AX801" s="12" t="s">
        <v>76</v>
      </c>
      <c r="AY801" s="261" t="s">
        <v>184</v>
      </c>
    </row>
    <row r="802" s="14" customFormat="1">
      <c r="B802" s="272"/>
      <c r="C802" s="273"/>
      <c r="D802" s="248" t="s">
        <v>195</v>
      </c>
      <c r="E802" s="274" t="s">
        <v>21</v>
      </c>
      <c r="F802" s="275" t="s">
        <v>211</v>
      </c>
      <c r="G802" s="273"/>
      <c r="H802" s="276">
        <v>35887.949999999997</v>
      </c>
      <c r="I802" s="277"/>
      <c r="J802" s="273"/>
      <c r="K802" s="273"/>
      <c r="L802" s="278"/>
      <c r="M802" s="279"/>
      <c r="N802" s="280"/>
      <c r="O802" s="280"/>
      <c r="P802" s="280"/>
      <c r="Q802" s="280"/>
      <c r="R802" s="280"/>
      <c r="S802" s="280"/>
      <c r="T802" s="281"/>
      <c r="AT802" s="282" t="s">
        <v>195</v>
      </c>
      <c r="AU802" s="282" t="s">
        <v>85</v>
      </c>
      <c r="AV802" s="14" t="s">
        <v>191</v>
      </c>
      <c r="AW802" s="14" t="s">
        <v>39</v>
      </c>
      <c r="AX802" s="14" t="s">
        <v>83</v>
      </c>
      <c r="AY802" s="282" t="s">
        <v>184</v>
      </c>
    </row>
    <row r="803" s="1" customFormat="1" ht="38.25" customHeight="1">
      <c r="B803" s="47"/>
      <c r="C803" s="236" t="s">
        <v>1147</v>
      </c>
      <c r="D803" s="236" t="s">
        <v>186</v>
      </c>
      <c r="E803" s="237" t="s">
        <v>1148</v>
      </c>
      <c r="F803" s="238" t="s">
        <v>1149</v>
      </c>
      <c r="G803" s="239" t="s">
        <v>315</v>
      </c>
      <c r="H803" s="240">
        <v>421.15499999999997</v>
      </c>
      <c r="I803" s="241"/>
      <c r="J803" s="242">
        <f>ROUND(I803*H803,2)</f>
        <v>0</v>
      </c>
      <c r="K803" s="238" t="s">
        <v>190</v>
      </c>
      <c r="L803" s="73"/>
      <c r="M803" s="243" t="s">
        <v>21</v>
      </c>
      <c r="N803" s="244" t="s">
        <v>47</v>
      </c>
      <c r="O803" s="48"/>
      <c r="P803" s="245">
        <f>O803*H803</f>
        <v>0</v>
      </c>
      <c r="Q803" s="245">
        <v>0</v>
      </c>
      <c r="R803" s="245">
        <f>Q803*H803</f>
        <v>0</v>
      </c>
      <c r="S803" s="245">
        <v>0</v>
      </c>
      <c r="T803" s="246">
        <f>S803*H803</f>
        <v>0</v>
      </c>
      <c r="AR803" s="25" t="s">
        <v>191</v>
      </c>
      <c r="AT803" s="25" t="s">
        <v>186</v>
      </c>
      <c r="AU803" s="25" t="s">
        <v>85</v>
      </c>
      <c r="AY803" s="25" t="s">
        <v>184</v>
      </c>
      <c r="BE803" s="247">
        <f>IF(N803="základní",J803,0)</f>
        <v>0</v>
      </c>
      <c r="BF803" s="247">
        <f>IF(N803="snížená",J803,0)</f>
        <v>0</v>
      </c>
      <c r="BG803" s="247">
        <f>IF(N803="zákl. přenesená",J803,0)</f>
        <v>0</v>
      </c>
      <c r="BH803" s="247">
        <f>IF(N803="sníž. přenesená",J803,0)</f>
        <v>0</v>
      </c>
      <c r="BI803" s="247">
        <f>IF(N803="nulová",J803,0)</f>
        <v>0</v>
      </c>
      <c r="BJ803" s="25" t="s">
        <v>83</v>
      </c>
      <c r="BK803" s="247">
        <f>ROUND(I803*H803,2)</f>
        <v>0</v>
      </c>
      <c r="BL803" s="25" t="s">
        <v>191</v>
      </c>
      <c r="BM803" s="25" t="s">
        <v>1150</v>
      </c>
    </row>
    <row r="804" s="1" customFormat="1">
      <c r="B804" s="47"/>
      <c r="C804" s="75"/>
      <c r="D804" s="248" t="s">
        <v>193</v>
      </c>
      <c r="E804" s="75"/>
      <c r="F804" s="249" t="s">
        <v>1151</v>
      </c>
      <c r="G804" s="75"/>
      <c r="H804" s="75"/>
      <c r="I804" s="204"/>
      <c r="J804" s="75"/>
      <c r="K804" s="75"/>
      <c r="L804" s="73"/>
      <c r="M804" s="250"/>
      <c r="N804" s="48"/>
      <c r="O804" s="48"/>
      <c r="P804" s="48"/>
      <c r="Q804" s="48"/>
      <c r="R804" s="48"/>
      <c r="S804" s="48"/>
      <c r="T804" s="96"/>
      <c r="AT804" s="25" t="s">
        <v>193</v>
      </c>
      <c r="AU804" s="25" t="s">
        <v>85</v>
      </c>
    </row>
    <row r="805" s="1" customFormat="1" ht="38.25" customHeight="1">
      <c r="B805" s="47"/>
      <c r="C805" s="236" t="s">
        <v>1152</v>
      </c>
      <c r="D805" s="236" t="s">
        <v>186</v>
      </c>
      <c r="E805" s="237" t="s">
        <v>1153</v>
      </c>
      <c r="F805" s="238" t="s">
        <v>1154</v>
      </c>
      <c r="G805" s="239" t="s">
        <v>315</v>
      </c>
      <c r="H805" s="240">
        <v>25.199999999999999</v>
      </c>
      <c r="I805" s="241"/>
      <c r="J805" s="242">
        <f>ROUND(I805*H805,2)</f>
        <v>0</v>
      </c>
      <c r="K805" s="238" t="s">
        <v>190</v>
      </c>
      <c r="L805" s="73"/>
      <c r="M805" s="243" t="s">
        <v>21</v>
      </c>
      <c r="N805" s="244" t="s">
        <v>47</v>
      </c>
      <c r="O805" s="48"/>
      <c r="P805" s="245">
        <f>O805*H805</f>
        <v>0</v>
      </c>
      <c r="Q805" s="245">
        <v>0</v>
      </c>
      <c r="R805" s="245">
        <f>Q805*H805</f>
        <v>0</v>
      </c>
      <c r="S805" s="245">
        <v>0</v>
      </c>
      <c r="T805" s="246">
        <f>S805*H805</f>
        <v>0</v>
      </c>
      <c r="AR805" s="25" t="s">
        <v>191</v>
      </c>
      <c r="AT805" s="25" t="s">
        <v>186</v>
      </c>
      <c r="AU805" s="25" t="s">
        <v>85</v>
      </c>
      <c r="AY805" s="25" t="s">
        <v>184</v>
      </c>
      <c r="BE805" s="247">
        <f>IF(N805="základní",J805,0)</f>
        <v>0</v>
      </c>
      <c r="BF805" s="247">
        <f>IF(N805="snížená",J805,0)</f>
        <v>0</v>
      </c>
      <c r="BG805" s="247">
        <f>IF(N805="zákl. přenesená",J805,0)</f>
        <v>0</v>
      </c>
      <c r="BH805" s="247">
        <f>IF(N805="sníž. přenesená",J805,0)</f>
        <v>0</v>
      </c>
      <c r="BI805" s="247">
        <f>IF(N805="nulová",J805,0)</f>
        <v>0</v>
      </c>
      <c r="BJ805" s="25" t="s">
        <v>83</v>
      </c>
      <c r="BK805" s="247">
        <f>ROUND(I805*H805,2)</f>
        <v>0</v>
      </c>
      <c r="BL805" s="25" t="s">
        <v>191</v>
      </c>
      <c r="BM805" s="25" t="s">
        <v>1155</v>
      </c>
    </row>
    <row r="806" s="1" customFormat="1">
      <c r="B806" s="47"/>
      <c r="C806" s="75"/>
      <c r="D806" s="248" t="s">
        <v>193</v>
      </c>
      <c r="E806" s="75"/>
      <c r="F806" s="249" t="s">
        <v>1156</v>
      </c>
      <c r="G806" s="75"/>
      <c r="H806" s="75"/>
      <c r="I806" s="204"/>
      <c r="J806" s="75"/>
      <c r="K806" s="75"/>
      <c r="L806" s="73"/>
      <c r="M806" s="250"/>
      <c r="N806" s="48"/>
      <c r="O806" s="48"/>
      <c r="P806" s="48"/>
      <c r="Q806" s="48"/>
      <c r="R806" s="48"/>
      <c r="S806" s="48"/>
      <c r="T806" s="96"/>
      <c r="AT806" s="25" t="s">
        <v>193</v>
      </c>
      <c r="AU806" s="25" t="s">
        <v>85</v>
      </c>
    </row>
    <row r="807" s="12" customFormat="1">
      <c r="B807" s="251"/>
      <c r="C807" s="252"/>
      <c r="D807" s="248" t="s">
        <v>195</v>
      </c>
      <c r="E807" s="253" t="s">
        <v>21</v>
      </c>
      <c r="F807" s="254" t="s">
        <v>1140</v>
      </c>
      <c r="G807" s="252"/>
      <c r="H807" s="255">
        <v>25.199999999999999</v>
      </c>
      <c r="I807" s="256"/>
      <c r="J807" s="252"/>
      <c r="K807" s="252"/>
      <c r="L807" s="257"/>
      <c r="M807" s="258"/>
      <c r="N807" s="259"/>
      <c r="O807" s="259"/>
      <c r="P807" s="259"/>
      <c r="Q807" s="259"/>
      <c r="R807" s="259"/>
      <c r="S807" s="259"/>
      <c r="T807" s="260"/>
      <c r="AT807" s="261" t="s">
        <v>195</v>
      </c>
      <c r="AU807" s="261" t="s">
        <v>85</v>
      </c>
      <c r="AV807" s="12" t="s">
        <v>85</v>
      </c>
      <c r="AW807" s="12" t="s">
        <v>39</v>
      </c>
      <c r="AX807" s="12" t="s">
        <v>83</v>
      </c>
      <c r="AY807" s="261" t="s">
        <v>184</v>
      </c>
    </row>
    <row r="808" s="1" customFormat="1" ht="25.5" customHeight="1">
      <c r="B808" s="47"/>
      <c r="C808" s="236" t="s">
        <v>1157</v>
      </c>
      <c r="D808" s="236" t="s">
        <v>186</v>
      </c>
      <c r="E808" s="237" t="s">
        <v>1158</v>
      </c>
      <c r="F808" s="238" t="s">
        <v>1159</v>
      </c>
      <c r="G808" s="239" t="s">
        <v>315</v>
      </c>
      <c r="H808" s="240">
        <v>252</v>
      </c>
      <c r="I808" s="241"/>
      <c r="J808" s="242">
        <f>ROUND(I808*H808,2)</f>
        <v>0</v>
      </c>
      <c r="K808" s="238" t="s">
        <v>190</v>
      </c>
      <c r="L808" s="73"/>
      <c r="M808" s="243" t="s">
        <v>21</v>
      </c>
      <c r="N808" s="244" t="s">
        <v>47</v>
      </c>
      <c r="O808" s="48"/>
      <c r="P808" s="245">
        <f>O808*H808</f>
        <v>0</v>
      </c>
      <c r="Q808" s="245">
        <v>0</v>
      </c>
      <c r="R808" s="245">
        <f>Q808*H808</f>
        <v>0</v>
      </c>
      <c r="S808" s="245">
        <v>0</v>
      </c>
      <c r="T808" s="246">
        <f>S808*H808</f>
        <v>0</v>
      </c>
      <c r="AR808" s="25" t="s">
        <v>191</v>
      </c>
      <c r="AT808" s="25" t="s">
        <v>186</v>
      </c>
      <c r="AU808" s="25" t="s">
        <v>85</v>
      </c>
      <c r="AY808" s="25" t="s">
        <v>184</v>
      </c>
      <c r="BE808" s="247">
        <f>IF(N808="základní",J808,0)</f>
        <v>0</v>
      </c>
      <c r="BF808" s="247">
        <f>IF(N808="snížená",J808,0)</f>
        <v>0</v>
      </c>
      <c r="BG808" s="247">
        <f>IF(N808="zákl. přenesená",J808,0)</f>
        <v>0</v>
      </c>
      <c r="BH808" s="247">
        <f>IF(N808="sníž. přenesená",J808,0)</f>
        <v>0</v>
      </c>
      <c r="BI808" s="247">
        <f>IF(N808="nulová",J808,0)</f>
        <v>0</v>
      </c>
      <c r="BJ808" s="25" t="s">
        <v>83</v>
      </c>
      <c r="BK808" s="247">
        <f>ROUND(I808*H808,2)</f>
        <v>0</v>
      </c>
      <c r="BL808" s="25" t="s">
        <v>191</v>
      </c>
      <c r="BM808" s="25" t="s">
        <v>1160</v>
      </c>
    </row>
    <row r="809" s="1" customFormat="1">
      <c r="B809" s="47"/>
      <c r="C809" s="75"/>
      <c r="D809" s="248" t="s">
        <v>193</v>
      </c>
      <c r="E809" s="75"/>
      <c r="F809" s="249" t="s">
        <v>1156</v>
      </c>
      <c r="G809" s="75"/>
      <c r="H809" s="75"/>
      <c r="I809" s="204"/>
      <c r="J809" s="75"/>
      <c r="K809" s="75"/>
      <c r="L809" s="73"/>
      <c r="M809" s="250"/>
      <c r="N809" s="48"/>
      <c r="O809" s="48"/>
      <c r="P809" s="48"/>
      <c r="Q809" s="48"/>
      <c r="R809" s="48"/>
      <c r="S809" s="48"/>
      <c r="T809" s="96"/>
      <c r="AT809" s="25" t="s">
        <v>193</v>
      </c>
      <c r="AU809" s="25" t="s">
        <v>85</v>
      </c>
    </row>
    <row r="810" s="12" customFormat="1">
      <c r="B810" s="251"/>
      <c r="C810" s="252"/>
      <c r="D810" s="248" t="s">
        <v>195</v>
      </c>
      <c r="E810" s="253" t="s">
        <v>21</v>
      </c>
      <c r="F810" s="254" t="s">
        <v>1146</v>
      </c>
      <c r="G810" s="252"/>
      <c r="H810" s="255">
        <v>252</v>
      </c>
      <c r="I810" s="256"/>
      <c r="J810" s="252"/>
      <c r="K810" s="252"/>
      <c r="L810" s="257"/>
      <c r="M810" s="258"/>
      <c r="N810" s="259"/>
      <c r="O810" s="259"/>
      <c r="P810" s="259"/>
      <c r="Q810" s="259"/>
      <c r="R810" s="259"/>
      <c r="S810" s="259"/>
      <c r="T810" s="260"/>
      <c r="AT810" s="261" t="s">
        <v>195</v>
      </c>
      <c r="AU810" s="261" t="s">
        <v>85</v>
      </c>
      <c r="AV810" s="12" t="s">
        <v>85</v>
      </c>
      <c r="AW810" s="12" t="s">
        <v>39</v>
      </c>
      <c r="AX810" s="12" t="s">
        <v>83</v>
      </c>
      <c r="AY810" s="261" t="s">
        <v>184</v>
      </c>
    </row>
    <row r="811" s="1" customFormat="1" ht="38.25" customHeight="1">
      <c r="B811" s="47"/>
      <c r="C811" s="236" t="s">
        <v>1161</v>
      </c>
      <c r="D811" s="236" t="s">
        <v>186</v>
      </c>
      <c r="E811" s="237" t="s">
        <v>1162</v>
      </c>
      <c r="F811" s="238" t="s">
        <v>1163</v>
      </c>
      <c r="G811" s="239" t="s">
        <v>315</v>
      </c>
      <c r="H811" s="240">
        <v>25.199999999999999</v>
      </c>
      <c r="I811" s="241"/>
      <c r="J811" s="242">
        <f>ROUND(I811*H811,2)</f>
        <v>0</v>
      </c>
      <c r="K811" s="238" t="s">
        <v>190</v>
      </c>
      <c r="L811" s="73"/>
      <c r="M811" s="243" t="s">
        <v>21</v>
      </c>
      <c r="N811" s="244" t="s">
        <v>47</v>
      </c>
      <c r="O811" s="48"/>
      <c r="P811" s="245">
        <f>O811*H811</f>
        <v>0</v>
      </c>
      <c r="Q811" s="245">
        <v>0</v>
      </c>
      <c r="R811" s="245">
        <f>Q811*H811</f>
        <v>0</v>
      </c>
      <c r="S811" s="245">
        <v>0</v>
      </c>
      <c r="T811" s="246">
        <f>S811*H811</f>
        <v>0</v>
      </c>
      <c r="AR811" s="25" t="s">
        <v>191</v>
      </c>
      <c r="AT811" s="25" t="s">
        <v>186</v>
      </c>
      <c r="AU811" s="25" t="s">
        <v>85</v>
      </c>
      <c r="AY811" s="25" t="s">
        <v>184</v>
      </c>
      <c r="BE811" s="247">
        <f>IF(N811="základní",J811,0)</f>
        <v>0</v>
      </c>
      <c r="BF811" s="247">
        <f>IF(N811="snížená",J811,0)</f>
        <v>0</v>
      </c>
      <c r="BG811" s="247">
        <f>IF(N811="zákl. přenesená",J811,0)</f>
        <v>0</v>
      </c>
      <c r="BH811" s="247">
        <f>IF(N811="sníž. přenesená",J811,0)</f>
        <v>0</v>
      </c>
      <c r="BI811" s="247">
        <f>IF(N811="nulová",J811,0)</f>
        <v>0</v>
      </c>
      <c r="BJ811" s="25" t="s">
        <v>83</v>
      </c>
      <c r="BK811" s="247">
        <f>ROUND(I811*H811,2)</f>
        <v>0</v>
      </c>
      <c r="BL811" s="25" t="s">
        <v>191</v>
      </c>
      <c r="BM811" s="25" t="s">
        <v>1164</v>
      </c>
    </row>
    <row r="812" s="1" customFormat="1">
      <c r="B812" s="47"/>
      <c r="C812" s="75"/>
      <c r="D812" s="248" t="s">
        <v>193</v>
      </c>
      <c r="E812" s="75"/>
      <c r="F812" s="249" t="s">
        <v>1165</v>
      </c>
      <c r="G812" s="75"/>
      <c r="H812" s="75"/>
      <c r="I812" s="204"/>
      <c r="J812" s="75"/>
      <c r="K812" s="75"/>
      <c r="L812" s="73"/>
      <c r="M812" s="250"/>
      <c r="N812" s="48"/>
      <c r="O812" s="48"/>
      <c r="P812" s="48"/>
      <c r="Q812" s="48"/>
      <c r="R812" s="48"/>
      <c r="S812" s="48"/>
      <c r="T812" s="96"/>
      <c r="AT812" s="25" t="s">
        <v>193</v>
      </c>
      <c r="AU812" s="25" t="s">
        <v>85</v>
      </c>
    </row>
    <row r="813" s="1" customFormat="1" ht="25.5" customHeight="1">
      <c r="B813" s="47"/>
      <c r="C813" s="236" t="s">
        <v>1166</v>
      </c>
      <c r="D813" s="236" t="s">
        <v>186</v>
      </c>
      <c r="E813" s="237" t="s">
        <v>1167</v>
      </c>
      <c r="F813" s="238" t="s">
        <v>1168</v>
      </c>
      <c r="G813" s="239" t="s">
        <v>315</v>
      </c>
      <c r="H813" s="240">
        <v>395.95499999999998</v>
      </c>
      <c r="I813" s="241"/>
      <c r="J813" s="242">
        <f>ROUND(I813*H813,2)</f>
        <v>0</v>
      </c>
      <c r="K813" s="238" t="s">
        <v>190</v>
      </c>
      <c r="L813" s="73"/>
      <c r="M813" s="243" t="s">
        <v>21</v>
      </c>
      <c r="N813" s="244" t="s">
        <v>47</v>
      </c>
      <c r="O813" s="48"/>
      <c r="P813" s="245">
        <f>O813*H813</f>
        <v>0</v>
      </c>
      <c r="Q813" s="245">
        <v>0</v>
      </c>
      <c r="R813" s="245">
        <f>Q813*H813</f>
        <v>0</v>
      </c>
      <c r="S813" s="245">
        <v>0</v>
      </c>
      <c r="T813" s="246">
        <f>S813*H813</f>
        <v>0</v>
      </c>
      <c r="AR813" s="25" t="s">
        <v>191</v>
      </c>
      <c r="AT813" s="25" t="s">
        <v>186</v>
      </c>
      <c r="AU813" s="25" t="s">
        <v>85</v>
      </c>
      <c r="AY813" s="25" t="s">
        <v>184</v>
      </c>
      <c r="BE813" s="247">
        <f>IF(N813="základní",J813,0)</f>
        <v>0</v>
      </c>
      <c r="BF813" s="247">
        <f>IF(N813="snížená",J813,0)</f>
        <v>0</v>
      </c>
      <c r="BG813" s="247">
        <f>IF(N813="zákl. přenesená",J813,0)</f>
        <v>0</v>
      </c>
      <c r="BH813" s="247">
        <f>IF(N813="sníž. přenesená",J813,0)</f>
        <v>0</v>
      </c>
      <c r="BI813" s="247">
        <f>IF(N813="nulová",J813,0)</f>
        <v>0</v>
      </c>
      <c r="BJ813" s="25" t="s">
        <v>83</v>
      </c>
      <c r="BK813" s="247">
        <f>ROUND(I813*H813,2)</f>
        <v>0</v>
      </c>
      <c r="BL813" s="25" t="s">
        <v>191</v>
      </c>
      <c r="BM813" s="25" t="s">
        <v>1169</v>
      </c>
    </row>
    <row r="814" s="1" customFormat="1">
      <c r="B814" s="47"/>
      <c r="C814" s="75"/>
      <c r="D814" s="248" t="s">
        <v>193</v>
      </c>
      <c r="E814" s="75"/>
      <c r="F814" s="249" t="s">
        <v>1170</v>
      </c>
      <c r="G814" s="75"/>
      <c r="H814" s="75"/>
      <c r="I814" s="204"/>
      <c r="J814" s="75"/>
      <c r="K814" s="75"/>
      <c r="L814" s="73"/>
      <c r="M814" s="250"/>
      <c r="N814" s="48"/>
      <c r="O814" s="48"/>
      <c r="P814" s="48"/>
      <c r="Q814" s="48"/>
      <c r="R814" s="48"/>
      <c r="S814" s="48"/>
      <c r="T814" s="96"/>
      <c r="AT814" s="25" t="s">
        <v>193</v>
      </c>
      <c r="AU814" s="25" t="s">
        <v>85</v>
      </c>
    </row>
    <row r="815" s="13" customFormat="1">
      <c r="B815" s="262"/>
      <c r="C815" s="263"/>
      <c r="D815" s="248" t="s">
        <v>195</v>
      </c>
      <c r="E815" s="264" t="s">
        <v>21</v>
      </c>
      <c r="F815" s="265" t="s">
        <v>209</v>
      </c>
      <c r="G815" s="263"/>
      <c r="H815" s="264" t="s">
        <v>21</v>
      </c>
      <c r="I815" s="266"/>
      <c r="J815" s="263"/>
      <c r="K815" s="263"/>
      <c r="L815" s="267"/>
      <c r="M815" s="268"/>
      <c r="N815" s="269"/>
      <c r="O815" s="269"/>
      <c r="P815" s="269"/>
      <c r="Q815" s="269"/>
      <c r="R815" s="269"/>
      <c r="S815" s="269"/>
      <c r="T815" s="270"/>
      <c r="AT815" s="271" t="s">
        <v>195</v>
      </c>
      <c r="AU815" s="271" t="s">
        <v>85</v>
      </c>
      <c r="AV815" s="13" t="s">
        <v>83</v>
      </c>
      <c r="AW815" s="13" t="s">
        <v>39</v>
      </c>
      <c r="AX815" s="13" t="s">
        <v>76</v>
      </c>
      <c r="AY815" s="271" t="s">
        <v>184</v>
      </c>
    </row>
    <row r="816" s="12" customFormat="1">
      <c r="B816" s="251"/>
      <c r="C816" s="252"/>
      <c r="D816" s="248" t="s">
        <v>195</v>
      </c>
      <c r="E816" s="253" t="s">
        <v>21</v>
      </c>
      <c r="F816" s="254" t="s">
        <v>1139</v>
      </c>
      <c r="G816" s="252"/>
      <c r="H816" s="255">
        <v>395.95499999999998</v>
      </c>
      <c r="I816" s="256"/>
      <c r="J816" s="252"/>
      <c r="K816" s="252"/>
      <c r="L816" s="257"/>
      <c r="M816" s="258"/>
      <c r="N816" s="259"/>
      <c r="O816" s="259"/>
      <c r="P816" s="259"/>
      <c r="Q816" s="259"/>
      <c r="R816" s="259"/>
      <c r="S816" s="259"/>
      <c r="T816" s="260"/>
      <c r="AT816" s="261" t="s">
        <v>195</v>
      </c>
      <c r="AU816" s="261" t="s">
        <v>85</v>
      </c>
      <c r="AV816" s="12" t="s">
        <v>85</v>
      </c>
      <c r="AW816" s="12" t="s">
        <v>39</v>
      </c>
      <c r="AX816" s="12" t="s">
        <v>83</v>
      </c>
      <c r="AY816" s="261" t="s">
        <v>184</v>
      </c>
    </row>
    <row r="817" s="1" customFormat="1" ht="25.5" customHeight="1">
      <c r="B817" s="47"/>
      <c r="C817" s="236" t="s">
        <v>1171</v>
      </c>
      <c r="D817" s="236" t="s">
        <v>186</v>
      </c>
      <c r="E817" s="237" t="s">
        <v>1172</v>
      </c>
      <c r="F817" s="238" t="s">
        <v>1173</v>
      </c>
      <c r="G817" s="239" t="s">
        <v>315</v>
      </c>
      <c r="H817" s="240">
        <v>35635.949999999997</v>
      </c>
      <c r="I817" s="241"/>
      <c r="J817" s="242">
        <f>ROUND(I817*H817,2)</f>
        <v>0</v>
      </c>
      <c r="K817" s="238" t="s">
        <v>190</v>
      </c>
      <c r="L817" s="73"/>
      <c r="M817" s="243" t="s">
        <v>21</v>
      </c>
      <c r="N817" s="244" t="s">
        <v>47</v>
      </c>
      <c r="O817" s="48"/>
      <c r="P817" s="245">
        <f>O817*H817</f>
        <v>0</v>
      </c>
      <c r="Q817" s="245">
        <v>0</v>
      </c>
      <c r="R817" s="245">
        <f>Q817*H817</f>
        <v>0</v>
      </c>
      <c r="S817" s="245">
        <v>0</v>
      </c>
      <c r="T817" s="246">
        <f>S817*H817</f>
        <v>0</v>
      </c>
      <c r="AR817" s="25" t="s">
        <v>191</v>
      </c>
      <c r="AT817" s="25" t="s">
        <v>186</v>
      </c>
      <c r="AU817" s="25" t="s">
        <v>85</v>
      </c>
      <c r="AY817" s="25" t="s">
        <v>184</v>
      </c>
      <c r="BE817" s="247">
        <f>IF(N817="základní",J817,0)</f>
        <v>0</v>
      </c>
      <c r="BF817" s="247">
        <f>IF(N817="snížená",J817,0)</f>
        <v>0</v>
      </c>
      <c r="BG817" s="247">
        <f>IF(N817="zákl. přenesená",J817,0)</f>
        <v>0</v>
      </c>
      <c r="BH817" s="247">
        <f>IF(N817="sníž. přenesená",J817,0)</f>
        <v>0</v>
      </c>
      <c r="BI817" s="247">
        <f>IF(N817="nulová",J817,0)</f>
        <v>0</v>
      </c>
      <c r="BJ817" s="25" t="s">
        <v>83</v>
      </c>
      <c r="BK817" s="247">
        <f>ROUND(I817*H817,2)</f>
        <v>0</v>
      </c>
      <c r="BL817" s="25" t="s">
        <v>191</v>
      </c>
      <c r="BM817" s="25" t="s">
        <v>1174</v>
      </c>
    </row>
    <row r="818" s="1" customFormat="1">
      <c r="B818" s="47"/>
      <c r="C818" s="75"/>
      <c r="D818" s="248" t="s">
        <v>193</v>
      </c>
      <c r="E818" s="75"/>
      <c r="F818" s="249" t="s">
        <v>1170</v>
      </c>
      <c r="G818" s="75"/>
      <c r="H818" s="75"/>
      <c r="I818" s="204"/>
      <c r="J818" s="75"/>
      <c r="K818" s="75"/>
      <c r="L818" s="73"/>
      <c r="M818" s="250"/>
      <c r="N818" s="48"/>
      <c r="O818" s="48"/>
      <c r="P818" s="48"/>
      <c r="Q818" s="48"/>
      <c r="R818" s="48"/>
      <c r="S818" s="48"/>
      <c r="T818" s="96"/>
      <c r="AT818" s="25" t="s">
        <v>193</v>
      </c>
      <c r="AU818" s="25" t="s">
        <v>85</v>
      </c>
    </row>
    <row r="819" s="12" customFormat="1">
      <c r="B819" s="251"/>
      <c r="C819" s="252"/>
      <c r="D819" s="248" t="s">
        <v>195</v>
      </c>
      <c r="E819" s="253" t="s">
        <v>21</v>
      </c>
      <c r="F819" s="254" t="s">
        <v>1145</v>
      </c>
      <c r="G819" s="252"/>
      <c r="H819" s="255">
        <v>35635.949999999997</v>
      </c>
      <c r="I819" s="256"/>
      <c r="J819" s="252"/>
      <c r="K819" s="252"/>
      <c r="L819" s="257"/>
      <c r="M819" s="258"/>
      <c r="N819" s="259"/>
      <c r="O819" s="259"/>
      <c r="P819" s="259"/>
      <c r="Q819" s="259"/>
      <c r="R819" s="259"/>
      <c r="S819" s="259"/>
      <c r="T819" s="260"/>
      <c r="AT819" s="261" t="s">
        <v>195</v>
      </c>
      <c r="AU819" s="261" t="s">
        <v>85</v>
      </c>
      <c r="AV819" s="12" t="s">
        <v>85</v>
      </c>
      <c r="AW819" s="12" t="s">
        <v>39</v>
      </c>
      <c r="AX819" s="12" t="s">
        <v>83</v>
      </c>
      <c r="AY819" s="261" t="s">
        <v>184</v>
      </c>
    </row>
    <row r="820" s="1" customFormat="1" ht="25.5" customHeight="1">
      <c r="B820" s="47"/>
      <c r="C820" s="236" t="s">
        <v>1175</v>
      </c>
      <c r="D820" s="236" t="s">
        <v>186</v>
      </c>
      <c r="E820" s="237" t="s">
        <v>1176</v>
      </c>
      <c r="F820" s="238" t="s">
        <v>1177</v>
      </c>
      <c r="G820" s="239" t="s">
        <v>315</v>
      </c>
      <c r="H820" s="240">
        <v>695.95500000000004</v>
      </c>
      <c r="I820" s="241"/>
      <c r="J820" s="242">
        <f>ROUND(I820*H820,2)</f>
        <v>0</v>
      </c>
      <c r="K820" s="238" t="s">
        <v>190</v>
      </c>
      <c r="L820" s="73"/>
      <c r="M820" s="243" t="s">
        <v>21</v>
      </c>
      <c r="N820" s="244" t="s">
        <v>47</v>
      </c>
      <c r="O820" s="48"/>
      <c r="P820" s="245">
        <f>O820*H820</f>
        <v>0</v>
      </c>
      <c r="Q820" s="245">
        <v>0</v>
      </c>
      <c r="R820" s="245">
        <f>Q820*H820</f>
        <v>0</v>
      </c>
      <c r="S820" s="245">
        <v>0</v>
      </c>
      <c r="T820" s="246">
        <f>S820*H820</f>
        <v>0</v>
      </c>
      <c r="AR820" s="25" t="s">
        <v>191</v>
      </c>
      <c r="AT820" s="25" t="s">
        <v>186</v>
      </c>
      <c r="AU820" s="25" t="s">
        <v>85</v>
      </c>
      <c r="AY820" s="25" t="s">
        <v>184</v>
      </c>
      <c r="BE820" s="247">
        <f>IF(N820="základní",J820,0)</f>
        <v>0</v>
      </c>
      <c r="BF820" s="247">
        <f>IF(N820="snížená",J820,0)</f>
        <v>0</v>
      </c>
      <c r="BG820" s="247">
        <f>IF(N820="zákl. přenesená",J820,0)</f>
        <v>0</v>
      </c>
      <c r="BH820" s="247">
        <f>IF(N820="sníž. přenesená",J820,0)</f>
        <v>0</v>
      </c>
      <c r="BI820" s="247">
        <f>IF(N820="nulová",J820,0)</f>
        <v>0</v>
      </c>
      <c r="BJ820" s="25" t="s">
        <v>83</v>
      </c>
      <c r="BK820" s="247">
        <f>ROUND(I820*H820,2)</f>
        <v>0</v>
      </c>
      <c r="BL820" s="25" t="s">
        <v>191</v>
      </c>
      <c r="BM820" s="25" t="s">
        <v>1178</v>
      </c>
    </row>
    <row r="821" s="1" customFormat="1" ht="25.5" customHeight="1">
      <c r="B821" s="47"/>
      <c r="C821" s="236" t="s">
        <v>1179</v>
      </c>
      <c r="D821" s="236" t="s">
        <v>186</v>
      </c>
      <c r="E821" s="237" t="s">
        <v>1180</v>
      </c>
      <c r="F821" s="238" t="s">
        <v>1181</v>
      </c>
      <c r="G821" s="239" t="s">
        <v>315</v>
      </c>
      <c r="H821" s="240">
        <v>539.90099999999995</v>
      </c>
      <c r="I821" s="241"/>
      <c r="J821" s="242">
        <f>ROUND(I821*H821,2)</f>
        <v>0</v>
      </c>
      <c r="K821" s="238" t="s">
        <v>190</v>
      </c>
      <c r="L821" s="73"/>
      <c r="M821" s="243" t="s">
        <v>21</v>
      </c>
      <c r="N821" s="244" t="s">
        <v>47</v>
      </c>
      <c r="O821" s="48"/>
      <c r="P821" s="245">
        <f>O821*H821</f>
        <v>0</v>
      </c>
      <c r="Q821" s="245">
        <v>0.00012999999999999999</v>
      </c>
      <c r="R821" s="245">
        <f>Q821*H821</f>
        <v>0.070187129999999986</v>
      </c>
      <c r="S821" s="245">
        <v>0</v>
      </c>
      <c r="T821" s="246">
        <f>S821*H821</f>
        <v>0</v>
      </c>
      <c r="AR821" s="25" t="s">
        <v>191</v>
      </c>
      <c r="AT821" s="25" t="s">
        <v>186</v>
      </c>
      <c r="AU821" s="25" t="s">
        <v>85</v>
      </c>
      <c r="AY821" s="25" t="s">
        <v>184</v>
      </c>
      <c r="BE821" s="247">
        <f>IF(N821="základní",J821,0)</f>
        <v>0</v>
      </c>
      <c r="BF821" s="247">
        <f>IF(N821="snížená",J821,0)</f>
        <v>0</v>
      </c>
      <c r="BG821" s="247">
        <f>IF(N821="zákl. přenesená",J821,0)</f>
        <v>0</v>
      </c>
      <c r="BH821" s="247">
        <f>IF(N821="sníž. přenesená",J821,0)</f>
        <v>0</v>
      </c>
      <c r="BI821" s="247">
        <f>IF(N821="nulová",J821,0)</f>
        <v>0</v>
      </c>
      <c r="BJ821" s="25" t="s">
        <v>83</v>
      </c>
      <c r="BK821" s="247">
        <f>ROUND(I821*H821,2)</f>
        <v>0</v>
      </c>
      <c r="BL821" s="25" t="s">
        <v>191</v>
      </c>
      <c r="BM821" s="25" t="s">
        <v>1182</v>
      </c>
    </row>
    <row r="822" s="1" customFormat="1">
      <c r="B822" s="47"/>
      <c r="C822" s="75"/>
      <c r="D822" s="248" t="s">
        <v>193</v>
      </c>
      <c r="E822" s="75"/>
      <c r="F822" s="249" t="s">
        <v>1183</v>
      </c>
      <c r="G822" s="75"/>
      <c r="H822" s="75"/>
      <c r="I822" s="204"/>
      <c r="J822" s="75"/>
      <c r="K822" s="75"/>
      <c r="L822" s="73"/>
      <c r="M822" s="250"/>
      <c r="N822" s="48"/>
      <c r="O822" s="48"/>
      <c r="P822" s="48"/>
      <c r="Q822" s="48"/>
      <c r="R822" s="48"/>
      <c r="S822" s="48"/>
      <c r="T822" s="96"/>
      <c r="AT822" s="25" t="s">
        <v>193</v>
      </c>
      <c r="AU822" s="25" t="s">
        <v>85</v>
      </c>
    </row>
    <row r="823" s="13" customFormat="1">
      <c r="B823" s="262"/>
      <c r="C823" s="263"/>
      <c r="D823" s="248" t="s">
        <v>195</v>
      </c>
      <c r="E823" s="264" t="s">
        <v>21</v>
      </c>
      <c r="F823" s="265" t="s">
        <v>209</v>
      </c>
      <c r="G823" s="263"/>
      <c r="H823" s="264" t="s">
        <v>21</v>
      </c>
      <c r="I823" s="266"/>
      <c r="J823" s="263"/>
      <c r="K823" s="263"/>
      <c r="L823" s="267"/>
      <c r="M823" s="268"/>
      <c r="N823" s="269"/>
      <c r="O823" s="269"/>
      <c r="P823" s="269"/>
      <c r="Q823" s="269"/>
      <c r="R823" s="269"/>
      <c r="S823" s="269"/>
      <c r="T823" s="270"/>
      <c r="AT823" s="271" t="s">
        <v>195</v>
      </c>
      <c r="AU823" s="271" t="s">
        <v>85</v>
      </c>
      <c r="AV823" s="13" t="s">
        <v>83</v>
      </c>
      <c r="AW823" s="13" t="s">
        <v>39</v>
      </c>
      <c r="AX823" s="13" t="s">
        <v>76</v>
      </c>
      <c r="AY823" s="271" t="s">
        <v>184</v>
      </c>
    </row>
    <row r="824" s="12" customFormat="1">
      <c r="B824" s="251"/>
      <c r="C824" s="252"/>
      <c r="D824" s="248" t="s">
        <v>195</v>
      </c>
      <c r="E824" s="253" t="s">
        <v>21</v>
      </c>
      <c r="F824" s="254" t="s">
        <v>1184</v>
      </c>
      <c r="G824" s="252"/>
      <c r="H824" s="255">
        <v>159.24799999999999</v>
      </c>
      <c r="I824" s="256"/>
      <c r="J824" s="252"/>
      <c r="K824" s="252"/>
      <c r="L824" s="257"/>
      <c r="M824" s="258"/>
      <c r="N824" s="259"/>
      <c r="O824" s="259"/>
      <c r="P824" s="259"/>
      <c r="Q824" s="259"/>
      <c r="R824" s="259"/>
      <c r="S824" s="259"/>
      <c r="T824" s="260"/>
      <c r="AT824" s="261" t="s">
        <v>195</v>
      </c>
      <c r="AU824" s="261" t="s">
        <v>85</v>
      </c>
      <c r="AV824" s="12" t="s">
        <v>85</v>
      </c>
      <c r="AW824" s="12" t="s">
        <v>39</v>
      </c>
      <c r="AX824" s="12" t="s">
        <v>76</v>
      </c>
      <c r="AY824" s="261" t="s">
        <v>184</v>
      </c>
    </row>
    <row r="825" s="13" customFormat="1">
      <c r="B825" s="262"/>
      <c r="C825" s="263"/>
      <c r="D825" s="248" t="s">
        <v>195</v>
      </c>
      <c r="E825" s="264" t="s">
        <v>21</v>
      </c>
      <c r="F825" s="265" t="s">
        <v>409</v>
      </c>
      <c r="G825" s="263"/>
      <c r="H825" s="264" t="s">
        <v>21</v>
      </c>
      <c r="I825" s="266"/>
      <c r="J825" s="263"/>
      <c r="K825" s="263"/>
      <c r="L825" s="267"/>
      <c r="M825" s="268"/>
      <c r="N825" s="269"/>
      <c r="O825" s="269"/>
      <c r="P825" s="269"/>
      <c r="Q825" s="269"/>
      <c r="R825" s="269"/>
      <c r="S825" s="269"/>
      <c r="T825" s="270"/>
      <c r="AT825" s="271" t="s">
        <v>195</v>
      </c>
      <c r="AU825" s="271" t="s">
        <v>85</v>
      </c>
      <c r="AV825" s="13" t="s">
        <v>83</v>
      </c>
      <c r="AW825" s="13" t="s">
        <v>39</v>
      </c>
      <c r="AX825" s="13" t="s">
        <v>76</v>
      </c>
      <c r="AY825" s="271" t="s">
        <v>184</v>
      </c>
    </row>
    <row r="826" s="12" customFormat="1">
      <c r="B826" s="251"/>
      <c r="C826" s="252"/>
      <c r="D826" s="248" t="s">
        <v>195</v>
      </c>
      <c r="E826" s="253" t="s">
        <v>21</v>
      </c>
      <c r="F826" s="254" t="s">
        <v>1184</v>
      </c>
      <c r="G826" s="252"/>
      <c r="H826" s="255">
        <v>159.24799999999999</v>
      </c>
      <c r="I826" s="256"/>
      <c r="J826" s="252"/>
      <c r="K826" s="252"/>
      <c r="L826" s="257"/>
      <c r="M826" s="258"/>
      <c r="N826" s="259"/>
      <c r="O826" s="259"/>
      <c r="P826" s="259"/>
      <c r="Q826" s="259"/>
      <c r="R826" s="259"/>
      <c r="S826" s="259"/>
      <c r="T826" s="260"/>
      <c r="AT826" s="261" t="s">
        <v>195</v>
      </c>
      <c r="AU826" s="261" t="s">
        <v>85</v>
      </c>
      <c r="AV826" s="12" t="s">
        <v>85</v>
      </c>
      <c r="AW826" s="12" t="s">
        <v>39</v>
      </c>
      <c r="AX826" s="12" t="s">
        <v>76</v>
      </c>
      <c r="AY826" s="261" t="s">
        <v>184</v>
      </c>
    </row>
    <row r="827" s="13" customFormat="1">
      <c r="B827" s="262"/>
      <c r="C827" s="263"/>
      <c r="D827" s="248" t="s">
        <v>195</v>
      </c>
      <c r="E827" s="264" t="s">
        <v>21</v>
      </c>
      <c r="F827" s="265" t="s">
        <v>395</v>
      </c>
      <c r="G827" s="263"/>
      <c r="H827" s="264" t="s">
        <v>21</v>
      </c>
      <c r="I827" s="266"/>
      <c r="J827" s="263"/>
      <c r="K827" s="263"/>
      <c r="L827" s="267"/>
      <c r="M827" s="268"/>
      <c r="N827" s="269"/>
      <c r="O827" s="269"/>
      <c r="P827" s="269"/>
      <c r="Q827" s="269"/>
      <c r="R827" s="269"/>
      <c r="S827" s="269"/>
      <c r="T827" s="270"/>
      <c r="AT827" s="271" t="s">
        <v>195</v>
      </c>
      <c r="AU827" s="271" t="s">
        <v>85</v>
      </c>
      <c r="AV827" s="13" t="s">
        <v>83</v>
      </c>
      <c r="AW827" s="13" t="s">
        <v>39</v>
      </c>
      <c r="AX827" s="13" t="s">
        <v>76</v>
      </c>
      <c r="AY827" s="271" t="s">
        <v>184</v>
      </c>
    </row>
    <row r="828" s="12" customFormat="1">
      <c r="B828" s="251"/>
      <c r="C828" s="252"/>
      <c r="D828" s="248" t="s">
        <v>195</v>
      </c>
      <c r="E828" s="253" t="s">
        <v>21</v>
      </c>
      <c r="F828" s="254" t="s">
        <v>1185</v>
      </c>
      <c r="G828" s="252"/>
      <c r="H828" s="255">
        <v>145.78</v>
      </c>
      <c r="I828" s="256"/>
      <c r="J828" s="252"/>
      <c r="K828" s="252"/>
      <c r="L828" s="257"/>
      <c r="M828" s="258"/>
      <c r="N828" s="259"/>
      <c r="O828" s="259"/>
      <c r="P828" s="259"/>
      <c r="Q828" s="259"/>
      <c r="R828" s="259"/>
      <c r="S828" s="259"/>
      <c r="T828" s="260"/>
      <c r="AT828" s="261" t="s">
        <v>195</v>
      </c>
      <c r="AU828" s="261" t="s">
        <v>85</v>
      </c>
      <c r="AV828" s="12" t="s">
        <v>85</v>
      </c>
      <c r="AW828" s="12" t="s">
        <v>39</v>
      </c>
      <c r="AX828" s="12" t="s">
        <v>76</v>
      </c>
      <c r="AY828" s="261" t="s">
        <v>184</v>
      </c>
    </row>
    <row r="829" s="13" customFormat="1">
      <c r="B829" s="262"/>
      <c r="C829" s="263"/>
      <c r="D829" s="248" t="s">
        <v>195</v>
      </c>
      <c r="E829" s="264" t="s">
        <v>21</v>
      </c>
      <c r="F829" s="265" t="s">
        <v>412</v>
      </c>
      <c r="G829" s="263"/>
      <c r="H829" s="264" t="s">
        <v>21</v>
      </c>
      <c r="I829" s="266"/>
      <c r="J829" s="263"/>
      <c r="K829" s="263"/>
      <c r="L829" s="267"/>
      <c r="M829" s="268"/>
      <c r="N829" s="269"/>
      <c r="O829" s="269"/>
      <c r="P829" s="269"/>
      <c r="Q829" s="269"/>
      <c r="R829" s="269"/>
      <c r="S829" s="269"/>
      <c r="T829" s="270"/>
      <c r="AT829" s="271" t="s">
        <v>195</v>
      </c>
      <c r="AU829" s="271" t="s">
        <v>85</v>
      </c>
      <c r="AV829" s="13" t="s">
        <v>83</v>
      </c>
      <c r="AW829" s="13" t="s">
        <v>39</v>
      </c>
      <c r="AX829" s="13" t="s">
        <v>76</v>
      </c>
      <c r="AY829" s="271" t="s">
        <v>184</v>
      </c>
    </row>
    <row r="830" s="12" customFormat="1">
      <c r="B830" s="251"/>
      <c r="C830" s="252"/>
      <c r="D830" s="248" t="s">
        <v>195</v>
      </c>
      <c r="E830" s="253" t="s">
        <v>21</v>
      </c>
      <c r="F830" s="254" t="s">
        <v>1186</v>
      </c>
      <c r="G830" s="252"/>
      <c r="H830" s="255">
        <v>75.625</v>
      </c>
      <c r="I830" s="256"/>
      <c r="J830" s="252"/>
      <c r="K830" s="252"/>
      <c r="L830" s="257"/>
      <c r="M830" s="258"/>
      <c r="N830" s="259"/>
      <c r="O830" s="259"/>
      <c r="P830" s="259"/>
      <c r="Q830" s="259"/>
      <c r="R830" s="259"/>
      <c r="S830" s="259"/>
      <c r="T830" s="260"/>
      <c r="AT830" s="261" t="s">
        <v>195</v>
      </c>
      <c r="AU830" s="261" t="s">
        <v>85</v>
      </c>
      <c r="AV830" s="12" t="s">
        <v>85</v>
      </c>
      <c r="AW830" s="12" t="s">
        <v>39</v>
      </c>
      <c r="AX830" s="12" t="s">
        <v>76</v>
      </c>
      <c r="AY830" s="261" t="s">
        <v>184</v>
      </c>
    </row>
    <row r="831" s="14" customFormat="1">
      <c r="B831" s="272"/>
      <c r="C831" s="273"/>
      <c r="D831" s="248" t="s">
        <v>195</v>
      </c>
      <c r="E831" s="274" t="s">
        <v>21</v>
      </c>
      <c r="F831" s="275" t="s">
        <v>211</v>
      </c>
      <c r="G831" s="273"/>
      <c r="H831" s="276">
        <v>539.90099999999995</v>
      </c>
      <c r="I831" s="277"/>
      <c r="J831" s="273"/>
      <c r="K831" s="273"/>
      <c r="L831" s="278"/>
      <c r="M831" s="279"/>
      <c r="N831" s="280"/>
      <c r="O831" s="280"/>
      <c r="P831" s="280"/>
      <c r="Q831" s="280"/>
      <c r="R831" s="280"/>
      <c r="S831" s="280"/>
      <c r="T831" s="281"/>
      <c r="AT831" s="282" t="s">
        <v>195</v>
      </c>
      <c r="AU831" s="282" t="s">
        <v>85</v>
      </c>
      <c r="AV831" s="14" t="s">
        <v>191</v>
      </c>
      <c r="AW831" s="14" t="s">
        <v>39</v>
      </c>
      <c r="AX831" s="14" t="s">
        <v>83</v>
      </c>
      <c r="AY831" s="282" t="s">
        <v>184</v>
      </c>
    </row>
    <row r="832" s="1" customFormat="1" ht="63.75" customHeight="1">
      <c r="B832" s="47"/>
      <c r="C832" s="236" t="s">
        <v>1187</v>
      </c>
      <c r="D832" s="236" t="s">
        <v>186</v>
      </c>
      <c r="E832" s="237" t="s">
        <v>1188</v>
      </c>
      <c r="F832" s="238" t="s">
        <v>1189</v>
      </c>
      <c r="G832" s="239" t="s">
        <v>315</v>
      </c>
      <c r="H832" s="240">
        <v>539.90099999999995</v>
      </c>
      <c r="I832" s="241"/>
      <c r="J832" s="242">
        <f>ROUND(I832*H832,2)</f>
        <v>0</v>
      </c>
      <c r="K832" s="238" t="s">
        <v>190</v>
      </c>
      <c r="L832" s="73"/>
      <c r="M832" s="243" t="s">
        <v>21</v>
      </c>
      <c r="N832" s="244" t="s">
        <v>47</v>
      </c>
      <c r="O832" s="48"/>
      <c r="P832" s="245">
        <f>O832*H832</f>
        <v>0</v>
      </c>
      <c r="Q832" s="245">
        <v>4.0000000000000003E-05</v>
      </c>
      <c r="R832" s="245">
        <f>Q832*H832</f>
        <v>0.02159604</v>
      </c>
      <c r="S832" s="245">
        <v>0</v>
      </c>
      <c r="T832" s="246">
        <f>S832*H832</f>
        <v>0</v>
      </c>
      <c r="AR832" s="25" t="s">
        <v>191</v>
      </c>
      <c r="AT832" s="25" t="s">
        <v>186</v>
      </c>
      <c r="AU832" s="25" t="s">
        <v>85</v>
      </c>
      <c r="AY832" s="25" t="s">
        <v>184</v>
      </c>
      <c r="BE832" s="247">
        <f>IF(N832="základní",J832,0)</f>
        <v>0</v>
      </c>
      <c r="BF832" s="247">
        <f>IF(N832="snížená",J832,0)</f>
        <v>0</v>
      </c>
      <c r="BG832" s="247">
        <f>IF(N832="zákl. přenesená",J832,0)</f>
        <v>0</v>
      </c>
      <c r="BH832" s="247">
        <f>IF(N832="sníž. přenesená",J832,0)</f>
        <v>0</v>
      </c>
      <c r="BI832" s="247">
        <f>IF(N832="nulová",J832,0)</f>
        <v>0</v>
      </c>
      <c r="BJ832" s="25" t="s">
        <v>83</v>
      </c>
      <c r="BK832" s="247">
        <f>ROUND(I832*H832,2)</f>
        <v>0</v>
      </c>
      <c r="BL832" s="25" t="s">
        <v>191</v>
      </c>
      <c r="BM832" s="25" t="s">
        <v>1190</v>
      </c>
    </row>
    <row r="833" s="1" customFormat="1">
      <c r="B833" s="47"/>
      <c r="C833" s="75"/>
      <c r="D833" s="248" t="s">
        <v>193</v>
      </c>
      <c r="E833" s="75"/>
      <c r="F833" s="249" t="s">
        <v>1191</v>
      </c>
      <c r="G833" s="75"/>
      <c r="H833" s="75"/>
      <c r="I833" s="204"/>
      <c r="J833" s="75"/>
      <c r="K833" s="75"/>
      <c r="L833" s="73"/>
      <c r="M833" s="250"/>
      <c r="N833" s="48"/>
      <c r="O833" s="48"/>
      <c r="P833" s="48"/>
      <c r="Q833" s="48"/>
      <c r="R833" s="48"/>
      <c r="S833" s="48"/>
      <c r="T833" s="96"/>
      <c r="AT833" s="25" t="s">
        <v>193</v>
      </c>
      <c r="AU833" s="25" t="s">
        <v>85</v>
      </c>
    </row>
    <row r="834" s="13" customFormat="1">
      <c r="B834" s="262"/>
      <c r="C834" s="263"/>
      <c r="D834" s="248" t="s">
        <v>195</v>
      </c>
      <c r="E834" s="264" t="s">
        <v>21</v>
      </c>
      <c r="F834" s="265" t="s">
        <v>209</v>
      </c>
      <c r="G834" s="263"/>
      <c r="H834" s="264" t="s">
        <v>21</v>
      </c>
      <c r="I834" s="266"/>
      <c r="J834" s="263"/>
      <c r="K834" s="263"/>
      <c r="L834" s="267"/>
      <c r="M834" s="268"/>
      <c r="N834" s="269"/>
      <c r="O834" s="269"/>
      <c r="P834" s="269"/>
      <c r="Q834" s="269"/>
      <c r="R834" s="269"/>
      <c r="S834" s="269"/>
      <c r="T834" s="270"/>
      <c r="AT834" s="271" t="s">
        <v>195</v>
      </c>
      <c r="AU834" s="271" t="s">
        <v>85</v>
      </c>
      <c r="AV834" s="13" t="s">
        <v>83</v>
      </c>
      <c r="AW834" s="13" t="s">
        <v>39</v>
      </c>
      <c r="AX834" s="13" t="s">
        <v>76</v>
      </c>
      <c r="AY834" s="271" t="s">
        <v>184</v>
      </c>
    </row>
    <row r="835" s="12" customFormat="1">
      <c r="B835" s="251"/>
      <c r="C835" s="252"/>
      <c r="D835" s="248" t="s">
        <v>195</v>
      </c>
      <c r="E835" s="253" t="s">
        <v>21</v>
      </c>
      <c r="F835" s="254" t="s">
        <v>1184</v>
      </c>
      <c r="G835" s="252"/>
      <c r="H835" s="255">
        <v>159.24799999999999</v>
      </c>
      <c r="I835" s="256"/>
      <c r="J835" s="252"/>
      <c r="K835" s="252"/>
      <c r="L835" s="257"/>
      <c r="M835" s="258"/>
      <c r="N835" s="259"/>
      <c r="O835" s="259"/>
      <c r="P835" s="259"/>
      <c r="Q835" s="259"/>
      <c r="R835" s="259"/>
      <c r="S835" s="259"/>
      <c r="T835" s="260"/>
      <c r="AT835" s="261" t="s">
        <v>195</v>
      </c>
      <c r="AU835" s="261" t="s">
        <v>85</v>
      </c>
      <c r="AV835" s="12" t="s">
        <v>85</v>
      </c>
      <c r="AW835" s="12" t="s">
        <v>39</v>
      </c>
      <c r="AX835" s="12" t="s">
        <v>76</v>
      </c>
      <c r="AY835" s="261" t="s">
        <v>184</v>
      </c>
    </row>
    <row r="836" s="13" customFormat="1">
      <c r="B836" s="262"/>
      <c r="C836" s="263"/>
      <c r="D836" s="248" t="s">
        <v>195</v>
      </c>
      <c r="E836" s="264" t="s">
        <v>21</v>
      </c>
      <c r="F836" s="265" t="s">
        <v>409</v>
      </c>
      <c r="G836" s="263"/>
      <c r="H836" s="264" t="s">
        <v>21</v>
      </c>
      <c r="I836" s="266"/>
      <c r="J836" s="263"/>
      <c r="K836" s="263"/>
      <c r="L836" s="267"/>
      <c r="M836" s="268"/>
      <c r="N836" s="269"/>
      <c r="O836" s="269"/>
      <c r="P836" s="269"/>
      <c r="Q836" s="269"/>
      <c r="R836" s="269"/>
      <c r="S836" s="269"/>
      <c r="T836" s="270"/>
      <c r="AT836" s="271" t="s">
        <v>195</v>
      </c>
      <c r="AU836" s="271" t="s">
        <v>85</v>
      </c>
      <c r="AV836" s="13" t="s">
        <v>83</v>
      </c>
      <c r="AW836" s="13" t="s">
        <v>39</v>
      </c>
      <c r="AX836" s="13" t="s">
        <v>76</v>
      </c>
      <c r="AY836" s="271" t="s">
        <v>184</v>
      </c>
    </row>
    <row r="837" s="12" customFormat="1">
      <c r="B837" s="251"/>
      <c r="C837" s="252"/>
      <c r="D837" s="248" t="s">
        <v>195</v>
      </c>
      <c r="E837" s="253" t="s">
        <v>21</v>
      </c>
      <c r="F837" s="254" t="s">
        <v>1184</v>
      </c>
      <c r="G837" s="252"/>
      <c r="H837" s="255">
        <v>159.24799999999999</v>
      </c>
      <c r="I837" s="256"/>
      <c r="J837" s="252"/>
      <c r="K837" s="252"/>
      <c r="L837" s="257"/>
      <c r="M837" s="258"/>
      <c r="N837" s="259"/>
      <c r="O837" s="259"/>
      <c r="P837" s="259"/>
      <c r="Q837" s="259"/>
      <c r="R837" s="259"/>
      <c r="S837" s="259"/>
      <c r="T837" s="260"/>
      <c r="AT837" s="261" t="s">
        <v>195</v>
      </c>
      <c r="AU837" s="261" t="s">
        <v>85</v>
      </c>
      <c r="AV837" s="12" t="s">
        <v>85</v>
      </c>
      <c r="AW837" s="12" t="s">
        <v>39</v>
      </c>
      <c r="AX837" s="12" t="s">
        <v>76</v>
      </c>
      <c r="AY837" s="261" t="s">
        <v>184</v>
      </c>
    </row>
    <row r="838" s="13" customFormat="1">
      <c r="B838" s="262"/>
      <c r="C838" s="263"/>
      <c r="D838" s="248" t="s">
        <v>195</v>
      </c>
      <c r="E838" s="264" t="s">
        <v>21</v>
      </c>
      <c r="F838" s="265" t="s">
        <v>395</v>
      </c>
      <c r="G838" s="263"/>
      <c r="H838" s="264" t="s">
        <v>21</v>
      </c>
      <c r="I838" s="266"/>
      <c r="J838" s="263"/>
      <c r="K838" s="263"/>
      <c r="L838" s="267"/>
      <c r="M838" s="268"/>
      <c r="N838" s="269"/>
      <c r="O838" s="269"/>
      <c r="P838" s="269"/>
      <c r="Q838" s="269"/>
      <c r="R838" s="269"/>
      <c r="S838" s="269"/>
      <c r="T838" s="270"/>
      <c r="AT838" s="271" t="s">
        <v>195</v>
      </c>
      <c r="AU838" s="271" t="s">
        <v>85</v>
      </c>
      <c r="AV838" s="13" t="s">
        <v>83</v>
      </c>
      <c r="AW838" s="13" t="s">
        <v>39</v>
      </c>
      <c r="AX838" s="13" t="s">
        <v>76</v>
      </c>
      <c r="AY838" s="271" t="s">
        <v>184</v>
      </c>
    </row>
    <row r="839" s="12" customFormat="1">
      <c r="B839" s="251"/>
      <c r="C839" s="252"/>
      <c r="D839" s="248" t="s">
        <v>195</v>
      </c>
      <c r="E839" s="253" t="s">
        <v>21</v>
      </c>
      <c r="F839" s="254" t="s">
        <v>1185</v>
      </c>
      <c r="G839" s="252"/>
      <c r="H839" s="255">
        <v>145.78</v>
      </c>
      <c r="I839" s="256"/>
      <c r="J839" s="252"/>
      <c r="K839" s="252"/>
      <c r="L839" s="257"/>
      <c r="M839" s="258"/>
      <c r="N839" s="259"/>
      <c r="O839" s="259"/>
      <c r="P839" s="259"/>
      <c r="Q839" s="259"/>
      <c r="R839" s="259"/>
      <c r="S839" s="259"/>
      <c r="T839" s="260"/>
      <c r="AT839" s="261" t="s">
        <v>195</v>
      </c>
      <c r="AU839" s="261" t="s">
        <v>85</v>
      </c>
      <c r="AV839" s="12" t="s">
        <v>85</v>
      </c>
      <c r="AW839" s="12" t="s">
        <v>39</v>
      </c>
      <c r="AX839" s="12" t="s">
        <v>76</v>
      </c>
      <c r="AY839" s="261" t="s">
        <v>184</v>
      </c>
    </row>
    <row r="840" s="13" customFormat="1">
      <c r="B840" s="262"/>
      <c r="C840" s="263"/>
      <c r="D840" s="248" t="s">
        <v>195</v>
      </c>
      <c r="E840" s="264" t="s">
        <v>21</v>
      </c>
      <c r="F840" s="265" t="s">
        <v>412</v>
      </c>
      <c r="G840" s="263"/>
      <c r="H840" s="264" t="s">
        <v>21</v>
      </c>
      <c r="I840" s="266"/>
      <c r="J840" s="263"/>
      <c r="K840" s="263"/>
      <c r="L840" s="267"/>
      <c r="M840" s="268"/>
      <c r="N840" s="269"/>
      <c r="O840" s="269"/>
      <c r="P840" s="269"/>
      <c r="Q840" s="269"/>
      <c r="R840" s="269"/>
      <c r="S840" s="269"/>
      <c r="T840" s="270"/>
      <c r="AT840" s="271" t="s">
        <v>195</v>
      </c>
      <c r="AU840" s="271" t="s">
        <v>85</v>
      </c>
      <c r="AV840" s="13" t="s">
        <v>83</v>
      </c>
      <c r="AW840" s="13" t="s">
        <v>39</v>
      </c>
      <c r="AX840" s="13" t="s">
        <v>76</v>
      </c>
      <c r="AY840" s="271" t="s">
        <v>184</v>
      </c>
    </row>
    <row r="841" s="12" customFormat="1">
      <c r="B841" s="251"/>
      <c r="C841" s="252"/>
      <c r="D841" s="248" t="s">
        <v>195</v>
      </c>
      <c r="E841" s="253" t="s">
        <v>21</v>
      </c>
      <c r="F841" s="254" t="s">
        <v>1186</v>
      </c>
      <c r="G841" s="252"/>
      <c r="H841" s="255">
        <v>75.625</v>
      </c>
      <c r="I841" s="256"/>
      <c r="J841" s="252"/>
      <c r="K841" s="252"/>
      <c r="L841" s="257"/>
      <c r="M841" s="258"/>
      <c r="N841" s="259"/>
      <c r="O841" s="259"/>
      <c r="P841" s="259"/>
      <c r="Q841" s="259"/>
      <c r="R841" s="259"/>
      <c r="S841" s="259"/>
      <c r="T841" s="260"/>
      <c r="AT841" s="261" t="s">
        <v>195</v>
      </c>
      <c r="AU841" s="261" t="s">
        <v>85</v>
      </c>
      <c r="AV841" s="12" t="s">
        <v>85</v>
      </c>
      <c r="AW841" s="12" t="s">
        <v>39</v>
      </c>
      <c r="AX841" s="12" t="s">
        <v>76</v>
      </c>
      <c r="AY841" s="261" t="s">
        <v>184</v>
      </c>
    </row>
    <row r="842" s="14" customFormat="1">
      <c r="B842" s="272"/>
      <c r="C842" s="273"/>
      <c r="D842" s="248" t="s">
        <v>195</v>
      </c>
      <c r="E842" s="274" t="s">
        <v>21</v>
      </c>
      <c r="F842" s="275" t="s">
        <v>211</v>
      </c>
      <c r="G842" s="273"/>
      <c r="H842" s="276">
        <v>539.90099999999995</v>
      </c>
      <c r="I842" s="277"/>
      <c r="J842" s="273"/>
      <c r="K842" s="273"/>
      <c r="L842" s="278"/>
      <c r="M842" s="279"/>
      <c r="N842" s="280"/>
      <c r="O842" s="280"/>
      <c r="P842" s="280"/>
      <c r="Q842" s="280"/>
      <c r="R842" s="280"/>
      <c r="S842" s="280"/>
      <c r="T842" s="281"/>
      <c r="AT842" s="282" t="s">
        <v>195</v>
      </c>
      <c r="AU842" s="282" t="s">
        <v>85</v>
      </c>
      <c r="AV842" s="14" t="s">
        <v>191</v>
      </c>
      <c r="AW842" s="14" t="s">
        <v>39</v>
      </c>
      <c r="AX842" s="14" t="s">
        <v>83</v>
      </c>
      <c r="AY842" s="282" t="s">
        <v>184</v>
      </c>
    </row>
    <row r="843" s="1" customFormat="1" ht="25.5" customHeight="1">
      <c r="B843" s="47"/>
      <c r="C843" s="236" t="s">
        <v>1192</v>
      </c>
      <c r="D843" s="236" t="s">
        <v>186</v>
      </c>
      <c r="E843" s="237" t="s">
        <v>1193</v>
      </c>
      <c r="F843" s="238" t="s">
        <v>1194</v>
      </c>
      <c r="G843" s="239" t="s">
        <v>370</v>
      </c>
      <c r="H843" s="240">
        <v>5.9000000000000004</v>
      </c>
      <c r="I843" s="241"/>
      <c r="J843" s="242">
        <f>ROUND(I843*H843,2)</f>
        <v>0</v>
      </c>
      <c r="K843" s="238" t="s">
        <v>21</v>
      </c>
      <c r="L843" s="73"/>
      <c r="M843" s="243" t="s">
        <v>21</v>
      </c>
      <c r="N843" s="244" t="s">
        <v>47</v>
      </c>
      <c r="O843" s="48"/>
      <c r="P843" s="245">
        <f>O843*H843</f>
        <v>0</v>
      </c>
      <c r="Q843" s="245">
        <v>0.0090699999999999999</v>
      </c>
      <c r="R843" s="245">
        <f>Q843*H843</f>
        <v>0.053513000000000005</v>
      </c>
      <c r="S843" s="245">
        <v>0</v>
      </c>
      <c r="T843" s="246">
        <f>S843*H843</f>
        <v>0</v>
      </c>
      <c r="AR843" s="25" t="s">
        <v>191</v>
      </c>
      <c r="AT843" s="25" t="s">
        <v>186</v>
      </c>
      <c r="AU843" s="25" t="s">
        <v>85</v>
      </c>
      <c r="AY843" s="25" t="s">
        <v>184</v>
      </c>
      <c r="BE843" s="247">
        <f>IF(N843="základní",J843,0)</f>
        <v>0</v>
      </c>
      <c r="BF843" s="247">
        <f>IF(N843="snížená",J843,0)</f>
        <v>0</v>
      </c>
      <c r="BG843" s="247">
        <f>IF(N843="zákl. přenesená",J843,0)</f>
        <v>0</v>
      </c>
      <c r="BH843" s="247">
        <f>IF(N843="sníž. přenesená",J843,0)</f>
        <v>0</v>
      </c>
      <c r="BI843" s="247">
        <f>IF(N843="nulová",J843,0)</f>
        <v>0</v>
      </c>
      <c r="BJ843" s="25" t="s">
        <v>83</v>
      </c>
      <c r="BK843" s="247">
        <f>ROUND(I843*H843,2)</f>
        <v>0</v>
      </c>
      <c r="BL843" s="25" t="s">
        <v>191</v>
      </c>
      <c r="BM843" s="25" t="s">
        <v>1195</v>
      </c>
    </row>
    <row r="844" s="12" customFormat="1">
      <c r="B844" s="251"/>
      <c r="C844" s="252"/>
      <c r="D844" s="248" t="s">
        <v>195</v>
      </c>
      <c r="E844" s="253" t="s">
        <v>21</v>
      </c>
      <c r="F844" s="254" t="s">
        <v>1196</v>
      </c>
      <c r="G844" s="252"/>
      <c r="H844" s="255">
        <v>5.9000000000000004</v>
      </c>
      <c r="I844" s="256"/>
      <c r="J844" s="252"/>
      <c r="K844" s="252"/>
      <c r="L844" s="257"/>
      <c r="M844" s="258"/>
      <c r="N844" s="259"/>
      <c r="O844" s="259"/>
      <c r="P844" s="259"/>
      <c r="Q844" s="259"/>
      <c r="R844" s="259"/>
      <c r="S844" s="259"/>
      <c r="T844" s="260"/>
      <c r="AT844" s="261" t="s">
        <v>195</v>
      </c>
      <c r="AU844" s="261" t="s">
        <v>85</v>
      </c>
      <c r="AV844" s="12" t="s">
        <v>85</v>
      </c>
      <c r="AW844" s="12" t="s">
        <v>39</v>
      </c>
      <c r="AX844" s="12" t="s">
        <v>83</v>
      </c>
      <c r="AY844" s="261" t="s">
        <v>184</v>
      </c>
    </row>
    <row r="845" s="1" customFormat="1" ht="25.5" customHeight="1">
      <c r="B845" s="47"/>
      <c r="C845" s="236" t="s">
        <v>1197</v>
      </c>
      <c r="D845" s="236" t="s">
        <v>186</v>
      </c>
      <c r="E845" s="237" t="s">
        <v>1198</v>
      </c>
      <c r="F845" s="238" t="s">
        <v>1199</v>
      </c>
      <c r="G845" s="239" t="s">
        <v>189</v>
      </c>
      <c r="H845" s="240">
        <v>10</v>
      </c>
      <c r="I845" s="241"/>
      <c r="J845" s="242">
        <f>ROUND(I845*H845,2)</f>
        <v>0</v>
      </c>
      <c r="K845" s="238" t="s">
        <v>190</v>
      </c>
      <c r="L845" s="73"/>
      <c r="M845" s="243" t="s">
        <v>21</v>
      </c>
      <c r="N845" s="244" t="s">
        <v>47</v>
      </c>
      <c r="O845" s="48"/>
      <c r="P845" s="245">
        <f>O845*H845</f>
        <v>0</v>
      </c>
      <c r="Q845" s="245">
        <v>4.0000000000000003E-05</v>
      </c>
      <c r="R845" s="245">
        <f>Q845*H845</f>
        <v>0.00040000000000000002</v>
      </c>
      <c r="S845" s="245">
        <v>0</v>
      </c>
      <c r="T845" s="246">
        <f>S845*H845</f>
        <v>0</v>
      </c>
      <c r="AR845" s="25" t="s">
        <v>191</v>
      </c>
      <c r="AT845" s="25" t="s">
        <v>186</v>
      </c>
      <c r="AU845" s="25" t="s">
        <v>85</v>
      </c>
      <c r="AY845" s="25" t="s">
        <v>184</v>
      </c>
      <c r="BE845" s="247">
        <f>IF(N845="základní",J845,0)</f>
        <v>0</v>
      </c>
      <c r="BF845" s="247">
        <f>IF(N845="snížená",J845,0)</f>
        <v>0</v>
      </c>
      <c r="BG845" s="247">
        <f>IF(N845="zákl. přenesená",J845,0)</f>
        <v>0</v>
      </c>
      <c r="BH845" s="247">
        <f>IF(N845="sníž. přenesená",J845,0)</f>
        <v>0</v>
      </c>
      <c r="BI845" s="247">
        <f>IF(N845="nulová",J845,0)</f>
        <v>0</v>
      </c>
      <c r="BJ845" s="25" t="s">
        <v>83</v>
      </c>
      <c r="BK845" s="247">
        <f>ROUND(I845*H845,2)</f>
        <v>0</v>
      </c>
      <c r="BL845" s="25" t="s">
        <v>191</v>
      </c>
      <c r="BM845" s="25" t="s">
        <v>1200</v>
      </c>
    </row>
    <row r="846" s="1" customFormat="1">
      <c r="B846" s="47"/>
      <c r="C846" s="75"/>
      <c r="D846" s="248" t="s">
        <v>193</v>
      </c>
      <c r="E846" s="75"/>
      <c r="F846" s="249" t="s">
        <v>1201</v>
      </c>
      <c r="G846" s="75"/>
      <c r="H846" s="75"/>
      <c r="I846" s="204"/>
      <c r="J846" s="75"/>
      <c r="K846" s="75"/>
      <c r="L846" s="73"/>
      <c r="M846" s="250"/>
      <c r="N846" s="48"/>
      <c r="O846" s="48"/>
      <c r="P846" s="48"/>
      <c r="Q846" s="48"/>
      <c r="R846" s="48"/>
      <c r="S846" s="48"/>
      <c r="T846" s="96"/>
      <c r="AT846" s="25" t="s">
        <v>193</v>
      </c>
      <c r="AU846" s="25" t="s">
        <v>85</v>
      </c>
    </row>
    <row r="847" s="12" customFormat="1">
      <c r="B847" s="251"/>
      <c r="C847" s="252"/>
      <c r="D847" s="248" t="s">
        <v>195</v>
      </c>
      <c r="E847" s="253" t="s">
        <v>21</v>
      </c>
      <c r="F847" s="254" t="s">
        <v>1202</v>
      </c>
      <c r="G847" s="252"/>
      <c r="H847" s="255">
        <v>10</v>
      </c>
      <c r="I847" s="256"/>
      <c r="J847" s="252"/>
      <c r="K847" s="252"/>
      <c r="L847" s="257"/>
      <c r="M847" s="258"/>
      <c r="N847" s="259"/>
      <c r="O847" s="259"/>
      <c r="P847" s="259"/>
      <c r="Q847" s="259"/>
      <c r="R847" s="259"/>
      <c r="S847" s="259"/>
      <c r="T847" s="260"/>
      <c r="AT847" s="261" t="s">
        <v>195</v>
      </c>
      <c r="AU847" s="261" t="s">
        <v>85</v>
      </c>
      <c r="AV847" s="12" t="s">
        <v>85</v>
      </c>
      <c r="AW847" s="12" t="s">
        <v>39</v>
      </c>
      <c r="AX847" s="12" t="s">
        <v>83</v>
      </c>
      <c r="AY847" s="261" t="s">
        <v>184</v>
      </c>
    </row>
    <row r="848" s="1" customFormat="1" ht="38.25" customHeight="1">
      <c r="B848" s="47"/>
      <c r="C848" s="236" t="s">
        <v>1203</v>
      </c>
      <c r="D848" s="236" t="s">
        <v>186</v>
      </c>
      <c r="E848" s="237" t="s">
        <v>1204</v>
      </c>
      <c r="F848" s="238" t="s">
        <v>1205</v>
      </c>
      <c r="G848" s="239" t="s">
        <v>370</v>
      </c>
      <c r="H848" s="240">
        <v>2.9500000000000002</v>
      </c>
      <c r="I848" s="241"/>
      <c r="J848" s="242">
        <f>ROUND(I848*H848,2)</f>
        <v>0</v>
      </c>
      <c r="K848" s="238" t="s">
        <v>190</v>
      </c>
      <c r="L848" s="73"/>
      <c r="M848" s="243" t="s">
        <v>21</v>
      </c>
      <c r="N848" s="244" t="s">
        <v>47</v>
      </c>
      <c r="O848" s="48"/>
      <c r="P848" s="245">
        <f>O848*H848</f>
        <v>0</v>
      </c>
      <c r="Q848" s="245">
        <v>0.04938</v>
      </c>
      <c r="R848" s="245">
        <f>Q848*H848</f>
        <v>0.14567100000000002</v>
      </c>
      <c r="S848" s="245">
        <v>0</v>
      </c>
      <c r="T848" s="246">
        <f>S848*H848</f>
        <v>0</v>
      </c>
      <c r="AR848" s="25" t="s">
        <v>191</v>
      </c>
      <c r="AT848" s="25" t="s">
        <v>186</v>
      </c>
      <c r="AU848" s="25" t="s">
        <v>85</v>
      </c>
      <c r="AY848" s="25" t="s">
        <v>184</v>
      </c>
      <c r="BE848" s="247">
        <f>IF(N848="základní",J848,0)</f>
        <v>0</v>
      </c>
      <c r="BF848" s="247">
        <f>IF(N848="snížená",J848,0)</f>
        <v>0</v>
      </c>
      <c r="BG848" s="247">
        <f>IF(N848="zákl. přenesená",J848,0)</f>
        <v>0</v>
      </c>
      <c r="BH848" s="247">
        <f>IF(N848="sníž. přenesená",J848,0)</f>
        <v>0</v>
      </c>
      <c r="BI848" s="247">
        <f>IF(N848="nulová",J848,0)</f>
        <v>0</v>
      </c>
      <c r="BJ848" s="25" t="s">
        <v>83</v>
      </c>
      <c r="BK848" s="247">
        <f>ROUND(I848*H848,2)</f>
        <v>0</v>
      </c>
      <c r="BL848" s="25" t="s">
        <v>191</v>
      </c>
      <c r="BM848" s="25" t="s">
        <v>1206</v>
      </c>
    </row>
    <row r="849" s="1" customFormat="1">
      <c r="B849" s="47"/>
      <c r="C849" s="75"/>
      <c r="D849" s="248" t="s">
        <v>193</v>
      </c>
      <c r="E849" s="75"/>
      <c r="F849" s="249" t="s">
        <v>1207</v>
      </c>
      <c r="G849" s="75"/>
      <c r="H849" s="75"/>
      <c r="I849" s="204"/>
      <c r="J849" s="75"/>
      <c r="K849" s="75"/>
      <c r="L849" s="73"/>
      <c r="M849" s="250"/>
      <c r="N849" s="48"/>
      <c r="O849" s="48"/>
      <c r="P849" s="48"/>
      <c r="Q849" s="48"/>
      <c r="R849" s="48"/>
      <c r="S849" s="48"/>
      <c r="T849" s="96"/>
      <c r="AT849" s="25" t="s">
        <v>193</v>
      </c>
      <c r="AU849" s="25" t="s">
        <v>85</v>
      </c>
    </row>
    <row r="850" s="12" customFormat="1">
      <c r="B850" s="251"/>
      <c r="C850" s="252"/>
      <c r="D850" s="248" t="s">
        <v>195</v>
      </c>
      <c r="E850" s="253" t="s">
        <v>21</v>
      </c>
      <c r="F850" s="254" t="s">
        <v>1208</v>
      </c>
      <c r="G850" s="252"/>
      <c r="H850" s="255">
        <v>2.9500000000000002</v>
      </c>
      <c r="I850" s="256"/>
      <c r="J850" s="252"/>
      <c r="K850" s="252"/>
      <c r="L850" s="257"/>
      <c r="M850" s="258"/>
      <c r="N850" s="259"/>
      <c r="O850" s="259"/>
      <c r="P850" s="259"/>
      <c r="Q850" s="259"/>
      <c r="R850" s="259"/>
      <c r="S850" s="259"/>
      <c r="T850" s="260"/>
      <c r="AT850" s="261" t="s">
        <v>195</v>
      </c>
      <c r="AU850" s="261" t="s">
        <v>85</v>
      </c>
      <c r="AV850" s="12" t="s">
        <v>85</v>
      </c>
      <c r="AW850" s="12" t="s">
        <v>39</v>
      </c>
      <c r="AX850" s="12" t="s">
        <v>83</v>
      </c>
      <c r="AY850" s="261" t="s">
        <v>184</v>
      </c>
    </row>
    <row r="851" s="1" customFormat="1" ht="38.25" customHeight="1">
      <c r="B851" s="47"/>
      <c r="C851" s="236" t="s">
        <v>1209</v>
      </c>
      <c r="D851" s="236" t="s">
        <v>186</v>
      </c>
      <c r="E851" s="237" t="s">
        <v>1210</v>
      </c>
      <c r="F851" s="238" t="s">
        <v>1211</v>
      </c>
      <c r="G851" s="239" t="s">
        <v>370</v>
      </c>
      <c r="H851" s="240">
        <v>13.449999999999999</v>
      </c>
      <c r="I851" s="241"/>
      <c r="J851" s="242">
        <f>ROUND(I851*H851,2)</f>
        <v>0</v>
      </c>
      <c r="K851" s="238" t="s">
        <v>190</v>
      </c>
      <c r="L851" s="73"/>
      <c r="M851" s="243" t="s">
        <v>21</v>
      </c>
      <c r="N851" s="244" t="s">
        <v>47</v>
      </c>
      <c r="O851" s="48"/>
      <c r="P851" s="245">
        <f>O851*H851</f>
        <v>0</v>
      </c>
      <c r="Q851" s="245">
        <v>0.11903</v>
      </c>
      <c r="R851" s="245">
        <f>Q851*H851</f>
        <v>1.6009534999999999</v>
      </c>
      <c r="S851" s="245">
        <v>0</v>
      </c>
      <c r="T851" s="246">
        <f>S851*H851</f>
        <v>0</v>
      </c>
      <c r="AR851" s="25" t="s">
        <v>191</v>
      </c>
      <c r="AT851" s="25" t="s">
        <v>186</v>
      </c>
      <c r="AU851" s="25" t="s">
        <v>85</v>
      </c>
      <c r="AY851" s="25" t="s">
        <v>184</v>
      </c>
      <c r="BE851" s="247">
        <f>IF(N851="základní",J851,0)</f>
        <v>0</v>
      </c>
      <c r="BF851" s="247">
        <f>IF(N851="snížená",J851,0)</f>
        <v>0</v>
      </c>
      <c r="BG851" s="247">
        <f>IF(N851="zákl. přenesená",J851,0)</f>
        <v>0</v>
      </c>
      <c r="BH851" s="247">
        <f>IF(N851="sníž. přenesená",J851,0)</f>
        <v>0</v>
      </c>
      <c r="BI851" s="247">
        <f>IF(N851="nulová",J851,0)</f>
        <v>0</v>
      </c>
      <c r="BJ851" s="25" t="s">
        <v>83</v>
      </c>
      <c r="BK851" s="247">
        <f>ROUND(I851*H851,2)</f>
        <v>0</v>
      </c>
      <c r="BL851" s="25" t="s">
        <v>191</v>
      </c>
      <c r="BM851" s="25" t="s">
        <v>1212</v>
      </c>
    </row>
    <row r="852" s="1" customFormat="1">
      <c r="B852" s="47"/>
      <c r="C852" s="75"/>
      <c r="D852" s="248" t="s">
        <v>193</v>
      </c>
      <c r="E852" s="75"/>
      <c r="F852" s="249" t="s">
        <v>1207</v>
      </c>
      <c r="G852" s="75"/>
      <c r="H852" s="75"/>
      <c r="I852" s="204"/>
      <c r="J852" s="75"/>
      <c r="K852" s="75"/>
      <c r="L852" s="73"/>
      <c r="M852" s="250"/>
      <c r="N852" s="48"/>
      <c r="O852" s="48"/>
      <c r="P852" s="48"/>
      <c r="Q852" s="48"/>
      <c r="R852" s="48"/>
      <c r="S852" s="48"/>
      <c r="T852" s="96"/>
      <c r="AT852" s="25" t="s">
        <v>193</v>
      </c>
      <c r="AU852" s="25" t="s">
        <v>85</v>
      </c>
    </row>
    <row r="853" s="12" customFormat="1">
      <c r="B853" s="251"/>
      <c r="C853" s="252"/>
      <c r="D853" s="248" t="s">
        <v>195</v>
      </c>
      <c r="E853" s="253" t="s">
        <v>21</v>
      </c>
      <c r="F853" s="254" t="s">
        <v>1213</v>
      </c>
      <c r="G853" s="252"/>
      <c r="H853" s="255">
        <v>13.449999999999999</v>
      </c>
      <c r="I853" s="256"/>
      <c r="J853" s="252"/>
      <c r="K853" s="252"/>
      <c r="L853" s="257"/>
      <c r="M853" s="258"/>
      <c r="N853" s="259"/>
      <c r="O853" s="259"/>
      <c r="P853" s="259"/>
      <c r="Q853" s="259"/>
      <c r="R853" s="259"/>
      <c r="S853" s="259"/>
      <c r="T853" s="260"/>
      <c r="AT853" s="261" t="s">
        <v>195</v>
      </c>
      <c r="AU853" s="261" t="s">
        <v>85</v>
      </c>
      <c r="AV853" s="12" t="s">
        <v>85</v>
      </c>
      <c r="AW853" s="12" t="s">
        <v>39</v>
      </c>
      <c r="AX853" s="12" t="s">
        <v>83</v>
      </c>
      <c r="AY853" s="261" t="s">
        <v>184</v>
      </c>
    </row>
    <row r="854" s="1" customFormat="1" ht="25.5" customHeight="1">
      <c r="B854" s="47"/>
      <c r="C854" s="236" t="s">
        <v>1214</v>
      </c>
      <c r="D854" s="236" t="s">
        <v>186</v>
      </c>
      <c r="E854" s="237" t="s">
        <v>1215</v>
      </c>
      <c r="F854" s="238" t="s">
        <v>1216</v>
      </c>
      <c r="G854" s="239" t="s">
        <v>370</v>
      </c>
      <c r="H854" s="240">
        <v>18.600000000000001</v>
      </c>
      <c r="I854" s="241"/>
      <c r="J854" s="242">
        <f>ROUND(I854*H854,2)</f>
        <v>0</v>
      </c>
      <c r="K854" s="238" t="s">
        <v>190</v>
      </c>
      <c r="L854" s="73"/>
      <c r="M854" s="243" t="s">
        <v>21</v>
      </c>
      <c r="N854" s="244" t="s">
        <v>47</v>
      </c>
      <c r="O854" s="48"/>
      <c r="P854" s="245">
        <f>O854*H854</f>
        <v>0</v>
      </c>
      <c r="Q854" s="245">
        <v>0.023630000000000002</v>
      </c>
      <c r="R854" s="245">
        <f>Q854*H854</f>
        <v>0.43951800000000008</v>
      </c>
      <c r="S854" s="245">
        <v>0</v>
      </c>
      <c r="T854" s="246">
        <f>S854*H854</f>
        <v>0</v>
      </c>
      <c r="AR854" s="25" t="s">
        <v>191</v>
      </c>
      <c r="AT854" s="25" t="s">
        <v>186</v>
      </c>
      <c r="AU854" s="25" t="s">
        <v>85</v>
      </c>
      <c r="AY854" s="25" t="s">
        <v>184</v>
      </c>
      <c r="BE854" s="247">
        <f>IF(N854="základní",J854,0)</f>
        <v>0</v>
      </c>
      <c r="BF854" s="247">
        <f>IF(N854="snížená",J854,0)</f>
        <v>0</v>
      </c>
      <c r="BG854" s="247">
        <f>IF(N854="zákl. přenesená",J854,0)</f>
        <v>0</v>
      </c>
      <c r="BH854" s="247">
        <f>IF(N854="sníž. přenesená",J854,0)</f>
        <v>0</v>
      </c>
      <c r="BI854" s="247">
        <f>IF(N854="nulová",J854,0)</f>
        <v>0</v>
      </c>
      <c r="BJ854" s="25" t="s">
        <v>83</v>
      </c>
      <c r="BK854" s="247">
        <f>ROUND(I854*H854,2)</f>
        <v>0</v>
      </c>
      <c r="BL854" s="25" t="s">
        <v>191</v>
      </c>
      <c r="BM854" s="25" t="s">
        <v>1217</v>
      </c>
    </row>
    <row r="855" s="1" customFormat="1">
      <c r="B855" s="47"/>
      <c r="C855" s="75"/>
      <c r="D855" s="248" t="s">
        <v>193</v>
      </c>
      <c r="E855" s="75"/>
      <c r="F855" s="249" t="s">
        <v>1218</v>
      </c>
      <c r="G855" s="75"/>
      <c r="H855" s="75"/>
      <c r="I855" s="204"/>
      <c r="J855" s="75"/>
      <c r="K855" s="75"/>
      <c r="L855" s="73"/>
      <c r="M855" s="250"/>
      <c r="N855" s="48"/>
      <c r="O855" s="48"/>
      <c r="P855" s="48"/>
      <c r="Q855" s="48"/>
      <c r="R855" s="48"/>
      <c r="S855" s="48"/>
      <c r="T855" s="96"/>
      <c r="AT855" s="25" t="s">
        <v>193</v>
      </c>
      <c r="AU855" s="25" t="s">
        <v>85</v>
      </c>
    </row>
    <row r="856" s="12" customFormat="1">
      <c r="B856" s="251"/>
      <c r="C856" s="252"/>
      <c r="D856" s="248" t="s">
        <v>195</v>
      </c>
      <c r="E856" s="253" t="s">
        <v>21</v>
      </c>
      <c r="F856" s="254" t="s">
        <v>1219</v>
      </c>
      <c r="G856" s="252"/>
      <c r="H856" s="255">
        <v>18.600000000000001</v>
      </c>
      <c r="I856" s="256"/>
      <c r="J856" s="252"/>
      <c r="K856" s="252"/>
      <c r="L856" s="257"/>
      <c r="M856" s="258"/>
      <c r="N856" s="259"/>
      <c r="O856" s="259"/>
      <c r="P856" s="259"/>
      <c r="Q856" s="259"/>
      <c r="R856" s="259"/>
      <c r="S856" s="259"/>
      <c r="T856" s="260"/>
      <c r="AT856" s="261" t="s">
        <v>195</v>
      </c>
      <c r="AU856" s="261" t="s">
        <v>85</v>
      </c>
      <c r="AV856" s="12" t="s">
        <v>85</v>
      </c>
      <c r="AW856" s="12" t="s">
        <v>39</v>
      </c>
      <c r="AX856" s="12" t="s">
        <v>83</v>
      </c>
      <c r="AY856" s="261" t="s">
        <v>184</v>
      </c>
    </row>
    <row r="857" s="1" customFormat="1" ht="51" customHeight="1">
      <c r="B857" s="47"/>
      <c r="C857" s="236" t="s">
        <v>1220</v>
      </c>
      <c r="D857" s="236" t="s">
        <v>186</v>
      </c>
      <c r="E857" s="237" t="s">
        <v>1221</v>
      </c>
      <c r="F857" s="238" t="s">
        <v>1222</v>
      </c>
      <c r="G857" s="239" t="s">
        <v>315</v>
      </c>
      <c r="H857" s="240">
        <v>56.789000000000001</v>
      </c>
      <c r="I857" s="241"/>
      <c r="J857" s="242">
        <f>ROUND(I857*H857,2)</f>
        <v>0</v>
      </c>
      <c r="K857" s="238" t="s">
        <v>190</v>
      </c>
      <c r="L857" s="73"/>
      <c r="M857" s="243" t="s">
        <v>21</v>
      </c>
      <c r="N857" s="244" t="s">
        <v>47</v>
      </c>
      <c r="O857" s="48"/>
      <c r="P857" s="245">
        <f>O857*H857</f>
        <v>0</v>
      </c>
      <c r="Q857" s="245">
        <v>0</v>
      </c>
      <c r="R857" s="245">
        <f>Q857*H857</f>
        <v>0</v>
      </c>
      <c r="S857" s="245">
        <v>0</v>
      </c>
      <c r="T857" s="246">
        <f>S857*H857</f>
        <v>0</v>
      </c>
      <c r="AR857" s="25" t="s">
        <v>191</v>
      </c>
      <c r="AT857" s="25" t="s">
        <v>186</v>
      </c>
      <c r="AU857" s="25" t="s">
        <v>85</v>
      </c>
      <c r="AY857" s="25" t="s">
        <v>184</v>
      </c>
      <c r="BE857" s="247">
        <f>IF(N857="základní",J857,0)</f>
        <v>0</v>
      </c>
      <c r="BF857" s="247">
        <f>IF(N857="snížená",J857,0)</f>
        <v>0</v>
      </c>
      <c r="BG857" s="247">
        <f>IF(N857="zákl. přenesená",J857,0)</f>
        <v>0</v>
      </c>
      <c r="BH857" s="247">
        <f>IF(N857="sníž. přenesená",J857,0)</f>
        <v>0</v>
      </c>
      <c r="BI857" s="247">
        <f>IF(N857="nulová",J857,0)</f>
        <v>0</v>
      </c>
      <c r="BJ857" s="25" t="s">
        <v>83</v>
      </c>
      <c r="BK857" s="247">
        <f>ROUND(I857*H857,2)</f>
        <v>0</v>
      </c>
      <c r="BL857" s="25" t="s">
        <v>191</v>
      </c>
      <c r="BM857" s="25" t="s">
        <v>1223</v>
      </c>
    </row>
    <row r="858" s="1" customFormat="1">
      <c r="B858" s="47"/>
      <c r="C858" s="75"/>
      <c r="D858" s="248" t="s">
        <v>193</v>
      </c>
      <c r="E858" s="75"/>
      <c r="F858" s="249" t="s">
        <v>1224</v>
      </c>
      <c r="G858" s="75"/>
      <c r="H858" s="75"/>
      <c r="I858" s="204"/>
      <c r="J858" s="75"/>
      <c r="K858" s="75"/>
      <c r="L858" s="73"/>
      <c r="M858" s="250"/>
      <c r="N858" s="48"/>
      <c r="O858" s="48"/>
      <c r="P858" s="48"/>
      <c r="Q858" s="48"/>
      <c r="R858" s="48"/>
      <c r="S858" s="48"/>
      <c r="T858" s="96"/>
      <c r="AT858" s="25" t="s">
        <v>193</v>
      </c>
      <c r="AU858" s="25" t="s">
        <v>85</v>
      </c>
    </row>
    <row r="859" s="12" customFormat="1">
      <c r="B859" s="251"/>
      <c r="C859" s="252"/>
      <c r="D859" s="248" t="s">
        <v>195</v>
      </c>
      <c r="E859" s="253" t="s">
        <v>21</v>
      </c>
      <c r="F859" s="254" t="s">
        <v>318</v>
      </c>
      <c r="G859" s="252"/>
      <c r="H859" s="255">
        <v>15.675000000000001</v>
      </c>
      <c r="I859" s="256"/>
      <c r="J859" s="252"/>
      <c r="K859" s="252"/>
      <c r="L859" s="257"/>
      <c r="M859" s="258"/>
      <c r="N859" s="259"/>
      <c r="O859" s="259"/>
      <c r="P859" s="259"/>
      <c r="Q859" s="259"/>
      <c r="R859" s="259"/>
      <c r="S859" s="259"/>
      <c r="T859" s="260"/>
      <c r="AT859" s="261" t="s">
        <v>195</v>
      </c>
      <c r="AU859" s="261" t="s">
        <v>85</v>
      </c>
      <c r="AV859" s="12" t="s">
        <v>85</v>
      </c>
      <c r="AW859" s="12" t="s">
        <v>39</v>
      </c>
      <c r="AX859" s="12" t="s">
        <v>76</v>
      </c>
      <c r="AY859" s="261" t="s">
        <v>184</v>
      </c>
    </row>
    <row r="860" s="13" customFormat="1">
      <c r="B860" s="262"/>
      <c r="C860" s="263"/>
      <c r="D860" s="248" t="s">
        <v>195</v>
      </c>
      <c r="E860" s="264" t="s">
        <v>21</v>
      </c>
      <c r="F860" s="265" t="s">
        <v>319</v>
      </c>
      <c r="G860" s="263"/>
      <c r="H860" s="264" t="s">
        <v>21</v>
      </c>
      <c r="I860" s="266"/>
      <c r="J860" s="263"/>
      <c r="K860" s="263"/>
      <c r="L860" s="267"/>
      <c r="M860" s="268"/>
      <c r="N860" s="269"/>
      <c r="O860" s="269"/>
      <c r="P860" s="269"/>
      <c r="Q860" s="269"/>
      <c r="R860" s="269"/>
      <c r="S860" s="269"/>
      <c r="T860" s="270"/>
      <c r="AT860" s="271" t="s">
        <v>195</v>
      </c>
      <c r="AU860" s="271" t="s">
        <v>85</v>
      </c>
      <c r="AV860" s="13" t="s">
        <v>83</v>
      </c>
      <c r="AW860" s="13" t="s">
        <v>39</v>
      </c>
      <c r="AX860" s="13" t="s">
        <v>76</v>
      </c>
      <c r="AY860" s="271" t="s">
        <v>184</v>
      </c>
    </row>
    <row r="861" s="12" customFormat="1">
      <c r="B861" s="251"/>
      <c r="C861" s="252"/>
      <c r="D861" s="248" t="s">
        <v>195</v>
      </c>
      <c r="E861" s="253" t="s">
        <v>21</v>
      </c>
      <c r="F861" s="254" t="s">
        <v>336</v>
      </c>
      <c r="G861" s="252"/>
      <c r="H861" s="255">
        <v>24.611000000000001</v>
      </c>
      <c r="I861" s="256"/>
      <c r="J861" s="252"/>
      <c r="K861" s="252"/>
      <c r="L861" s="257"/>
      <c r="M861" s="258"/>
      <c r="N861" s="259"/>
      <c r="O861" s="259"/>
      <c r="P861" s="259"/>
      <c r="Q861" s="259"/>
      <c r="R861" s="259"/>
      <c r="S861" s="259"/>
      <c r="T861" s="260"/>
      <c r="AT861" s="261" t="s">
        <v>195</v>
      </c>
      <c r="AU861" s="261" t="s">
        <v>85</v>
      </c>
      <c r="AV861" s="12" t="s">
        <v>85</v>
      </c>
      <c r="AW861" s="12" t="s">
        <v>39</v>
      </c>
      <c r="AX861" s="12" t="s">
        <v>76</v>
      </c>
      <c r="AY861" s="261" t="s">
        <v>184</v>
      </c>
    </row>
    <row r="862" s="12" customFormat="1">
      <c r="B862" s="251"/>
      <c r="C862" s="252"/>
      <c r="D862" s="248" t="s">
        <v>195</v>
      </c>
      <c r="E862" s="253" t="s">
        <v>21</v>
      </c>
      <c r="F862" s="254" t="s">
        <v>337</v>
      </c>
      <c r="G862" s="252"/>
      <c r="H862" s="255">
        <v>16.503</v>
      </c>
      <c r="I862" s="256"/>
      <c r="J862" s="252"/>
      <c r="K862" s="252"/>
      <c r="L862" s="257"/>
      <c r="M862" s="258"/>
      <c r="N862" s="259"/>
      <c r="O862" s="259"/>
      <c r="P862" s="259"/>
      <c r="Q862" s="259"/>
      <c r="R862" s="259"/>
      <c r="S862" s="259"/>
      <c r="T862" s="260"/>
      <c r="AT862" s="261" t="s">
        <v>195</v>
      </c>
      <c r="AU862" s="261" t="s">
        <v>85</v>
      </c>
      <c r="AV862" s="12" t="s">
        <v>85</v>
      </c>
      <c r="AW862" s="12" t="s">
        <v>39</v>
      </c>
      <c r="AX862" s="12" t="s">
        <v>76</v>
      </c>
      <c r="AY862" s="261" t="s">
        <v>184</v>
      </c>
    </row>
    <row r="863" s="14" customFormat="1">
      <c r="B863" s="272"/>
      <c r="C863" s="273"/>
      <c r="D863" s="248" t="s">
        <v>195</v>
      </c>
      <c r="E863" s="274" t="s">
        <v>21</v>
      </c>
      <c r="F863" s="275" t="s">
        <v>211</v>
      </c>
      <c r="G863" s="273"/>
      <c r="H863" s="276">
        <v>56.789000000000001</v>
      </c>
      <c r="I863" s="277"/>
      <c r="J863" s="273"/>
      <c r="K863" s="273"/>
      <c r="L863" s="278"/>
      <c r="M863" s="279"/>
      <c r="N863" s="280"/>
      <c r="O863" s="280"/>
      <c r="P863" s="280"/>
      <c r="Q863" s="280"/>
      <c r="R863" s="280"/>
      <c r="S863" s="280"/>
      <c r="T863" s="281"/>
      <c r="AT863" s="282" t="s">
        <v>195</v>
      </c>
      <c r="AU863" s="282" t="s">
        <v>85</v>
      </c>
      <c r="AV863" s="14" t="s">
        <v>191</v>
      </c>
      <c r="AW863" s="14" t="s">
        <v>39</v>
      </c>
      <c r="AX863" s="14" t="s">
        <v>83</v>
      </c>
      <c r="AY863" s="282" t="s">
        <v>184</v>
      </c>
    </row>
    <row r="864" s="1" customFormat="1" ht="16.5" customHeight="1">
      <c r="B864" s="47"/>
      <c r="C864" s="236" t="s">
        <v>1225</v>
      </c>
      <c r="D864" s="236" t="s">
        <v>186</v>
      </c>
      <c r="E864" s="237" t="s">
        <v>1226</v>
      </c>
      <c r="F864" s="238" t="s">
        <v>1227</v>
      </c>
      <c r="G864" s="239" t="s">
        <v>315</v>
      </c>
      <c r="H864" s="240">
        <v>40</v>
      </c>
      <c r="I864" s="241"/>
      <c r="J864" s="242">
        <f>ROUND(I864*H864,2)</f>
        <v>0</v>
      </c>
      <c r="K864" s="238" t="s">
        <v>190</v>
      </c>
      <c r="L864" s="73"/>
      <c r="M864" s="243" t="s">
        <v>21</v>
      </c>
      <c r="N864" s="244" t="s">
        <v>47</v>
      </c>
      <c r="O864" s="48"/>
      <c r="P864" s="245">
        <f>O864*H864</f>
        <v>0</v>
      </c>
      <c r="Q864" s="245">
        <v>0</v>
      </c>
      <c r="R864" s="245">
        <f>Q864*H864</f>
        <v>0</v>
      </c>
      <c r="S864" s="245">
        <v>0</v>
      </c>
      <c r="T864" s="246">
        <f>S864*H864</f>
        <v>0</v>
      </c>
      <c r="AR864" s="25" t="s">
        <v>191</v>
      </c>
      <c r="AT864" s="25" t="s">
        <v>186</v>
      </c>
      <c r="AU864" s="25" t="s">
        <v>85</v>
      </c>
      <c r="AY864" s="25" t="s">
        <v>184</v>
      </c>
      <c r="BE864" s="247">
        <f>IF(N864="základní",J864,0)</f>
        <v>0</v>
      </c>
      <c r="BF864" s="247">
        <f>IF(N864="snížená",J864,0)</f>
        <v>0</v>
      </c>
      <c r="BG864" s="247">
        <f>IF(N864="zákl. přenesená",J864,0)</f>
        <v>0</v>
      </c>
      <c r="BH864" s="247">
        <f>IF(N864="sníž. přenesená",J864,0)</f>
        <v>0</v>
      </c>
      <c r="BI864" s="247">
        <f>IF(N864="nulová",J864,0)</f>
        <v>0</v>
      </c>
      <c r="BJ864" s="25" t="s">
        <v>83</v>
      </c>
      <c r="BK864" s="247">
        <f>ROUND(I864*H864,2)</f>
        <v>0</v>
      </c>
      <c r="BL864" s="25" t="s">
        <v>191</v>
      </c>
      <c r="BM864" s="25" t="s">
        <v>1228</v>
      </c>
    </row>
    <row r="865" s="1" customFormat="1">
      <c r="B865" s="47"/>
      <c r="C865" s="75"/>
      <c r="D865" s="248" t="s">
        <v>193</v>
      </c>
      <c r="E865" s="75"/>
      <c r="F865" s="249" t="s">
        <v>1229</v>
      </c>
      <c r="G865" s="75"/>
      <c r="H865" s="75"/>
      <c r="I865" s="204"/>
      <c r="J865" s="75"/>
      <c r="K865" s="75"/>
      <c r="L865" s="73"/>
      <c r="M865" s="250"/>
      <c r="N865" s="48"/>
      <c r="O865" s="48"/>
      <c r="P865" s="48"/>
      <c r="Q865" s="48"/>
      <c r="R865" s="48"/>
      <c r="S865" s="48"/>
      <c r="T865" s="96"/>
      <c r="AT865" s="25" t="s">
        <v>193</v>
      </c>
      <c r="AU865" s="25" t="s">
        <v>85</v>
      </c>
    </row>
    <row r="866" s="1" customFormat="1" ht="16.5" customHeight="1">
      <c r="B866" s="47"/>
      <c r="C866" s="236" t="s">
        <v>1230</v>
      </c>
      <c r="D866" s="236" t="s">
        <v>186</v>
      </c>
      <c r="E866" s="237" t="s">
        <v>1231</v>
      </c>
      <c r="F866" s="238" t="s">
        <v>1232</v>
      </c>
      <c r="G866" s="239" t="s">
        <v>315</v>
      </c>
      <c r="H866" s="240">
        <v>15</v>
      </c>
      <c r="I866" s="241"/>
      <c r="J866" s="242">
        <f>ROUND(I866*H866,2)</f>
        <v>0</v>
      </c>
      <c r="K866" s="238" t="s">
        <v>190</v>
      </c>
      <c r="L866" s="73"/>
      <c r="M866" s="243" t="s">
        <v>21</v>
      </c>
      <c r="N866" s="244" t="s">
        <v>47</v>
      </c>
      <c r="O866" s="48"/>
      <c r="P866" s="245">
        <f>O866*H866</f>
        <v>0</v>
      </c>
      <c r="Q866" s="245">
        <v>0</v>
      </c>
      <c r="R866" s="245">
        <f>Q866*H866</f>
        <v>0</v>
      </c>
      <c r="S866" s="245">
        <v>0</v>
      </c>
      <c r="T866" s="246">
        <f>S866*H866</f>
        <v>0</v>
      </c>
      <c r="AR866" s="25" t="s">
        <v>191</v>
      </c>
      <c r="AT866" s="25" t="s">
        <v>186</v>
      </c>
      <c r="AU866" s="25" t="s">
        <v>85</v>
      </c>
      <c r="AY866" s="25" t="s">
        <v>184</v>
      </c>
      <c r="BE866" s="247">
        <f>IF(N866="základní",J866,0)</f>
        <v>0</v>
      </c>
      <c r="BF866" s="247">
        <f>IF(N866="snížená",J866,0)</f>
        <v>0</v>
      </c>
      <c r="BG866" s="247">
        <f>IF(N866="zákl. přenesená",J866,0)</f>
        <v>0</v>
      </c>
      <c r="BH866" s="247">
        <f>IF(N866="sníž. přenesená",J866,0)</f>
        <v>0</v>
      </c>
      <c r="BI866" s="247">
        <f>IF(N866="nulová",J866,0)</f>
        <v>0</v>
      </c>
      <c r="BJ866" s="25" t="s">
        <v>83</v>
      </c>
      <c r="BK866" s="247">
        <f>ROUND(I866*H866,2)</f>
        <v>0</v>
      </c>
      <c r="BL866" s="25" t="s">
        <v>191</v>
      </c>
      <c r="BM866" s="25" t="s">
        <v>1233</v>
      </c>
    </row>
    <row r="867" s="1" customFormat="1">
      <c r="B867" s="47"/>
      <c r="C867" s="75"/>
      <c r="D867" s="248" t="s">
        <v>193</v>
      </c>
      <c r="E867" s="75"/>
      <c r="F867" s="249" t="s">
        <v>1229</v>
      </c>
      <c r="G867" s="75"/>
      <c r="H867" s="75"/>
      <c r="I867" s="204"/>
      <c r="J867" s="75"/>
      <c r="K867" s="75"/>
      <c r="L867" s="73"/>
      <c r="M867" s="250"/>
      <c r="N867" s="48"/>
      <c r="O867" s="48"/>
      <c r="P867" s="48"/>
      <c r="Q867" s="48"/>
      <c r="R867" s="48"/>
      <c r="S867" s="48"/>
      <c r="T867" s="96"/>
      <c r="AT867" s="25" t="s">
        <v>193</v>
      </c>
      <c r="AU867" s="25" t="s">
        <v>85</v>
      </c>
    </row>
    <row r="868" s="1" customFormat="1" ht="16.5" customHeight="1">
      <c r="B868" s="47"/>
      <c r="C868" s="236" t="s">
        <v>1234</v>
      </c>
      <c r="D868" s="236" t="s">
        <v>186</v>
      </c>
      <c r="E868" s="237" t="s">
        <v>1235</v>
      </c>
      <c r="F868" s="238" t="s">
        <v>1236</v>
      </c>
      <c r="G868" s="239" t="s">
        <v>370</v>
      </c>
      <c r="H868" s="240">
        <v>3</v>
      </c>
      <c r="I868" s="241"/>
      <c r="J868" s="242">
        <f>ROUND(I868*H868,2)</f>
        <v>0</v>
      </c>
      <c r="K868" s="238" t="s">
        <v>190</v>
      </c>
      <c r="L868" s="73"/>
      <c r="M868" s="243" t="s">
        <v>21</v>
      </c>
      <c r="N868" s="244" t="s">
        <v>47</v>
      </c>
      <c r="O868" s="48"/>
      <c r="P868" s="245">
        <f>O868*H868</f>
        <v>0</v>
      </c>
      <c r="Q868" s="245">
        <v>0</v>
      </c>
      <c r="R868" s="245">
        <f>Q868*H868</f>
        <v>0</v>
      </c>
      <c r="S868" s="245">
        <v>0</v>
      </c>
      <c r="T868" s="246">
        <f>S868*H868</f>
        <v>0</v>
      </c>
      <c r="AR868" s="25" t="s">
        <v>191</v>
      </c>
      <c r="AT868" s="25" t="s">
        <v>186</v>
      </c>
      <c r="AU868" s="25" t="s">
        <v>85</v>
      </c>
      <c r="AY868" s="25" t="s">
        <v>184</v>
      </c>
      <c r="BE868" s="247">
        <f>IF(N868="základní",J868,0)</f>
        <v>0</v>
      </c>
      <c r="BF868" s="247">
        <f>IF(N868="snížená",J868,0)</f>
        <v>0</v>
      </c>
      <c r="BG868" s="247">
        <f>IF(N868="zákl. přenesená",J868,0)</f>
        <v>0</v>
      </c>
      <c r="BH868" s="247">
        <f>IF(N868="sníž. přenesená",J868,0)</f>
        <v>0</v>
      </c>
      <c r="BI868" s="247">
        <f>IF(N868="nulová",J868,0)</f>
        <v>0</v>
      </c>
      <c r="BJ868" s="25" t="s">
        <v>83</v>
      </c>
      <c r="BK868" s="247">
        <f>ROUND(I868*H868,2)</f>
        <v>0</v>
      </c>
      <c r="BL868" s="25" t="s">
        <v>191</v>
      </c>
      <c r="BM868" s="25" t="s">
        <v>1237</v>
      </c>
    </row>
    <row r="869" s="1" customFormat="1">
      <c r="B869" s="47"/>
      <c r="C869" s="75"/>
      <c r="D869" s="248" t="s">
        <v>193</v>
      </c>
      <c r="E869" s="75"/>
      <c r="F869" s="249" t="s">
        <v>1238</v>
      </c>
      <c r="G869" s="75"/>
      <c r="H869" s="75"/>
      <c r="I869" s="204"/>
      <c r="J869" s="75"/>
      <c r="K869" s="75"/>
      <c r="L869" s="73"/>
      <c r="M869" s="250"/>
      <c r="N869" s="48"/>
      <c r="O869" s="48"/>
      <c r="P869" s="48"/>
      <c r="Q869" s="48"/>
      <c r="R869" s="48"/>
      <c r="S869" s="48"/>
      <c r="T869" s="96"/>
      <c r="AT869" s="25" t="s">
        <v>193</v>
      </c>
      <c r="AU869" s="25" t="s">
        <v>85</v>
      </c>
    </row>
    <row r="870" s="1" customFormat="1" ht="25.5" customHeight="1">
      <c r="B870" s="47"/>
      <c r="C870" s="236" t="s">
        <v>1239</v>
      </c>
      <c r="D870" s="236" t="s">
        <v>186</v>
      </c>
      <c r="E870" s="237" t="s">
        <v>1240</v>
      </c>
      <c r="F870" s="238" t="s">
        <v>1241</v>
      </c>
      <c r="G870" s="239" t="s">
        <v>315</v>
      </c>
      <c r="H870" s="240">
        <v>55</v>
      </c>
      <c r="I870" s="241"/>
      <c r="J870" s="242">
        <f>ROUND(I870*H870,2)</f>
        <v>0</v>
      </c>
      <c r="K870" s="238" t="s">
        <v>190</v>
      </c>
      <c r="L870" s="73"/>
      <c r="M870" s="243" t="s">
        <v>21</v>
      </c>
      <c r="N870" s="244" t="s">
        <v>47</v>
      </c>
      <c r="O870" s="48"/>
      <c r="P870" s="245">
        <f>O870*H870</f>
        <v>0</v>
      </c>
      <c r="Q870" s="245">
        <v>0</v>
      </c>
      <c r="R870" s="245">
        <f>Q870*H870</f>
        <v>0</v>
      </c>
      <c r="S870" s="245">
        <v>0.037499999999999999</v>
      </c>
      <c r="T870" s="246">
        <f>S870*H870</f>
        <v>2.0625</v>
      </c>
      <c r="AR870" s="25" t="s">
        <v>191</v>
      </c>
      <c r="AT870" s="25" t="s">
        <v>186</v>
      </c>
      <c r="AU870" s="25" t="s">
        <v>85</v>
      </c>
      <c r="AY870" s="25" t="s">
        <v>184</v>
      </c>
      <c r="BE870" s="247">
        <f>IF(N870="základní",J870,0)</f>
        <v>0</v>
      </c>
      <c r="BF870" s="247">
        <f>IF(N870="snížená",J870,0)</f>
        <v>0</v>
      </c>
      <c r="BG870" s="247">
        <f>IF(N870="zákl. přenesená",J870,0)</f>
        <v>0</v>
      </c>
      <c r="BH870" s="247">
        <f>IF(N870="sníž. přenesená",J870,0)</f>
        <v>0</v>
      </c>
      <c r="BI870" s="247">
        <f>IF(N870="nulová",J870,0)</f>
        <v>0</v>
      </c>
      <c r="BJ870" s="25" t="s">
        <v>83</v>
      </c>
      <c r="BK870" s="247">
        <f>ROUND(I870*H870,2)</f>
        <v>0</v>
      </c>
      <c r="BL870" s="25" t="s">
        <v>191</v>
      </c>
      <c r="BM870" s="25" t="s">
        <v>1242</v>
      </c>
    </row>
    <row r="871" s="1" customFormat="1">
      <c r="B871" s="47"/>
      <c r="C871" s="75"/>
      <c r="D871" s="248" t="s">
        <v>193</v>
      </c>
      <c r="E871" s="75"/>
      <c r="F871" s="249" t="s">
        <v>1243</v>
      </c>
      <c r="G871" s="75"/>
      <c r="H871" s="75"/>
      <c r="I871" s="204"/>
      <c r="J871" s="75"/>
      <c r="K871" s="75"/>
      <c r="L871" s="73"/>
      <c r="M871" s="250"/>
      <c r="N871" s="48"/>
      <c r="O871" s="48"/>
      <c r="P871" s="48"/>
      <c r="Q871" s="48"/>
      <c r="R871" s="48"/>
      <c r="S871" s="48"/>
      <c r="T871" s="96"/>
      <c r="AT871" s="25" t="s">
        <v>193</v>
      </c>
      <c r="AU871" s="25" t="s">
        <v>85</v>
      </c>
    </row>
    <row r="872" s="1" customFormat="1" ht="25.5" customHeight="1">
      <c r="B872" s="47"/>
      <c r="C872" s="236" t="s">
        <v>1244</v>
      </c>
      <c r="D872" s="236" t="s">
        <v>186</v>
      </c>
      <c r="E872" s="237" t="s">
        <v>1245</v>
      </c>
      <c r="F872" s="238" t="s">
        <v>1246</v>
      </c>
      <c r="G872" s="239" t="s">
        <v>315</v>
      </c>
      <c r="H872" s="240">
        <v>55</v>
      </c>
      <c r="I872" s="241"/>
      <c r="J872" s="242">
        <f>ROUND(I872*H872,2)</f>
        <v>0</v>
      </c>
      <c r="K872" s="238" t="s">
        <v>190</v>
      </c>
      <c r="L872" s="73"/>
      <c r="M872" s="243" t="s">
        <v>21</v>
      </c>
      <c r="N872" s="244" t="s">
        <v>47</v>
      </c>
      <c r="O872" s="48"/>
      <c r="P872" s="245">
        <f>O872*H872</f>
        <v>0</v>
      </c>
      <c r="Q872" s="245">
        <v>0.037199999999999997</v>
      </c>
      <c r="R872" s="245">
        <f>Q872*H872</f>
        <v>2.0459999999999998</v>
      </c>
      <c r="S872" s="245">
        <v>0</v>
      </c>
      <c r="T872" s="246">
        <f>S872*H872</f>
        <v>0</v>
      </c>
      <c r="AR872" s="25" t="s">
        <v>191</v>
      </c>
      <c r="AT872" s="25" t="s">
        <v>186</v>
      </c>
      <c r="AU872" s="25" t="s">
        <v>85</v>
      </c>
      <c r="AY872" s="25" t="s">
        <v>184</v>
      </c>
      <c r="BE872" s="247">
        <f>IF(N872="základní",J872,0)</f>
        <v>0</v>
      </c>
      <c r="BF872" s="247">
        <f>IF(N872="snížená",J872,0)</f>
        <v>0</v>
      </c>
      <c r="BG872" s="247">
        <f>IF(N872="zákl. přenesená",J872,0)</f>
        <v>0</v>
      </c>
      <c r="BH872" s="247">
        <f>IF(N872="sníž. přenesená",J872,0)</f>
        <v>0</v>
      </c>
      <c r="BI872" s="247">
        <f>IF(N872="nulová",J872,0)</f>
        <v>0</v>
      </c>
      <c r="BJ872" s="25" t="s">
        <v>83</v>
      </c>
      <c r="BK872" s="247">
        <f>ROUND(I872*H872,2)</f>
        <v>0</v>
      </c>
      <c r="BL872" s="25" t="s">
        <v>191</v>
      </c>
      <c r="BM872" s="25" t="s">
        <v>1247</v>
      </c>
    </row>
    <row r="873" s="1" customFormat="1">
      <c r="B873" s="47"/>
      <c r="C873" s="75"/>
      <c r="D873" s="248" t="s">
        <v>193</v>
      </c>
      <c r="E873" s="75"/>
      <c r="F873" s="249" t="s">
        <v>1248</v>
      </c>
      <c r="G873" s="75"/>
      <c r="H873" s="75"/>
      <c r="I873" s="204"/>
      <c r="J873" s="75"/>
      <c r="K873" s="75"/>
      <c r="L873" s="73"/>
      <c r="M873" s="250"/>
      <c r="N873" s="48"/>
      <c r="O873" s="48"/>
      <c r="P873" s="48"/>
      <c r="Q873" s="48"/>
      <c r="R873" s="48"/>
      <c r="S873" s="48"/>
      <c r="T873" s="96"/>
      <c r="AT873" s="25" t="s">
        <v>193</v>
      </c>
      <c r="AU873" s="25" t="s">
        <v>85</v>
      </c>
    </row>
    <row r="874" s="1" customFormat="1" ht="25.5" customHeight="1">
      <c r="B874" s="47"/>
      <c r="C874" s="236" t="s">
        <v>1249</v>
      </c>
      <c r="D874" s="236" t="s">
        <v>186</v>
      </c>
      <c r="E874" s="237" t="s">
        <v>1250</v>
      </c>
      <c r="F874" s="238" t="s">
        <v>1251</v>
      </c>
      <c r="G874" s="239" t="s">
        <v>315</v>
      </c>
      <c r="H874" s="240">
        <v>40</v>
      </c>
      <c r="I874" s="241"/>
      <c r="J874" s="242">
        <f>ROUND(I874*H874,2)</f>
        <v>0</v>
      </c>
      <c r="K874" s="238" t="s">
        <v>190</v>
      </c>
      <c r="L874" s="73"/>
      <c r="M874" s="243" t="s">
        <v>21</v>
      </c>
      <c r="N874" s="244" t="s">
        <v>47</v>
      </c>
      <c r="O874" s="48"/>
      <c r="P874" s="245">
        <f>O874*H874</f>
        <v>0</v>
      </c>
      <c r="Q874" s="245">
        <v>0</v>
      </c>
      <c r="R874" s="245">
        <f>Q874*H874</f>
        <v>0</v>
      </c>
      <c r="S874" s="245">
        <v>0</v>
      </c>
      <c r="T874" s="246">
        <f>S874*H874</f>
        <v>0</v>
      </c>
      <c r="AR874" s="25" t="s">
        <v>191</v>
      </c>
      <c r="AT874" s="25" t="s">
        <v>186</v>
      </c>
      <c r="AU874" s="25" t="s">
        <v>85</v>
      </c>
      <c r="AY874" s="25" t="s">
        <v>184</v>
      </c>
      <c r="BE874" s="247">
        <f>IF(N874="základní",J874,0)</f>
        <v>0</v>
      </c>
      <c r="BF874" s="247">
        <f>IF(N874="snížená",J874,0)</f>
        <v>0</v>
      </c>
      <c r="BG874" s="247">
        <f>IF(N874="zákl. přenesená",J874,0)</f>
        <v>0</v>
      </c>
      <c r="BH874" s="247">
        <f>IF(N874="sníž. přenesená",J874,0)</f>
        <v>0</v>
      </c>
      <c r="BI874" s="247">
        <f>IF(N874="nulová",J874,0)</f>
        <v>0</v>
      </c>
      <c r="BJ874" s="25" t="s">
        <v>83</v>
      </c>
      <c r="BK874" s="247">
        <f>ROUND(I874*H874,2)</f>
        <v>0</v>
      </c>
      <c r="BL874" s="25" t="s">
        <v>191</v>
      </c>
      <c r="BM874" s="25" t="s">
        <v>1252</v>
      </c>
    </row>
    <row r="875" s="1" customFormat="1">
      <c r="B875" s="47"/>
      <c r="C875" s="75"/>
      <c r="D875" s="248" t="s">
        <v>193</v>
      </c>
      <c r="E875" s="75"/>
      <c r="F875" s="249" t="s">
        <v>1253</v>
      </c>
      <c r="G875" s="75"/>
      <c r="H875" s="75"/>
      <c r="I875" s="204"/>
      <c r="J875" s="75"/>
      <c r="K875" s="75"/>
      <c r="L875" s="73"/>
      <c r="M875" s="250"/>
      <c r="N875" s="48"/>
      <c r="O875" s="48"/>
      <c r="P875" s="48"/>
      <c r="Q875" s="48"/>
      <c r="R875" s="48"/>
      <c r="S875" s="48"/>
      <c r="T875" s="96"/>
      <c r="AT875" s="25" t="s">
        <v>193</v>
      </c>
      <c r="AU875" s="25" t="s">
        <v>85</v>
      </c>
    </row>
    <row r="876" s="1" customFormat="1" ht="16.5" customHeight="1">
      <c r="B876" s="47"/>
      <c r="C876" s="236" t="s">
        <v>1254</v>
      </c>
      <c r="D876" s="236" t="s">
        <v>186</v>
      </c>
      <c r="E876" s="237" t="s">
        <v>1255</v>
      </c>
      <c r="F876" s="238" t="s">
        <v>1256</v>
      </c>
      <c r="G876" s="239" t="s">
        <v>315</v>
      </c>
      <c r="H876" s="240">
        <v>38.18</v>
      </c>
      <c r="I876" s="241"/>
      <c r="J876" s="242">
        <f>ROUND(I876*H876,2)</f>
        <v>0</v>
      </c>
      <c r="K876" s="238" t="s">
        <v>21</v>
      </c>
      <c r="L876" s="73"/>
      <c r="M876" s="243" t="s">
        <v>21</v>
      </c>
      <c r="N876" s="244" t="s">
        <v>47</v>
      </c>
      <c r="O876" s="48"/>
      <c r="P876" s="245">
        <f>O876*H876</f>
        <v>0</v>
      </c>
      <c r="Q876" s="245">
        <v>0</v>
      </c>
      <c r="R876" s="245">
        <f>Q876*H876</f>
        <v>0</v>
      </c>
      <c r="S876" s="245">
        <v>0</v>
      </c>
      <c r="T876" s="246">
        <f>S876*H876</f>
        <v>0</v>
      </c>
      <c r="AR876" s="25" t="s">
        <v>191</v>
      </c>
      <c r="AT876" s="25" t="s">
        <v>186</v>
      </c>
      <c r="AU876" s="25" t="s">
        <v>85</v>
      </c>
      <c r="AY876" s="25" t="s">
        <v>184</v>
      </c>
      <c r="BE876" s="247">
        <f>IF(N876="základní",J876,0)</f>
        <v>0</v>
      </c>
      <c r="BF876" s="247">
        <f>IF(N876="snížená",J876,0)</f>
        <v>0</v>
      </c>
      <c r="BG876" s="247">
        <f>IF(N876="zákl. přenesená",J876,0)</f>
        <v>0</v>
      </c>
      <c r="BH876" s="247">
        <f>IF(N876="sníž. přenesená",J876,0)</f>
        <v>0</v>
      </c>
      <c r="BI876" s="247">
        <f>IF(N876="nulová",J876,0)</f>
        <v>0</v>
      </c>
      <c r="BJ876" s="25" t="s">
        <v>83</v>
      </c>
      <c r="BK876" s="247">
        <f>ROUND(I876*H876,2)</f>
        <v>0</v>
      </c>
      <c r="BL876" s="25" t="s">
        <v>191</v>
      </c>
      <c r="BM876" s="25" t="s">
        <v>1257</v>
      </c>
    </row>
    <row r="877" s="13" customFormat="1">
      <c r="B877" s="262"/>
      <c r="C877" s="263"/>
      <c r="D877" s="248" t="s">
        <v>195</v>
      </c>
      <c r="E877" s="264" t="s">
        <v>21</v>
      </c>
      <c r="F877" s="265" t="s">
        <v>209</v>
      </c>
      <c r="G877" s="263"/>
      <c r="H877" s="264" t="s">
        <v>21</v>
      </c>
      <c r="I877" s="266"/>
      <c r="J877" s="263"/>
      <c r="K877" s="263"/>
      <c r="L877" s="267"/>
      <c r="M877" s="268"/>
      <c r="N877" s="269"/>
      <c r="O877" s="269"/>
      <c r="P877" s="269"/>
      <c r="Q877" s="269"/>
      <c r="R877" s="269"/>
      <c r="S877" s="269"/>
      <c r="T877" s="270"/>
      <c r="AT877" s="271" t="s">
        <v>195</v>
      </c>
      <c r="AU877" s="271" t="s">
        <v>85</v>
      </c>
      <c r="AV877" s="13" t="s">
        <v>83</v>
      </c>
      <c r="AW877" s="13" t="s">
        <v>39</v>
      </c>
      <c r="AX877" s="13" t="s">
        <v>76</v>
      </c>
      <c r="AY877" s="271" t="s">
        <v>184</v>
      </c>
    </row>
    <row r="878" s="12" customFormat="1">
      <c r="B878" s="251"/>
      <c r="C878" s="252"/>
      <c r="D878" s="248" t="s">
        <v>195</v>
      </c>
      <c r="E878" s="253" t="s">
        <v>21</v>
      </c>
      <c r="F878" s="254" t="s">
        <v>1258</v>
      </c>
      <c r="G878" s="252"/>
      <c r="H878" s="255">
        <v>14.115</v>
      </c>
      <c r="I878" s="256"/>
      <c r="J878" s="252"/>
      <c r="K878" s="252"/>
      <c r="L878" s="257"/>
      <c r="M878" s="258"/>
      <c r="N878" s="259"/>
      <c r="O878" s="259"/>
      <c r="P878" s="259"/>
      <c r="Q878" s="259"/>
      <c r="R878" s="259"/>
      <c r="S878" s="259"/>
      <c r="T878" s="260"/>
      <c r="AT878" s="261" t="s">
        <v>195</v>
      </c>
      <c r="AU878" s="261" t="s">
        <v>85</v>
      </c>
      <c r="AV878" s="12" t="s">
        <v>85</v>
      </c>
      <c r="AW878" s="12" t="s">
        <v>39</v>
      </c>
      <c r="AX878" s="12" t="s">
        <v>76</v>
      </c>
      <c r="AY878" s="261" t="s">
        <v>184</v>
      </c>
    </row>
    <row r="879" s="12" customFormat="1">
      <c r="B879" s="251"/>
      <c r="C879" s="252"/>
      <c r="D879" s="248" t="s">
        <v>195</v>
      </c>
      <c r="E879" s="253" t="s">
        <v>21</v>
      </c>
      <c r="F879" s="254" t="s">
        <v>1259</v>
      </c>
      <c r="G879" s="252"/>
      <c r="H879" s="255">
        <v>24.065000000000001</v>
      </c>
      <c r="I879" s="256"/>
      <c r="J879" s="252"/>
      <c r="K879" s="252"/>
      <c r="L879" s="257"/>
      <c r="M879" s="258"/>
      <c r="N879" s="259"/>
      <c r="O879" s="259"/>
      <c r="P879" s="259"/>
      <c r="Q879" s="259"/>
      <c r="R879" s="259"/>
      <c r="S879" s="259"/>
      <c r="T879" s="260"/>
      <c r="AT879" s="261" t="s">
        <v>195</v>
      </c>
      <c r="AU879" s="261" t="s">
        <v>85</v>
      </c>
      <c r="AV879" s="12" t="s">
        <v>85</v>
      </c>
      <c r="AW879" s="12" t="s">
        <v>39</v>
      </c>
      <c r="AX879" s="12" t="s">
        <v>76</v>
      </c>
      <c r="AY879" s="261" t="s">
        <v>184</v>
      </c>
    </row>
    <row r="880" s="14" customFormat="1">
      <c r="B880" s="272"/>
      <c r="C880" s="273"/>
      <c r="D880" s="248" t="s">
        <v>195</v>
      </c>
      <c r="E880" s="274" t="s">
        <v>21</v>
      </c>
      <c r="F880" s="275" t="s">
        <v>211</v>
      </c>
      <c r="G880" s="273"/>
      <c r="H880" s="276">
        <v>38.18</v>
      </c>
      <c r="I880" s="277"/>
      <c r="J880" s="273"/>
      <c r="K880" s="273"/>
      <c r="L880" s="278"/>
      <c r="M880" s="279"/>
      <c r="N880" s="280"/>
      <c r="O880" s="280"/>
      <c r="P880" s="280"/>
      <c r="Q880" s="280"/>
      <c r="R880" s="280"/>
      <c r="S880" s="280"/>
      <c r="T880" s="281"/>
      <c r="AT880" s="282" t="s">
        <v>195</v>
      </c>
      <c r="AU880" s="282" t="s">
        <v>85</v>
      </c>
      <c r="AV880" s="14" t="s">
        <v>191</v>
      </c>
      <c r="AW880" s="14" t="s">
        <v>39</v>
      </c>
      <c r="AX880" s="14" t="s">
        <v>83</v>
      </c>
      <c r="AY880" s="282" t="s">
        <v>184</v>
      </c>
    </row>
    <row r="881" s="1" customFormat="1" ht="16.5" customHeight="1">
      <c r="B881" s="47"/>
      <c r="C881" s="236" t="s">
        <v>1260</v>
      </c>
      <c r="D881" s="236" t="s">
        <v>186</v>
      </c>
      <c r="E881" s="237" t="s">
        <v>1261</v>
      </c>
      <c r="F881" s="238" t="s">
        <v>1262</v>
      </c>
      <c r="G881" s="239" t="s">
        <v>204</v>
      </c>
      <c r="H881" s="240">
        <v>0.02</v>
      </c>
      <c r="I881" s="241"/>
      <c r="J881" s="242">
        <f>ROUND(I881*H881,2)</f>
        <v>0</v>
      </c>
      <c r="K881" s="238" t="s">
        <v>190</v>
      </c>
      <c r="L881" s="73"/>
      <c r="M881" s="243" t="s">
        <v>21</v>
      </c>
      <c r="N881" s="244" t="s">
        <v>47</v>
      </c>
      <c r="O881" s="48"/>
      <c r="P881" s="245">
        <f>O881*H881</f>
        <v>0</v>
      </c>
      <c r="Q881" s="245">
        <v>1.6372100000000001</v>
      </c>
      <c r="R881" s="245">
        <f>Q881*H881</f>
        <v>0.032744200000000001</v>
      </c>
      <c r="S881" s="245">
        <v>0</v>
      </c>
      <c r="T881" s="246">
        <f>S881*H881</f>
        <v>0</v>
      </c>
      <c r="AR881" s="25" t="s">
        <v>191</v>
      </c>
      <c r="AT881" s="25" t="s">
        <v>186</v>
      </c>
      <c r="AU881" s="25" t="s">
        <v>85</v>
      </c>
      <c r="AY881" s="25" t="s">
        <v>184</v>
      </c>
      <c r="BE881" s="247">
        <f>IF(N881="základní",J881,0)</f>
        <v>0</v>
      </c>
      <c r="BF881" s="247">
        <f>IF(N881="snížená",J881,0)</f>
        <v>0</v>
      </c>
      <c r="BG881" s="247">
        <f>IF(N881="zákl. přenesená",J881,0)</f>
        <v>0</v>
      </c>
      <c r="BH881" s="247">
        <f>IF(N881="sníž. přenesená",J881,0)</f>
        <v>0</v>
      </c>
      <c r="BI881" s="247">
        <f>IF(N881="nulová",J881,0)</f>
        <v>0</v>
      </c>
      <c r="BJ881" s="25" t="s">
        <v>83</v>
      </c>
      <c r="BK881" s="247">
        <f>ROUND(I881*H881,2)</f>
        <v>0</v>
      </c>
      <c r="BL881" s="25" t="s">
        <v>191</v>
      </c>
      <c r="BM881" s="25" t="s">
        <v>1263</v>
      </c>
    </row>
    <row r="882" s="1" customFormat="1">
      <c r="B882" s="47"/>
      <c r="C882" s="75"/>
      <c r="D882" s="248" t="s">
        <v>193</v>
      </c>
      <c r="E882" s="75"/>
      <c r="F882" s="249" t="s">
        <v>1264</v>
      </c>
      <c r="G882" s="75"/>
      <c r="H882" s="75"/>
      <c r="I882" s="204"/>
      <c r="J882" s="75"/>
      <c r="K882" s="75"/>
      <c r="L882" s="73"/>
      <c r="M882" s="250"/>
      <c r="N882" s="48"/>
      <c r="O882" s="48"/>
      <c r="P882" s="48"/>
      <c r="Q882" s="48"/>
      <c r="R882" s="48"/>
      <c r="S882" s="48"/>
      <c r="T882" s="96"/>
      <c r="AT882" s="25" t="s">
        <v>193</v>
      </c>
      <c r="AU882" s="25" t="s">
        <v>85</v>
      </c>
    </row>
    <row r="883" s="1" customFormat="1" ht="25.5" customHeight="1">
      <c r="B883" s="47"/>
      <c r="C883" s="236" t="s">
        <v>1265</v>
      </c>
      <c r="D883" s="236" t="s">
        <v>186</v>
      </c>
      <c r="E883" s="237" t="s">
        <v>1266</v>
      </c>
      <c r="F883" s="238" t="s">
        <v>1267</v>
      </c>
      <c r="G883" s="239" t="s">
        <v>1268</v>
      </c>
      <c r="H883" s="240">
        <v>300</v>
      </c>
      <c r="I883" s="241"/>
      <c r="J883" s="242">
        <f>ROUND(I883*H883,2)</f>
        <v>0</v>
      </c>
      <c r="K883" s="238" t="s">
        <v>21</v>
      </c>
      <c r="L883" s="73"/>
      <c r="M883" s="243" t="s">
        <v>21</v>
      </c>
      <c r="N883" s="244" t="s">
        <v>47</v>
      </c>
      <c r="O883" s="48"/>
      <c r="P883" s="245">
        <f>O883*H883</f>
        <v>0</v>
      </c>
      <c r="Q883" s="245">
        <v>0</v>
      </c>
      <c r="R883" s="245">
        <f>Q883*H883</f>
        <v>0</v>
      </c>
      <c r="S883" s="245">
        <v>0</v>
      </c>
      <c r="T883" s="246">
        <f>S883*H883</f>
        <v>0</v>
      </c>
      <c r="AR883" s="25" t="s">
        <v>191</v>
      </c>
      <c r="AT883" s="25" t="s">
        <v>186</v>
      </c>
      <c r="AU883" s="25" t="s">
        <v>85</v>
      </c>
      <c r="AY883" s="25" t="s">
        <v>184</v>
      </c>
      <c r="BE883" s="247">
        <f>IF(N883="základní",J883,0)</f>
        <v>0</v>
      </c>
      <c r="BF883" s="247">
        <f>IF(N883="snížená",J883,0)</f>
        <v>0</v>
      </c>
      <c r="BG883" s="247">
        <f>IF(N883="zákl. přenesená",J883,0)</f>
        <v>0</v>
      </c>
      <c r="BH883" s="247">
        <f>IF(N883="sníž. přenesená",J883,0)</f>
        <v>0</v>
      </c>
      <c r="BI883" s="247">
        <f>IF(N883="nulová",J883,0)</f>
        <v>0</v>
      </c>
      <c r="BJ883" s="25" t="s">
        <v>83</v>
      </c>
      <c r="BK883" s="247">
        <f>ROUND(I883*H883,2)</f>
        <v>0</v>
      </c>
      <c r="BL883" s="25" t="s">
        <v>191</v>
      </c>
      <c r="BM883" s="25" t="s">
        <v>1269</v>
      </c>
    </row>
    <row r="884" s="1" customFormat="1" ht="16.5" customHeight="1">
      <c r="B884" s="47"/>
      <c r="C884" s="236" t="s">
        <v>1270</v>
      </c>
      <c r="D884" s="236" t="s">
        <v>186</v>
      </c>
      <c r="E884" s="237" t="s">
        <v>1271</v>
      </c>
      <c r="F884" s="238" t="s">
        <v>1272</v>
      </c>
      <c r="G884" s="239" t="s">
        <v>1268</v>
      </c>
      <c r="H884" s="240">
        <v>900</v>
      </c>
      <c r="I884" s="241"/>
      <c r="J884" s="242">
        <f>ROUND(I884*H884,2)</f>
        <v>0</v>
      </c>
      <c r="K884" s="238" t="s">
        <v>21</v>
      </c>
      <c r="L884" s="73"/>
      <c r="M884" s="243" t="s">
        <v>21</v>
      </c>
      <c r="N884" s="244" t="s">
        <v>47</v>
      </c>
      <c r="O884" s="48"/>
      <c r="P884" s="245">
        <f>O884*H884</f>
        <v>0</v>
      </c>
      <c r="Q884" s="245">
        <v>0</v>
      </c>
      <c r="R884" s="245">
        <f>Q884*H884</f>
        <v>0</v>
      </c>
      <c r="S884" s="245">
        <v>0</v>
      </c>
      <c r="T884" s="246">
        <f>S884*H884</f>
        <v>0</v>
      </c>
      <c r="AR884" s="25" t="s">
        <v>191</v>
      </c>
      <c r="AT884" s="25" t="s">
        <v>186</v>
      </c>
      <c r="AU884" s="25" t="s">
        <v>85</v>
      </c>
      <c r="AY884" s="25" t="s">
        <v>184</v>
      </c>
      <c r="BE884" s="247">
        <f>IF(N884="základní",J884,0)</f>
        <v>0</v>
      </c>
      <c r="BF884" s="247">
        <f>IF(N884="snížená",J884,0)</f>
        <v>0</v>
      </c>
      <c r="BG884" s="247">
        <f>IF(N884="zákl. přenesená",J884,0)</f>
        <v>0</v>
      </c>
      <c r="BH884" s="247">
        <f>IF(N884="sníž. přenesená",J884,0)</f>
        <v>0</v>
      </c>
      <c r="BI884" s="247">
        <f>IF(N884="nulová",J884,0)</f>
        <v>0</v>
      </c>
      <c r="BJ884" s="25" t="s">
        <v>83</v>
      </c>
      <c r="BK884" s="247">
        <f>ROUND(I884*H884,2)</f>
        <v>0</v>
      </c>
      <c r="BL884" s="25" t="s">
        <v>191</v>
      </c>
      <c r="BM884" s="25" t="s">
        <v>1273</v>
      </c>
    </row>
    <row r="885" s="11" customFormat="1" ht="29.88" customHeight="1">
      <c r="B885" s="220"/>
      <c r="C885" s="221"/>
      <c r="D885" s="222" t="s">
        <v>75</v>
      </c>
      <c r="E885" s="234" t="s">
        <v>776</v>
      </c>
      <c r="F885" s="234" t="s">
        <v>1274</v>
      </c>
      <c r="G885" s="221"/>
      <c r="H885" s="221"/>
      <c r="I885" s="224"/>
      <c r="J885" s="235">
        <f>BK885</f>
        <v>0</v>
      </c>
      <c r="K885" s="221"/>
      <c r="L885" s="226"/>
      <c r="M885" s="227"/>
      <c r="N885" s="228"/>
      <c r="O885" s="228"/>
      <c r="P885" s="229">
        <f>SUM(P886:P1189)</f>
        <v>0</v>
      </c>
      <c r="Q885" s="228"/>
      <c r="R885" s="229">
        <f>SUM(R886:R1189)</f>
        <v>0</v>
      </c>
      <c r="S885" s="228"/>
      <c r="T885" s="230">
        <f>SUM(T886:T1189)</f>
        <v>179.94539399999997</v>
      </c>
      <c r="AR885" s="231" t="s">
        <v>83</v>
      </c>
      <c r="AT885" s="232" t="s">
        <v>75</v>
      </c>
      <c r="AU885" s="232" t="s">
        <v>83</v>
      </c>
      <c r="AY885" s="231" t="s">
        <v>184</v>
      </c>
      <c r="BK885" s="233">
        <f>SUM(BK886:BK1189)</f>
        <v>0</v>
      </c>
    </row>
    <row r="886" s="1" customFormat="1" ht="25.5" customHeight="1">
      <c r="B886" s="47"/>
      <c r="C886" s="236" t="s">
        <v>1275</v>
      </c>
      <c r="D886" s="236" t="s">
        <v>186</v>
      </c>
      <c r="E886" s="237" t="s">
        <v>1276</v>
      </c>
      <c r="F886" s="238" t="s">
        <v>1277</v>
      </c>
      <c r="G886" s="239" t="s">
        <v>315</v>
      </c>
      <c r="H886" s="240">
        <v>65.852000000000004</v>
      </c>
      <c r="I886" s="241"/>
      <c r="J886" s="242">
        <f>ROUND(I886*H886,2)</f>
        <v>0</v>
      </c>
      <c r="K886" s="238" t="s">
        <v>190</v>
      </c>
      <c r="L886" s="73"/>
      <c r="M886" s="243" t="s">
        <v>21</v>
      </c>
      <c r="N886" s="244" t="s">
        <v>47</v>
      </c>
      <c r="O886" s="48"/>
      <c r="P886" s="245">
        <f>O886*H886</f>
        <v>0</v>
      </c>
      <c r="Q886" s="245">
        <v>0</v>
      </c>
      <c r="R886" s="245">
        <f>Q886*H886</f>
        <v>0</v>
      </c>
      <c r="S886" s="245">
        <v>0.13100000000000001</v>
      </c>
      <c r="T886" s="246">
        <f>S886*H886</f>
        <v>8.6266120000000015</v>
      </c>
      <c r="AR886" s="25" t="s">
        <v>191</v>
      </c>
      <c r="AT886" s="25" t="s">
        <v>186</v>
      </c>
      <c r="AU886" s="25" t="s">
        <v>85</v>
      </c>
      <c r="AY886" s="25" t="s">
        <v>184</v>
      </c>
      <c r="BE886" s="247">
        <f>IF(N886="základní",J886,0)</f>
        <v>0</v>
      </c>
      <c r="BF886" s="247">
        <f>IF(N886="snížená",J886,0)</f>
        <v>0</v>
      </c>
      <c r="BG886" s="247">
        <f>IF(N886="zákl. přenesená",J886,0)</f>
        <v>0</v>
      </c>
      <c r="BH886" s="247">
        <f>IF(N886="sníž. přenesená",J886,0)</f>
        <v>0</v>
      </c>
      <c r="BI886" s="247">
        <f>IF(N886="nulová",J886,0)</f>
        <v>0</v>
      </c>
      <c r="BJ886" s="25" t="s">
        <v>83</v>
      </c>
      <c r="BK886" s="247">
        <f>ROUND(I886*H886,2)</f>
        <v>0</v>
      </c>
      <c r="BL886" s="25" t="s">
        <v>191</v>
      </c>
      <c r="BM886" s="25" t="s">
        <v>1278</v>
      </c>
    </row>
    <row r="887" s="13" customFormat="1">
      <c r="B887" s="262"/>
      <c r="C887" s="263"/>
      <c r="D887" s="248" t="s">
        <v>195</v>
      </c>
      <c r="E887" s="264" t="s">
        <v>21</v>
      </c>
      <c r="F887" s="265" t="s">
        <v>216</v>
      </c>
      <c r="G887" s="263"/>
      <c r="H887" s="264" t="s">
        <v>21</v>
      </c>
      <c r="I887" s="266"/>
      <c r="J887" s="263"/>
      <c r="K887" s="263"/>
      <c r="L887" s="267"/>
      <c r="M887" s="268"/>
      <c r="N887" s="269"/>
      <c r="O887" s="269"/>
      <c r="P887" s="269"/>
      <c r="Q887" s="269"/>
      <c r="R887" s="269"/>
      <c r="S887" s="269"/>
      <c r="T887" s="270"/>
      <c r="AT887" s="271" t="s">
        <v>195</v>
      </c>
      <c r="AU887" s="271" t="s">
        <v>85</v>
      </c>
      <c r="AV887" s="13" t="s">
        <v>83</v>
      </c>
      <c r="AW887" s="13" t="s">
        <v>39</v>
      </c>
      <c r="AX887" s="13" t="s">
        <v>76</v>
      </c>
      <c r="AY887" s="271" t="s">
        <v>184</v>
      </c>
    </row>
    <row r="888" s="12" customFormat="1">
      <c r="B888" s="251"/>
      <c r="C888" s="252"/>
      <c r="D888" s="248" t="s">
        <v>195</v>
      </c>
      <c r="E888" s="253" t="s">
        <v>21</v>
      </c>
      <c r="F888" s="254" t="s">
        <v>1279</v>
      </c>
      <c r="G888" s="252"/>
      <c r="H888" s="255">
        <v>29.166</v>
      </c>
      <c r="I888" s="256"/>
      <c r="J888" s="252"/>
      <c r="K888" s="252"/>
      <c r="L888" s="257"/>
      <c r="M888" s="258"/>
      <c r="N888" s="259"/>
      <c r="O888" s="259"/>
      <c r="P888" s="259"/>
      <c r="Q888" s="259"/>
      <c r="R888" s="259"/>
      <c r="S888" s="259"/>
      <c r="T888" s="260"/>
      <c r="AT888" s="261" t="s">
        <v>195</v>
      </c>
      <c r="AU888" s="261" t="s">
        <v>85</v>
      </c>
      <c r="AV888" s="12" t="s">
        <v>85</v>
      </c>
      <c r="AW888" s="12" t="s">
        <v>39</v>
      </c>
      <c r="AX888" s="12" t="s">
        <v>76</v>
      </c>
      <c r="AY888" s="261" t="s">
        <v>184</v>
      </c>
    </row>
    <row r="889" s="13" customFormat="1">
      <c r="B889" s="262"/>
      <c r="C889" s="263"/>
      <c r="D889" s="248" t="s">
        <v>195</v>
      </c>
      <c r="E889" s="264" t="s">
        <v>21</v>
      </c>
      <c r="F889" s="265" t="s">
        <v>1280</v>
      </c>
      <c r="G889" s="263"/>
      <c r="H889" s="264" t="s">
        <v>21</v>
      </c>
      <c r="I889" s="266"/>
      <c r="J889" s="263"/>
      <c r="K889" s="263"/>
      <c r="L889" s="267"/>
      <c r="M889" s="268"/>
      <c r="N889" s="269"/>
      <c r="O889" s="269"/>
      <c r="P889" s="269"/>
      <c r="Q889" s="269"/>
      <c r="R889" s="269"/>
      <c r="S889" s="269"/>
      <c r="T889" s="270"/>
      <c r="AT889" s="271" t="s">
        <v>195</v>
      </c>
      <c r="AU889" s="271" t="s">
        <v>85</v>
      </c>
      <c r="AV889" s="13" t="s">
        <v>83</v>
      </c>
      <c r="AW889" s="13" t="s">
        <v>39</v>
      </c>
      <c r="AX889" s="13" t="s">
        <v>76</v>
      </c>
      <c r="AY889" s="271" t="s">
        <v>184</v>
      </c>
    </row>
    <row r="890" s="12" customFormat="1">
      <c r="B890" s="251"/>
      <c r="C890" s="252"/>
      <c r="D890" s="248" t="s">
        <v>195</v>
      </c>
      <c r="E890" s="253" t="s">
        <v>21</v>
      </c>
      <c r="F890" s="254" t="s">
        <v>1281</v>
      </c>
      <c r="G890" s="252"/>
      <c r="H890" s="255">
        <v>14.874000000000001</v>
      </c>
      <c r="I890" s="256"/>
      <c r="J890" s="252"/>
      <c r="K890" s="252"/>
      <c r="L890" s="257"/>
      <c r="M890" s="258"/>
      <c r="N890" s="259"/>
      <c r="O890" s="259"/>
      <c r="P890" s="259"/>
      <c r="Q890" s="259"/>
      <c r="R890" s="259"/>
      <c r="S890" s="259"/>
      <c r="T890" s="260"/>
      <c r="AT890" s="261" t="s">
        <v>195</v>
      </c>
      <c r="AU890" s="261" t="s">
        <v>85</v>
      </c>
      <c r="AV890" s="12" t="s">
        <v>85</v>
      </c>
      <c r="AW890" s="12" t="s">
        <v>39</v>
      </c>
      <c r="AX890" s="12" t="s">
        <v>76</v>
      </c>
      <c r="AY890" s="261" t="s">
        <v>184</v>
      </c>
    </row>
    <row r="891" s="13" customFormat="1">
      <c r="B891" s="262"/>
      <c r="C891" s="263"/>
      <c r="D891" s="248" t="s">
        <v>195</v>
      </c>
      <c r="E891" s="264" t="s">
        <v>21</v>
      </c>
      <c r="F891" s="265" t="s">
        <v>1282</v>
      </c>
      <c r="G891" s="263"/>
      <c r="H891" s="264" t="s">
        <v>21</v>
      </c>
      <c r="I891" s="266"/>
      <c r="J891" s="263"/>
      <c r="K891" s="263"/>
      <c r="L891" s="267"/>
      <c r="M891" s="268"/>
      <c r="N891" s="269"/>
      <c r="O891" s="269"/>
      <c r="P891" s="269"/>
      <c r="Q891" s="269"/>
      <c r="R891" s="269"/>
      <c r="S891" s="269"/>
      <c r="T891" s="270"/>
      <c r="AT891" s="271" t="s">
        <v>195</v>
      </c>
      <c r="AU891" s="271" t="s">
        <v>85</v>
      </c>
      <c r="AV891" s="13" t="s">
        <v>83</v>
      </c>
      <c r="AW891" s="13" t="s">
        <v>39</v>
      </c>
      <c r="AX891" s="13" t="s">
        <v>76</v>
      </c>
      <c r="AY891" s="271" t="s">
        <v>184</v>
      </c>
    </row>
    <row r="892" s="12" customFormat="1">
      <c r="B892" s="251"/>
      <c r="C892" s="252"/>
      <c r="D892" s="248" t="s">
        <v>195</v>
      </c>
      <c r="E892" s="253" t="s">
        <v>21</v>
      </c>
      <c r="F892" s="254" t="s">
        <v>1283</v>
      </c>
      <c r="G892" s="252"/>
      <c r="H892" s="255">
        <v>26.106999999999999</v>
      </c>
      <c r="I892" s="256"/>
      <c r="J892" s="252"/>
      <c r="K892" s="252"/>
      <c r="L892" s="257"/>
      <c r="M892" s="258"/>
      <c r="N892" s="259"/>
      <c r="O892" s="259"/>
      <c r="P892" s="259"/>
      <c r="Q892" s="259"/>
      <c r="R892" s="259"/>
      <c r="S892" s="259"/>
      <c r="T892" s="260"/>
      <c r="AT892" s="261" t="s">
        <v>195</v>
      </c>
      <c r="AU892" s="261" t="s">
        <v>85</v>
      </c>
      <c r="AV892" s="12" t="s">
        <v>85</v>
      </c>
      <c r="AW892" s="12" t="s">
        <v>39</v>
      </c>
      <c r="AX892" s="12" t="s">
        <v>76</v>
      </c>
      <c r="AY892" s="261" t="s">
        <v>184</v>
      </c>
    </row>
    <row r="893" s="12" customFormat="1">
      <c r="B893" s="251"/>
      <c r="C893" s="252"/>
      <c r="D893" s="248" t="s">
        <v>195</v>
      </c>
      <c r="E893" s="253" t="s">
        <v>21</v>
      </c>
      <c r="F893" s="254" t="s">
        <v>1284</v>
      </c>
      <c r="G893" s="252"/>
      <c r="H893" s="255">
        <v>-4.2949999999999999</v>
      </c>
      <c r="I893" s="256"/>
      <c r="J893" s="252"/>
      <c r="K893" s="252"/>
      <c r="L893" s="257"/>
      <c r="M893" s="258"/>
      <c r="N893" s="259"/>
      <c r="O893" s="259"/>
      <c r="P893" s="259"/>
      <c r="Q893" s="259"/>
      <c r="R893" s="259"/>
      <c r="S893" s="259"/>
      <c r="T893" s="260"/>
      <c r="AT893" s="261" t="s">
        <v>195</v>
      </c>
      <c r="AU893" s="261" t="s">
        <v>85</v>
      </c>
      <c r="AV893" s="12" t="s">
        <v>85</v>
      </c>
      <c r="AW893" s="12" t="s">
        <v>39</v>
      </c>
      <c r="AX893" s="12" t="s">
        <v>76</v>
      </c>
      <c r="AY893" s="261" t="s">
        <v>184</v>
      </c>
    </row>
    <row r="894" s="14" customFormat="1">
      <c r="B894" s="272"/>
      <c r="C894" s="273"/>
      <c r="D894" s="248" t="s">
        <v>195</v>
      </c>
      <c r="E894" s="274" t="s">
        <v>21</v>
      </c>
      <c r="F894" s="275" t="s">
        <v>211</v>
      </c>
      <c r="G894" s="273"/>
      <c r="H894" s="276">
        <v>65.852000000000004</v>
      </c>
      <c r="I894" s="277"/>
      <c r="J894" s="273"/>
      <c r="K894" s="273"/>
      <c r="L894" s="278"/>
      <c r="M894" s="279"/>
      <c r="N894" s="280"/>
      <c r="O894" s="280"/>
      <c r="P894" s="280"/>
      <c r="Q894" s="280"/>
      <c r="R894" s="280"/>
      <c r="S894" s="280"/>
      <c r="T894" s="281"/>
      <c r="AT894" s="282" t="s">
        <v>195</v>
      </c>
      <c r="AU894" s="282" t="s">
        <v>85</v>
      </c>
      <c r="AV894" s="14" t="s">
        <v>191</v>
      </c>
      <c r="AW894" s="14" t="s">
        <v>39</v>
      </c>
      <c r="AX894" s="14" t="s">
        <v>83</v>
      </c>
      <c r="AY894" s="282" t="s">
        <v>184</v>
      </c>
    </row>
    <row r="895" s="1" customFormat="1" ht="25.5" customHeight="1">
      <c r="B895" s="47"/>
      <c r="C895" s="236" t="s">
        <v>1285</v>
      </c>
      <c r="D895" s="236" t="s">
        <v>186</v>
      </c>
      <c r="E895" s="237" t="s">
        <v>1286</v>
      </c>
      <c r="F895" s="238" t="s">
        <v>1287</v>
      </c>
      <c r="G895" s="239" t="s">
        <v>315</v>
      </c>
      <c r="H895" s="240">
        <v>13.314</v>
      </c>
      <c r="I895" s="241"/>
      <c r="J895" s="242">
        <f>ROUND(I895*H895,2)</f>
        <v>0</v>
      </c>
      <c r="K895" s="238" t="s">
        <v>190</v>
      </c>
      <c r="L895" s="73"/>
      <c r="M895" s="243" t="s">
        <v>21</v>
      </c>
      <c r="N895" s="244" t="s">
        <v>47</v>
      </c>
      <c r="O895" s="48"/>
      <c r="P895" s="245">
        <f>O895*H895</f>
        <v>0</v>
      </c>
      <c r="Q895" s="245">
        <v>0</v>
      </c>
      <c r="R895" s="245">
        <f>Q895*H895</f>
        <v>0</v>
      </c>
      <c r="S895" s="245">
        <v>0.26100000000000001</v>
      </c>
      <c r="T895" s="246">
        <f>S895*H895</f>
        <v>3.4749540000000003</v>
      </c>
      <c r="AR895" s="25" t="s">
        <v>191</v>
      </c>
      <c r="AT895" s="25" t="s">
        <v>186</v>
      </c>
      <c r="AU895" s="25" t="s">
        <v>85</v>
      </c>
      <c r="AY895" s="25" t="s">
        <v>184</v>
      </c>
      <c r="BE895" s="247">
        <f>IF(N895="základní",J895,0)</f>
        <v>0</v>
      </c>
      <c r="BF895" s="247">
        <f>IF(N895="snížená",J895,0)</f>
        <v>0</v>
      </c>
      <c r="BG895" s="247">
        <f>IF(N895="zákl. přenesená",J895,0)</f>
        <v>0</v>
      </c>
      <c r="BH895" s="247">
        <f>IF(N895="sníž. přenesená",J895,0)</f>
        <v>0</v>
      </c>
      <c r="BI895" s="247">
        <f>IF(N895="nulová",J895,0)</f>
        <v>0</v>
      </c>
      <c r="BJ895" s="25" t="s">
        <v>83</v>
      </c>
      <c r="BK895" s="247">
        <f>ROUND(I895*H895,2)</f>
        <v>0</v>
      </c>
      <c r="BL895" s="25" t="s">
        <v>191</v>
      </c>
      <c r="BM895" s="25" t="s">
        <v>1288</v>
      </c>
    </row>
    <row r="896" s="13" customFormat="1">
      <c r="B896" s="262"/>
      <c r="C896" s="263"/>
      <c r="D896" s="248" t="s">
        <v>195</v>
      </c>
      <c r="E896" s="264" t="s">
        <v>21</v>
      </c>
      <c r="F896" s="265" t="s">
        <v>1282</v>
      </c>
      <c r="G896" s="263"/>
      <c r="H896" s="264" t="s">
        <v>21</v>
      </c>
      <c r="I896" s="266"/>
      <c r="J896" s="263"/>
      <c r="K896" s="263"/>
      <c r="L896" s="267"/>
      <c r="M896" s="268"/>
      <c r="N896" s="269"/>
      <c r="O896" s="269"/>
      <c r="P896" s="269"/>
      <c r="Q896" s="269"/>
      <c r="R896" s="269"/>
      <c r="S896" s="269"/>
      <c r="T896" s="270"/>
      <c r="AT896" s="271" t="s">
        <v>195</v>
      </c>
      <c r="AU896" s="271" t="s">
        <v>85</v>
      </c>
      <c r="AV896" s="13" t="s">
        <v>83</v>
      </c>
      <c r="AW896" s="13" t="s">
        <v>39</v>
      </c>
      <c r="AX896" s="13" t="s">
        <v>76</v>
      </c>
      <c r="AY896" s="271" t="s">
        <v>184</v>
      </c>
    </row>
    <row r="897" s="12" customFormat="1">
      <c r="B897" s="251"/>
      <c r="C897" s="252"/>
      <c r="D897" s="248" t="s">
        <v>195</v>
      </c>
      <c r="E897" s="253" t="s">
        <v>21</v>
      </c>
      <c r="F897" s="254" t="s">
        <v>1289</v>
      </c>
      <c r="G897" s="252"/>
      <c r="H897" s="255">
        <v>13.314</v>
      </c>
      <c r="I897" s="256"/>
      <c r="J897" s="252"/>
      <c r="K897" s="252"/>
      <c r="L897" s="257"/>
      <c r="M897" s="258"/>
      <c r="N897" s="259"/>
      <c r="O897" s="259"/>
      <c r="P897" s="259"/>
      <c r="Q897" s="259"/>
      <c r="R897" s="259"/>
      <c r="S897" s="259"/>
      <c r="T897" s="260"/>
      <c r="AT897" s="261" t="s">
        <v>195</v>
      </c>
      <c r="AU897" s="261" t="s">
        <v>85</v>
      </c>
      <c r="AV897" s="12" t="s">
        <v>85</v>
      </c>
      <c r="AW897" s="12" t="s">
        <v>39</v>
      </c>
      <c r="AX897" s="12" t="s">
        <v>83</v>
      </c>
      <c r="AY897" s="261" t="s">
        <v>184</v>
      </c>
    </row>
    <row r="898" s="1" customFormat="1" ht="38.25" customHeight="1">
      <c r="B898" s="47"/>
      <c r="C898" s="236" t="s">
        <v>1290</v>
      </c>
      <c r="D898" s="236" t="s">
        <v>186</v>
      </c>
      <c r="E898" s="237" t="s">
        <v>1291</v>
      </c>
      <c r="F898" s="238" t="s">
        <v>1292</v>
      </c>
      <c r="G898" s="239" t="s">
        <v>204</v>
      </c>
      <c r="H898" s="240">
        <v>1.77</v>
      </c>
      <c r="I898" s="241"/>
      <c r="J898" s="242">
        <f>ROUND(I898*H898,2)</f>
        <v>0</v>
      </c>
      <c r="K898" s="238" t="s">
        <v>190</v>
      </c>
      <c r="L898" s="73"/>
      <c r="M898" s="243" t="s">
        <v>21</v>
      </c>
      <c r="N898" s="244" t="s">
        <v>47</v>
      </c>
      <c r="O898" s="48"/>
      <c r="P898" s="245">
        <f>O898*H898</f>
        <v>0</v>
      </c>
      <c r="Q898" s="245">
        <v>0</v>
      </c>
      <c r="R898" s="245">
        <f>Q898*H898</f>
        <v>0</v>
      </c>
      <c r="S898" s="245">
        <v>1.8</v>
      </c>
      <c r="T898" s="246">
        <f>S898*H898</f>
        <v>3.1859999999999999</v>
      </c>
      <c r="AR898" s="25" t="s">
        <v>191</v>
      </c>
      <c r="AT898" s="25" t="s">
        <v>186</v>
      </c>
      <c r="AU898" s="25" t="s">
        <v>85</v>
      </c>
      <c r="AY898" s="25" t="s">
        <v>184</v>
      </c>
      <c r="BE898" s="247">
        <f>IF(N898="základní",J898,0)</f>
        <v>0</v>
      </c>
      <c r="BF898" s="247">
        <f>IF(N898="snížená",J898,0)</f>
        <v>0</v>
      </c>
      <c r="BG898" s="247">
        <f>IF(N898="zákl. přenesená",J898,0)</f>
        <v>0</v>
      </c>
      <c r="BH898" s="247">
        <f>IF(N898="sníž. přenesená",J898,0)</f>
        <v>0</v>
      </c>
      <c r="BI898" s="247">
        <f>IF(N898="nulová",J898,0)</f>
        <v>0</v>
      </c>
      <c r="BJ898" s="25" t="s">
        <v>83</v>
      </c>
      <c r="BK898" s="247">
        <f>ROUND(I898*H898,2)</f>
        <v>0</v>
      </c>
      <c r="BL898" s="25" t="s">
        <v>191</v>
      </c>
      <c r="BM898" s="25" t="s">
        <v>1293</v>
      </c>
    </row>
    <row r="899" s="1" customFormat="1">
      <c r="B899" s="47"/>
      <c r="C899" s="75"/>
      <c r="D899" s="248" t="s">
        <v>193</v>
      </c>
      <c r="E899" s="75"/>
      <c r="F899" s="249" t="s">
        <v>1294</v>
      </c>
      <c r="G899" s="75"/>
      <c r="H899" s="75"/>
      <c r="I899" s="204"/>
      <c r="J899" s="75"/>
      <c r="K899" s="75"/>
      <c r="L899" s="73"/>
      <c r="M899" s="250"/>
      <c r="N899" s="48"/>
      <c r="O899" s="48"/>
      <c r="P899" s="48"/>
      <c r="Q899" s="48"/>
      <c r="R899" s="48"/>
      <c r="S899" s="48"/>
      <c r="T899" s="96"/>
      <c r="AT899" s="25" t="s">
        <v>193</v>
      </c>
      <c r="AU899" s="25" t="s">
        <v>85</v>
      </c>
    </row>
    <row r="900" s="13" customFormat="1">
      <c r="B900" s="262"/>
      <c r="C900" s="263"/>
      <c r="D900" s="248" t="s">
        <v>195</v>
      </c>
      <c r="E900" s="264" t="s">
        <v>21</v>
      </c>
      <c r="F900" s="265" t="s">
        <v>216</v>
      </c>
      <c r="G900" s="263"/>
      <c r="H900" s="264" t="s">
        <v>21</v>
      </c>
      <c r="I900" s="266"/>
      <c r="J900" s="263"/>
      <c r="K900" s="263"/>
      <c r="L900" s="267"/>
      <c r="M900" s="268"/>
      <c r="N900" s="269"/>
      <c r="O900" s="269"/>
      <c r="P900" s="269"/>
      <c r="Q900" s="269"/>
      <c r="R900" s="269"/>
      <c r="S900" s="269"/>
      <c r="T900" s="270"/>
      <c r="AT900" s="271" t="s">
        <v>195</v>
      </c>
      <c r="AU900" s="271" t="s">
        <v>85</v>
      </c>
      <c r="AV900" s="13" t="s">
        <v>83</v>
      </c>
      <c r="AW900" s="13" t="s">
        <v>39</v>
      </c>
      <c r="AX900" s="13" t="s">
        <v>76</v>
      </c>
      <c r="AY900" s="271" t="s">
        <v>184</v>
      </c>
    </row>
    <row r="901" s="12" customFormat="1">
      <c r="B901" s="251"/>
      <c r="C901" s="252"/>
      <c r="D901" s="248" t="s">
        <v>195</v>
      </c>
      <c r="E901" s="253" t="s">
        <v>21</v>
      </c>
      <c r="F901" s="254" t="s">
        <v>1295</v>
      </c>
      <c r="G901" s="252"/>
      <c r="H901" s="255">
        <v>1.77</v>
      </c>
      <c r="I901" s="256"/>
      <c r="J901" s="252"/>
      <c r="K901" s="252"/>
      <c r="L901" s="257"/>
      <c r="M901" s="258"/>
      <c r="N901" s="259"/>
      <c r="O901" s="259"/>
      <c r="P901" s="259"/>
      <c r="Q901" s="259"/>
      <c r="R901" s="259"/>
      <c r="S901" s="259"/>
      <c r="T901" s="260"/>
      <c r="AT901" s="261" t="s">
        <v>195</v>
      </c>
      <c r="AU901" s="261" t="s">
        <v>85</v>
      </c>
      <c r="AV901" s="12" t="s">
        <v>85</v>
      </c>
      <c r="AW901" s="12" t="s">
        <v>39</v>
      </c>
      <c r="AX901" s="12" t="s">
        <v>83</v>
      </c>
      <c r="AY901" s="261" t="s">
        <v>184</v>
      </c>
    </row>
    <row r="902" s="1" customFormat="1" ht="25.5" customHeight="1">
      <c r="B902" s="47"/>
      <c r="C902" s="236" t="s">
        <v>1296</v>
      </c>
      <c r="D902" s="236" t="s">
        <v>186</v>
      </c>
      <c r="E902" s="237" t="s">
        <v>1297</v>
      </c>
      <c r="F902" s="238" t="s">
        <v>1298</v>
      </c>
      <c r="G902" s="239" t="s">
        <v>204</v>
      </c>
      <c r="H902" s="240">
        <v>0.90000000000000002</v>
      </c>
      <c r="I902" s="241"/>
      <c r="J902" s="242">
        <f>ROUND(I902*H902,2)</f>
        <v>0</v>
      </c>
      <c r="K902" s="238" t="s">
        <v>190</v>
      </c>
      <c r="L902" s="73"/>
      <c r="M902" s="243" t="s">
        <v>21</v>
      </c>
      <c r="N902" s="244" t="s">
        <v>47</v>
      </c>
      <c r="O902" s="48"/>
      <c r="P902" s="245">
        <f>O902*H902</f>
        <v>0</v>
      </c>
      <c r="Q902" s="245">
        <v>0</v>
      </c>
      <c r="R902" s="245">
        <f>Q902*H902</f>
        <v>0</v>
      </c>
      <c r="S902" s="245">
        <v>1.95</v>
      </c>
      <c r="T902" s="246">
        <f>S902*H902</f>
        <v>1.7549999999999999</v>
      </c>
      <c r="AR902" s="25" t="s">
        <v>191</v>
      </c>
      <c r="AT902" s="25" t="s">
        <v>186</v>
      </c>
      <c r="AU902" s="25" t="s">
        <v>85</v>
      </c>
      <c r="AY902" s="25" t="s">
        <v>184</v>
      </c>
      <c r="BE902" s="247">
        <f>IF(N902="základní",J902,0)</f>
        <v>0</v>
      </c>
      <c r="BF902" s="247">
        <f>IF(N902="snížená",J902,0)</f>
        <v>0</v>
      </c>
      <c r="BG902" s="247">
        <f>IF(N902="zákl. přenesená",J902,0)</f>
        <v>0</v>
      </c>
      <c r="BH902" s="247">
        <f>IF(N902="sníž. přenesená",J902,0)</f>
        <v>0</v>
      </c>
      <c r="BI902" s="247">
        <f>IF(N902="nulová",J902,0)</f>
        <v>0</v>
      </c>
      <c r="BJ902" s="25" t="s">
        <v>83</v>
      </c>
      <c r="BK902" s="247">
        <f>ROUND(I902*H902,2)</f>
        <v>0</v>
      </c>
      <c r="BL902" s="25" t="s">
        <v>191</v>
      </c>
      <c r="BM902" s="25" t="s">
        <v>1299</v>
      </c>
    </row>
    <row r="903" s="1" customFormat="1">
      <c r="B903" s="47"/>
      <c r="C903" s="75"/>
      <c r="D903" s="248" t="s">
        <v>193</v>
      </c>
      <c r="E903" s="75"/>
      <c r="F903" s="249" t="s">
        <v>1294</v>
      </c>
      <c r="G903" s="75"/>
      <c r="H903" s="75"/>
      <c r="I903" s="204"/>
      <c r="J903" s="75"/>
      <c r="K903" s="75"/>
      <c r="L903" s="73"/>
      <c r="M903" s="250"/>
      <c r="N903" s="48"/>
      <c r="O903" s="48"/>
      <c r="P903" s="48"/>
      <c r="Q903" s="48"/>
      <c r="R903" s="48"/>
      <c r="S903" s="48"/>
      <c r="T903" s="96"/>
      <c r="AT903" s="25" t="s">
        <v>193</v>
      </c>
      <c r="AU903" s="25" t="s">
        <v>85</v>
      </c>
    </row>
    <row r="904" s="13" customFormat="1">
      <c r="B904" s="262"/>
      <c r="C904" s="263"/>
      <c r="D904" s="248" t="s">
        <v>195</v>
      </c>
      <c r="E904" s="264" t="s">
        <v>21</v>
      </c>
      <c r="F904" s="265" t="s">
        <v>216</v>
      </c>
      <c r="G904" s="263"/>
      <c r="H904" s="264" t="s">
        <v>21</v>
      </c>
      <c r="I904" s="266"/>
      <c r="J904" s="263"/>
      <c r="K904" s="263"/>
      <c r="L904" s="267"/>
      <c r="M904" s="268"/>
      <c r="N904" s="269"/>
      <c r="O904" s="269"/>
      <c r="P904" s="269"/>
      <c r="Q904" s="269"/>
      <c r="R904" s="269"/>
      <c r="S904" s="269"/>
      <c r="T904" s="270"/>
      <c r="AT904" s="271" t="s">
        <v>195</v>
      </c>
      <c r="AU904" s="271" t="s">
        <v>85</v>
      </c>
      <c r="AV904" s="13" t="s">
        <v>83</v>
      </c>
      <c r="AW904" s="13" t="s">
        <v>39</v>
      </c>
      <c r="AX904" s="13" t="s">
        <v>76</v>
      </c>
      <c r="AY904" s="271" t="s">
        <v>184</v>
      </c>
    </row>
    <row r="905" s="12" customFormat="1">
      <c r="B905" s="251"/>
      <c r="C905" s="252"/>
      <c r="D905" s="248" t="s">
        <v>195</v>
      </c>
      <c r="E905" s="253" t="s">
        <v>21</v>
      </c>
      <c r="F905" s="254" t="s">
        <v>1300</v>
      </c>
      <c r="G905" s="252"/>
      <c r="H905" s="255">
        <v>0.90000000000000002</v>
      </c>
      <c r="I905" s="256"/>
      <c r="J905" s="252"/>
      <c r="K905" s="252"/>
      <c r="L905" s="257"/>
      <c r="M905" s="258"/>
      <c r="N905" s="259"/>
      <c r="O905" s="259"/>
      <c r="P905" s="259"/>
      <c r="Q905" s="259"/>
      <c r="R905" s="259"/>
      <c r="S905" s="259"/>
      <c r="T905" s="260"/>
      <c r="AT905" s="261" t="s">
        <v>195</v>
      </c>
      <c r="AU905" s="261" t="s">
        <v>85</v>
      </c>
      <c r="AV905" s="12" t="s">
        <v>85</v>
      </c>
      <c r="AW905" s="12" t="s">
        <v>39</v>
      </c>
      <c r="AX905" s="12" t="s">
        <v>83</v>
      </c>
      <c r="AY905" s="261" t="s">
        <v>184</v>
      </c>
    </row>
    <row r="906" s="1" customFormat="1" ht="25.5" customHeight="1">
      <c r="B906" s="47"/>
      <c r="C906" s="236" t="s">
        <v>1301</v>
      </c>
      <c r="D906" s="236" t="s">
        <v>186</v>
      </c>
      <c r="E906" s="237" t="s">
        <v>1302</v>
      </c>
      <c r="F906" s="238" t="s">
        <v>1303</v>
      </c>
      <c r="G906" s="239" t="s">
        <v>204</v>
      </c>
      <c r="H906" s="240">
        <v>8.0350000000000001</v>
      </c>
      <c r="I906" s="241"/>
      <c r="J906" s="242">
        <f>ROUND(I906*H906,2)</f>
        <v>0</v>
      </c>
      <c r="K906" s="238" t="s">
        <v>190</v>
      </c>
      <c r="L906" s="73"/>
      <c r="M906" s="243" t="s">
        <v>21</v>
      </c>
      <c r="N906" s="244" t="s">
        <v>47</v>
      </c>
      <c r="O906" s="48"/>
      <c r="P906" s="245">
        <f>O906*H906</f>
        <v>0</v>
      </c>
      <c r="Q906" s="245">
        <v>0</v>
      </c>
      <c r="R906" s="245">
        <f>Q906*H906</f>
        <v>0</v>
      </c>
      <c r="S906" s="245">
        <v>1.95</v>
      </c>
      <c r="T906" s="246">
        <f>S906*H906</f>
        <v>15.668250000000001</v>
      </c>
      <c r="AR906" s="25" t="s">
        <v>191</v>
      </c>
      <c r="AT906" s="25" t="s">
        <v>186</v>
      </c>
      <c r="AU906" s="25" t="s">
        <v>85</v>
      </c>
      <c r="AY906" s="25" t="s">
        <v>184</v>
      </c>
      <c r="BE906" s="247">
        <f>IF(N906="základní",J906,0)</f>
        <v>0</v>
      </c>
      <c r="BF906" s="247">
        <f>IF(N906="snížená",J906,0)</f>
        <v>0</v>
      </c>
      <c r="BG906" s="247">
        <f>IF(N906="zákl. přenesená",J906,0)</f>
        <v>0</v>
      </c>
      <c r="BH906" s="247">
        <f>IF(N906="sníž. přenesená",J906,0)</f>
        <v>0</v>
      </c>
      <c r="BI906" s="247">
        <f>IF(N906="nulová",J906,0)</f>
        <v>0</v>
      </c>
      <c r="BJ906" s="25" t="s">
        <v>83</v>
      </c>
      <c r="BK906" s="247">
        <f>ROUND(I906*H906,2)</f>
        <v>0</v>
      </c>
      <c r="BL906" s="25" t="s">
        <v>191</v>
      </c>
      <c r="BM906" s="25" t="s">
        <v>1304</v>
      </c>
    </row>
    <row r="907" s="1" customFormat="1">
      <c r="B907" s="47"/>
      <c r="C907" s="75"/>
      <c r="D907" s="248" t="s">
        <v>193</v>
      </c>
      <c r="E907" s="75"/>
      <c r="F907" s="249" t="s">
        <v>1294</v>
      </c>
      <c r="G907" s="75"/>
      <c r="H907" s="75"/>
      <c r="I907" s="204"/>
      <c r="J907" s="75"/>
      <c r="K907" s="75"/>
      <c r="L907" s="73"/>
      <c r="M907" s="250"/>
      <c r="N907" s="48"/>
      <c r="O907" s="48"/>
      <c r="P907" s="48"/>
      <c r="Q907" s="48"/>
      <c r="R907" s="48"/>
      <c r="S907" s="48"/>
      <c r="T907" s="96"/>
      <c r="AT907" s="25" t="s">
        <v>193</v>
      </c>
      <c r="AU907" s="25" t="s">
        <v>85</v>
      </c>
    </row>
    <row r="908" s="13" customFormat="1">
      <c r="B908" s="262"/>
      <c r="C908" s="263"/>
      <c r="D908" s="248" t="s">
        <v>195</v>
      </c>
      <c r="E908" s="264" t="s">
        <v>21</v>
      </c>
      <c r="F908" s="265" t="s">
        <v>216</v>
      </c>
      <c r="G908" s="263"/>
      <c r="H908" s="264" t="s">
        <v>21</v>
      </c>
      <c r="I908" s="266"/>
      <c r="J908" s="263"/>
      <c r="K908" s="263"/>
      <c r="L908" s="267"/>
      <c r="M908" s="268"/>
      <c r="N908" s="269"/>
      <c r="O908" s="269"/>
      <c r="P908" s="269"/>
      <c r="Q908" s="269"/>
      <c r="R908" s="269"/>
      <c r="S908" s="269"/>
      <c r="T908" s="270"/>
      <c r="AT908" s="271" t="s">
        <v>195</v>
      </c>
      <c r="AU908" s="271" t="s">
        <v>85</v>
      </c>
      <c r="AV908" s="13" t="s">
        <v>83</v>
      </c>
      <c r="AW908" s="13" t="s">
        <v>39</v>
      </c>
      <c r="AX908" s="13" t="s">
        <v>76</v>
      </c>
      <c r="AY908" s="271" t="s">
        <v>184</v>
      </c>
    </row>
    <row r="909" s="12" customFormat="1">
      <c r="B909" s="251"/>
      <c r="C909" s="252"/>
      <c r="D909" s="248" t="s">
        <v>195</v>
      </c>
      <c r="E909" s="253" t="s">
        <v>21</v>
      </c>
      <c r="F909" s="254" t="s">
        <v>1305</v>
      </c>
      <c r="G909" s="252"/>
      <c r="H909" s="255">
        <v>1.093</v>
      </c>
      <c r="I909" s="256"/>
      <c r="J909" s="252"/>
      <c r="K909" s="252"/>
      <c r="L909" s="257"/>
      <c r="M909" s="258"/>
      <c r="N909" s="259"/>
      <c r="O909" s="259"/>
      <c r="P909" s="259"/>
      <c r="Q909" s="259"/>
      <c r="R909" s="259"/>
      <c r="S909" s="259"/>
      <c r="T909" s="260"/>
      <c r="AT909" s="261" t="s">
        <v>195</v>
      </c>
      <c r="AU909" s="261" t="s">
        <v>85</v>
      </c>
      <c r="AV909" s="12" t="s">
        <v>85</v>
      </c>
      <c r="AW909" s="12" t="s">
        <v>39</v>
      </c>
      <c r="AX909" s="12" t="s">
        <v>76</v>
      </c>
      <c r="AY909" s="261" t="s">
        <v>184</v>
      </c>
    </row>
    <row r="910" s="13" customFormat="1">
      <c r="B910" s="262"/>
      <c r="C910" s="263"/>
      <c r="D910" s="248" t="s">
        <v>195</v>
      </c>
      <c r="E910" s="264" t="s">
        <v>21</v>
      </c>
      <c r="F910" s="265" t="s">
        <v>1280</v>
      </c>
      <c r="G910" s="263"/>
      <c r="H910" s="264" t="s">
        <v>21</v>
      </c>
      <c r="I910" s="266"/>
      <c r="J910" s="263"/>
      <c r="K910" s="263"/>
      <c r="L910" s="267"/>
      <c r="M910" s="268"/>
      <c r="N910" s="269"/>
      <c r="O910" s="269"/>
      <c r="P910" s="269"/>
      <c r="Q910" s="269"/>
      <c r="R910" s="269"/>
      <c r="S910" s="269"/>
      <c r="T910" s="270"/>
      <c r="AT910" s="271" t="s">
        <v>195</v>
      </c>
      <c r="AU910" s="271" t="s">
        <v>85</v>
      </c>
      <c r="AV910" s="13" t="s">
        <v>83</v>
      </c>
      <c r="AW910" s="13" t="s">
        <v>39</v>
      </c>
      <c r="AX910" s="13" t="s">
        <v>76</v>
      </c>
      <c r="AY910" s="271" t="s">
        <v>184</v>
      </c>
    </row>
    <row r="911" s="12" customFormat="1">
      <c r="B911" s="251"/>
      <c r="C911" s="252"/>
      <c r="D911" s="248" t="s">
        <v>195</v>
      </c>
      <c r="E911" s="253" t="s">
        <v>21</v>
      </c>
      <c r="F911" s="254" t="s">
        <v>1306</v>
      </c>
      <c r="G911" s="252"/>
      <c r="H911" s="255">
        <v>3.0289999999999999</v>
      </c>
      <c r="I911" s="256"/>
      <c r="J911" s="252"/>
      <c r="K911" s="252"/>
      <c r="L911" s="257"/>
      <c r="M911" s="258"/>
      <c r="N911" s="259"/>
      <c r="O911" s="259"/>
      <c r="P911" s="259"/>
      <c r="Q911" s="259"/>
      <c r="R911" s="259"/>
      <c r="S911" s="259"/>
      <c r="T911" s="260"/>
      <c r="AT911" s="261" t="s">
        <v>195</v>
      </c>
      <c r="AU911" s="261" t="s">
        <v>85</v>
      </c>
      <c r="AV911" s="12" t="s">
        <v>85</v>
      </c>
      <c r="AW911" s="12" t="s">
        <v>39</v>
      </c>
      <c r="AX911" s="12" t="s">
        <v>76</v>
      </c>
      <c r="AY911" s="261" t="s">
        <v>184</v>
      </c>
    </row>
    <row r="912" s="13" customFormat="1">
      <c r="B912" s="262"/>
      <c r="C912" s="263"/>
      <c r="D912" s="248" t="s">
        <v>195</v>
      </c>
      <c r="E912" s="264" t="s">
        <v>21</v>
      </c>
      <c r="F912" s="265" t="s">
        <v>1282</v>
      </c>
      <c r="G912" s="263"/>
      <c r="H912" s="264" t="s">
        <v>21</v>
      </c>
      <c r="I912" s="266"/>
      <c r="J912" s="263"/>
      <c r="K912" s="263"/>
      <c r="L912" s="267"/>
      <c r="M912" s="268"/>
      <c r="N912" s="269"/>
      <c r="O912" s="269"/>
      <c r="P912" s="269"/>
      <c r="Q912" s="269"/>
      <c r="R912" s="269"/>
      <c r="S912" s="269"/>
      <c r="T912" s="270"/>
      <c r="AT912" s="271" t="s">
        <v>195</v>
      </c>
      <c r="AU912" s="271" t="s">
        <v>85</v>
      </c>
      <c r="AV912" s="13" t="s">
        <v>83</v>
      </c>
      <c r="AW912" s="13" t="s">
        <v>39</v>
      </c>
      <c r="AX912" s="13" t="s">
        <v>76</v>
      </c>
      <c r="AY912" s="271" t="s">
        <v>184</v>
      </c>
    </row>
    <row r="913" s="12" customFormat="1">
      <c r="B913" s="251"/>
      <c r="C913" s="252"/>
      <c r="D913" s="248" t="s">
        <v>195</v>
      </c>
      <c r="E913" s="253" t="s">
        <v>21</v>
      </c>
      <c r="F913" s="254" t="s">
        <v>1307</v>
      </c>
      <c r="G913" s="252"/>
      <c r="H913" s="255">
        <v>2.6829999999999998</v>
      </c>
      <c r="I913" s="256"/>
      <c r="J913" s="252"/>
      <c r="K913" s="252"/>
      <c r="L913" s="257"/>
      <c r="M913" s="258"/>
      <c r="N913" s="259"/>
      <c r="O913" s="259"/>
      <c r="P913" s="259"/>
      <c r="Q913" s="259"/>
      <c r="R913" s="259"/>
      <c r="S913" s="259"/>
      <c r="T913" s="260"/>
      <c r="AT913" s="261" t="s">
        <v>195</v>
      </c>
      <c r="AU913" s="261" t="s">
        <v>85</v>
      </c>
      <c r="AV913" s="12" t="s">
        <v>85</v>
      </c>
      <c r="AW913" s="12" t="s">
        <v>39</v>
      </c>
      <c r="AX913" s="12" t="s">
        <v>76</v>
      </c>
      <c r="AY913" s="261" t="s">
        <v>184</v>
      </c>
    </row>
    <row r="914" s="13" customFormat="1">
      <c r="B914" s="262"/>
      <c r="C914" s="263"/>
      <c r="D914" s="248" t="s">
        <v>195</v>
      </c>
      <c r="E914" s="264" t="s">
        <v>21</v>
      </c>
      <c r="F914" s="265" t="s">
        <v>1308</v>
      </c>
      <c r="G914" s="263"/>
      <c r="H914" s="264" t="s">
        <v>21</v>
      </c>
      <c r="I914" s="266"/>
      <c r="J914" s="263"/>
      <c r="K914" s="263"/>
      <c r="L914" s="267"/>
      <c r="M914" s="268"/>
      <c r="N914" s="269"/>
      <c r="O914" s="269"/>
      <c r="P914" s="269"/>
      <c r="Q914" s="269"/>
      <c r="R914" s="269"/>
      <c r="S914" s="269"/>
      <c r="T914" s="270"/>
      <c r="AT914" s="271" t="s">
        <v>195</v>
      </c>
      <c r="AU914" s="271" t="s">
        <v>85</v>
      </c>
      <c r="AV914" s="13" t="s">
        <v>83</v>
      </c>
      <c r="AW914" s="13" t="s">
        <v>39</v>
      </c>
      <c r="AX914" s="13" t="s">
        <v>76</v>
      </c>
      <c r="AY914" s="271" t="s">
        <v>184</v>
      </c>
    </row>
    <row r="915" s="12" customFormat="1">
      <c r="B915" s="251"/>
      <c r="C915" s="252"/>
      <c r="D915" s="248" t="s">
        <v>195</v>
      </c>
      <c r="E915" s="253" t="s">
        <v>21</v>
      </c>
      <c r="F915" s="254" t="s">
        <v>1309</v>
      </c>
      <c r="G915" s="252"/>
      <c r="H915" s="255">
        <v>1.23</v>
      </c>
      <c r="I915" s="256"/>
      <c r="J915" s="252"/>
      <c r="K915" s="252"/>
      <c r="L915" s="257"/>
      <c r="M915" s="258"/>
      <c r="N915" s="259"/>
      <c r="O915" s="259"/>
      <c r="P915" s="259"/>
      <c r="Q915" s="259"/>
      <c r="R915" s="259"/>
      <c r="S915" s="259"/>
      <c r="T915" s="260"/>
      <c r="AT915" s="261" t="s">
        <v>195</v>
      </c>
      <c r="AU915" s="261" t="s">
        <v>85</v>
      </c>
      <c r="AV915" s="12" t="s">
        <v>85</v>
      </c>
      <c r="AW915" s="12" t="s">
        <v>39</v>
      </c>
      <c r="AX915" s="12" t="s">
        <v>76</v>
      </c>
      <c r="AY915" s="261" t="s">
        <v>184</v>
      </c>
    </row>
    <row r="916" s="14" customFormat="1">
      <c r="B916" s="272"/>
      <c r="C916" s="273"/>
      <c r="D916" s="248" t="s">
        <v>195</v>
      </c>
      <c r="E916" s="274" t="s">
        <v>21</v>
      </c>
      <c r="F916" s="275" t="s">
        <v>211</v>
      </c>
      <c r="G916" s="273"/>
      <c r="H916" s="276">
        <v>8.0350000000000001</v>
      </c>
      <c r="I916" s="277"/>
      <c r="J916" s="273"/>
      <c r="K916" s="273"/>
      <c r="L916" s="278"/>
      <c r="M916" s="279"/>
      <c r="N916" s="280"/>
      <c r="O916" s="280"/>
      <c r="P916" s="280"/>
      <c r="Q916" s="280"/>
      <c r="R916" s="280"/>
      <c r="S916" s="280"/>
      <c r="T916" s="281"/>
      <c r="AT916" s="282" t="s">
        <v>195</v>
      </c>
      <c r="AU916" s="282" t="s">
        <v>85</v>
      </c>
      <c r="AV916" s="14" t="s">
        <v>191</v>
      </c>
      <c r="AW916" s="14" t="s">
        <v>39</v>
      </c>
      <c r="AX916" s="14" t="s">
        <v>83</v>
      </c>
      <c r="AY916" s="282" t="s">
        <v>184</v>
      </c>
    </row>
    <row r="917" s="1" customFormat="1" ht="38.25" customHeight="1">
      <c r="B917" s="47"/>
      <c r="C917" s="236" t="s">
        <v>1310</v>
      </c>
      <c r="D917" s="236" t="s">
        <v>186</v>
      </c>
      <c r="E917" s="237" t="s">
        <v>1311</v>
      </c>
      <c r="F917" s="238" t="s">
        <v>1312</v>
      </c>
      <c r="G917" s="239" t="s">
        <v>204</v>
      </c>
      <c r="H917" s="240">
        <v>1.758</v>
      </c>
      <c r="I917" s="241"/>
      <c r="J917" s="242">
        <f>ROUND(I917*H917,2)</f>
        <v>0</v>
      </c>
      <c r="K917" s="238" t="s">
        <v>190</v>
      </c>
      <c r="L917" s="73"/>
      <c r="M917" s="243" t="s">
        <v>21</v>
      </c>
      <c r="N917" s="244" t="s">
        <v>47</v>
      </c>
      <c r="O917" s="48"/>
      <c r="P917" s="245">
        <f>O917*H917</f>
        <v>0</v>
      </c>
      <c r="Q917" s="245">
        <v>0</v>
      </c>
      <c r="R917" s="245">
        <f>Q917*H917</f>
        <v>0</v>
      </c>
      <c r="S917" s="245">
        <v>1.671</v>
      </c>
      <c r="T917" s="246">
        <f>S917*H917</f>
        <v>2.9376180000000001</v>
      </c>
      <c r="AR917" s="25" t="s">
        <v>191</v>
      </c>
      <c r="AT917" s="25" t="s">
        <v>186</v>
      </c>
      <c r="AU917" s="25" t="s">
        <v>85</v>
      </c>
      <c r="AY917" s="25" t="s">
        <v>184</v>
      </c>
      <c r="BE917" s="247">
        <f>IF(N917="základní",J917,0)</f>
        <v>0</v>
      </c>
      <c r="BF917" s="247">
        <f>IF(N917="snížená",J917,0)</f>
        <v>0</v>
      </c>
      <c r="BG917" s="247">
        <f>IF(N917="zákl. přenesená",J917,0)</f>
        <v>0</v>
      </c>
      <c r="BH917" s="247">
        <f>IF(N917="sníž. přenesená",J917,0)</f>
        <v>0</v>
      </c>
      <c r="BI917" s="247">
        <f>IF(N917="nulová",J917,0)</f>
        <v>0</v>
      </c>
      <c r="BJ917" s="25" t="s">
        <v>83</v>
      </c>
      <c r="BK917" s="247">
        <f>ROUND(I917*H917,2)</f>
        <v>0</v>
      </c>
      <c r="BL917" s="25" t="s">
        <v>191</v>
      </c>
      <c r="BM917" s="25" t="s">
        <v>1313</v>
      </c>
    </row>
    <row r="918" s="1" customFormat="1">
      <c r="B918" s="47"/>
      <c r="C918" s="75"/>
      <c r="D918" s="248" t="s">
        <v>193</v>
      </c>
      <c r="E918" s="75"/>
      <c r="F918" s="249" t="s">
        <v>1294</v>
      </c>
      <c r="G918" s="75"/>
      <c r="H918" s="75"/>
      <c r="I918" s="204"/>
      <c r="J918" s="75"/>
      <c r="K918" s="75"/>
      <c r="L918" s="73"/>
      <c r="M918" s="250"/>
      <c r="N918" s="48"/>
      <c r="O918" s="48"/>
      <c r="P918" s="48"/>
      <c r="Q918" s="48"/>
      <c r="R918" s="48"/>
      <c r="S918" s="48"/>
      <c r="T918" s="96"/>
      <c r="AT918" s="25" t="s">
        <v>193</v>
      </c>
      <c r="AU918" s="25" t="s">
        <v>85</v>
      </c>
    </row>
    <row r="919" s="13" customFormat="1">
      <c r="B919" s="262"/>
      <c r="C919" s="263"/>
      <c r="D919" s="248" t="s">
        <v>195</v>
      </c>
      <c r="E919" s="264" t="s">
        <v>21</v>
      </c>
      <c r="F919" s="265" t="s">
        <v>1314</v>
      </c>
      <c r="G919" s="263"/>
      <c r="H919" s="264" t="s">
        <v>21</v>
      </c>
      <c r="I919" s="266"/>
      <c r="J919" s="263"/>
      <c r="K919" s="263"/>
      <c r="L919" s="267"/>
      <c r="M919" s="268"/>
      <c r="N919" s="269"/>
      <c r="O919" s="269"/>
      <c r="P919" s="269"/>
      <c r="Q919" s="269"/>
      <c r="R919" s="269"/>
      <c r="S919" s="269"/>
      <c r="T919" s="270"/>
      <c r="AT919" s="271" t="s">
        <v>195</v>
      </c>
      <c r="AU919" s="271" t="s">
        <v>85</v>
      </c>
      <c r="AV919" s="13" t="s">
        <v>83</v>
      </c>
      <c r="AW919" s="13" t="s">
        <v>39</v>
      </c>
      <c r="AX919" s="13" t="s">
        <v>76</v>
      </c>
      <c r="AY919" s="271" t="s">
        <v>184</v>
      </c>
    </row>
    <row r="920" s="12" customFormat="1">
      <c r="B920" s="251"/>
      <c r="C920" s="252"/>
      <c r="D920" s="248" t="s">
        <v>195</v>
      </c>
      <c r="E920" s="253" t="s">
        <v>21</v>
      </c>
      <c r="F920" s="254" t="s">
        <v>420</v>
      </c>
      <c r="G920" s="252"/>
      <c r="H920" s="255">
        <v>1.758</v>
      </c>
      <c r="I920" s="256"/>
      <c r="J920" s="252"/>
      <c r="K920" s="252"/>
      <c r="L920" s="257"/>
      <c r="M920" s="258"/>
      <c r="N920" s="259"/>
      <c r="O920" s="259"/>
      <c r="P920" s="259"/>
      <c r="Q920" s="259"/>
      <c r="R920" s="259"/>
      <c r="S920" s="259"/>
      <c r="T920" s="260"/>
      <c r="AT920" s="261" t="s">
        <v>195</v>
      </c>
      <c r="AU920" s="261" t="s">
        <v>85</v>
      </c>
      <c r="AV920" s="12" t="s">
        <v>85</v>
      </c>
      <c r="AW920" s="12" t="s">
        <v>39</v>
      </c>
      <c r="AX920" s="12" t="s">
        <v>83</v>
      </c>
      <c r="AY920" s="261" t="s">
        <v>184</v>
      </c>
    </row>
    <row r="921" s="1" customFormat="1" ht="25.5" customHeight="1">
      <c r="B921" s="47"/>
      <c r="C921" s="236" t="s">
        <v>1315</v>
      </c>
      <c r="D921" s="236" t="s">
        <v>186</v>
      </c>
      <c r="E921" s="237" t="s">
        <v>1316</v>
      </c>
      <c r="F921" s="238" t="s">
        <v>1317</v>
      </c>
      <c r="G921" s="239" t="s">
        <v>315</v>
      </c>
      <c r="H921" s="240">
        <v>4</v>
      </c>
      <c r="I921" s="241"/>
      <c r="J921" s="242">
        <f>ROUND(I921*H921,2)</f>
        <v>0</v>
      </c>
      <c r="K921" s="238" t="s">
        <v>190</v>
      </c>
      <c r="L921" s="73"/>
      <c r="M921" s="243" t="s">
        <v>21</v>
      </c>
      <c r="N921" s="244" t="s">
        <v>47</v>
      </c>
      <c r="O921" s="48"/>
      <c r="P921" s="245">
        <f>O921*H921</f>
        <v>0</v>
      </c>
      <c r="Q921" s="245">
        <v>0</v>
      </c>
      <c r="R921" s="245">
        <f>Q921*H921</f>
        <v>0</v>
      </c>
      <c r="S921" s="245">
        <v>0.55800000000000005</v>
      </c>
      <c r="T921" s="246">
        <f>S921*H921</f>
        <v>2.2320000000000002</v>
      </c>
      <c r="AR921" s="25" t="s">
        <v>191</v>
      </c>
      <c r="AT921" s="25" t="s">
        <v>186</v>
      </c>
      <c r="AU921" s="25" t="s">
        <v>85</v>
      </c>
      <c r="AY921" s="25" t="s">
        <v>184</v>
      </c>
      <c r="BE921" s="247">
        <f>IF(N921="základní",J921,0)</f>
        <v>0</v>
      </c>
      <c r="BF921" s="247">
        <f>IF(N921="snížená",J921,0)</f>
        <v>0</v>
      </c>
      <c r="BG921" s="247">
        <f>IF(N921="zákl. přenesená",J921,0)</f>
        <v>0</v>
      </c>
      <c r="BH921" s="247">
        <f>IF(N921="sníž. přenesená",J921,0)</f>
        <v>0</v>
      </c>
      <c r="BI921" s="247">
        <f>IF(N921="nulová",J921,0)</f>
        <v>0</v>
      </c>
      <c r="BJ921" s="25" t="s">
        <v>83</v>
      </c>
      <c r="BK921" s="247">
        <f>ROUND(I921*H921,2)</f>
        <v>0</v>
      </c>
      <c r="BL921" s="25" t="s">
        <v>191</v>
      </c>
      <c r="BM921" s="25" t="s">
        <v>1318</v>
      </c>
    </row>
    <row r="922" s="13" customFormat="1">
      <c r="B922" s="262"/>
      <c r="C922" s="263"/>
      <c r="D922" s="248" t="s">
        <v>195</v>
      </c>
      <c r="E922" s="264" t="s">
        <v>21</v>
      </c>
      <c r="F922" s="265" t="s">
        <v>216</v>
      </c>
      <c r="G922" s="263"/>
      <c r="H922" s="264" t="s">
        <v>21</v>
      </c>
      <c r="I922" s="266"/>
      <c r="J922" s="263"/>
      <c r="K922" s="263"/>
      <c r="L922" s="267"/>
      <c r="M922" s="268"/>
      <c r="N922" s="269"/>
      <c r="O922" s="269"/>
      <c r="P922" s="269"/>
      <c r="Q922" s="269"/>
      <c r="R922" s="269"/>
      <c r="S922" s="269"/>
      <c r="T922" s="270"/>
      <c r="AT922" s="271" t="s">
        <v>195</v>
      </c>
      <c r="AU922" s="271" t="s">
        <v>85</v>
      </c>
      <c r="AV922" s="13" t="s">
        <v>83</v>
      </c>
      <c r="AW922" s="13" t="s">
        <v>39</v>
      </c>
      <c r="AX922" s="13" t="s">
        <v>76</v>
      </c>
      <c r="AY922" s="271" t="s">
        <v>184</v>
      </c>
    </row>
    <row r="923" s="12" customFormat="1">
      <c r="B923" s="251"/>
      <c r="C923" s="252"/>
      <c r="D923" s="248" t="s">
        <v>195</v>
      </c>
      <c r="E923" s="253" t="s">
        <v>21</v>
      </c>
      <c r="F923" s="254" t="s">
        <v>1319</v>
      </c>
      <c r="G923" s="252"/>
      <c r="H923" s="255">
        <v>4</v>
      </c>
      <c r="I923" s="256"/>
      <c r="J923" s="252"/>
      <c r="K923" s="252"/>
      <c r="L923" s="257"/>
      <c r="M923" s="258"/>
      <c r="N923" s="259"/>
      <c r="O923" s="259"/>
      <c r="P923" s="259"/>
      <c r="Q923" s="259"/>
      <c r="R923" s="259"/>
      <c r="S923" s="259"/>
      <c r="T923" s="260"/>
      <c r="AT923" s="261" t="s">
        <v>195</v>
      </c>
      <c r="AU923" s="261" t="s">
        <v>85</v>
      </c>
      <c r="AV923" s="12" t="s">
        <v>85</v>
      </c>
      <c r="AW923" s="12" t="s">
        <v>39</v>
      </c>
      <c r="AX923" s="12" t="s">
        <v>83</v>
      </c>
      <c r="AY923" s="261" t="s">
        <v>184</v>
      </c>
    </row>
    <row r="924" s="1" customFormat="1" ht="16.5" customHeight="1">
      <c r="B924" s="47"/>
      <c r="C924" s="236" t="s">
        <v>1320</v>
      </c>
      <c r="D924" s="236" t="s">
        <v>186</v>
      </c>
      <c r="E924" s="237" t="s">
        <v>1321</v>
      </c>
      <c r="F924" s="238" t="s">
        <v>1322</v>
      </c>
      <c r="G924" s="239" t="s">
        <v>370</v>
      </c>
      <c r="H924" s="240">
        <v>14.4</v>
      </c>
      <c r="I924" s="241"/>
      <c r="J924" s="242">
        <f>ROUND(I924*H924,2)</f>
        <v>0</v>
      </c>
      <c r="K924" s="238" t="s">
        <v>190</v>
      </c>
      <c r="L924" s="73"/>
      <c r="M924" s="243" t="s">
        <v>21</v>
      </c>
      <c r="N924" s="244" t="s">
        <v>47</v>
      </c>
      <c r="O924" s="48"/>
      <c r="P924" s="245">
        <f>O924*H924</f>
        <v>0</v>
      </c>
      <c r="Q924" s="245">
        <v>0</v>
      </c>
      <c r="R924" s="245">
        <f>Q924*H924</f>
        <v>0</v>
      </c>
      <c r="S924" s="245">
        <v>0.075999999999999998</v>
      </c>
      <c r="T924" s="246">
        <f>S924*H924</f>
        <v>1.0944</v>
      </c>
      <c r="AR924" s="25" t="s">
        <v>191</v>
      </c>
      <c r="AT924" s="25" t="s">
        <v>186</v>
      </c>
      <c r="AU924" s="25" t="s">
        <v>85</v>
      </c>
      <c r="AY924" s="25" t="s">
        <v>184</v>
      </c>
      <c r="BE924" s="247">
        <f>IF(N924="základní",J924,0)</f>
        <v>0</v>
      </c>
      <c r="BF924" s="247">
        <f>IF(N924="snížená",J924,0)</f>
        <v>0</v>
      </c>
      <c r="BG924" s="247">
        <f>IF(N924="zákl. přenesená",J924,0)</f>
        <v>0</v>
      </c>
      <c r="BH924" s="247">
        <f>IF(N924="sníž. přenesená",J924,0)</f>
        <v>0</v>
      </c>
      <c r="BI924" s="247">
        <f>IF(N924="nulová",J924,0)</f>
        <v>0</v>
      </c>
      <c r="BJ924" s="25" t="s">
        <v>83</v>
      </c>
      <c r="BK924" s="247">
        <f>ROUND(I924*H924,2)</f>
        <v>0</v>
      </c>
      <c r="BL924" s="25" t="s">
        <v>191</v>
      </c>
      <c r="BM924" s="25" t="s">
        <v>1323</v>
      </c>
    </row>
    <row r="925" s="12" customFormat="1">
      <c r="B925" s="251"/>
      <c r="C925" s="252"/>
      <c r="D925" s="248" t="s">
        <v>195</v>
      </c>
      <c r="E925" s="253" t="s">
        <v>21</v>
      </c>
      <c r="F925" s="254" t="s">
        <v>1324</v>
      </c>
      <c r="G925" s="252"/>
      <c r="H925" s="255">
        <v>14.4</v>
      </c>
      <c r="I925" s="256"/>
      <c r="J925" s="252"/>
      <c r="K925" s="252"/>
      <c r="L925" s="257"/>
      <c r="M925" s="258"/>
      <c r="N925" s="259"/>
      <c r="O925" s="259"/>
      <c r="P925" s="259"/>
      <c r="Q925" s="259"/>
      <c r="R925" s="259"/>
      <c r="S925" s="259"/>
      <c r="T925" s="260"/>
      <c r="AT925" s="261" t="s">
        <v>195</v>
      </c>
      <c r="AU925" s="261" t="s">
        <v>85</v>
      </c>
      <c r="AV925" s="12" t="s">
        <v>85</v>
      </c>
      <c r="AW925" s="12" t="s">
        <v>39</v>
      </c>
      <c r="AX925" s="12" t="s">
        <v>83</v>
      </c>
      <c r="AY925" s="261" t="s">
        <v>184</v>
      </c>
    </row>
    <row r="926" s="1" customFormat="1" ht="25.5" customHeight="1">
      <c r="B926" s="47"/>
      <c r="C926" s="236" t="s">
        <v>1325</v>
      </c>
      <c r="D926" s="236" t="s">
        <v>186</v>
      </c>
      <c r="E926" s="237" t="s">
        <v>1326</v>
      </c>
      <c r="F926" s="238" t="s">
        <v>1327</v>
      </c>
      <c r="G926" s="239" t="s">
        <v>204</v>
      </c>
      <c r="H926" s="240">
        <v>0.041000000000000002</v>
      </c>
      <c r="I926" s="241"/>
      <c r="J926" s="242">
        <f>ROUND(I926*H926,2)</f>
        <v>0</v>
      </c>
      <c r="K926" s="238" t="s">
        <v>190</v>
      </c>
      <c r="L926" s="73"/>
      <c r="M926" s="243" t="s">
        <v>21</v>
      </c>
      <c r="N926" s="244" t="s">
        <v>47</v>
      </c>
      <c r="O926" s="48"/>
      <c r="P926" s="245">
        <f>O926*H926</f>
        <v>0</v>
      </c>
      <c r="Q926" s="245">
        <v>0</v>
      </c>
      <c r="R926" s="245">
        <f>Q926*H926</f>
        <v>0</v>
      </c>
      <c r="S926" s="245">
        <v>2.3999999999999999</v>
      </c>
      <c r="T926" s="246">
        <f>S926*H926</f>
        <v>0.098400000000000001</v>
      </c>
      <c r="AR926" s="25" t="s">
        <v>191</v>
      </c>
      <c r="AT926" s="25" t="s">
        <v>186</v>
      </c>
      <c r="AU926" s="25" t="s">
        <v>85</v>
      </c>
      <c r="AY926" s="25" t="s">
        <v>184</v>
      </c>
      <c r="BE926" s="247">
        <f>IF(N926="základní",J926,0)</f>
        <v>0</v>
      </c>
      <c r="BF926" s="247">
        <f>IF(N926="snížená",J926,0)</f>
        <v>0</v>
      </c>
      <c r="BG926" s="247">
        <f>IF(N926="zákl. přenesená",J926,0)</f>
        <v>0</v>
      </c>
      <c r="BH926" s="247">
        <f>IF(N926="sníž. přenesená",J926,0)</f>
        <v>0</v>
      </c>
      <c r="BI926" s="247">
        <f>IF(N926="nulová",J926,0)</f>
        <v>0</v>
      </c>
      <c r="BJ926" s="25" t="s">
        <v>83</v>
      </c>
      <c r="BK926" s="247">
        <f>ROUND(I926*H926,2)</f>
        <v>0</v>
      </c>
      <c r="BL926" s="25" t="s">
        <v>191</v>
      </c>
      <c r="BM926" s="25" t="s">
        <v>1328</v>
      </c>
    </row>
    <row r="927" s="1" customFormat="1">
      <c r="B927" s="47"/>
      <c r="C927" s="75"/>
      <c r="D927" s="248" t="s">
        <v>193</v>
      </c>
      <c r="E927" s="75"/>
      <c r="F927" s="249" t="s">
        <v>1329</v>
      </c>
      <c r="G927" s="75"/>
      <c r="H927" s="75"/>
      <c r="I927" s="204"/>
      <c r="J927" s="75"/>
      <c r="K927" s="75"/>
      <c r="L927" s="73"/>
      <c r="M927" s="250"/>
      <c r="N927" s="48"/>
      <c r="O927" s="48"/>
      <c r="P927" s="48"/>
      <c r="Q927" s="48"/>
      <c r="R927" s="48"/>
      <c r="S927" s="48"/>
      <c r="T927" s="96"/>
      <c r="AT927" s="25" t="s">
        <v>193</v>
      </c>
      <c r="AU927" s="25" t="s">
        <v>85</v>
      </c>
    </row>
    <row r="928" s="13" customFormat="1">
      <c r="B928" s="262"/>
      <c r="C928" s="263"/>
      <c r="D928" s="248" t="s">
        <v>195</v>
      </c>
      <c r="E928" s="264" t="s">
        <v>21</v>
      </c>
      <c r="F928" s="265" t="s">
        <v>216</v>
      </c>
      <c r="G928" s="263"/>
      <c r="H928" s="264" t="s">
        <v>21</v>
      </c>
      <c r="I928" s="266"/>
      <c r="J928" s="263"/>
      <c r="K928" s="263"/>
      <c r="L928" s="267"/>
      <c r="M928" s="268"/>
      <c r="N928" s="269"/>
      <c r="O928" s="269"/>
      <c r="P928" s="269"/>
      <c r="Q928" s="269"/>
      <c r="R928" s="269"/>
      <c r="S928" s="269"/>
      <c r="T928" s="270"/>
      <c r="AT928" s="271" t="s">
        <v>195</v>
      </c>
      <c r="AU928" s="271" t="s">
        <v>85</v>
      </c>
      <c r="AV928" s="13" t="s">
        <v>83</v>
      </c>
      <c r="AW928" s="13" t="s">
        <v>39</v>
      </c>
      <c r="AX928" s="13" t="s">
        <v>76</v>
      </c>
      <c r="AY928" s="271" t="s">
        <v>184</v>
      </c>
    </row>
    <row r="929" s="12" customFormat="1">
      <c r="B929" s="251"/>
      <c r="C929" s="252"/>
      <c r="D929" s="248" t="s">
        <v>195</v>
      </c>
      <c r="E929" s="253" t="s">
        <v>21</v>
      </c>
      <c r="F929" s="254" t="s">
        <v>1330</v>
      </c>
      <c r="G929" s="252"/>
      <c r="H929" s="255">
        <v>0.041000000000000002</v>
      </c>
      <c r="I929" s="256"/>
      <c r="J929" s="252"/>
      <c r="K929" s="252"/>
      <c r="L929" s="257"/>
      <c r="M929" s="258"/>
      <c r="N929" s="259"/>
      <c r="O929" s="259"/>
      <c r="P929" s="259"/>
      <c r="Q929" s="259"/>
      <c r="R929" s="259"/>
      <c r="S929" s="259"/>
      <c r="T929" s="260"/>
      <c r="AT929" s="261" t="s">
        <v>195</v>
      </c>
      <c r="AU929" s="261" t="s">
        <v>85</v>
      </c>
      <c r="AV929" s="12" t="s">
        <v>85</v>
      </c>
      <c r="AW929" s="12" t="s">
        <v>39</v>
      </c>
      <c r="AX929" s="12" t="s">
        <v>83</v>
      </c>
      <c r="AY929" s="261" t="s">
        <v>184</v>
      </c>
    </row>
    <row r="930" s="1" customFormat="1" ht="25.5" customHeight="1">
      <c r="B930" s="47"/>
      <c r="C930" s="236" t="s">
        <v>1331</v>
      </c>
      <c r="D930" s="236" t="s">
        <v>186</v>
      </c>
      <c r="E930" s="237" t="s">
        <v>1332</v>
      </c>
      <c r="F930" s="238" t="s">
        <v>1333</v>
      </c>
      <c r="G930" s="239" t="s">
        <v>315</v>
      </c>
      <c r="H930" s="240">
        <v>33.997</v>
      </c>
      <c r="I930" s="241"/>
      <c r="J930" s="242">
        <f>ROUND(I930*H930,2)</f>
        <v>0</v>
      </c>
      <c r="K930" s="238" t="s">
        <v>190</v>
      </c>
      <c r="L930" s="73"/>
      <c r="M930" s="243" t="s">
        <v>21</v>
      </c>
      <c r="N930" s="244" t="s">
        <v>47</v>
      </c>
      <c r="O930" s="48"/>
      <c r="P930" s="245">
        <f>O930*H930</f>
        <v>0</v>
      </c>
      <c r="Q930" s="245">
        <v>0</v>
      </c>
      <c r="R930" s="245">
        <f>Q930*H930</f>
        <v>0</v>
      </c>
      <c r="S930" s="245">
        <v>0.192</v>
      </c>
      <c r="T930" s="246">
        <f>S930*H930</f>
        <v>6.5274239999999999</v>
      </c>
      <c r="AR930" s="25" t="s">
        <v>191</v>
      </c>
      <c r="AT930" s="25" t="s">
        <v>186</v>
      </c>
      <c r="AU930" s="25" t="s">
        <v>85</v>
      </c>
      <c r="AY930" s="25" t="s">
        <v>184</v>
      </c>
      <c r="BE930" s="247">
        <f>IF(N930="základní",J930,0)</f>
        <v>0</v>
      </c>
      <c r="BF930" s="247">
        <f>IF(N930="snížená",J930,0)</f>
        <v>0</v>
      </c>
      <c r="BG930" s="247">
        <f>IF(N930="zákl. přenesená",J930,0)</f>
        <v>0</v>
      </c>
      <c r="BH930" s="247">
        <f>IF(N930="sníž. přenesená",J930,0)</f>
        <v>0</v>
      </c>
      <c r="BI930" s="247">
        <f>IF(N930="nulová",J930,0)</f>
        <v>0</v>
      </c>
      <c r="BJ930" s="25" t="s">
        <v>83</v>
      </c>
      <c r="BK930" s="247">
        <f>ROUND(I930*H930,2)</f>
        <v>0</v>
      </c>
      <c r="BL930" s="25" t="s">
        <v>191</v>
      </c>
      <c r="BM930" s="25" t="s">
        <v>1334</v>
      </c>
    </row>
    <row r="931" s="13" customFormat="1">
      <c r="B931" s="262"/>
      <c r="C931" s="263"/>
      <c r="D931" s="248" t="s">
        <v>195</v>
      </c>
      <c r="E931" s="264" t="s">
        <v>21</v>
      </c>
      <c r="F931" s="265" t="s">
        <v>1335</v>
      </c>
      <c r="G931" s="263"/>
      <c r="H931" s="264" t="s">
        <v>21</v>
      </c>
      <c r="I931" s="266"/>
      <c r="J931" s="263"/>
      <c r="K931" s="263"/>
      <c r="L931" s="267"/>
      <c r="M931" s="268"/>
      <c r="N931" s="269"/>
      <c r="O931" s="269"/>
      <c r="P931" s="269"/>
      <c r="Q931" s="269"/>
      <c r="R931" s="269"/>
      <c r="S931" s="269"/>
      <c r="T931" s="270"/>
      <c r="AT931" s="271" t="s">
        <v>195</v>
      </c>
      <c r="AU931" s="271" t="s">
        <v>85</v>
      </c>
      <c r="AV931" s="13" t="s">
        <v>83</v>
      </c>
      <c r="AW931" s="13" t="s">
        <v>39</v>
      </c>
      <c r="AX931" s="13" t="s">
        <v>76</v>
      </c>
      <c r="AY931" s="271" t="s">
        <v>184</v>
      </c>
    </row>
    <row r="932" s="12" customFormat="1">
      <c r="B932" s="251"/>
      <c r="C932" s="252"/>
      <c r="D932" s="248" t="s">
        <v>195</v>
      </c>
      <c r="E932" s="253" t="s">
        <v>21</v>
      </c>
      <c r="F932" s="254" t="s">
        <v>1336</v>
      </c>
      <c r="G932" s="252"/>
      <c r="H932" s="255">
        <v>1.901</v>
      </c>
      <c r="I932" s="256"/>
      <c r="J932" s="252"/>
      <c r="K932" s="252"/>
      <c r="L932" s="257"/>
      <c r="M932" s="258"/>
      <c r="N932" s="259"/>
      <c r="O932" s="259"/>
      <c r="P932" s="259"/>
      <c r="Q932" s="259"/>
      <c r="R932" s="259"/>
      <c r="S932" s="259"/>
      <c r="T932" s="260"/>
      <c r="AT932" s="261" t="s">
        <v>195</v>
      </c>
      <c r="AU932" s="261" t="s">
        <v>85</v>
      </c>
      <c r="AV932" s="12" t="s">
        <v>85</v>
      </c>
      <c r="AW932" s="12" t="s">
        <v>39</v>
      </c>
      <c r="AX932" s="12" t="s">
        <v>76</v>
      </c>
      <c r="AY932" s="261" t="s">
        <v>184</v>
      </c>
    </row>
    <row r="933" s="12" customFormat="1">
      <c r="B933" s="251"/>
      <c r="C933" s="252"/>
      <c r="D933" s="248" t="s">
        <v>195</v>
      </c>
      <c r="E933" s="253" t="s">
        <v>21</v>
      </c>
      <c r="F933" s="254" t="s">
        <v>1337</v>
      </c>
      <c r="G933" s="252"/>
      <c r="H933" s="255">
        <v>10.734999999999999</v>
      </c>
      <c r="I933" s="256"/>
      <c r="J933" s="252"/>
      <c r="K933" s="252"/>
      <c r="L933" s="257"/>
      <c r="M933" s="258"/>
      <c r="N933" s="259"/>
      <c r="O933" s="259"/>
      <c r="P933" s="259"/>
      <c r="Q933" s="259"/>
      <c r="R933" s="259"/>
      <c r="S933" s="259"/>
      <c r="T933" s="260"/>
      <c r="AT933" s="261" t="s">
        <v>195</v>
      </c>
      <c r="AU933" s="261" t="s">
        <v>85</v>
      </c>
      <c r="AV933" s="12" t="s">
        <v>85</v>
      </c>
      <c r="AW933" s="12" t="s">
        <v>39</v>
      </c>
      <c r="AX933" s="12" t="s">
        <v>76</v>
      </c>
      <c r="AY933" s="261" t="s">
        <v>184</v>
      </c>
    </row>
    <row r="934" s="13" customFormat="1">
      <c r="B934" s="262"/>
      <c r="C934" s="263"/>
      <c r="D934" s="248" t="s">
        <v>195</v>
      </c>
      <c r="E934" s="264" t="s">
        <v>21</v>
      </c>
      <c r="F934" s="265" t="s">
        <v>216</v>
      </c>
      <c r="G934" s="263"/>
      <c r="H934" s="264" t="s">
        <v>21</v>
      </c>
      <c r="I934" s="266"/>
      <c r="J934" s="263"/>
      <c r="K934" s="263"/>
      <c r="L934" s="267"/>
      <c r="M934" s="268"/>
      <c r="N934" s="269"/>
      <c r="O934" s="269"/>
      <c r="P934" s="269"/>
      <c r="Q934" s="269"/>
      <c r="R934" s="269"/>
      <c r="S934" s="269"/>
      <c r="T934" s="270"/>
      <c r="AT934" s="271" t="s">
        <v>195</v>
      </c>
      <c r="AU934" s="271" t="s">
        <v>85</v>
      </c>
      <c r="AV934" s="13" t="s">
        <v>83</v>
      </c>
      <c r="AW934" s="13" t="s">
        <v>39</v>
      </c>
      <c r="AX934" s="13" t="s">
        <v>76</v>
      </c>
      <c r="AY934" s="271" t="s">
        <v>184</v>
      </c>
    </row>
    <row r="935" s="12" customFormat="1">
      <c r="B935" s="251"/>
      <c r="C935" s="252"/>
      <c r="D935" s="248" t="s">
        <v>195</v>
      </c>
      <c r="E935" s="253" t="s">
        <v>21</v>
      </c>
      <c r="F935" s="254" t="s">
        <v>1338</v>
      </c>
      <c r="G935" s="252"/>
      <c r="H935" s="255">
        <v>1.3160000000000001</v>
      </c>
      <c r="I935" s="256"/>
      <c r="J935" s="252"/>
      <c r="K935" s="252"/>
      <c r="L935" s="257"/>
      <c r="M935" s="258"/>
      <c r="N935" s="259"/>
      <c r="O935" s="259"/>
      <c r="P935" s="259"/>
      <c r="Q935" s="259"/>
      <c r="R935" s="259"/>
      <c r="S935" s="259"/>
      <c r="T935" s="260"/>
      <c r="AT935" s="261" t="s">
        <v>195</v>
      </c>
      <c r="AU935" s="261" t="s">
        <v>85</v>
      </c>
      <c r="AV935" s="12" t="s">
        <v>85</v>
      </c>
      <c r="AW935" s="12" t="s">
        <v>39</v>
      </c>
      <c r="AX935" s="12" t="s">
        <v>76</v>
      </c>
      <c r="AY935" s="261" t="s">
        <v>184</v>
      </c>
    </row>
    <row r="936" s="13" customFormat="1">
      <c r="B936" s="262"/>
      <c r="C936" s="263"/>
      <c r="D936" s="248" t="s">
        <v>195</v>
      </c>
      <c r="E936" s="264" t="s">
        <v>21</v>
      </c>
      <c r="F936" s="265" t="s">
        <v>1280</v>
      </c>
      <c r="G936" s="263"/>
      <c r="H936" s="264" t="s">
        <v>21</v>
      </c>
      <c r="I936" s="266"/>
      <c r="J936" s="263"/>
      <c r="K936" s="263"/>
      <c r="L936" s="267"/>
      <c r="M936" s="268"/>
      <c r="N936" s="269"/>
      <c r="O936" s="269"/>
      <c r="P936" s="269"/>
      <c r="Q936" s="269"/>
      <c r="R936" s="269"/>
      <c r="S936" s="269"/>
      <c r="T936" s="270"/>
      <c r="AT936" s="271" t="s">
        <v>195</v>
      </c>
      <c r="AU936" s="271" t="s">
        <v>85</v>
      </c>
      <c r="AV936" s="13" t="s">
        <v>83</v>
      </c>
      <c r="AW936" s="13" t="s">
        <v>39</v>
      </c>
      <c r="AX936" s="13" t="s">
        <v>76</v>
      </c>
      <c r="AY936" s="271" t="s">
        <v>184</v>
      </c>
    </row>
    <row r="937" s="12" customFormat="1">
      <c r="B937" s="251"/>
      <c r="C937" s="252"/>
      <c r="D937" s="248" t="s">
        <v>195</v>
      </c>
      <c r="E937" s="253" t="s">
        <v>21</v>
      </c>
      <c r="F937" s="254" t="s">
        <v>1339</v>
      </c>
      <c r="G937" s="252"/>
      <c r="H937" s="255">
        <v>3.6160000000000001</v>
      </c>
      <c r="I937" s="256"/>
      <c r="J937" s="252"/>
      <c r="K937" s="252"/>
      <c r="L937" s="257"/>
      <c r="M937" s="258"/>
      <c r="N937" s="259"/>
      <c r="O937" s="259"/>
      <c r="P937" s="259"/>
      <c r="Q937" s="259"/>
      <c r="R937" s="259"/>
      <c r="S937" s="259"/>
      <c r="T937" s="260"/>
      <c r="AT937" s="261" t="s">
        <v>195</v>
      </c>
      <c r="AU937" s="261" t="s">
        <v>85</v>
      </c>
      <c r="AV937" s="12" t="s">
        <v>85</v>
      </c>
      <c r="AW937" s="12" t="s">
        <v>39</v>
      </c>
      <c r="AX937" s="12" t="s">
        <v>76</v>
      </c>
      <c r="AY937" s="261" t="s">
        <v>184</v>
      </c>
    </row>
    <row r="938" s="12" customFormat="1">
      <c r="B938" s="251"/>
      <c r="C938" s="252"/>
      <c r="D938" s="248" t="s">
        <v>195</v>
      </c>
      <c r="E938" s="253" t="s">
        <v>21</v>
      </c>
      <c r="F938" s="254" t="s">
        <v>1340</v>
      </c>
      <c r="G938" s="252"/>
      <c r="H938" s="255">
        <v>3.508</v>
      </c>
      <c r="I938" s="256"/>
      <c r="J938" s="252"/>
      <c r="K938" s="252"/>
      <c r="L938" s="257"/>
      <c r="M938" s="258"/>
      <c r="N938" s="259"/>
      <c r="O938" s="259"/>
      <c r="P938" s="259"/>
      <c r="Q938" s="259"/>
      <c r="R938" s="259"/>
      <c r="S938" s="259"/>
      <c r="T938" s="260"/>
      <c r="AT938" s="261" t="s">
        <v>195</v>
      </c>
      <c r="AU938" s="261" t="s">
        <v>85</v>
      </c>
      <c r="AV938" s="12" t="s">
        <v>85</v>
      </c>
      <c r="AW938" s="12" t="s">
        <v>39</v>
      </c>
      <c r="AX938" s="12" t="s">
        <v>76</v>
      </c>
      <c r="AY938" s="261" t="s">
        <v>184</v>
      </c>
    </row>
    <row r="939" s="12" customFormat="1">
      <c r="B939" s="251"/>
      <c r="C939" s="252"/>
      <c r="D939" s="248" t="s">
        <v>195</v>
      </c>
      <c r="E939" s="253" t="s">
        <v>21</v>
      </c>
      <c r="F939" s="254" t="s">
        <v>1341</v>
      </c>
      <c r="G939" s="252"/>
      <c r="H939" s="255">
        <v>12.920999999999999</v>
      </c>
      <c r="I939" s="256"/>
      <c r="J939" s="252"/>
      <c r="K939" s="252"/>
      <c r="L939" s="257"/>
      <c r="M939" s="258"/>
      <c r="N939" s="259"/>
      <c r="O939" s="259"/>
      <c r="P939" s="259"/>
      <c r="Q939" s="259"/>
      <c r="R939" s="259"/>
      <c r="S939" s="259"/>
      <c r="T939" s="260"/>
      <c r="AT939" s="261" t="s">
        <v>195</v>
      </c>
      <c r="AU939" s="261" t="s">
        <v>85</v>
      </c>
      <c r="AV939" s="12" t="s">
        <v>85</v>
      </c>
      <c r="AW939" s="12" t="s">
        <v>39</v>
      </c>
      <c r="AX939" s="12" t="s">
        <v>76</v>
      </c>
      <c r="AY939" s="261" t="s">
        <v>184</v>
      </c>
    </row>
    <row r="940" s="14" customFormat="1">
      <c r="B940" s="272"/>
      <c r="C940" s="273"/>
      <c r="D940" s="248" t="s">
        <v>195</v>
      </c>
      <c r="E940" s="274" t="s">
        <v>21</v>
      </c>
      <c r="F940" s="275" t="s">
        <v>211</v>
      </c>
      <c r="G940" s="273"/>
      <c r="H940" s="276">
        <v>33.997</v>
      </c>
      <c r="I940" s="277"/>
      <c r="J940" s="273"/>
      <c r="K940" s="273"/>
      <c r="L940" s="278"/>
      <c r="M940" s="279"/>
      <c r="N940" s="280"/>
      <c r="O940" s="280"/>
      <c r="P940" s="280"/>
      <c r="Q940" s="280"/>
      <c r="R940" s="280"/>
      <c r="S940" s="280"/>
      <c r="T940" s="281"/>
      <c r="AT940" s="282" t="s">
        <v>195</v>
      </c>
      <c r="AU940" s="282" t="s">
        <v>85</v>
      </c>
      <c r="AV940" s="14" t="s">
        <v>191</v>
      </c>
      <c r="AW940" s="14" t="s">
        <v>39</v>
      </c>
      <c r="AX940" s="14" t="s">
        <v>83</v>
      </c>
      <c r="AY940" s="282" t="s">
        <v>184</v>
      </c>
    </row>
    <row r="941" s="1" customFormat="1" ht="25.5" customHeight="1">
      <c r="B941" s="47"/>
      <c r="C941" s="236" t="s">
        <v>1342</v>
      </c>
      <c r="D941" s="236" t="s">
        <v>186</v>
      </c>
      <c r="E941" s="237" t="s">
        <v>1343</v>
      </c>
      <c r="F941" s="238" t="s">
        <v>1344</v>
      </c>
      <c r="G941" s="239" t="s">
        <v>204</v>
      </c>
      <c r="H941" s="240">
        <v>0.059999999999999998</v>
      </c>
      <c r="I941" s="241"/>
      <c r="J941" s="242">
        <f>ROUND(I941*H941,2)</f>
        <v>0</v>
      </c>
      <c r="K941" s="238" t="s">
        <v>190</v>
      </c>
      <c r="L941" s="73"/>
      <c r="M941" s="243" t="s">
        <v>21</v>
      </c>
      <c r="N941" s="244" t="s">
        <v>47</v>
      </c>
      <c r="O941" s="48"/>
      <c r="P941" s="245">
        <f>O941*H941</f>
        <v>0</v>
      </c>
      <c r="Q941" s="245">
        <v>0</v>
      </c>
      <c r="R941" s="245">
        <f>Q941*H941</f>
        <v>0</v>
      </c>
      <c r="S941" s="245">
        <v>2.2000000000000002</v>
      </c>
      <c r="T941" s="246">
        <f>S941*H941</f>
        <v>0.13200000000000001</v>
      </c>
      <c r="AR941" s="25" t="s">
        <v>191</v>
      </c>
      <c r="AT941" s="25" t="s">
        <v>186</v>
      </c>
      <c r="AU941" s="25" t="s">
        <v>85</v>
      </c>
      <c r="AY941" s="25" t="s">
        <v>184</v>
      </c>
      <c r="BE941" s="247">
        <f>IF(N941="základní",J941,0)</f>
        <v>0</v>
      </c>
      <c r="BF941" s="247">
        <f>IF(N941="snížená",J941,0)</f>
        <v>0</v>
      </c>
      <c r="BG941" s="247">
        <f>IF(N941="zákl. přenesená",J941,0)</f>
        <v>0</v>
      </c>
      <c r="BH941" s="247">
        <f>IF(N941="sníž. přenesená",J941,0)</f>
        <v>0</v>
      </c>
      <c r="BI941" s="247">
        <f>IF(N941="nulová",J941,0)</f>
        <v>0</v>
      </c>
      <c r="BJ941" s="25" t="s">
        <v>83</v>
      </c>
      <c r="BK941" s="247">
        <f>ROUND(I941*H941,2)</f>
        <v>0</v>
      </c>
      <c r="BL941" s="25" t="s">
        <v>191</v>
      </c>
      <c r="BM941" s="25" t="s">
        <v>1345</v>
      </c>
    </row>
    <row r="942" s="13" customFormat="1">
      <c r="B942" s="262"/>
      <c r="C942" s="263"/>
      <c r="D942" s="248" t="s">
        <v>195</v>
      </c>
      <c r="E942" s="264" t="s">
        <v>21</v>
      </c>
      <c r="F942" s="265" t="s">
        <v>216</v>
      </c>
      <c r="G942" s="263"/>
      <c r="H942" s="264" t="s">
        <v>21</v>
      </c>
      <c r="I942" s="266"/>
      <c r="J942" s="263"/>
      <c r="K942" s="263"/>
      <c r="L942" s="267"/>
      <c r="M942" s="268"/>
      <c r="N942" s="269"/>
      <c r="O942" s="269"/>
      <c r="P942" s="269"/>
      <c r="Q942" s="269"/>
      <c r="R942" s="269"/>
      <c r="S942" s="269"/>
      <c r="T942" s="270"/>
      <c r="AT942" s="271" t="s">
        <v>195</v>
      </c>
      <c r="AU942" s="271" t="s">
        <v>85</v>
      </c>
      <c r="AV942" s="13" t="s">
        <v>83</v>
      </c>
      <c r="AW942" s="13" t="s">
        <v>39</v>
      </c>
      <c r="AX942" s="13" t="s">
        <v>76</v>
      </c>
      <c r="AY942" s="271" t="s">
        <v>184</v>
      </c>
    </row>
    <row r="943" s="12" customFormat="1">
      <c r="B943" s="251"/>
      <c r="C943" s="252"/>
      <c r="D943" s="248" t="s">
        <v>195</v>
      </c>
      <c r="E943" s="253" t="s">
        <v>21</v>
      </c>
      <c r="F943" s="254" t="s">
        <v>1346</v>
      </c>
      <c r="G943" s="252"/>
      <c r="H943" s="255">
        <v>0.059999999999999998</v>
      </c>
      <c r="I943" s="256"/>
      <c r="J943" s="252"/>
      <c r="K943" s="252"/>
      <c r="L943" s="257"/>
      <c r="M943" s="258"/>
      <c r="N943" s="259"/>
      <c r="O943" s="259"/>
      <c r="P943" s="259"/>
      <c r="Q943" s="259"/>
      <c r="R943" s="259"/>
      <c r="S943" s="259"/>
      <c r="T943" s="260"/>
      <c r="AT943" s="261" t="s">
        <v>195</v>
      </c>
      <c r="AU943" s="261" t="s">
        <v>85</v>
      </c>
      <c r="AV943" s="12" t="s">
        <v>85</v>
      </c>
      <c r="AW943" s="12" t="s">
        <v>39</v>
      </c>
      <c r="AX943" s="12" t="s">
        <v>83</v>
      </c>
      <c r="AY943" s="261" t="s">
        <v>184</v>
      </c>
    </row>
    <row r="944" s="1" customFormat="1" ht="25.5" customHeight="1">
      <c r="B944" s="47"/>
      <c r="C944" s="236" t="s">
        <v>1347</v>
      </c>
      <c r="D944" s="236" t="s">
        <v>186</v>
      </c>
      <c r="E944" s="237" t="s">
        <v>1348</v>
      </c>
      <c r="F944" s="238" t="s">
        <v>1349</v>
      </c>
      <c r="G944" s="239" t="s">
        <v>204</v>
      </c>
      <c r="H944" s="240">
        <v>1.4970000000000001</v>
      </c>
      <c r="I944" s="241"/>
      <c r="J944" s="242">
        <f>ROUND(I944*H944,2)</f>
        <v>0</v>
      </c>
      <c r="K944" s="238" t="s">
        <v>190</v>
      </c>
      <c r="L944" s="73"/>
      <c r="M944" s="243" t="s">
        <v>21</v>
      </c>
      <c r="N944" s="244" t="s">
        <v>47</v>
      </c>
      <c r="O944" s="48"/>
      <c r="P944" s="245">
        <f>O944*H944</f>
        <v>0</v>
      </c>
      <c r="Q944" s="245">
        <v>0</v>
      </c>
      <c r="R944" s="245">
        <f>Q944*H944</f>
        <v>0</v>
      </c>
      <c r="S944" s="245">
        <v>2.2000000000000002</v>
      </c>
      <c r="T944" s="246">
        <f>S944*H944</f>
        <v>3.2934000000000005</v>
      </c>
      <c r="AR944" s="25" t="s">
        <v>191</v>
      </c>
      <c r="AT944" s="25" t="s">
        <v>186</v>
      </c>
      <c r="AU944" s="25" t="s">
        <v>85</v>
      </c>
      <c r="AY944" s="25" t="s">
        <v>184</v>
      </c>
      <c r="BE944" s="247">
        <f>IF(N944="základní",J944,0)</f>
        <v>0</v>
      </c>
      <c r="BF944" s="247">
        <f>IF(N944="snížená",J944,0)</f>
        <v>0</v>
      </c>
      <c r="BG944" s="247">
        <f>IF(N944="zákl. přenesená",J944,0)</f>
        <v>0</v>
      </c>
      <c r="BH944" s="247">
        <f>IF(N944="sníž. přenesená",J944,0)</f>
        <v>0</v>
      </c>
      <c r="BI944" s="247">
        <f>IF(N944="nulová",J944,0)</f>
        <v>0</v>
      </c>
      <c r="BJ944" s="25" t="s">
        <v>83</v>
      </c>
      <c r="BK944" s="247">
        <f>ROUND(I944*H944,2)</f>
        <v>0</v>
      </c>
      <c r="BL944" s="25" t="s">
        <v>191</v>
      </c>
      <c r="BM944" s="25" t="s">
        <v>1350</v>
      </c>
    </row>
    <row r="945" s="13" customFormat="1">
      <c r="B945" s="262"/>
      <c r="C945" s="263"/>
      <c r="D945" s="248" t="s">
        <v>195</v>
      </c>
      <c r="E945" s="264" t="s">
        <v>21</v>
      </c>
      <c r="F945" s="265" t="s">
        <v>216</v>
      </c>
      <c r="G945" s="263"/>
      <c r="H945" s="264" t="s">
        <v>21</v>
      </c>
      <c r="I945" s="266"/>
      <c r="J945" s="263"/>
      <c r="K945" s="263"/>
      <c r="L945" s="267"/>
      <c r="M945" s="268"/>
      <c r="N945" s="269"/>
      <c r="O945" s="269"/>
      <c r="P945" s="269"/>
      <c r="Q945" s="269"/>
      <c r="R945" s="269"/>
      <c r="S945" s="269"/>
      <c r="T945" s="270"/>
      <c r="AT945" s="271" t="s">
        <v>195</v>
      </c>
      <c r="AU945" s="271" t="s">
        <v>85</v>
      </c>
      <c r="AV945" s="13" t="s">
        <v>83</v>
      </c>
      <c r="AW945" s="13" t="s">
        <v>39</v>
      </c>
      <c r="AX945" s="13" t="s">
        <v>76</v>
      </c>
      <c r="AY945" s="271" t="s">
        <v>184</v>
      </c>
    </row>
    <row r="946" s="12" customFormat="1">
      <c r="B946" s="251"/>
      <c r="C946" s="252"/>
      <c r="D946" s="248" t="s">
        <v>195</v>
      </c>
      <c r="E946" s="253" t="s">
        <v>21</v>
      </c>
      <c r="F946" s="254" t="s">
        <v>1351</v>
      </c>
      <c r="G946" s="252"/>
      <c r="H946" s="255">
        <v>0.13200000000000001</v>
      </c>
      <c r="I946" s="256"/>
      <c r="J946" s="252"/>
      <c r="K946" s="252"/>
      <c r="L946" s="257"/>
      <c r="M946" s="258"/>
      <c r="N946" s="259"/>
      <c r="O946" s="259"/>
      <c r="P946" s="259"/>
      <c r="Q946" s="259"/>
      <c r="R946" s="259"/>
      <c r="S946" s="259"/>
      <c r="T946" s="260"/>
      <c r="AT946" s="261" t="s">
        <v>195</v>
      </c>
      <c r="AU946" s="261" t="s">
        <v>85</v>
      </c>
      <c r="AV946" s="12" t="s">
        <v>85</v>
      </c>
      <c r="AW946" s="12" t="s">
        <v>39</v>
      </c>
      <c r="AX946" s="12" t="s">
        <v>76</v>
      </c>
      <c r="AY946" s="261" t="s">
        <v>184</v>
      </c>
    </row>
    <row r="947" s="12" customFormat="1">
      <c r="B947" s="251"/>
      <c r="C947" s="252"/>
      <c r="D947" s="248" t="s">
        <v>195</v>
      </c>
      <c r="E947" s="253" t="s">
        <v>21</v>
      </c>
      <c r="F947" s="254" t="s">
        <v>1352</v>
      </c>
      <c r="G947" s="252"/>
      <c r="H947" s="255">
        <v>0.33800000000000002</v>
      </c>
      <c r="I947" s="256"/>
      <c r="J947" s="252"/>
      <c r="K947" s="252"/>
      <c r="L947" s="257"/>
      <c r="M947" s="258"/>
      <c r="N947" s="259"/>
      <c r="O947" s="259"/>
      <c r="P947" s="259"/>
      <c r="Q947" s="259"/>
      <c r="R947" s="259"/>
      <c r="S947" s="259"/>
      <c r="T947" s="260"/>
      <c r="AT947" s="261" t="s">
        <v>195</v>
      </c>
      <c r="AU947" s="261" t="s">
        <v>85</v>
      </c>
      <c r="AV947" s="12" t="s">
        <v>85</v>
      </c>
      <c r="AW947" s="12" t="s">
        <v>39</v>
      </c>
      <c r="AX947" s="12" t="s">
        <v>76</v>
      </c>
      <c r="AY947" s="261" t="s">
        <v>184</v>
      </c>
    </row>
    <row r="948" s="12" customFormat="1">
      <c r="B948" s="251"/>
      <c r="C948" s="252"/>
      <c r="D948" s="248" t="s">
        <v>195</v>
      </c>
      <c r="E948" s="253" t="s">
        <v>21</v>
      </c>
      <c r="F948" s="254" t="s">
        <v>1353</v>
      </c>
      <c r="G948" s="252"/>
      <c r="H948" s="255">
        <v>0.33800000000000002</v>
      </c>
      <c r="I948" s="256"/>
      <c r="J948" s="252"/>
      <c r="K948" s="252"/>
      <c r="L948" s="257"/>
      <c r="M948" s="258"/>
      <c r="N948" s="259"/>
      <c r="O948" s="259"/>
      <c r="P948" s="259"/>
      <c r="Q948" s="259"/>
      <c r="R948" s="259"/>
      <c r="S948" s="259"/>
      <c r="T948" s="260"/>
      <c r="AT948" s="261" t="s">
        <v>195</v>
      </c>
      <c r="AU948" s="261" t="s">
        <v>85</v>
      </c>
      <c r="AV948" s="12" t="s">
        <v>85</v>
      </c>
      <c r="AW948" s="12" t="s">
        <v>39</v>
      </c>
      <c r="AX948" s="12" t="s">
        <v>76</v>
      </c>
      <c r="AY948" s="261" t="s">
        <v>184</v>
      </c>
    </row>
    <row r="949" s="12" customFormat="1">
      <c r="B949" s="251"/>
      <c r="C949" s="252"/>
      <c r="D949" s="248" t="s">
        <v>195</v>
      </c>
      <c r="E949" s="253" t="s">
        <v>21</v>
      </c>
      <c r="F949" s="254" t="s">
        <v>1354</v>
      </c>
      <c r="G949" s="252"/>
      <c r="H949" s="255">
        <v>0.33800000000000002</v>
      </c>
      <c r="I949" s="256"/>
      <c r="J949" s="252"/>
      <c r="K949" s="252"/>
      <c r="L949" s="257"/>
      <c r="M949" s="258"/>
      <c r="N949" s="259"/>
      <c r="O949" s="259"/>
      <c r="P949" s="259"/>
      <c r="Q949" s="259"/>
      <c r="R949" s="259"/>
      <c r="S949" s="259"/>
      <c r="T949" s="260"/>
      <c r="AT949" s="261" t="s">
        <v>195</v>
      </c>
      <c r="AU949" s="261" t="s">
        <v>85</v>
      </c>
      <c r="AV949" s="12" t="s">
        <v>85</v>
      </c>
      <c r="AW949" s="12" t="s">
        <v>39</v>
      </c>
      <c r="AX949" s="12" t="s">
        <v>76</v>
      </c>
      <c r="AY949" s="261" t="s">
        <v>184</v>
      </c>
    </row>
    <row r="950" s="12" customFormat="1">
      <c r="B950" s="251"/>
      <c r="C950" s="252"/>
      <c r="D950" s="248" t="s">
        <v>195</v>
      </c>
      <c r="E950" s="253" t="s">
        <v>21</v>
      </c>
      <c r="F950" s="254" t="s">
        <v>1355</v>
      </c>
      <c r="G950" s="252"/>
      <c r="H950" s="255">
        <v>0.35099999999999998</v>
      </c>
      <c r="I950" s="256"/>
      <c r="J950" s="252"/>
      <c r="K950" s="252"/>
      <c r="L950" s="257"/>
      <c r="M950" s="258"/>
      <c r="N950" s="259"/>
      <c r="O950" s="259"/>
      <c r="P950" s="259"/>
      <c r="Q950" s="259"/>
      <c r="R950" s="259"/>
      <c r="S950" s="259"/>
      <c r="T950" s="260"/>
      <c r="AT950" s="261" t="s">
        <v>195</v>
      </c>
      <c r="AU950" s="261" t="s">
        <v>85</v>
      </c>
      <c r="AV950" s="12" t="s">
        <v>85</v>
      </c>
      <c r="AW950" s="12" t="s">
        <v>39</v>
      </c>
      <c r="AX950" s="12" t="s">
        <v>76</v>
      </c>
      <c r="AY950" s="261" t="s">
        <v>184</v>
      </c>
    </row>
    <row r="951" s="14" customFormat="1">
      <c r="B951" s="272"/>
      <c r="C951" s="273"/>
      <c r="D951" s="248" t="s">
        <v>195</v>
      </c>
      <c r="E951" s="274" t="s">
        <v>21</v>
      </c>
      <c r="F951" s="275" t="s">
        <v>211</v>
      </c>
      <c r="G951" s="273"/>
      <c r="H951" s="276">
        <v>1.4970000000000001</v>
      </c>
      <c r="I951" s="277"/>
      <c r="J951" s="273"/>
      <c r="K951" s="273"/>
      <c r="L951" s="278"/>
      <c r="M951" s="279"/>
      <c r="N951" s="280"/>
      <c r="O951" s="280"/>
      <c r="P951" s="280"/>
      <c r="Q951" s="280"/>
      <c r="R951" s="280"/>
      <c r="S951" s="280"/>
      <c r="T951" s="281"/>
      <c r="AT951" s="282" t="s">
        <v>195</v>
      </c>
      <c r="AU951" s="282" t="s">
        <v>85</v>
      </c>
      <c r="AV951" s="14" t="s">
        <v>191</v>
      </c>
      <c r="AW951" s="14" t="s">
        <v>39</v>
      </c>
      <c r="AX951" s="14" t="s">
        <v>83</v>
      </c>
      <c r="AY951" s="282" t="s">
        <v>184</v>
      </c>
    </row>
    <row r="952" s="1" customFormat="1" ht="25.5" customHeight="1">
      <c r="B952" s="47"/>
      <c r="C952" s="236" t="s">
        <v>1356</v>
      </c>
      <c r="D952" s="236" t="s">
        <v>186</v>
      </c>
      <c r="E952" s="237" t="s">
        <v>1357</v>
      </c>
      <c r="F952" s="238" t="s">
        <v>1358</v>
      </c>
      <c r="G952" s="239" t="s">
        <v>204</v>
      </c>
      <c r="H952" s="240">
        <v>9.8330000000000002</v>
      </c>
      <c r="I952" s="241"/>
      <c r="J952" s="242">
        <f>ROUND(I952*H952,2)</f>
        <v>0</v>
      </c>
      <c r="K952" s="238" t="s">
        <v>190</v>
      </c>
      <c r="L952" s="73"/>
      <c r="M952" s="243" t="s">
        <v>21</v>
      </c>
      <c r="N952" s="244" t="s">
        <v>47</v>
      </c>
      <c r="O952" s="48"/>
      <c r="P952" s="245">
        <f>O952*H952</f>
        <v>0</v>
      </c>
      <c r="Q952" s="245">
        <v>0</v>
      </c>
      <c r="R952" s="245">
        <f>Q952*H952</f>
        <v>0</v>
      </c>
      <c r="S952" s="245">
        <v>2.2000000000000002</v>
      </c>
      <c r="T952" s="246">
        <f>S952*H952</f>
        <v>21.632600000000004</v>
      </c>
      <c r="AR952" s="25" t="s">
        <v>191</v>
      </c>
      <c r="AT952" s="25" t="s">
        <v>186</v>
      </c>
      <c r="AU952" s="25" t="s">
        <v>85</v>
      </c>
      <c r="AY952" s="25" t="s">
        <v>184</v>
      </c>
      <c r="BE952" s="247">
        <f>IF(N952="základní",J952,0)</f>
        <v>0</v>
      </c>
      <c r="BF952" s="247">
        <f>IF(N952="snížená",J952,0)</f>
        <v>0</v>
      </c>
      <c r="BG952" s="247">
        <f>IF(N952="zákl. přenesená",J952,0)</f>
        <v>0</v>
      </c>
      <c r="BH952" s="247">
        <f>IF(N952="sníž. přenesená",J952,0)</f>
        <v>0</v>
      </c>
      <c r="BI952" s="247">
        <f>IF(N952="nulová",J952,0)</f>
        <v>0</v>
      </c>
      <c r="BJ952" s="25" t="s">
        <v>83</v>
      </c>
      <c r="BK952" s="247">
        <f>ROUND(I952*H952,2)</f>
        <v>0</v>
      </c>
      <c r="BL952" s="25" t="s">
        <v>191</v>
      </c>
      <c r="BM952" s="25" t="s">
        <v>1359</v>
      </c>
    </row>
    <row r="953" s="13" customFormat="1">
      <c r="B953" s="262"/>
      <c r="C953" s="263"/>
      <c r="D953" s="248" t="s">
        <v>195</v>
      </c>
      <c r="E953" s="264" t="s">
        <v>21</v>
      </c>
      <c r="F953" s="265" t="s">
        <v>216</v>
      </c>
      <c r="G953" s="263"/>
      <c r="H953" s="264" t="s">
        <v>21</v>
      </c>
      <c r="I953" s="266"/>
      <c r="J953" s="263"/>
      <c r="K953" s="263"/>
      <c r="L953" s="267"/>
      <c r="M953" s="268"/>
      <c r="N953" s="269"/>
      <c r="O953" s="269"/>
      <c r="P953" s="269"/>
      <c r="Q953" s="269"/>
      <c r="R953" s="269"/>
      <c r="S953" s="269"/>
      <c r="T953" s="270"/>
      <c r="AT953" s="271" t="s">
        <v>195</v>
      </c>
      <c r="AU953" s="271" t="s">
        <v>85</v>
      </c>
      <c r="AV953" s="13" t="s">
        <v>83</v>
      </c>
      <c r="AW953" s="13" t="s">
        <v>39</v>
      </c>
      <c r="AX953" s="13" t="s">
        <v>76</v>
      </c>
      <c r="AY953" s="271" t="s">
        <v>184</v>
      </c>
    </row>
    <row r="954" s="12" customFormat="1">
      <c r="B954" s="251"/>
      <c r="C954" s="252"/>
      <c r="D954" s="248" t="s">
        <v>195</v>
      </c>
      <c r="E954" s="253" t="s">
        <v>21</v>
      </c>
      <c r="F954" s="254" t="s">
        <v>1360</v>
      </c>
      <c r="G954" s="252"/>
      <c r="H954" s="255">
        <v>1.0820000000000001</v>
      </c>
      <c r="I954" s="256"/>
      <c r="J954" s="252"/>
      <c r="K954" s="252"/>
      <c r="L954" s="257"/>
      <c r="M954" s="258"/>
      <c r="N954" s="259"/>
      <c r="O954" s="259"/>
      <c r="P954" s="259"/>
      <c r="Q954" s="259"/>
      <c r="R954" s="259"/>
      <c r="S954" s="259"/>
      <c r="T954" s="260"/>
      <c r="AT954" s="261" t="s">
        <v>195</v>
      </c>
      <c r="AU954" s="261" t="s">
        <v>85</v>
      </c>
      <c r="AV954" s="12" t="s">
        <v>85</v>
      </c>
      <c r="AW954" s="12" t="s">
        <v>39</v>
      </c>
      <c r="AX954" s="12" t="s">
        <v>76</v>
      </c>
      <c r="AY954" s="261" t="s">
        <v>184</v>
      </c>
    </row>
    <row r="955" s="12" customFormat="1">
      <c r="B955" s="251"/>
      <c r="C955" s="252"/>
      <c r="D955" s="248" t="s">
        <v>195</v>
      </c>
      <c r="E955" s="253" t="s">
        <v>21</v>
      </c>
      <c r="F955" s="254" t="s">
        <v>1361</v>
      </c>
      <c r="G955" s="252"/>
      <c r="H955" s="255">
        <v>1.782</v>
      </c>
      <c r="I955" s="256"/>
      <c r="J955" s="252"/>
      <c r="K955" s="252"/>
      <c r="L955" s="257"/>
      <c r="M955" s="258"/>
      <c r="N955" s="259"/>
      <c r="O955" s="259"/>
      <c r="P955" s="259"/>
      <c r="Q955" s="259"/>
      <c r="R955" s="259"/>
      <c r="S955" s="259"/>
      <c r="T955" s="260"/>
      <c r="AT955" s="261" t="s">
        <v>195</v>
      </c>
      <c r="AU955" s="261" t="s">
        <v>85</v>
      </c>
      <c r="AV955" s="12" t="s">
        <v>85</v>
      </c>
      <c r="AW955" s="12" t="s">
        <v>39</v>
      </c>
      <c r="AX955" s="12" t="s">
        <v>76</v>
      </c>
      <c r="AY955" s="261" t="s">
        <v>184</v>
      </c>
    </row>
    <row r="956" s="12" customFormat="1">
      <c r="B956" s="251"/>
      <c r="C956" s="252"/>
      <c r="D956" s="248" t="s">
        <v>195</v>
      </c>
      <c r="E956" s="253" t="s">
        <v>21</v>
      </c>
      <c r="F956" s="254" t="s">
        <v>1362</v>
      </c>
      <c r="G956" s="252"/>
      <c r="H956" s="255">
        <v>1.7490000000000001</v>
      </c>
      <c r="I956" s="256"/>
      <c r="J956" s="252"/>
      <c r="K956" s="252"/>
      <c r="L956" s="257"/>
      <c r="M956" s="258"/>
      <c r="N956" s="259"/>
      <c r="O956" s="259"/>
      <c r="P956" s="259"/>
      <c r="Q956" s="259"/>
      <c r="R956" s="259"/>
      <c r="S956" s="259"/>
      <c r="T956" s="260"/>
      <c r="AT956" s="261" t="s">
        <v>195</v>
      </c>
      <c r="AU956" s="261" t="s">
        <v>85</v>
      </c>
      <c r="AV956" s="12" t="s">
        <v>85</v>
      </c>
      <c r="AW956" s="12" t="s">
        <v>39</v>
      </c>
      <c r="AX956" s="12" t="s">
        <v>76</v>
      </c>
      <c r="AY956" s="261" t="s">
        <v>184</v>
      </c>
    </row>
    <row r="957" s="12" customFormat="1">
      <c r="B957" s="251"/>
      <c r="C957" s="252"/>
      <c r="D957" s="248" t="s">
        <v>195</v>
      </c>
      <c r="E957" s="253" t="s">
        <v>21</v>
      </c>
      <c r="F957" s="254" t="s">
        <v>1363</v>
      </c>
      <c r="G957" s="252"/>
      <c r="H957" s="255">
        <v>1.3240000000000001</v>
      </c>
      <c r="I957" s="256"/>
      <c r="J957" s="252"/>
      <c r="K957" s="252"/>
      <c r="L957" s="257"/>
      <c r="M957" s="258"/>
      <c r="N957" s="259"/>
      <c r="O957" s="259"/>
      <c r="P957" s="259"/>
      <c r="Q957" s="259"/>
      <c r="R957" s="259"/>
      <c r="S957" s="259"/>
      <c r="T957" s="260"/>
      <c r="AT957" s="261" t="s">
        <v>195</v>
      </c>
      <c r="AU957" s="261" t="s">
        <v>85</v>
      </c>
      <c r="AV957" s="12" t="s">
        <v>85</v>
      </c>
      <c r="AW957" s="12" t="s">
        <v>39</v>
      </c>
      <c r="AX957" s="12" t="s">
        <v>76</v>
      </c>
      <c r="AY957" s="261" t="s">
        <v>184</v>
      </c>
    </row>
    <row r="958" s="13" customFormat="1">
      <c r="B958" s="262"/>
      <c r="C958" s="263"/>
      <c r="D958" s="248" t="s">
        <v>195</v>
      </c>
      <c r="E958" s="264" t="s">
        <v>21</v>
      </c>
      <c r="F958" s="265" t="s">
        <v>221</v>
      </c>
      <c r="G958" s="263"/>
      <c r="H958" s="264" t="s">
        <v>21</v>
      </c>
      <c r="I958" s="266"/>
      <c r="J958" s="263"/>
      <c r="K958" s="263"/>
      <c r="L958" s="267"/>
      <c r="M958" s="268"/>
      <c r="N958" s="269"/>
      <c r="O958" s="269"/>
      <c r="P958" s="269"/>
      <c r="Q958" s="269"/>
      <c r="R958" s="269"/>
      <c r="S958" s="269"/>
      <c r="T958" s="270"/>
      <c r="AT958" s="271" t="s">
        <v>195</v>
      </c>
      <c r="AU958" s="271" t="s">
        <v>85</v>
      </c>
      <c r="AV958" s="13" t="s">
        <v>83</v>
      </c>
      <c r="AW958" s="13" t="s">
        <v>39</v>
      </c>
      <c r="AX958" s="13" t="s">
        <v>76</v>
      </c>
      <c r="AY958" s="271" t="s">
        <v>184</v>
      </c>
    </row>
    <row r="959" s="12" customFormat="1">
      <c r="B959" s="251"/>
      <c r="C959" s="252"/>
      <c r="D959" s="248" t="s">
        <v>195</v>
      </c>
      <c r="E959" s="253" t="s">
        <v>21</v>
      </c>
      <c r="F959" s="254" t="s">
        <v>999</v>
      </c>
      <c r="G959" s="252"/>
      <c r="H959" s="255">
        <v>0.84899999999999998</v>
      </c>
      <c r="I959" s="256"/>
      <c r="J959" s="252"/>
      <c r="K959" s="252"/>
      <c r="L959" s="257"/>
      <c r="M959" s="258"/>
      <c r="N959" s="259"/>
      <c r="O959" s="259"/>
      <c r="P959" s="259"/>
      <c r="Q959" s="259"/>
      <c r="R959" s="259"/>
      <c r="S959" s="259"/>
      <c r="T959" s="260"/>
      <c r="AT959" s="261" t="s">
        <v>195</v>
      </c>
      <c r="AU959" s="261" t="s">
        <v>85</v>
      </c>
      <c r="AV959" s="12" t="s">
        <v>85</v>
      </c>
      <c r="AW959" s="12" t="s">
        <v>39</v>
      </c>
      <c r="AX959" s="12" t="s">
        <v>76</v>
      </c>
      <c r="AY959" s="261" t="s">
        <v>184</v>
      </c>
    </row>
    <row r="960" s="12" customFormat="1">
      <c r="B960" s="251"/>
      <c r="C960" s="252"/>
      <c r="D960" s="248" t="s">
        <v>195</v>
      </c>
      <c r="E960" s="253" t="s">
        <v>21</v>
      </c>
      <c r="F960" s="254" t="s">
        <v>1364</v>
      </c>
      <c r="G960" s="252"/>
      <c r="H960" s="255">
        <v>0.90600000000000003</v>
      </c>
      <c r="I960" s="256"/>
      <c r="J960" s="252"/>
      <c r="K960" s="252"/>
      <c r="L960" s="257"/>
      <c r="M960" s="258"/>
      <c r="N960" s="259"/>
      <c r="O960" s="259"/>
      <c r="P960" s="259"/>
      <c r="Q960" s="259"/>
      <c r="R960" s="259"/>
      <c r="S960" s="259"/>
      <c r="T960" s="260"/>
      <c r="AT960" s="261" t="s">
        <v>195</v>
      </c>
      <c r="AU960" s="261" t="s">
        <v>85</v>
      </c>
      <c r="AV960" s="12" t="s">
        <v>85</v>
      </c>
      <c r="AW960" s="12" t="s">
        <v>39</v>
      </c>
      <c r="AX960" s="12" t="s">
        <v>76</v>
      </c>
      <c r="AY960" s="261" t="s">
        <v>184</v>
      </c>
    </row>
    <row r="961" s="12" customFormat="1">
      <c r="B961" s="251"/>
      <c r="C961" s="252"/>
      <c r="D961" s="248" t="s">
        <v>195</v>
      </c>
      <c r="E961" s="253" t="s">
        <v>21</v>
      </c>
      <c r="F961" s="254" t="s">
        <v>1365</v>
      </c>
      <c r="G961" s="252"/>
      <c r="H961" s="255">
        <v>0.49099999999999999</v>
      </c>
      <c r="I961" s="256"/>
      <c r="J961" s="252"/>
      <c r="K961" s="252"/>
      <c r="L961" s="257"/>
      <c r="M961" s="258"/>
      <c r="N961" s="259"/>
      <c r="O961" s="259"/>
      <c r="P961" s="259"/>
      <c r="Q961" s="259"/>
      <c r="R961" s="259"/>
      <c r="S961" s="259"/>
      <c r="T961" s="260"/>
      <c r="AT961" s="261" t="s">
        <v>195</v>
      </c>
      <c r="AU961" s="261" t="s">
        <v>85</v>
      </c>
      <c r="AV961" s="12" t="s">
        <v>85</v>
      </c>
      <c r="AW961" s="12" t="s">
        <v>39</v>
      </c>
      <c r="AX961" s="12" t="s">
        <v>76</v>
      </c>
      <c r="AY961" s="261" t="s">
        <v>184</v>
      </c>
    </row>
    <row r="962" s="12" customFormat="1">
      <c r="B962" s="251"/>
      <c r="C962" s="252"/>
      <c r="D962" s="248" t="s">
        <v>195</v>
      </c>
      <c r="E962" s="253" t="s">
        <v>21</v>
      </c>
      <c r="F962" s="254" t="s">
        <v>1366</v>
      </c>
      <c r="G962" s="252"/>
      <c r="H962" s="255">
        <v>0.34699999999999998</v>
      </c>
      <c r="I962" s="256"/>
      <c r="J962" s="252"/>
      <c r="K962" s="252"/>
      <c r="L962" s="257"/>
      <c r="M962" s="258"/>
      <c r="N962" s="259"/>
      <c r="O962" s="259"/>
      <c r="P962" s="259"/>
      <c r="Q962" s="259"/>
      <c r="R962" s="259"/>
      <c r="S962" s="259"/>
      <c r="T962" s="260"/>
      <c r="AT962" s="261" t="s">
        <v>195</v>
      </c>
      <c r="AU962" s="261" t="s">
        <v>85</v>
      </c>
      <c r="AV962" s="12" t="s">
        <v>85</v>
      </c>
      <c r="AW962" s="12" t="s">
        <v>39</v>
      </c>
      <c r="AX962" s="12" t="s">
        <v>76</v>
      </c>
      <c r="AY962" s="261" t="s">
        <v>184</v>
      </c>
    </row>
    <row r="963" s="12" customFormat="1">
      <c r="B963" s="251"/>
      <c r="C963" s="252"/>
      <c r="D963" s="248" t="s">
        <v>195</v>
      </c>
      <c r="E963" s="253" t="s">
        <v>21</v>
      </c>
      <c r="F963" s="254" t="s">
        <v>1367</v>
      </c>
      <c r="G963" s="252"/>
      <c r="H963" s="255">
        <v>1.3029999999999999</v>
      </c>
      <c r="I963" s="256"/>
      <c r="J963" s="252"/>
      <c r="K963" s="252"/>
      <c r="L963" s="257"/>
      <c r="M963" s="258"/>
      <c r="N963" s="259"/>
      <c r="O963" s="259"/>
      <c r="P963" s="259"/>
      <c r="Q963" s="259"/>
      <c r="R963" s="259"/>
      <c r="S963" s="259"/>
      <c r="T963" s="260"/>
      <c r="AT963" s="261" t="s">
        <v>195</v>
      </c>
      <c r="AU963" s="261" t="s">
        <v>85</v>
      </c>
      <c r="AV963" s="12" t="s">
        <v>85</v>
      </c>
      <c r="AW963" s="12" t="s">
        <v>39</v>
      </c>
      <c r="AX963" s="12" t="s">
        <v>76</v>
      </c>
      <c r="AY963" s="261" t="s">
        <v>184</v>
      </c>
    </row>
    <row r="964" s="14" customFormat="1">
      <c r="B964" s="272"/>
      <c r="C964" s="273"/>
      <c r="D964" s="248" t="s">
        <v>195</v>
      </c>
      <c r="E964" s="274" t="s">
        <v>21</v>
      </c>
      <c r="F964" s="275" t="s">
        <v>211</v>
      </c>
      <c r="G964" s="273"/>
      <c r="H964" s="276">
        <v>9.8330000000000002</v>
      </c>
      <c r="I964" s="277"/>
      <c r="J964" s="273"/>
      <c r="K964" s="273"/>
      <c r="L964" s="278"/>
      <c r="M964" s="279"/>
      <c r="N964" s="280"/>
      <c r="O964" s="280"/>
      <c r="P964" s="280"/>
      <c r="Q964" s="280"/>
      <c r="R964" s="280"/>
      <c r="S964" s="280"/>
      <c r="T964" s="281"/>
      <c r="AT964" s="282" t="s">
        <v>195</v>
      </c>
      <c r="AU964" s="282" t="s">
        <v>85</v>
      </c>
      <c r="AV964" s="14" t="s">
        <v>191</v>
      </c>
      <c r="AW964" s="14" t="s">
        <v>39</v>
      </c>
      <c r="AX964" s="14" t="s">
        <v>83</v>
      </c>
      <c r="AY964" s="282" t="s">
        <v>184</v>
      </c>
    </row>
    <row r="965" s="1" customFormat="1" ht="25.5" customHeight="1">
      <c r="B965" s="47"/>
      <c r="C965" s="236" t="s">
        <v>1368</v>
      </c>
      <c r="D965" s="236" t="s">
        <v>186</v>
      </c>
      <c r="E965" s="237" t="s">
        <v>1369</v>
      </c>
      <c r="F965" s="238" t="s">
        <v>1370</v>
      </c>
      <c r="G965" s="239" t="s">
        <v>204</v>
      </c>
      <c r="H965" s="240">
        <v>0.073999999999999996</v>
      </c>
      <c r="I965" s="241"/>
      <c r="J965" s="242">
        <f>ROUND(I965*H965,2)</f>
        <v>0</v>
      </c>
      <c r="K965" s="238" t="s">
        <v>190</v>
      </c>
      <c r="L965" s="73"/>
      <c r="M965" s="243" t="s">
        <v>21</v>
      </c>
      <c r="N965" s="244" t="s">
        <v>47</v>
      </c>
      <c r="O965" s="48"/>
      <c r="P965" s="245">
        <f>O965*H965</f>
        <v>0</v>
      </c>
      <c r="Q965" s="245">
        <v>0</v>
      </c>
      <c r="R965" s="245">
        <f>Q965*H965</f>
        <v>0</v>
      </c>
      <c r="S965" s="245">
        <v>2.2000000000000002</v>
      </c>
      <c r="T965" s="246">
        <f>S965*H965</f>
        <v>0.1628</v>
      </c>
      <c r="AR965" s="25" t="s">
        <v>191</v>
      </c>
      <c r="AT965" s="25" t="s">
        <v>186</v>
      </c>
      <c r="AU965" s="25" t="s">
        <v>85</v>
      </c>
      <c r="AY965" s="25" t="s">
        <v>184</v>
      </c>
      <c r="BE965" s="247">
        <f>IF(N965="základní",J965,0)</f>
        <v>0</v>
      </c>
      <c r="BF965" s="247">
        <f>IF(N965="snížená",J965,0)</f>
        <v>0</v>
      </c>
      <c r="BG965" s="247">
        <f>IF(N965="zákl. přenesená",J965,0)</f>
        <v>0</v>
      </c>
      <c r="BH965" s="247">
        <f>IF(N965="sníž. přenesená",J965,0)</f>
        <v>0</v>
      </c>
      <c r="BI965" s="247">
        <f>IF(N965="nulová",J965,0)</f>
        <v>0</v>
      </c>
      <c r="BJ965" s="25" t="s">
        <v>83</v>
      </c>
      <c r="BK965" s="247">
        <f>ROUND(I965*H965,2)</f>
        <v>0</v>
      </c>
      <c r="BL965" s="25" t="s">
        <v>191</v>
      </c>
      <c r="BM965" s="25" t="s">
        <v>1371</v>
      </c>
    </row>
    <row r="966" s="13" customFormat="1">
      <c r="B966" s="262"/>
      <c r="C966" s="263"/>
      <c r="D966" s="248" t="s">
        <v>195</v>
      </c>
      <c r="E966" s="264" t="s">
        <v>21</v>
      </c>
      <c r="F966" s="265" t="s">
        <v>216</v>
      </c>
      <c r="G966" s="263"/>
      <c r="H966" s="264" t="s">
        <v>21</v>
      </c>
      <c r="I966" s="266"/>
      <c r="J966" s="263"/>
      <c r="K966" s="263"/>
      <c r="L966" s="267"/>
      <c r="M966" s="268"/>
      <c r="N966" s="269"/>
      <c r="O966" s="269"/>
      <c r="P966" s="269"/>
      <c r="Q966" s="269"/>
      <c r="R966" s="269"/>
      <c r="S966" s="269"/>
      <c r="T966" s="270"/>
      <c r="AT966" s="271" t="s">
        <v>195</v>
      </c>
      <c r="AU966" s="271" t="s">
        <v>85</v>
      </c>
      <c r="AV966" s="13" t="s">
        <v>83</v>
      </c>
      <c r="AW966" s="13" t="s">
        <v>39</v>
      </c>
      <c r="AX966" s="13" t="s">
        <v>76</v>
      </c>
      <c r="AY966" s="271" t="s">
        <v>184</v>
      </c>
    </row>
    <row r="967" s="12" customFormat="1">
      <c r="B967" s="251"/>
      <c r="C967" s="252"/>
      <c r="D967" s="248" t="s">
        <v>195</v>
      </c>
      <c r="E967" s="253" t="s">
        <v>21</v>
      </c>
      <c r="F967" s="254" t="s">
        <v>1372</v>
      </c>
      <c r="G967" s="252"/>
      <c r="H967" s="255">
        <v>0.073999999999999996</v>
      </c>
      <c r="I967" s="256"/>
      <c r="J967" s="252"/>
      <c r="K967" s="252"/>
      <c r="L967" s="257"/>
      <c r="M967" s="258"/>
      <c r="N967" s="259"/>
      <c r="O967" s="259"/>
      <c r="P967" s="259"/>
      <c r="Q967" s="259"/>
      <c r="R967" s="259"/>
      <c r="S967" s="259"/>
      <c r="T967" s="260"/>
      <c r="AT967" s="261" t="s">
        <v>195</v>
      </c>
      <c r="AU967" s="261" t="s">
        <v>85</v>
      </c>
      <c r="AV967" s="12" t="s">
        <v>85</v>
      </c>
      <c r="AW967" s="12" t="s">
        <v>39</v>
      </c>
      <c r="AX967" s="12" t="s">
        <v>83</v>
      </c>
      <c r="AY967" s="261" t="s">
        <v>184</v>
      </c>
    </row>
    <row r="968" s="1" customFormat="1" ht="25.5" customHeight="1">
      <c r="B968" s="47"/>
      <c r="C968" s="236" t="s">
        <v>1373</v>
      </c>
      <c r="D968" s="236" t="s">
        <v>186</v>
      </c>
      <c r="E968" s="237" t="s">
        <v>1374</v>
      </c>
      <c r="F968" s="238" t="s">
        <v>1375</v>
      </c>
      <c r="G968" s="239" t="s">
        <v>204</v>
      </c>
      <c r="H968" s="240">
        <v>1.4870000000000001</v>
      </c>
      <c r="I968" s="241"/>
      <c r="J968" s="242">
        <f>ROUND(I968*H968,2)</f>
        <v>0</v>
      </c>
      <c r="K968" s="238" t="s">
        <v>190</v>
      </c>
      <c r="L968" s="73"/>
      <c r="M968" s="243" t="s">
        <v>21</v>
      </c>
      <c r="N968" s="244" t="s">
        <v>47</v>
      </c>
      <c r="O968" s="48"/>
      <c r="P968" s="245">
        <f>O968*H968</f>
        <v>0</v>
      </c>
      <c r="Q968" s="245">
        <v>0</v>
      </c>
      <c r="R968" s="245">
        <f>Q968*H968</f>
        <v>0</v>
      </c>
      <c r="S968" s="245">
        <v>2.2000000000000002</v>
      </c>
      <c r="T968" s="246">
        <f>S968*H968</f>
        <v>3.2714000000000003</v>
      </c>
      <c r="AR968" s="25" t="s">
        <v>191</v>
      </c>
      <c r="AT968" s="25" t="s">
        <v>186</v>
      </c>
      <c r="AU968" s="25" t="s">
        <v>85</v>
      </c>
      <c r="AY968" s="25" t="s">
        <v>184</v>
      </c>
      <c r="BE968" s="247">
        <f>IF(N968="základní",J968,0)</f>
        <v>0</v>
      </c>
      <c r="BF968" s="247">
        <f>IF(N968="snížená",J968,0)</f>
        <v>0</v>
      </c>
      <c r="BG968" s="247">
        <f>IF(N968="zákl. přenesená",J968,0)</f>
        <v>0</v>
      </c>
      <c r="BH968" s="247">
        <f>IF(N968="sníž. přenesená",J968,0)</f>
        <v>0</v>
      </c>
      <c r="BI968" s="247">
        <f>IF(N968="nulová",J968,0)</f>
        <v>0</v>
      </c>
      <c r="BJ968" s="25" t="s">
        <v>83</v>
      </c>
      <c r="BK968" s="247">
        <f>ROUND(I968*H968,2)</f>
        <v>0</v>
      </c>
      <c r="BL968" s="25" t="s">
        <v>191</v>
      </c>
      <c r="BM968" s="25" t="s">
        <v>1376</v>
      </c>
    </row>
    <row r="969" s="13" customFormat="1">
      <c r="B969" s="262"/>
      <c r="C969" s="263"/>
      <c r="D969" s="248" t="s">
        <v>195</v>
      </c>
      <c r="E969" s="264" t="s">
        <v>21</v>
      </c>
      <c r="F969" s="265" t="s">
        <v>216</v>
      </c>
      <c r="G969" s="263"/>
      <c r="H969" s="264" t="s">
        <v>21</v>
      </c>
      <c r="I969" s="266"/>
      <c r="J969" s="263"/>
      <c r="K969" s="263"/>
      <c r="L969" s="267"/>
      <c r="M969" s="268"/>
      <c r="N969" s="269"/>
      <c r="O969" s="269"/>
      <c r="P969" s="269"/>
      <c r="Q969" s="269"/>
      <c r="R969" s="269"/>
      <c r="S969" s="269"/>
      <c r="T969" s="270"/>
      <c r="AT969" s="271" t="s">
        <v>195</v>
      </c>
      <c r="AU969" s="271" t="s">
        <v>85</v>
      </c>
      <c r="AV969" s="13" t="s">
        <v>83</v>
      </c>
      <c r="AW969" s="13" t="s">
        <v>39</v>
      </c>
      <c r="AX969" s="13" t="s">
        <v>76</v>
      </c>
      <c r="AY969" s="271" t="s">
        <v>184</v>
      </c>
    </row>
    <row r="970" s="12" customFormat="1">
      <c r="B970" s="251"/>
      <c r="C970" s="252"/>
      <c r="D970" s="248" t="s">
        <v>195</v>
      </c>
      <c r="E970" s="253" t="s">
        <v>21</v>
      </c>
      <c r="F970" s="254" t="s">
        <v>1377</v>
      </c>
      <c r="G970" s="252"/>
      <c r="H970" s="255">
        <v>0.45300000000000001</v>
      </c>
      <c r="I970" s="256"/>
      <c r="J970" s="252"/>
      <c r="K970" s="252"/>
      <c r="L970" s="257"/>
      <c r="M970" s="258"/>
      <c r="N970" s="259"/>
      <c r="O970" s="259"/>
      <c r="P970" s="259"/>
      <c r="Q970" s="259"/>
      <c r="R970" s="259"/>
      <c r="S970" s="259"/>
      <c r="T970" s="260"/>
      <c r="AT970" s="261" t="s">
        <v>195</v>
      </c>
      <c r="AU970" s="261" t="s">
        <v>85</v>
      </c>
      <c r="AV970" s="12" t="s">
        <v>85</v>
      </c>
      <c r="AW970" s="12" t="s">
        <v>39</v>
      </c>
      <c r="AX970" s="12" t="s">
        <v>76</v>
      </c>
      <c r="AY970" s="261" t="s">
        <v>184</v>
      </c>
    </row>
    <row r="971" s="12" customFormat="1">
      <c r="B971" s="251"/>
      <c r="C971" s="252"/>
      <c r="D971" s="248" t="s">
        <v>195</v>
      </c>
      <c r="E971" s="253" t="s">
        <v>21</v>
      </c>
      <c r="F971" s="254" t="s">
        <v>1378</v>
      </c>
      <c r="G971" s="252"/>
      <c r="H971" s="255">
        <v>0.16400000000000001</v>
      </c>
      <c r="I971" s="256"/>
      <c r="J971" s="252"/>
      <c r="K971" s="252"/>
      <c r="L971" s="257"/>
      <c r="M971" s="258"/>
      <c r="N971" s="259"/>
      <c r="O971" s="259"/>
      <c r="P971" s="259"/>
      <c r="Q971" s="259"/>
      <c r="R971" s="259"/>
      <c r="S971" s="259"/>
      <c r="T971" s="260"/>
      <c r="AT971" s="261" t="s">
        <v>195</v>
      </c>
      <c r="AU971" s="261" t="s">
        <v>85</v>
      </c>
      <c r="AV971" s="12" t="s">
        <v>85</v>
      </c>
      <c r="AW971" s="12" t="s">
        <v>39</v>
      </c>
      <c r="AX971" s="12" t="s">
        <v>76</v>
      </c>
      <c r="AY971" s="261" t="s">
        <v>184</v>
      </c>
    </row>
    <row r="972" s="12" customFormat="1">
      <c r="B972" s="251"/>
      <c r="C972" s="252"/>
      <c r="D972" s="248" t="s">
        <v>195</v>
      </c>
      <c r="E972" s="253" t="s">
        <v>21</v>
      </c>
      <c r="F972" s="254" t="s">
        <v>1379</v>
      </c>
      <c r="G972" s="252"/>
      <c r="H972" s="255">
        <v>0.87</v>
      </c>
      <c r="I972" s="256"/>
      <c r="J972" s="252"/>
      <c r="K972" s="252"/>
      <c r="L972" s="257"/>
      <c r="M972" s="258"/>
      <c r="N972" s="259"/>
      <c r="O972" s="259"/>
      <c r="P972" s="259"/>
      <c r="Q972" s="259"/>
      <c r="R972" s="259"/>
      <c r="S972" s="259"/>
      <c r="T972" s="260"/>
      <c r="AT972" s="261" t="s">
        <v>195</v>
      </c>
      <c r="AU972" s="261" t="s">
        <v>85</v>
      </c>
      <c r="AV972" s="12" t="s">
        <v>85</v>
      </c>
      <c r="AW972" s="12" t="s">
        <v>39</v>
      </c>
      <c r="AX972" s="12" t="s">
        <v>76</v>
      </c>
      <c r="AY972" s="261" t="s">
        <v>184</v>
      </c>
    </row>
    <row r="973" s="14" customFormat="1">
      <c r="B973" s="272"/>
      <c r="C973" s="273"/>
      <c r="D973" s="248" t="s">
        <v>195</v>
      </c>
      <c r="E973" s="274" t="s">
        <v>21</v>
      </c>
      <c r="F973" s="275" t="s">
        <v>211</v>
      </c>
      <c r="G973" s="273"/>
      <c r="H973" s="276">
        <v>1.4870000000000001</v>
      </c>
      <c r="I973" s="277"/>
      <c r="J973" s="273"/>
      <c r="K973" s="273"/>
      <c r="L973" s="278"/>
      <c r="M973" s="279"/>
      <c r="N973" s="280"/>
      <c r="O973" s="280"/>
      <c r="P973" s="280"/>
      <c r="Q973" s="280"/>
      <c r="R973" s="280"/>
      <c r="S973" s="280"/>
      <c r="T973" s="281"/>
      <c r="AT973" s="282" t="s">
        <v>195</v>
      </c>
      <c r="AU973" s="282" t="s">
        <v>85</v>
      </c>
      <c r="AV973" s="14" t="s">
        <v>191</v>
      </c>
      <c r="AW973" s="14" t="s">
        <v>39</v>
      </c>
      <c r="AX973" s="14" t="s">
        <v>83</v>
      </c>
      <c r="AY973" s="282" t="s">
        <v>184</v>
      </c>
    </row>
    <row r="974" s="1" customFormat="1" ht="25.5" customHeight="1">
      <c r="B974" s="47"/>
      <c r="C974" s="236" t="s">
        <v>1380</v>
      </c>
      <c r="D974" s="236" t="s">
        <v>186</v>
      </c>
      <c r="E974" s="237" t="s">
        <v>1381</v>
      </c>
      <c r="F974" s="238" t="s">
        <v>1382</v>
      </c>
      <c r="G974" s="239" t="s">
        <v>204</v>
      </c>
      <c r="H974" s="240">
        <v>0.63100000000000001</v>
      </c>
      <c r="I974" s="241"/>
      <c r="J974" s="242">
        <f>ROUND(I974*H974,2)</f>
        <v>0</v>
      </c>
      <c r="K974" s="238" t="s">
        <v>190</v>
      </c>
      <c r="L974" s="73"/>
      <c r="M974" s="243" t="s">
        <v>21</v>
      </c>
      <c r="N974" s="244" t="s">
        <v>47</v>
      </c>
      <c r="O974" s="48"/>
      <c r="P974" s="245">
        <f>O974*H974</f>
        <v>0</v>
      </c>
      <c r="Q974" s="245">
        <v>0</v>
      </c>
      <c r="R974" s="245">
        <f>Q974*H974</f>
        <v>0</v>
      </c>
      <c r="S974" s="245">
        <v>2.2000000000000002</v>
      </c>
      <c r="T974" s="246">
        <f>S974*H974</f>
        <v>1.3882000000000001</v>
      </c>
      <c r="AR974" s="25" t="s">
        <v>191</v>
      </c>
      <c r="AT974" s="25" t="s">
        <v>186</v>
      </c>
      <c r="AU974" s="25" t="s">
        <v>85</v>
      </c>
      <c r="AY974" s="25" t="s">
        <v>184</v>
      </c>
      <c r="BE974" s="247">
        <f>IF(N974="základní",J974,0)</f>
        <v>0</v>
      </c>
      <c r="BF974" s="247">
        <f>IF(N974="snížená",J974,0)</f>
        <v>0</v>
      </c>
      <c r="BG974" s="247">
        <f>IF(N974="zákl. přenesená",J974,0)</f>
        <v>0</v>
      </c>
      <c r="BH974" s="247">
        <f>IF(N974="sníž. přenesená",J974,0)</f>
        <v>0</v>
      </c>
      <c r="BI974" s="247">
        <f>IF(N974="nulová",J974,0)</f>
        <v>0</v>
      </c>
      <c r="BJ974" s="25" t="s">
        <v>83</v>
      </c>
      <c r="BK974" s="247">
        <f>ROUND(I974*H974,2)</f>
        <v>0</v>
      </c>
      <c r="BL974" s="25" t="s">
        <v>191</v>
      </c>
      <c r="BM974" s="25" t="s">
        <v>1383</v>
      </c>
    </row>
    <row r="975" s="13" customFormat="1">
      <c r="B975" s="262"/>
      <c r="C975" s="263"/>
      <c r="D975" s="248" t="s">
        <v>195</v>
      </c>
      <c r="E975" s="264" t="s">
        <v>21</v>
      </c>
      <c r="F975" s="265" t="s">
        <v>216</v>
      </c>
      <c r="G975" s="263"/>
      <c r="H975" s="264" t="s">
        <v>21</v>
      </c>
      <c r="I975" s="266"/>
      <c r="J975" s="263"/>
      <c r="K975" s="263"/>
      <c r="L975" s="267"/>
      <c r="M975" s="268"/>
      <c r="N975" s="269"/>
      <c r="O975" s="269"/>
      <c r="P975" s="269"/>
      <c r="Q975" s="269"/>
      <c r="R975" s="269"/>
      <c r="S975" s="269"/>
      <c r="T975" s="270"/>
      <c r="AT975" s="271" t="s">
        <v>195</v>
      </c>
      <c r="AU975" s="271" t="s">
        <v>85</v>
      </c>
      <c r="AV975" s="13" t="s">
        <v>83</v>
      </c>
      <c r="AW975" s="13" t="s">
        <v>39</v>
      </c>
      <c r="AX975" s="13" t="s">
        <v>76</v>
      </c>
      <c r="AY975" s="271" t="s">
        <v>184</v>
      </c>
    </row>
    <row r="976" s="12" customFormat="1">
      <c r="B976" s="251"/>
      <c r="C976" s="252"/>
      <c r="D976" s="248" t="s">
        <v>195</v>
      </c>
      <c r="E976" s="253" t="s">
        <v>21</v>
      </c>
      <c r="F976" s="254" t="s">
        <v>1384</v>
      </c>
      <c r="G976" s="252"/>
      <c r="H976" s="255">
        <v>1.2689999999999999</v>
      </c>
      <c r="I976" s="256"/>
      <c r="J976" s="252"/>
      <c r="K976" s="252"/>
      <c r="L976" s="257"/>
      <c r="M976" s="258"/>
      <c r="N976" s="259"/>
      <c r="O976" s="259"/>
      <c r="P976" s="259"/>
      <c r="Q976" s="259"/>
      <c r="R976" s="259"/>
      <c r="S976" s="259"/>
      <c r="T976" s="260"/>
      <c r="AT976" s="261" t="s">
        <v>195</v>
      </c>
      <c r="AU976" s="261" t="s">
        <v>85</v>
      </c>
      <c r="AV976" s="12" t="s">
        <v>85</v>
      </c>
      <c r="AW976" s="12" t="s">
        <v>39</v>
      </c>
      <c r="AX976" s="12" t="s">
        <v>76</v>
      </c>
      <c r="AY976" s="261" t="s">
        <v>184</v>
      </c>
    </row>
    <row r="977" s="12" customFormat="1">
      <c r="B977" s="251"/>
      <c r="C977" s="252"/>
      <c r="D977" s="248" t="s">
        <v>195</v>
      </c>
      <c r="E977" s="253" t="s">
        <v>21</v>
      </c>
      <c r="F977" s="254" t="s">
        <v>1385</v>
      </c>
      <c r="G977" s="252"/>
      <c r="H977" s="255">
        <v>0.63100000000000001</v>
      </c>
      <c r="I977" s="256"/>
      <c r="J977" s="252"/>
      <c r="K977" s="252"/>
      <c r="L977" s="257"/>
      <c r="M977" s="258"/>
      <c r="N977" s="259"/>
      <c r="O977" s="259"/>
      <c r="P977" s="259"/>
      <c r="Q977" s="259"/>
      <c r="R977" s="259"/>
      <c r="S977" s="259"/>
      <c r="T977" s="260"/>
      <c r="AT977" s="261" t="s">
        <v>195</v>
      </c>
      <c r="AU977" s="261" t="s">
        <v>85</v>
      </c>
      <c r="AV977" s="12" t="s">
        <v>85</v>
      </c>
      <c r="AW977" s="12" t="s">
        <v>39</v>
      </c>
      <c r="AX977" s="12" t="s">
        <v>83</v>
      </c>
      <c r="AY977" s="261" t="s">
        <v>184</v>
      </c>
    </row>
    <row r="978" s="1" customFormat="1" ht="25.5" customHeight="1">
      <c r="B978" s="47"/>
      <c r="C978" s="236" t="s">
        <v>1386</v>
      </c>
      <c r="D978" s="236" t="s">
        <v>186</v>
      </c>
      <c r="E978" s="237" t="s">
        <v>1387</v>
      </c>
      <c r="F978" s="238" t="s">
        <v>1388</v>
      </c>
      <c r="G978" s="239" t="s">
        <v>204</v>
      </c>
      <c r="H978" s="240">
        <v>1.365</v>
      </c>
      <c r="I978" s="241"/>
      <c r="J978" s="242">
        <f>ROUND(I978*H978,2)</f>
        <v>0</v>
      </c>
      <c r="K978" s="238" t="s">
        <v>190</v>
      </c>
      <c r="L978" s="73"/>
      <c r="M978" s="243" t="s">
        <v>21</v>
      </c>
      <c r="N978" s="244" t="s">
        <v>47</v>
      </c>
      <c r="O978" s="48"/>
      <c r="P978" s="245">
        <f>O978*H978</f>
        <v>0</v>
      </c>
      <c r="Q978" s="245">
        <v>0</v>
      </c>
      <c r="R978" s="245">
        <f>Q978*H978</f>
        <v>0</v>
      </c>
      <c r="S978" s="245">
        <v>2.2000000000000002</v>
      </c>
      <c r="T978" s="246">
        <f>S978*H978</f>
        <v>3.0030000000000001</v>
      </c>
      <c r="AR978" s="25" t="s">
        <v>191</v>
      </c>
      <c r="AT978" s="25" t="s">
        <v>186</v>
      </c>
      <c r="AU978" s="25" t="s">
        <v>85</v>
      </c>
      <c r="AY978" s="25" t="s">
        <v>184</v>
      </c>
      <c r="BE978" s="247">
        <f>IF(N978="základní",J978,0)</f>
        <v>0</v>
      </c>
      <c r="BF978" s="247">
        <f>IF(N978="snížená",J978,0)</f>
        <v>0</v>
      </c>
      <c r="BG978" s="247">
        <f>IF(N978="zákl. přenesená",J978,0)</f>
        <v>0</v>
      </c>
      <c r="BH978" s="247">
        <f>IF(N978="sníž. přenesená",J978,0)</f>
        <v>0</v>
      </c>
      <c r="BI978" s="247">
        <f>IF(N978="nulová",J978,0)</f>
        <v>0</v>
      </c>
      <c r="BJ978" s="25" t="s">
        <v>83</v>
      </c>
      <c r="BK978" s="247">
        <f>ROUND(I978*H978,2)</f>
        <v>0</v>
      </c>
      <c r="BL978" s="25" t="s">
        <v>191</v>
      </c>
      <c r="BM978" s="25" t="s">
        <v>1389</v>
      </c>
    </row>
    <row r="979" s="13" customFormat="1">
      <c r="B979" s="262"/>
      <c r="C979" s="263"/>
      <c r="D979" s="248" t="s">
        <v>195</v>
      </c>
      <c r="E979" s="264" t="s">
        <v>21</v>
      </c>
      <c r="F979" s="265" t="s">
        <v>216</v>
      </c>
      <c r="G979" s="263"/>
      <c r="H979" s="264" t="s">
        <v>21</v>
      </c>
      <c r="I979" s="266"/>
      <c r="J979" s="263"/>
      <c r="K979" s="263"/>
      <c r="L979" s="267"/>
      <c r="M979" s="268"/>
      <c r="N979" s="269"/>
      <c r="O979" s="269"/>
      <c r="P979" s="269"/>
      <c r="Q979" s="269"/>
      <c r="R979" s="269"/>
      <c r="S979" s="269"/>
      <c r="T979" s="270"/>
      <c r="AT979" s="271" t="s">
        <v>195</v>
      </c>
      <c r="AU979" s="271" t="s">
        <v>85</v>
      </c>
      <c r="AV979" s="13" t="s">
        <v>83</v>
      </c>
      <c r="AW979" s="13" t="s">
        <v>39</v>
      </c>
      <c r="AX979" s="13" t="s">
        <v>76</v>
      </c>
      <c r="AY979" s="271" t="s">
        <v>184</v>
      </c>
    </row>
    <row r="980" s="12" customFormat="1">
      <c r="B980" s="251"/>
      <c r="C980" s="252"/>
      <c r="D980" s="248" t="s">
        <v>195</v>
      </c>
      <c r="E980" s="253" t="s">
        <v>21</v>
      </c>
      <c r="F980" s="254" t="s">
        <v>1352</v>
      </c>
      <c r="G980" s="252"/>
      <c r="H980" s="255">
        <v>0.33800000000000002</v>
      </c>
      <c r="I980" s="256"/>
      <c r="J980" s="252"/>
      <c r="K980" s="252"/>
      <c r="L980" s="257"/>
      <c r="M980" s="258"/>
      <c r="N980" s="259"/>
      <c r="O980" s="259"/>
      <c r="P980" s="259"/>
      <c r="Q980" s="259"/>
      <c r="R980" s="259"/>
      <c r="S980" s="259"/>
      <c r="T980" s="260"/>
      <c r="AT980" s="261" t="s">
        <v>195</v>
      </c>
      <c r="AU980" s="261" t="s">
        <v>85</v>
      </c>
      <c r="AV980" s="12" t="s">
        <v>85</v>
      </c>
      <c r="AW980" s="12" t="s">
        <v>39</v>
      </c>
      <c r="AX980" s="12" t="s">
        <v>76</v>
      </c>
      <c r="AY980" s="261" t="s">
        <v>184</v>
      </c>
    </row>
    <row r="981" s="12" customFormat="1">
      <c r="B981" s="251"/>
      <c r="C981" s="252"/>
      <c r="D981" s="248" t="s">
        <v>195</v>
      </c>
      <c r="E981" s="253" t="s">
        <v>21</v>
      </c>
      <c r="F981" s="254" t="s">
        <v>1353</v>
      </c>
      <c r="G981" s="252"/>
      <c r="H981" s="255">
        <v>0.33800000000000002</v>
      </c>
      <c r="I981" s="256"/>
      <c r="J981" s="252"/>
      <c r="K981" s="252"/>
      <c r="L981" s="257"/>
      <c r="M981" s="258"/>
      <c r="N981" s="259"/>
      <c r="O981" s="259"/>
      <c r="P981" s="259"/>
      <c r="Q981" s="259"/>
      <c r="R981" s="259"/>
      <c r="S981" s="259"/>
      <c r="T981" s="260"/>
      <c r="AT981" s="261" t="s">
        <v>195</v>
      </c>
      <c r="AU981" s="261" t="s">
        <v>85</v>
      </c>
      <c r="AV981" s="12" t="s">
        <v>85</v>
      </c>
      <c r="AW981" s="12" t="s">
        <v>39</v>
      </c>
      <c r="AX981" s="12" t="s">
        <v>76</v>
      </c>
      <c r="AY981" s="261" t="s">
        <v>184</v>
      </c>
    </row>
    <row r="982" s="12" customFormat="1">
      <c r="B982" s="251"/>
      <c r="C982" s="252"/>
      <c r="D982" s="248" t="s">
        <v>195</v>
      </c>
      <c r="E982" s="253" t="s">
        <v>21</v>
      </c>
      <c r="F982" s="254" t="s">
        <v>1354</v>
      </c>
      <c r="G982" s="252"/>
      <c r="H982" s="255">
        <v>0.33800000000000002</v>
      </c>
      <c r="I982" s="256"/>
      <c r="J982" s="252"/>
      <c r="K982" s="252"/>
      <c r="L982" s="257"/>
      <c r="M982" s="258"/>
      <c r="N982" s="259"/>
      <c r="O982" s="259"/>
      <c r="P982" s="259"/>
      <c r="Q982" s="259"/>
      <c r="R982" s="259"/>
      <c r="S982" s="259"/>
      <c r="T982" s="260"/>
      <c r="AT982" s="261" t="s">
        <v>195</v>
      </c>
      <c r="AU982" s="261" t="s">
        <v>85</v>
      </c>
      <c r="AV982" s="12" t="s">
        <v>85</v>
      </c>
      <c r="AW982" s="12" t="s">
        <v>39</v>
      </c>
      <c r="AX982" s="12" t="s">
        <v>76</v>
      </c>
      <c r="AY982" s="261" t="s">
        <v>184</v>
      </c>
    </row>
    <row r="983" s="12" customFormat="1">
      <c r="B983" s="251"/>
      <c r="C983" s="252"/>
      <c r="D983" s="248" t="s">
        <v>195</v>
      </c>
      <c r="E983" s="253" t="s">
        <v>21</v>
      </c>
      <c r="F983" s="254" t="s">
        <v>1355</v>
      </c>
      <c r="G983" s="252"/>
      <c r="H983" s="255">
        <v>0.35099999999999998</v>
      </c>
      <c r="I983" s="256"/>
      <c r="J983" s="252"/>
      <c r="K983" s="252"/>
      <c r="L983" s="257"/>
      <c r="M983" s="258"/>
      <c r="N983" s="259"/>
      <c r="O983" s="259"/>
      <c r="P983" s="259"/>
      <c r="Q983" s="259"/>
      <c r="R983" s="259"/>
      <c r="S983" s="259"/>
      <c r="T983" s="260"/>
      <c r="AT983" s="261" t="s">
        <v>195</v>
      </c>
      <c r="AU983" s="261" t="s">
        <v>85</v>
      </c>
      <c r="AV983" s="12" t="s">
        <v>85</v>
      </c>
      <c r="AW983" s="12" t="s">
        <v>39</v>
      </c>
      <c r="AX983" s="12" t="s">
        <v>76</v>
      </c>
      <c r="AY983" s="261" t="s">
        <v>184</v>
      </c>
    </row>
    <row r="984" s="14" customFormat="1">
      <c r="B984" s="272"/>
      <c r="C984" s="273"/>
      <c r="D984" s="248" t="s">
        <v>195</v>
      </c>
      <c r="E984" s="274" t="s">
        <v>21</v>
      </c>
      <c r="F984" s="275" t="s">
        <v>211</v>
      </c>
      <c r="G984" s="273"/>
      <c r="H984" s="276">
        <v>1.365</v>
      </c>
      <c r="I984" s="277"/>
      <c r="J984" s="273"/>
      <c r="K984" s="273"/>
      <c r="L984" s="278"/>
      <c r="M984" s="279"/>
      <c r="N984" s="280"/>
      <c r="O984" s="280"/>
      <c r="P984" s="280"/>
      <c r="Q984" s="280"/>
      <c r="R984" s="280"/>
      <c r="S984" s="280"/>
      <c r="T984" s="281"/>
      <c r="AT984" s="282" t="s">
        <v>195</v>
      </c>
      <c r="AU984" s="282" t="s">
        <v>85</v>
      </c>
      <c r="AV984" s="14" t="s">
        <v>191</v>
      </c>
      <c r="AW984" s="14" t="s">
        <v>39</v>
      </c>
      <c r="AX984" s="14" t="s">
        <v>83</v>
      </c>
      <c r="AY984" s="282" t="s">
        <v>184</v>
      </c>
    </row>
    <row r="985" s="1" customFormat="1" ht="25.5" customHeight="1">
      <c r="B985" s="47"/>
      <c r="C985" s="236" t="s">
        <v>1390</v>
      </c>
      <c r="D985" s="236" t="s">
        <v>186</v>
      </c>
      <c r="E985" s="237" t="s">
        <v>1391</v>
      </c>
      <c r="F985" s="238" t="s">
        <v>1392</v>
      </c>
      <c r="G985" s="239" t="s">
        <v>204</v>
      </c>
      <c r="H985" s="240">
        <v>0.38900000000000001</v>
      </c>
      <c r="I985" s="241"/>
      <c r="J985" s="242">
        <f>ROUND(I985*H985,2)</f>
        <v>0</v>
      </c>
      <c r="K985" s="238" t="s">
        <v>190</v>
      </c>
      <c r="L985" s="73"/>
      <c r="M985" s="243" t="s">
        <v>21</v>
      </c>
      <c r="N985" s="244" t="s">
        <v>47</v>
      </c>
      <c r="O985" s="48"/>
      <c r="P985" s="245">
        <f>O985*H985</f>
        <v>0</v>
      </c>
      <c r="Q985" s="245">
        <v>0</v>
      </c>
      <c r="R985" s="245">
        <f>Q985*H985</f>
        <v>0</v>
      </c>
      <c r="S985" s="245">
        <v>2.2000000000000002</v>
      </c>
      <c r="T985" s="246">
        <f>S985*H985</f>
        <v>0.85580000000000012</v>
      </c>
      <c r="AR985" s="25" t="s">
        <v>191</v>
      </c>
      <c r="AT985" s="25" t="s">
        <v>186</v>
      </c>
      <c r="AU985" s="25" t="s">
        <v>85</v>
      </c>
      <c r="AY985" s="25" t="s">
        <v>184</v>
      </c>
      <c r="BE985" s="247">
        <f>IF(N985="základní",J985,0)</f>
        <v>0</v>
      </c>
      <c r="BF985" s="247">
        <f>IF(N985="snížená",J985,0)</f>
        <v>0</v>
      </c>
      <c r="BG985" s="247">
        <f>IF(N985="zákl. přenesená",J985,0)</f>
        <v>0</v>
      </c>
      <c r="BH985" s="247">
        <f>IF(N985="sníž. přenesená",J985,0)</f>
        <v>0</v>
      </c>
      <c r="BI985" s="247">
        <f>IF(N985="nulová",J985,0)</f>
        <v>0</v>
      </c>
      <c r="BJ985" s="25" t="s">
        <v>83</v>
      </c>
      <c r="BK985" s="247">
        <f>ROUND(I985*H985,2)</f>
        <v>0</v>
      </c>
      <c r="BL985" s="25" t="s">
        <v>191</v>
      </c>
      <c r="BM985" s="25" t="s">
        <v>1393</v>
      </c>
    </row>
    <row r="986" s="13" customFormat="1">
      <c r="B986" s="262"/>
      <c r="C986" s="263"/>
      <c r="D986" s="248" t="s">
        <v>195</v>
      </c>
      <c r="E986" s="264" t="s">
        <v>21</v>
      </c>
      <c r="F986" s="265" t="s">
        <v>216</v>
      </c>
      <c r="G986" s="263"/>
      <c r="H986" s="264" t="s">
        <v>21</v>
      </c>
      <c r="I986" s="266"/>
      <c r="J986" s="263"/>
      <c r="K986" s="263"/>
      <c r="L986" s="267"/>
      <c r="M986" s="268"/>
      <c r="N986" s="269"/>
      <c r="O986" s="269"/>
      <c r="P986" s="269"/>
      <c r="Q986" s="269"/>
      <c r="R986" s="269"/>
      <c r="S986" s="269"/>
      <c r="T986" s="270"/>
      <c r="AT986" s="271" t="s">
        <v>195</v>
      </c>
      <c r="AU986" s="271" t="s">
        <v>85</v>
      </c>
      <c r="AV986" s="13" t="s">
        <v>83</v>
      </c>
      <c r="AW986" s="13" t="s">
        <v>39</v>
      </c>
      <c r="AX986" s="13" t="s">
        <v>76</v>
      </c>
      <c r="AY986" s="271" t="s">
        <v>184</v>
      </c>
    </row>
    <row r="987" s="12" customFormat="1">
      <c r="B987" s="251"/>
      <c r="C987" s="252"/>
      <c r="D987" s="248" t="s">
        <v>195</v>
      </c>
      <c r="E987" s="253" t="s">
        <v>21</v>
      </c>
      <c r="F987" s="254" t="s">
        <v>1394</v>
      </c>
      <c r="G987" s="252"/>
      <c r="H987" s="255">
        <v>0.38900000000000001</v>
      </c>
      <c r="I987" s="256"/>
      <c r="J987" s="252"/>
      <c r="K987" s="252"/>
      <c r="L987" s="257"/>
      <c r="M987" s="258"/>
      <c r="N987" s="259"/>
      <c r="O987" s="259"/>
      <c r="P987" s="259"/>
      <c r="Q987" s="259"/>
      <c r="R987" s="259"/>
      <c r="S987" s="259"/>
      <c r="T987" s="260"/>
      <c r="AT987" s="261" t="s">
        <v>195</v>
      </c>
      <c r="AU987" s="261" t="s">
        <v>85</v>
      </c>
      <c r="AV987" s="12" t="s">
        <v>85</v>
      </c>
      <c r="AW987" s="12" t="s">
        <v>39</v>
      </c>
      <c r="AX987" s="12" t="s">
        <v>83</v>
      </c>
      <c r="AY987" s="261" t="s">
        <v>184</v>
      </c>
    </row>
    <row r="988" s="1" customFormat="1" ht="25.5" customHeight="1">
      <c r="B988" s="47"/>
      <c r="C988" s="236" t="s">
        <v>1395</v>
      </c>
      <c r="D988" s="236" t="s">
        <v>186</v>
      </c>
      <c r="E988" s="237" t="s">
        <v>1396</v>
      </c>
      <c r="F988" s="238" t="s">
        <v>1397</v>
      </c>
      <c r="G988" s="239" t="s">
        <v>204</v>
      </c>
      <c r="H988" s="240">
        <v>3.5470000000000002</v>
      </c>
      <c r="I988" s="241"/>
      <c r="J988" s="242">
        <f>ROUND(I988*H988,2)</f>
        <v>0</v>
      </c>
      <c r="K988" s="238" t="s">
        <v>190</v>
      </c>
      <c r="L988" s="73"/>
      <c r="M988" s="243" t="s">
        <v>21</v>
      </c>
      <c r="N988" s="244" t="s">
        <v>47</v>
      </c>
      <c r="O988" s="48"/>
      <c r="P988" s="245">
        <f>O988*H988</f>
        <v>0</v>
      </c>
      <c r="Q988" s="245">
        <v>0</v>
      </c>
      <c r="R988" s="245">
        <f>Q988*H988</f>
        <v>0</v>
      </c>
      <c r="S988" s="245">
        <v>2.2000000000000002</v>
      </c>
      <c r="T988" s="246">
        <f>S988*H988</f>
        <v>7.8034000000000008</v>
      </c>
      <c r="AR988" s="25" t="s">
        <v>191</v>
      </c>
      <c r="AT988" s="25" t="s">
        <v>186</v>
      </c>
      <c r="AU988" s="25" t="s">
        <v>85</v>
      </c>
      <c r="AY988" s="25" t="s">
        <v>184</v>
      </c>
      <c r="BE988" s="247">
        <f>IF(N988="základní",J988,0)</f>
        <v>0</v>
      </c>
      <c r="BF988" s="247">
        <f>IF(N988="snížená",J988,0)</f>
        <v>0</v>
      </c>
      <c r="BG988" s="247">
        <f>IF(N988="zákl. přenesená",J988,0)</f>
        <v>0</v>
      </c>
      <c r="BH988" s="247">
        <f>IF(N988="sníž. přenesená",J988,0)</f>
        <v>0</v>
      </c>
      <c r="BI988" s="247">
        <f>IF(N988="nulová",J988,0)</f>
        <v>0</v>
      </c>
      <c r="BJ988" s="25" t="s">
        <v>83</v>
      </c>
      <c r="BK988" s="247">
        <f>ROUND(I988*H988,2)</f>
        <v>0</v>
      </c>
      <c r="BL988" s="25" t="s">
        <v>191</v>
      </c>
      <c r="BM988" s="25" t="s">
        <v>1398</v>
      </c>
    </row>
    <row r="989" s="13" customFormat="1">
      <c r="B989" s="262"/>
      <c r="C989" s="263"/>
      <c r="D989" s="248" t="s">
        <v>195</v>
      </c>
      <c r="E989" s="264" t="s">
        <v>21</v>
      </c>
      <c r="F989" s="265" t="s">
        <v>216</v>
      </c>
      <c r="G989" s="263"/>
      <c r="H989" s="264" t="s">
        <v>21</v>
      </c>
      <c r="I989" s="266"/>
      <c r="J989" s="263"/>
      <c r="K989" s="263"/>
      <c r="L989" s="267"/>
      <c r="M989" s="268"/>
      <c r="N989" s="269"/>
      <c r="O989" s="269"/>
      <c r="P989" s="269"/>
      <c r="Q989" s="269"/>
      <c r="R989" s="269"/>
      <c r="S989" s="269"/>
      <c r="T989" s="270"/>
      <c r="AT989" s="271" t="s">
        <v>195</v>
      </c>
      <c r="AU989" s="271" t="s">
        <v>85</v>
      </c>
      <c r="AV989" s="13" t="s">
        <v>83</v>
      </c>
      <c r="AW989" s="13" t="s">
        <v>39</v>
      </c>
      <c r="AX989" s="13" t="s">
        <v>76</v>
      </c>
      <c r="AY989" s="271" t="s">
        <v>184</v>
      </c>
    </row>
    <row r="990" s="12" customFormat="1">
      <c r="B990" s="251"/>
      <c r="C990" s="252"/>
      <c r="D990" s="248" t="s">
        <v>195</v>
      </c>
      <c r="E990" s="253" t="s">
        <v>21</v>
      </c>
      <c r="F990" s="254" t="s">
        <v>1399</v>
      </c>
      <c r="G990" s="252"/>
      <c r="H990" s="255">
        <v>1.9550000000000001</v>
      </c>
      <c r="I990" s="256"/>
      <c r="J990" s="252"/>
      <c r="K990" s="252"/>
      <c r="L990" s="257"/>
      <c r="M990" s="258"/>
      <c r="N990" s="259"/>
      <c r="O990" s="259"/>
      <c r="P990" s="259"/>
      <c r="Q990" s="259"/>
      <c r="R990" s="259"/>
      <c r="S990" s="259"/>
      <c r="T990" s="260"/>
      <c r="AT990" s="261" t="s">
        <v>195</v>
      </c>
      <c r="AU990" s="261" t="s">
        <v>85</v>
      </c>
      <c r="AV990" s="12" t="s">
        <v>85</v>
      </c>
      <c r="AW990" s="12" t="s">
        <v>39</v>
      </c>
      <c r="AX990" s="12" t="s">
        <v>76</v>
      </c>
      <c r="AY990" s="261" t="s">
        <v>184</v>
      </c>
    </row>
    <row r="991" s="12" customFormat="1">
      <c r="B991" s="251"/>
      <c r="C991" s="252"/>
      <c r="D991" s="248" t="s">
        <v>195</v>
      </c>
      <c r="E991" s="253" t="s">
        <v>21</v>
      </c>
      <c r="F991" s="254" t="s">
        <v>1400</v>
      </c>
      <c r="G991" s="252"/>
      <c r="H991" s="255">
        <v>1.5920000000000001</v>
      </c>
      <c r="I991" s="256"/>
      <c r="J991" s="252"/>
      <c r="K991" s="252"/>
      <c r="L991" s="257"/>
      <c r="M991" s="258"/>
      <c r="N991" s="259"/>
      <c r="O991" s="259"/>
      <c r="P991" s="259"/>
      <c r="Q991" s="259"/>
      <c r="R991" s="259"/>
      <c r="S991" s="259"/>
      <c r="T991" s="260"/>
      <c r="AT991" s="261" t="s">
        <v>195</v>
      </c>
      <c r="AU991" s="261" t="s">
        <v>85</v>
      </c>
      <c r="AV991" s="12" t="s">
        <v>85</v>
      </c>
      <c r="AW991" s="12" t="s">
        <v>39</v>
      </c>
      <c r="AX991" s="12" t="s">
        <v>76</v>
      </c>
      <c r="AY991" s="261" t="s">
        <v>184</v>
      </c>
    </row>
    <row r="992" s="14" customFormat="1">
      <c r="B992" s="272"/>
      <c r="C992" s="273"/>
      <c r="D992" s="248" t="s">
        <v>195</v>
      </c>
      <c r="E992" s="274" t="s">
        <v>21</v>
      </c>
      <c r="F992" s="275" t="s">
        <v>211</v>
      </c>
      <c r="G992" s="273"/>
      <c r="H992" s="276">
        <v>3.5470000000000002</v>
      </c>
      <c r="I992" s="277"/>
      <c r="J992" s="273"/>
      <c r="K992" s="273"/>
      <c r="L992" s="278"/>
      <c r="M992" s="279"/>
      <c r="N992" s="280"/>
      <c r="O992" s="280"/>
      <c r="P992" s="280"/>
      <c r="Q992" s="280"/>
      <c r="R992" s="280"/>
      <c r="S992" s="280"/>
      <c r="T992" s="281"/>
      <c r="AT992" s="282" t="s">
        <v>195</v>
      </c>
      <c r="AU992" s="282" t="s">
        <v>85</v>
      </c>
      <c r="AV992" s="14" t="s">
        <v>191</v>
      </c>
      <c r="AW992" s="14" t="s">
        <v>39</v>
      </c>
      <c r="AX992" s="14" t="s">
        <v>83</v>
      </c>
      <c r="AY992" s="282" t="s">
        <v>184</v>
      </c>
    </row>
    <row r="993" s="1" customFormat="1" ht="25.5" customHeight="1">
      <c r="B993" s="47"/>
      <c r="C993" s="236" t="s">
        <v>1401</v>
      </c>
      <c r="D993" s="236" t="s">
        <v>186</v>
      </c>
      <c r="E993" s="237" t="s">
        <v>1402</v>
      </c>
      <c r="F993" s="238" t="s">
        <v>1403</v>
      </c>
      <c r="G993" s="239" t="s">
        <v>315</v>
      </c>
      <c r="H993" s="240">
        <v>121.464</v>
      </c>
      <c r="I993" s="241"/>
      <c r="J993" s="242">
        <f>ROUND(I993*H993,2)</f>
        <v>0</v>
      </c>
      <c r="K993" s="238" t="s">
        <v>190</v>
      </c>
      <c r="L993" s="73"/>
      <c r="M993" s="243" t="s">
        <v>21</v>
      </c>
      <c r="N993" s="244" t="s">
        <v>47</v>
      </c>
      <c r="O993" s="48"/>
      <c r="P993" s="245">
        <f>O993*H993</f>
        <v>0</v>
      </c>
      <c r="Q993" s="245">
        <v>0</v>
      </c>
      <c r="R993" s="245">
        <f>Q993*H993</f>
        <v>0</v>
      </c>
      <c r="S993" s="245">
        <v>0.089999999999999997</v>
      </c>
      <c r="T993" s="246">
        <f>S993*H993</f>
        <v>10.931759999999999</v>
      </c>
      <c r="AR993" s="25" t="s">
        <v>191</v>
      </c>
      <c r="AT993" s="25" t="s">
        <v>186</v>
      </c>
      <c r="AU993" s="25" t="s">
        <v>85</v>
      </c>
      <c r="AY993" s="25" t="s">
        <v>184</v>
      </c>
      <c r="BE993" s="247">
        <f>IF(N993="základní",J993,0)</f>
        <v>0</v>
      </c>
      <c r="BF993" s="247">
        <f>IF(N993="snížená",J993,0)</f>
        <v>0</v>
      </c>
      <c r="BG993" s="247">
        <f>IF(N993="zákl. přenesená",J993,0)</f>
        <v>0</v>
      </c>
      <c r="BH993" s="247">
        <f>IF(N993="sníž. přenesená",J993,0)</f>
        <v>0</v>
      </c>
      <c r="BI993" s="247">
        <f>IF(N993="nulová",J993,0)</f>
        <v>0</v>
      </c>
      <c r="BJ993" s="25" t="s">
        <v>83</v>
      </c>
      <c r="BK993" s="247">
        <f>ROUND(I993*H993,2)</f>
        <v>0</v>
      </c>
      <c r="BL993" s="25" t="s">
        <v>191</v>
      </c>
      <c r="BM993" s="25" t="s">
        <v>1404</v>
      </c>
    </row>
    <row r="994" s="13" customFormat="1">
      <c r="B994" s="262"/>
      <c r="C994" s="263"/>
      <c r="D994" s="248" t="s">
        <v>195</v>
      </c>
      <c r="E994" s="264" t="s">
        <v>21</v>
      </c>
      <c r="F994" s="265" t="s">
        <v>216</v>
      </c>
      <c r="G994" s="263"/>
      <c r="H994" s="264" t="s">
        <v>21</v>
      </c>
      <c r="I994" s="266"/>
      <c r="J994" s="263"/>
      <c r="K994" s="263"/>
      <c r="L994" s="267"/>
      <c r="M994" s="268"/>
      <c r="N994" s="269"/>
      <c r="O994" s="269"/>
      <c r="P994" s="269"/>
      <c r="Q994" s="269"/>
      <c r="R994" s="269"/>
      <c r="S994" s="269"/>
      <c r="T994" s="270"/>
      <c r="AT994" s="271" t="s">
        <v>195</v>
      </c>
      <c r="AU994" s="271" t="s">
        <v>85</v>
      </c>
      <c r="AV994" s="13" t="s">
        <v>83</v>
      </c>
      <c r="AW994" s="13" t="s">
        <v>39</v>
      </c>
      <c r="AX994" s="13" t="s">
        <v>76</v>
      </c>
      <c r="AY994" s="271" t="s">
        <v>184</v>
      </c>
    </row>
    <row r="995" s="12" customFormat="1">
      <c r="B995" s="251"/>
      <c r="C995" s="252"/>
      <c r="D995" s="248" t="s">
        <v>195</v>
      </c>
      <c r="E995" s="253" t="s">
        <v>21</v>
      </c>
      <c r="F995" s="254" t="s">
        <v>1405</v>
      </c>
      <c r="G995" s="252"/>
      <c r="H995" s="255">
        <v>9.0649999999999995</v>
      </c>
      <c r="I995" s="256"/>
      <c r="J995" s="252"/>
      <c r="K995" s="252"/>
      <c r="L995" s="257"/>
      <c r="M995" s="258"/>
      <c r="N995" s="259"/>
      <c r="O995" s="259"/>
      <c r="P995" s="259"/>
      <c r="Q995" s="259"/>
      <c r="R995" s="259"/>
      <c r="S995" s="259"/>
      <c r="T995" s="260"/>
      <c r="AT995" s="261" t="s">
        <v>195</v>
      </c>
      <c r="AU995" s="261" t="s">
        <v>85</v>
      </c>
      <c r="AV995" s="12" t="s">
        <v>85</v>
      </c>
      <c r="AW995" s="12" t="s">
        <v>39</v>
      </c>
      <c r="AX995" s="12" t="s">
        <v>76</v>
      </c>
      <c r="AY995" s="261" t="s">
        <v>184</v>
      </c>
    </row>
    <row r="996" s="12" customFormat="1">
      <c r="B996" s="251"/>
      <c r="C996" s="252"/>
      <c r="D996" s="248" t="s">
        <v>195</v>
      </c>
      <c r="E996" s="253" t="s">
        <v>21</v>
      </c>
      <c r="F996" s="254" t="s">
        <v>1406</v>
      </c>
      <c r="G996" s="252"/>
      <c r="H996" s="255">
        <v>4.5090000000000003</v>
      </c>
      <c r="I996" s="256"/>
      <c r="J996" s="252"/>
      <c r="K996" s="252"/>
      <c r="L996" s="257"/>
      <c r="M996" s="258"/>
      <c r="N996" s="259"/>
      <c r="O996" s="259"/>
      <c r="P996" s="259"/>
      <c r="Q996" s="259"/>
      <c r="R996" s="259"/>
      <c r="S996" s="259"/>
      <c r="T996" s="260"/>
      <c r="AT996" s="261" t="s">
        <v>195</v>
      </c>
      <c r="AU996" s="261" t="s">
        <v>85</v>
      </c>
      <c r="AV996" s="12" t="s">
        <v>85</v>
      </c>
      <c r="AW996" s="12" t="s">
        <v>39</v>
      </c>
      <c r="AX996" s="12" t="s">
        <v>76</v>
      </c>
      <c r="AY996" s="261" t="s">
        <v>184</v>
      </c>
    </row>
    <row r="997" s="12" customFormat="1">
      <c r="B997" s="251"/>
      <c r="C997" s="252"/>
      <c r="D997" s="248" t="s">
        <v>195</v>
      </c>
      <c r="E997" s="253" t="s">
        <v>21</v>
      </c>
      <c r="F997" s="254" t="s">
        <v>1407</v>
      </c>
      <c r="G997" s="252"/>
      <c r="H997" s="255">
        <v>3.2389999999999999</v>
      </c>
      <c r="I997" s="256"/>
      <c r="J997" s="252"/>
      <c r="K997" s="252"/>
      <c r="L997" s="257"/>
      <c r="M997" s="258"/>
      <c r="N997" s="259"/>
      <c r="O997" s="259"/>
      <c r="P997" s="259"/>
      <c r="Q997" s="259"/>
      <c r="R997" s="259"/>
      <c r="S997" s="259"/>
      <c r="T997" s="260"/>
      <c r="AT997" s="261" t="s">
        <v>195</v>
      </c>
      <c r="AU997" s="261" t="s">
        <v>85</v>
      </c>
      <c r="AV997" s="12" t="s">
        <v>85</v>
      </c>
      <c r="AW997" s="12" t="s">
        <v>39</v>
      </c>
      <c r="AX997" s="12" t="s">
        <v>76</v>
      </c>
      <c r="AY997" s="261" t="s">
        <v>184</v>
      </c>
    </row>
    <row r="998" s="12" customFormat="1">
      <c r="B998" s="251"/>
      <c r="C998" s="252"/>
      <c r="D998" s="248" t="s">
        <v>195</v>
      </c>
      <c r="E998" s="253" t="s">
        <v>21</v>
      </c>
      <c r="F998" s="254" t="s">
        <v>1408</v>
      </c>
      <c r="G998" s="252"/>
      <c r="H998" s="255">
        <v>0.59499999999999997</v>
      </c>
      <c r="I998" s="256"/>
      <c r="J998" s="252"/>
      <c r="K998" s="252"/>
      <c r="L998" s="257"/>
      <c r="M998" s="258"/>
      <c r="N998" s="259"/>
      <c r="O998" s="259"/>
      <c r="P998" s="259"/>
      <c r="Q998" s="259"/>
      <c r="R998" s="259"/>
      <c r="S998" s="259"/>
      <c r="T998" s="260"/>
      <c r="AT998" s="261" t="s">
        <v>195</v>
      </c>
      <c r="AU998" s="261" t="s">
        <v>85</v>
      </c>
      <c r="AV998" s="12" t="s">
        <v>85</v>
      </c>
      <c r="AW998" s="12" t="s">
        <v>39</v>
      </c>
      <c r="AX998" s="12" t="s">
        <v>76</v>
      </c>
      <c r="AY998" s="261" t="s">
        <v>184</v>
      </c>
    </row>
    <row r="999" s="13" customFormat="1">
      <c r="B999" s="262"/>
      <c r="C999" s="263"/>
      <c r="D999" s="248" t="s">
        <v>195</v>
      </c>
      <c r="E999" s="264" t="s">
        <v>21</v>
      </c>
      <c r="F999" s="265" t="s">
        <v>221</v>
      </c>
      <c r="G999" s="263"/>
      <c r="H999" s="264" t="s">
        <v>21</v>
      </c>
      <c r="I999" s="266"/>
      <c r="J999" s="263"/>
      <c r="K999" s="263"/>
      <c r="L999" s="267"/>
      <c r="M999" s="268"/>
      <c r="N999" s="269"/>
      <c r="O999" s="269"/>
      <c r="P999" s="269"/>
      <c r="Q999" s="269"/>
      <c r="R999" s="269"/>
      <c r="S999" s="269"/>
      <c r="T999" s="270"/>
      <c r="AT999" s="271" t="s">
        <v>195</v>
      </c>
      <c r="AU999" s="271" t="s">
        <v>85</v>
      </c>
      <c r="AV999" s="13" t="s">
        <v>83</v>
      </c>
      <c r="AW999" s="13" t="s">
        <v>39</v>
      </c>
      <c r="AX999" s="13" t="s">
        <v>76</v>
      </c>
      <c r="AY999" s="271" t="s">
        <v>184</v>
      </c>
    </row>
    <row r="1000" s="12" customFormat="1">
      <c r="B1000" s="251"/>
      <c r="C1000" s="252"/>
      <c r="D1000" s="248" t="s">
        <v>195</v>
      </c>
      <c r="E1000" s="253" t="s">
        <v>21</v>
      </c>
      <c r="F1000" s="254" t="s">
        <v>1409</v>
      </c>
      <c r="G1000" s="252"/>
      <c r="H1000" s="255">
        <v>8.4849999999999994</v>
      </c>
      <c r="I1000" s="256"/>
      <c r="J1000" s="252"/>
      <c r="K1000" s="252"/>
      <c r="L1000" s="257"/>
      <c r="M1000" s="258"/>
      <c r="N1000" s="259"/>
      <c r="O1000" s="259"/>
      <c r="P1000" s="259"/>
      <c r="Q1000" s="259"/>
      <c r="R1000" s="259"/>
      <c r="S1000" s="259"/>
      <c r="T1000" s="260"/>
      <c r="AT1000" s="261" t="s">
        <v>195</v>
      </c>
      <c r="AU1000" s="261" t="s">
        <v>85</v>
      </c>
      <c r="AV1000" s="12" t="s">
        <v>85</v>
      </c>
      <c r="AW1000" s="12" t="s">
        <v>39</v>
      </c>
      <c r="AX1000" s="12" t="s">
        <v>76</v>
      </c>
      <c r="AY1000" s="261" t="s">
        <v>184</v>
      </c>
    </row>
    <row r="1001" s="12" customFormat="1">
      <c r="B1001" s="251"/>
      <c r="C1001" s="252"/>
      <c r="D1001" s="248" t="s">
        <v>195</v>
      </c>
      <c r="E1001" s="253" t="s">
        <v>21</v>
      </c>
      <c r="F1001" s="254" t="s">
        <v>1410</v>
      </c>
      <c r="G1001" s="252"/>
      <c r="H1001" s="255">
        <v>0.59499999999999997</v>
      </c>
      <c r="I1001" s="256"/>
      <c r="J1001" s="252"/>
      <c r="K1001" s="252"/>
      <c r="L1001" s="257"/>
      <c r="M1001" s="258"/>
      <c r="N1001" s="259"/>
      <c r="O1001" s="259"/>
      <c r="P1001" s="259"/>
      <c r="Q1001" s="259"/>
      <c r="R1001" s="259"/>
      <c r="S1001" s="259"/>
      <c r="T1001" s="260"/>
      <c r="AT1001" s="261" t="s">
        <v>195</v>
      </c>
      <c r="AU1001" s="261" t="s">
        <v>85</v>
      </c>
      <c r="AV1001" s="12" t="s">
        <v>85</v>
      </c>
      <c r="AW1001" s="12" t="s">
        <v>39</v>
      </c>
      <c r="AX1001" s="12" t="s">
        <v>76</v>
      </c>
      <c r="AY1001" s="261" t="s">
        <v>184</v>
      </c>
    </row>
    <row r="1002" s="13" customFormat="1">
      <c r="B1002" s="262"/>
      <c r="C1002" s="263"/>
      <c r="D1002" s="248" t="s">
        <v>195</v>
      </c>
      <c r="E1002" s="264" t="s">
        <v>21</v>
      </c>
      <c r="F1002" s="265" t="s">
        <v>1280</v>
      </c>
      <c r="G1002" s="263"/>
      <c r="H1002" s="264" t="s">
        <v>21</v>
      </c>
      <c r="I1002" s="266"/>
      <c r="J1002" s="263"/>
      <c r="K1002" s="263"/>
      <c r="L1002" s="267"/>
      <c r="M1002" s="268"/>
      <c r="N1002" s="269"/>
      <c r="O1002" s="269"/>
      <c r="P1002" s="269"/>
      <c r="Q1002" s="269"/>
      <c r="R1002" s="269"/>
      <c r="S1002" s="269"/>
      <c r="T1002" s="270"/>
      <c r="AT1002" s="271" t="s">
        <v>195</v>
      </c>
      <c r="AU1002" s="271" t="s">
        <v>85</v>
      </c>
      <c r="AV1002" s="13" t="s">
        <v>83</v>
      </c>
      <c r="AW1002" s="13" t="s">
        <v>39</v>
      </c>
      <c r="AX1002" s="13" t="s">
        <v>76</v>
      </c>
      <c r="AY1002" s="271" t="s">
        <v>184</v>
      </c>
    </row>
    <row r="1003" s="12" customFormat="1">
      <c r="B1003" s="251"/>
      <c r="C1003" s="252"/>
      <c r="D1003" s="248" t="s">
        <v>195</v>
      </c>
      <c r="E1003" s="253" t="s">
        <v>21</v>
      </c>
      <c r="F1003" s="254" t="s">
        <v>1339</v>
      </c>
      <c r="G1003" s="252"/>
      <c r="H1003" s="255">
        <v>3.6160000000000001</v>
      </c>
      <c r="I1003" s="256"/>
      <c r="J1003" s="252"/>
      <c r="K1003" s="252"/>
      <c r="L1003" s="257"/>
      <c r="M1003" s="258"/>
      <c r="N1003" s="259"/>
      <c r="O1003" s="259"/>
      <c r="P1003" s="259"/>
      <c r="Q1003" s="259"/>
      <c r="R1003" s="259"/>
      <c r="S1003" s="259"/>
      <c r="T1003" s="260"/>
      <c r="AT1003" s="261" t="s">
        <v>195</v>
      </c>
      <c r="AU1003" s="261" t="s">
        <v>85</v>
      </c>
      <c r="AV1003" s="12" t="s">
        <v>85</v>
      </c>
      <c r="AW1003" s="12" t="s">
        <v>39</v>
      </c>
      <c r="AX1003" s="12" t="s">
        <v>76</v>
      </c>
      <c r="AY1003" s="261" t="s">
        <v>184</v>
      </c>
    </row>
    <row r="1004" s="12" customFormat="1">
      <c r="B1004" s="251"/>
      <c r="C1004" s="252"/>
      <c r="D1004" s="248" t="s">
        <v>195</v>
      </c>
      <c r="E1004" s="253" t="s">
        <v>21</v>
      </c>
      <c r="F1004" s="254" t="s">
        <v>1340</v>
      </c>
      <c r="G1004" s="252"/>
      <c r="H1004" s="255">
        <v>3.508</v>
      </c>
      <c r="I1004" s="256"/>
      <c r="J1004" s="252"/>
      <c r="K1004" s="252"/>
      <c r="L1004" s="257"/>
      <c r="M1004" s="258"/>
      <c r="N1004" s="259"/>
      <c r="O1004" s="259"/>
      <c r="P1004" s="259"/>
      <c r="Q1004" s="259"/>
      <c r="R1004" s="259"/>
      <c r="S1004" s="259"/>
      <c r="T1004" s="260"/>
      <c r="AT1004" s="261" t="s">
        <v>195</v>
      </c>
      <c r="AU1004" s="261" t="s">
        <v>85</v>
      </c>
      <c r="AV1004" s="12" t="s">
        <v>85</v>
      </c>
      <c r="AW1004" s="12" t="s">
        <v>39</v>
      </c>
      <c r="AX1004" s="12" t="s">
        <v>76</v>
      </c>
      <c r="AY1004" s="261" t="s">
        <v>184</v>
      </c>
    </row>
    <row r="1005" s="12" customFormat="1">
      <c r="B1005" s="251"/>
      <c r="C1005" s="252"/>
      <c r="D1005" s="248" t="s">
        <v>195</v>
      </c>
      <c r="E1005" s="253" t="s">
        <v>21</v>
      </c>
      <c r="F1005" s="254" t="s">
        <v>1341</v>
      </c>
      <c r="G1005" s="252"/>
      <c r="H1005" s="255">
        <v>12.920999999999999</v>
      </c>
      <c r="I1005" s="256"/>
      <c r="J1005" s="252"/>
      <c r="K1005" s="252"/>
      <c r="L1005" s="257"/>
      <c r="M1005" s="258"/>
      <c r="N1005" s="259"/>
      <c r="O1005" s="259"/>
      <c r="P1005" s="259"/>
      <c r="Q1005" s="259"/>
      <c r="R1005" s="259"/>
      <c r="S1005" s="259"/>
      <c r="T1005" s="260"/>
      <c r="AT1005" s="261" t="s">
        <v>195</v>
      </c>
      <c r="AU1005" s="261" t="s">
        <v>85</v>
      </c>
      <c r="AV1005" s="12" t="s">
        <v>85</v>
      </c>
      <c r="AW1005" s="12" t="s">
        <v>39</v>
      </c>
      <c r="AX1005" s="12" t="s">
        <v>76</v>
      </c>
      <c r="AY1005" s="261" t="s">
        <v>184</v>
      </c>
    </row>
    <row r="1006" s="12" customFormat="1">
      <c r="B1006" s="251"/>
      <c r="C1006" s="252"/>
      <c r="D1006" s="248" t="s">
        <v>195</v>
      </c>
      <c r="E1006" s="253" t="s">
        <v>21</v>
      </c>
      <c r="F1006" s="254" t="s">
        <v>1411</v>
      </c>
      <c r="G1006" s="252"/>
      <c r="H1006" s="255">
        <v>74.930999999999997</v>
      </c>
      <c r="I1006" s="256"/>
      <c r="J1006" s="252"/>
      <c r="K1006" s="252"/>
      <c r="L1006" s="257"/>
      <c r="M1006" s="258"/>
      <c r="N1006" s="259"/>
      <c r="O1006" s="259"/>
      <c r="P1006" s="259"/>
      <c r="Q1006" s="259"/>
      <c r="R1006" s="259"/>
      <c r="S1006" s="259"/>
      <c r="T1006" s="260"/>
      <c r="AT1006" s="261" t="s">
        <v>195</v>
      </c>
      <c r="AU1006" s="261" t="s">
        <v>85</v>
      </c>
      <c r="AV1006" s="12" t="s">
        <v>85</v>
      </c>
      <c r="AW1006" s="12" t="s">
        <v>39</v>
      </c>
      <c r="AX1006" s="12" t="s">
        <v>76</v>
      </c>
      <c r="AY1006" s="261" t="s">
        <v>184</v>
      </c>
    </row>
    <row r="1007" s="14" customFormat="1">
      <c r="B1007" s="272"/>
      <c r="C1007" s="273"/>
      <c r="D1007" s="248" t="s">
        <v>195</v>
      </c>
      <c r="E1007" s="274" t="s">
        <v>21</v>
      </c>
      <c r="F1007" s="275" t="s">
        <v>211</v>
      </c>
      <c r="G1007" s="273"/>
      <c r="H1007" s="276">
        <v>121.464</v>
      </c>
      <c r="I1007" s="277"/>
      <c r="J1007" s="273"/>
      <c r="K1007" s="273"/>
      <c r="L1007" s="278"/>
      <c r="M1007" s="279"/>
      <c r="N1007" s="280"/>
      <c r="O1007" s="280"/>
      <c r="P1007" s="280"/>
      <c r="Q1007" s="280"/>
      <c r="R1007" s="280"/>
      <c r="S1007" s="280"/>
      <c r="T1007" s="281"/>
      <c r="AT1007" s="282" t="s">
        <v>195</v>
      </c>
      <c r="AU1007" s="282" t="s">
        <v>85</v>
      </c>
      <c r="AV1007" s="14" t="s">
        <v>191</v>
      </c>
      <c r="AW1007" s="14" t="s">
        <v>39</v>
      </c>
      <c r="AX1007" s="14" t="s">
        <v>83</v>
      </c>
      <c r="AY1007" s="282" t="s">
        <v>184</v>
      </c>
    </row>
    <row r="1008" s="1" customFormat="1" ht="25.5" customHeight="1">
      <c r="B1008" s="47"/>
      <c r="C1008" s="236" t="s">
        <v>1412</v>
      </c>
      <c r="D1008" s="236" t="s">
        <v>186</v>
      </c>
      <c r="E1008" s="237" t="s">
        <v>1413</v>
      </c>
      <c r="F1008" s="238" t="s">
        <v>1414</v>
      </c>
      <c r="G1008" s="239" t="s">
        <v>315</v>
      </c>
      <c r="H1008" s="240">
        <v>16.812999999999999</v>
      </c>
      <c r="I1008" s="241"/>
      <c r="J1008" s="242">
        <f>ROUND(I1008*H1008,2)</f>
        <v>0</v>
      </c>
      <c r="K1008" s="238" t="s">
        <v>190</v>
      </c>
      <c r="L1008" s="73"/>
      <c r="M1008" s="243" t="s">
        <v>21</v>
      </c>
      <c r="N1008" s="244" t="s">
        <v>47</v>
      </c>
      <c r="O1008" s="48"/>
      <c r="P1008" s="245">
        <f>O1008*H1008</f>
        <v>0</v>
      </c>
      <c r="Q1008" s="245">
        <v>0</v>
      </c>
      <c r="R1008" s="245">
        <f>Q1008*H1008</f>
        <v>0</v>
      </c>
      <c r="S1008" s="245">
        <v>0.035000000000000003</v>
      </c>
      <c r="T1008" s="246">
        <f>S1008*H1008</f>
        <v>0.58845500000000006</v>
      </c>
      <c r="AR1008" s="25" t="s">
        <v>191</v>
      </c>
      <c r="AT1008" s="25" t="s">
        <v>186</v>
      </c>
      <c r="AU1008" s="25" t="s">
        <v>85</v>
      </c>
      <c r="AY1008" s="25" t="s">
        <v>184</v>
      </c>
      <c r="BE1008" s="247">
        <f>IF(N1008="základní",J1008,0)</f>
        <v>0</v>
      </c>
      <c r="BF1008" s="247">
        <f>IF(N1008="snížená",J1008,0)</f>
        <v>0</v>
      </c>
      <c r="BG1008" s="247">
        <f>IF(N1008="zákl. přenesená",J1008,0)</f>
        <v>0</v>
      </c>
      <c r="BH1008" s="247">
        <f>IF(N1008="sníž. přenesená",J1008,0)</f>
        <v>0</v>
      </c>
      <c r="BI1008" s="247">
        <f>IF(N1008="nulová",J1008,0)</f>
        <v>0</v>
      </c>
      <c r="BJ1008" s="25" t="s">
        <v>83</v>
      </c>
      <c r="BK1008" s="247">
        <f>ROUND(I1008*H1008,2)</f>
        <v>0</v>
      </c>
      <c r="BL1008" s="25" t="s">
        <v>191</v>
      </c>
      <c r="BM1008" s="25" t="s">
        <v>1415</v>
      </c>
    </row>
    <row r="1009" s="1" customFormat="1">
      <c r="B1009" s="47"/>
      <c r="C1009" s="75"/>
      <c r="D1009" s="248" t="s">
        <v>193</v>
      </c>
      <c r="E1009" s="75"/>
      <c r="F1009" s="249" t="s">
        <v>1416</v>
      </c>
      <c r="G1009" s="75"/>
      <c r="H1009" s="75"/>
      <c r="I1009" s="204"/>
      <c r="J1009" s="75"/>
      <c r="K1009" s="75"/>
      <c r="L1009" s="73"/>
      <c r="M1009" s="250"/>
      <c r="N1009" s="48"/>
      <c r="O1009" s="48"/>
      <c r="P1009" s="48"/>
      <c r="Q1009" s="48"/>
      <c r="R1009" s="48"/>
      <c r="S1009" s="48"/>
      <c r="T1009" s="96"/>
      <c r="AT1009" s="25" t="s">
        <v>193</v>
      </c>
      <c r="AU1009" s="25" t="s">
        <v>85</v>
      </c>
    </row>
    <row r="1010" s="13" customFormat="1">
      <c r="B1010" s="262"/>
      <c r="C1010" s="263"/>
      <c r="D1010" s="248" t="s">
        <v>195</v>
      </c>
      <c r="E1010" s="264" t="s">
        <v>21</v>
      </c>
      <c r="F1010" s="265" t="s">
        <v>216</v>
      </c>
      <c r="G1010" s="263"/>
      <c r="H1010" s="264" t="s">
        <v>21</v>
      </c>
      <c r="I1010" s="266"/>
      <c r="J1010" s="263"/>
      <c r="K1010" s="263"/>
      <c r="L1010" s="267"/>
      <c r="M1010" s="268"/>
      <c r="N1010" s="269"/>
      <c r="O1010" s="269"/>
      <c r="P1010" s="269"/>
      <c r="Q1010" s="269"/>
      <c r="R1010" s="269"/>
      <c r="S1010" s="269"/>
      <c r="T1010" s="270"/>
      <c r="AT1010" s="271" t="s">
        <v>195</v>
      </c>
      <c r="AU1010" s="271" t="s">
        <v>85</v>
      </c>
      <c r="AV1010" s="13" t="s">
        <v>83</v>
      </c>
      <c r="AW1010" s="13" t="s">
        <v>39</v>
      </c>
      <c r="AX1010" s="13" t="s">
        <v>76</v>
      </c>
      <c r="AY1010" s="271" t="s">
        <v>184</v>
      </c>
    </row>
    <row r="1011" s="12" customFormat="1">
      <c r="B1011" s="251"/>
      <c r="C1011" s="252"/>
      <c r="D1011" s="248" t="s">
        <v>195</v>
      </c>
      <c r="E1011" s="253" t="s">
        <v>21</v>
      </c>
      <c r="F1011" s="254" t="s">
        <v>1405</v>
      </c>
      <c r="G1011" s="252"/>
      <c r="H1011" s="255">
        <v>9.0649999999999995</v>
      </c>
      <c r="I1011" s="256"/>
      <c r="J1011" s="252"/>
      <c r="K1011" s="252"/>
      <c r="L1011" s="257"/>
      <c r="M1011" s="258"/>
      <c r="N1011" s="259"/>
      <c r="O1011" s="259"/>
      <c r="P1011" s="259"/>
      <c r="Q1011" s="259"/>
      <c r="R1011" s="259"/>
      <c r="S1011" s="259"/>
      <c r="T1011" s="260"/>
      <c r="AT1011" s="261" t="s">
        <v>195</v>
      </c>
      <c r="AU1011" s="261" t="s">
        <v>85</v>
      </c>
      <c r="AV1011" s="12" t="s">
        <v>85</v>
      </c>
      <c r="AW1011" s="12" t="s">
        <v>39</v>
      </c>
      <c r="AX1011" s="12" t="s">
        <v>76</v>
      </c>
      <c r="AY1011" s="261" t="s">
        <v>184</v>
      </c>
    </row>
    <row r="1012" s="12" customFormat="1">
      <c r="B1012" s="251"/>
      <c r="C1012" s="252"/>
      <c r="D1012" s="248" t="s">
        <v>195</v>
      </c>
      <c r="E1012" s="253" t="s">
        <v>21</v>
      </c>
      <c r="F1012" s="254" t="s">
        <v>1406</v>
      </c>
      <c r="G1012" s="252"/>
      <c r="H1012" s="255">
        <v>4.5090000000000003</v>
      </c>
      <c r="I1012" s="256"/>
      <c r="J1012" s="252"/>
      <c r="K1012" s="252"/>
      <c r="L1012" s="257"/>
      <c r="M1012" s="258"/>
      <c r="N1012" s="259"/>
      <c r="O1012" s="259"/>
      <c r="P1012" s="259"/>
      <c r="Q1012" s="259"/>
      <c r="R1012" s="259"/>
      <c r="S1012" s="259"/>
      <c r="T1012" s="260"/>
      <c r="AT1012" s="261" t="s">
        <v>195</v>
      </c>
      <c r="AU1012" s="261" t="s">
        <v>85</v>
      </c>
      <c r="AV1012" s="12" t="s">
        <v>85</v>
      </c>
      <c r="AW1012" s="12" t="s">
        <v>39</v>
      </c>
      <c r="AX1012" s="12" t="s">
        <v>76</v>
      </c>
      <c r="AY1012" s="261" t="s">
        <v>184</v>
      </c>
    </row>
    <row r="1013" s="12" customFormat="1">
      <c r="B1013" s="251"/>
      <c r="C1013" s="252"/>
      <c r="D1013" s="248" t="s">
        <v>195</v>
      </c>
      <c r="E1013" s="253" t="s">
        <v>21</v>
      </c>
      <c r="F1013" s="254" t="s">
        <v>1407</v>
      </c>
      <c r="G1013" s="252"/>
      <c r="H1013" s="255">
        <v>3.2389999999999999</v>
      </c>
      <c r="I1013" s="256"/>
      <c r="J1013" s="252"/>
      <c r="K1013" s="252"/>
      <c r="L1013" s="257"/>
      <c r="M1013" s="258"/>
      <c r="N1013" s="259"/>
      <c r="O1013" s="259"/>
      <c r="P1013" s="259"/>
      <c r="Q1013" s="259"/>
      <c r="R1013" s="259"/>
      <c r="S1013" s="259"/>
      <c r="T1013" s="260"/>
      <c r="AT1013" s="261" t="s">
        <v>195</v>
      </c>
      <c r="AU1013" s="261" t="s">
        <v>85</v>
      </c>
      <c r="AV1013" s="12" t="s">
        <v>85</v>
      </c>
      <c r="AW1013" s="12" t="s">
        <v>39</v>
      </c>
      <c r="AX1013" s="12" t="s">
        <v>76</v>
      </c>
      <c r="AY1013" s="261" t="s">
        <v>184</v>
      </c>
    </row>
    <row r="1014" s="14" customFormat="1">
      <c r="B1014" s="272"/>
      <c r="C1014" s="273"/>
      <c r="D1014" s="248" t="s">
        <v>195</v>
      </c>
      <c r="E1014" s="274" t="s">
        <v>21</v>
      </c>
      <c r="F1014" s="275" t="s">
        <v>211</v>
      </c>
      <c r="G1014" s="273"/>
      <c r="H1014" s="276">
        <v>16.812999999999999</v>
      </c>
      <c r="I1014" s="277"/>
      <c r="J1014" s="273"/>
      <c r="K1014" s="273"/>
      <c r="L1014" s="278"/>
      <c r="M1014" s="279"/>
      <c r="N1014" s="280"/>
      <c r="O1014" s="280"/>
      <c r="P1014" s="280"/>
      <c r="Q1014" s="280"/>
      <c r="R1014" s="280"/>
      <c r="S1014" s="280"/>
      <c r="T1014" s="281"/>
      <c r="AT1014" s="282" t="s">
        <v>195</v>
      </c>
      <c r="AU1014" s="282" t="s">
        <v>85</v>
      </c>
      <c r="AV1014" s="14" t="s">
        <v>191</v>
      </c>
      <c r="AW1014" s="14" t="s">
        <v>39</v>
      </c>
      <c r="AX1014" s="14" t="s">
        <v>83</v>
      </c>
      <c r="AY1014" s="282" t="s">
        <v>184</v>
      </c>
    </row>
    <row r="1015" s="1" customFormat="1" ht="38.25" customHeight="1">
      <c r="B1015" s="47"/>
      <c r="C1015" s="236" t="s">
        <v>1417</v>
      </c>
      <c r="D1015" s="236" t="s">
        <v>186</v>
      </c>
      <c r="E1015" s="237" t="s">
        <v>1418</v>
      </c>
      <c r="F1015" s="238" t="s">
        <v>1419</v>
      </c>
      <c r="G1015" s="239" t="s">
        <v>315</v>
      </c>
      <c r="H1015" s="240">
        <v>0.59499999999999997</v>
      </c>
      <c r="I1015" s="241"/>
      <c r="J1015" s="242">
        <f>ROUND(I1015*H1015,2)</f>
        <v>0</v>
      </c>
      <c r="K1015" s="238" t="s">
        <v>190</v>
      </c>
      <c r="L1015" s="73"/>
      <c r="M1015" s="243" t="s">
        <v>21</v>
      </c>
      <c r="N1015" s="244" t="s">
        <v>47</v>
      </c>
      <c r="O1015" s="48"/>
      <c r="P1015" s="245">
        <f>O1015*H1015</f>
        <v>0</v>
      </c>
      <c r="Q1015" s="245">
        <v>0</v>
      </c>
      <c r="R1015" s="245">
        <f>Q1015*H1015</f>
        <v>0</v>
      </c>
      <c r="S1015" s="245">
        <v>0.073999999999999996</v>
      </c>
      <c r="T1015" s="246">
        <f>S1015*H1015</f>
        <v>0.044029999999999993</v>
      </c>
      <c r="AR1015" s="25" t="s">
        <v>191</v>
      </c>
      <c r="AT1015" s="25" t="s">
        <v>186</v>
      </c>
      <c r="AU1015" s="25" t="s">
        <v>85</v>
      </c>
      <c r="AY1015" s="25" t="s">
        <v>184</v>
      </c>
      <c r="BE1015" s="247">
        <f>IF(N1015="základní",J1015,0)</f>
        <v>0</v>
      </c>
      <c r="BF1015" s="247">
        <f>IF(N1015="snížená",J1015,0)</f>
        <v>0</v>
      </c>
      <c r="BG1015" s="247">
        <f>IF(N1015="zákl. přenesená",J1015,0)</f>
        <v>0</v>
      </c>
      <c r="BH1015" s="247">
        <f>IF(N1015="sníž. přenesená",J1015,0)</f>
        <v>0</v>
      </c>
      <c r="BI1015" s="247">
        <f>IF(N1015="nulová",J1015,0)</f>
        <v>0</v>
      </c>
      <c r="BJ1015" s="25" t="s">
        <v>83</v>
      </c>
      <c r="BK1015" s="247">
        <f>ROUND(I1015*H1015,2)</f>
        <v>0</v>
      </c>
      <c r="BL1015" s="25" t="s">
        <v>191</v>
      </c>
      <c r="BM1015" s="25" t="s">
        <v>1420</v>
      </c>
    </row>
    <row r="1016" s="1" customFormat="1">
      <c r="B1016" s="47"/>
      <c r="C1016" s="75"/>
      <c r="D1016" s="248" t="s">
        <v>193</v>
      </c>
      <c r="E1016" s="75"/>
      <c r="F1016" s="249" t="s">
        <v>1416</v>
      </c>
      <c r="G1016" s="75"/>
      <c r="H1016" s="75"/>
      <c r="I1016" s="204"/>
      <c r="J1016" s="75"/>
      <c r="K1016" s="75"/>
      <c r="L1016" s="73"/>
      <c r="M1016" s="250"/>
      <c r="N1016" s="48"/>
      <c r="O1016" s="48"/>
      <c r="P1016" s="48"/>
      <c r="Q1016" s="48"/>
      <c r="R1016" s="48"/>
      <c r="S1016" s="48"/>
      <c r="T1016" s="96"/>
      <c r="AT1016" s="25" t="s">
        <v>193</v>
      </c>
      <c r="AU1016" s="25" t="s">
        <v>85</v>
      </c>
    </row>
    <row r="1017" s="13" customFormat="1">
      <c r="B1017" s="262"/>
      <c r="C1017" s="263"/>
      <c r="D1017" s="248" t="s">
        <v>195</v>
      </c>
      <c r="E1017" s="264" t="s">
        <v>21</v>
      </c>
      <c r="F1017" s="265" t="s">
        <v>216</v>
      </c>
      <c r="G1017" s="263"/>
      <c r="H1017" s="264" t="s">
        <v>21</v>
      </c>
      <c r="I1017" s="266"/>
      <c r="J1017" s="263"/>
      <c r="K1017" s="263"/>
      <c r="L1017" s="267"/>
      <c r="M1017" s="268"/>
      <c r="N1017" s="269"/>
      <c r="O1017" s="269"/>
      <c r="P1017" s="269"/>
      <c r="Q1017" s="269"/>
      <c r="R1017" s="269"/>
      <c r="S1017" s="269"/>
      <c r="T1017" s="270"/>
      <c r="AT1017" s="271" t="s">
        <v>195</v>
      </c>
      <c r="AU1017" s="271" t="s">
        <v>85</v>
      </c>
      <c r="AV1017" s="13" t="s">
        <v>83</v>
      </c>
      <c r="AW1017" s="13" t="s">
        <v>39</v>
      </c>
      <c r="AX1017" s="13" t="s">
        <v>76</v>
      </c>
      <c r="AY1017" s="271" t="s">
        <v>184</v>
      </c>
    </row>
    <row r="1018" s="12" customFormat="1">
      <c r="B1018" s="251"/>
      <c r="C1018" s="252"/>
      <c r="D1018" s="248" t="s">
        <v>195</v>
      </c>
      <c r="E1018" s="253" t="s">
        <v>21</v>
      </c>
      <c r="F1018" s="254" t="s">
        <v>1408</v>
      </c>
      <c r="G1018" s="252"/>
      <c r="H1018" s="255">
        <v>0.59499999999999997</v>
      </c>
      <c r="I1018" s="256"/>
      <c r="J1018" s="252"/>
      <c r="K1018" s="252"/>
      <c r="L1018" s="257"/>
      <c r="M1018" s="258"/>
      <c r="N1018" s="259"/>
      <c r="O1018" s="259"/>
      <c r="P1018" s="259"/>
      <c r="Q1018" s="259"/>
      <c r="R1018" s="259"/>
      <c r="S1018" s="259"/>
      <c r="T1018" s="260"/>
      <c r="AT1018" s="261" t="s">
        <v>195</v>
      </c>
      <c r="AU1018" s="261" t="s">
        <v>85</v>
      </c>
      <c r="AV1018" s="12" t="s">
        <v>85</v>
      </c>
      <c r="AW1018" s="12" t="s">
        <v>39</v>
      </c>
      <c r="AX1018" s="12" t="s">
        <v>83</v>
      </c>
      <c r="AY1018" s="261" t="s">
        <v>184</v>
      </c>
    </row>
    <row r="1019" s="1" customFormat="1" ht="38.25" customHeight="1">
      <c r="B1019" s="47"/>
      <c r="C1019" s="236" t="s">
        <v>1421</v>
      </c>
      <c r="D1019" s="236" t="s">
        <v>186</v>
      </c>
      <c r="E1019" s="237" t="s">
        <v>1422</v>
      </c>
      <c r="F1019" s="238" t="s">
        <v>1423</v>
      </c>
      <c r="G1019" s="239" t="s">
        <v>315</v>
      </c>
      <c r="H1019" s="240">
        <v>29.125</v>
      </c>
      <c r="I1019" s="241"/>
      <c r="J1019" s="242">
        <f>ROUND(I1019*H1019,2)</f>
        <v>0</v>
      </c>
      <c r="K1019" s="238" t="s">
        <v>190</v>
      </c>
      <c r="L1019" s="73"/>
      <c r="M1019" s="243" t="s">
        <v>21</v>
      </c>
      <c r="N1019" s="244" t="s">
        <v>47</v>
      </c>
      <c r="O1019" s="48"/>
      <c r="P1019" s="245">
        <f>O1019*H1019</f>
        <v>0</v>
      </c>
      <c r="Q1019" s="245">
        <v>0</v>
      </c>
      <c r="R1019" s="245">
        <f>Q1019*H1019</f>
        <v>0</v>
      </c>
      <c r="S1019" s="245">
        <v>0.073999999999999996</v>
      </c>
      <c r="T1019" s="246">
        <f>S1019*H1019</f>
        <v>2.1552500000000001</v>
      </c>
      <c r="AR1019" s="25" t="s">
        <v>191</v>
      </c>
      <c r="AT1019" s="25" t="s">
        <v>186</v>
      </c>
      <c r="AU1019" s="25" t="s">
        <v>85</v>
      </c>
      <c r="AY1019" s="25" t="s">
        <v>184</v>
      </c>
      <c r="BE1019" s="247">
        <f>IF(N1019="základní",J1019,0)</f>
        <v>0</v>
      </c>
      <c r="BF1019" s="247">
        <f>IF(N1019="snížená",J1019,0)</f>
        <v>0</v>
      </c>
      <c r="BG1019" s="247">
        <f>IF(N1019="zákl. přenesená",J1019,0)</f>
        <v>0</v>
      </c>
      <c r="BH1019" s="247">
        <f>IF(N1019="sníž. přenesená",J1019,0)</f>
        <v>0</v>
      </c>
      <c r="BI1019" s="247">
        <f>IF(N1019="nulová",J1019,0)</f>
        <v>0</v>
      </c>
      <c r="BJ1019" s="25" t="s">
        <v>83</v>
      </c>
      <c r="BK1019" s="247">
        <f>ROUND(I1019*H1019,2)</f>
        <v>0</v>
      </c>
      <c r="BL1019" s="25" t="s">
        <v>191</v>
      </c>
      <c r="BM1019" s="25" t="s">
        <v>1424</v>
      </c>
    </row>
    <row r="1020" s="1" customFormat="1">
      <c r="B1020" s="47"/>
      <c r="C1020" s="75"/>
      <c r="D1020" s="248" t="s">
        <v>193</v>
      </c>
      <c r="E1020" s="75"/>
      <c r="F1020" s="249" t="s">
        <v>1416</v>
      </c>
      <c r="G1020" s="75"/>
      <c r="H1020" s="75"/>
      <c r="I1020" s="204"/>
      <c r="J1020" s="75"/>
      <c r="K1020" s="75"/>
      <c r="L1020" s="73"/>
      <c r="M1020" s="250"/>
      <c r="N1020" s="48"/>
      <c r="O1020" s="48"/>
      <c r="P1020" s="48"/>
      <c r="Q1020" s="48"/>
      <c r="R1020" s="48"/>
      <c r="S1020" s="48"/>
      <c r="T1020" s="96"/>
      <c r="AT1020" s="25" t="s">
        <v>193</v>
      </c>
      <c r="AU1020" s="25" t="s">
        <v>85</v>
      </c>
    </row>
    <row r="1021" s="13" customFormat="1">
      <c r="B1021" s="262"/>
      <c r="C1021" s="263"/>
      <c r="D1021" s="248" t="s">
        <v>195</v>
      </c>
      <c r="E1021" s="264" t="s">
        <v>21</v>
      </c>
      <c r="F1021" s="265" t="s">
        <v>216</v>
      </c>
      <c r="G1021" s="263"/>
      <c r="H1021" s="264" t="s">
        <v>21</v>
      </c>
      <c r="I1021" s="266"/>
      <c r="J1021" s="263"/>
      <c r="K1021" s="263"/>
      <c r="L1021" s="267"/>
      <c r="M1021" s="268"/>
      <c r="N1021" s="269"/>
      <c r="O1021" s="269"/>
      <c r="P1021" s="269"/>
      <c r="Q1021" s="269"/>
      <c r="R1021" s="269"/>
      <c r="S1021" s="269"/>
      <c r="T1021" s="270"/>
      <c r="AT1021" s="271" t="s">
        <v>195</v>
      </c>
      <c r="AU1021" s="271" t="s">
        <v>85</v>
      </c>
      <c r="AV1021" s="13" t="s">
        <v>83</v>
      </c>
      <c r="AW1021" s="13" t="s">
        <v>39</v>
      </c>
      <c r="AX1021" s="13" t="s">
        <v>76</v>
      </c>
      <c r="AY1021" s="271" t="s">
        <v>184</v>
      </c>
    </row>
    <row r="1022" s="13" customFormat="1">
      <c r="B1022" s="262"/>
      <c r="C1022" s="263"/>
      <c r="D1022" s="248" t="s">
        <v>195</v>
      </c>
      <c r="E1022" s="264" t="s">
        <v>21</v>
      </c>
      <c r="F1022" s="265" t="s">
        <v>221</v>
      </c>
      <c r="G1022" s="263"/>
      <c r="H1022" s="264" t="s">
        <v>21</v>
      </c>
      <c r="I1022" s="266"/>
      <c r="J1022" s="263"/>
      <c r="K1022" s="263"/>
      <c r="L1022" s="267"/>
      <c r="M1022" s="268"/>
      <c r="N1022" s="269"/>
      <c r="O1022" s="269"/>
      <c r="P1022" s="269"/>
      <c r="Q1022" s="269"/>
      <c r="R1022" s="269"/>
      <c r="S1022" s="269"/>
      <c r="T1022" s="270"/>
      <c r="AT1022" s="271" t="s">
        <v>195</v>
      </c>
      <c r="AU1022" s="271" t="s">
        <v>85</v>
      </c>
      <c r="AV1022" s="13" t="s">
        <v>83</v>
      </c>
      <c r="AW1022" s="13" t="s">
        <v>39</v>
      </c>
      <c r="AX1022" s="13" t="s">
        <v>76</v>
      </c>
      <c r="AY1022" s="271" t="s">
        <v>184</v>
      </c>
    </row>
    <row r="1023" s="12" customFormat="1">
      <c r="B1023" s="251"/>
      <c r="C1023" s="252"/>
      <c r="D1023" s="248" t="s">
        <v>195</v>
      </c>
      <c r="E1023" s="253" t="s">
        <v>21</v>
      </c>
      <c r="F1023" s="254" t="s">
        <v>1409</v>
      </c>
      <c r="G1023" s="252"/>
      <c r="H1023" s="255">
        <v>8.4849999999999994</v>
      </c>
      <c r="I1023" s="256"/>
      <c r="J1023" s="252"/>
      <c r="K1023" s="252"/>
      <c r="L1023" s="257"/>
      <c r="M1023" s="258"/>
      <c r="N1023" s="259"/>
      <c r="O1023" s="259"/>
      <c r="P1023" s="259"/>
      <c r="Q1023" s="259"/>
      <c r="R1023" s="259"/>
      <c r="S1023" s="259"/>
      <c r="T1023" s="260"/>
      <c r="AT1023" s="261" t="s">
        <v>195</v>
      </c>
      <c r="AU1023" s="261" t="s">
        <v>85</v>
      </c>
      <c r="AV1023" s="12" t="s">
        <v>85</v>
      </c>
      <c r="AW1023" s="12" t="s">
        <v>39</v>
      </c>
      <c r="AX1023" s="12" t="s">
        <v>76</v>
      </c>
      <c r="AY1023" s="261" t="s">
        <v>184</v>
      </c>
    </row>
    <row r="1024" s="12" customFormat="1">
      <c r="B1024" s="251"/>
      <c r="C1024" s="252"/>
      <c r="D1024" s="248" t="s">
        <v>195</v>
      </c>
      <c r="E1024" s="253" t="s">
        <v>21</v>
      </c>
      <c r="F1024" s="254" t="s">
        <v>1410</v>
      </c>
      <c r="G1024" s="252"/>
      <c r="H1024" s="255">
        <v>0.59499999999999997</v>
      </c>
      <c r="I1024" s="256"/>
      <c r="J1024" s="252"/>
      <c r="K1024" s="252"/>
      <c r="L1024" s="257"/>
      <c r="M1024" s="258"/>
      <c r="N1024" s="259"/>
      <c r="O1024" s="259"/>
      <c r="P1024" s="259"/>
      <c r="Q1024" s="259"/>
      <c r="R1024" s="259"/>
      <c r="S1024" s="259"/>
      <c r="T1024" s="260"/>
      <c r="AT1024" s="261" t="s">
        <v>195</v>
      </c>
      <c r="AU1024" s="261" t="s">
        <v>85</v>
      </c>
      <c r="AV1024" s="12" t="s">
        <v>85</v>
      </c>
      <c r="AW1024" s="12" t="s">
        <v>39</v>
      </c>
      <c r="AX1024" s="12" t="s">
        <v>76</v>
      </c>
      <c r="AY1024" s="261" t="s">
        <v>184</v>
      </c>
    </row>
    <row r="1025" s="13" customFormat="1">
      <c r="B1025" s="262"/>
      <c r="C1025" s="263"/>
      <c r="D1025" s="248" t="s">
        <v>195</v>
      </c>
      <c r="E1025" s="264" t="s">
        <v>21</v>
      </c>
      <c r="F1025" s="265" t="s">
        <v>1280</v>
      </c>
      <c r="G1025" s="263"/>
      <c r="H1025" s="264" t="s">
        <v>21</v>
      </c>
      <c r="I1025" s="266"/>
      <c r="J1025" s="263"/>
      <c r="K1025" s="263"/>
      <c r="L1025" s="267"/>
      <c r="M1025" s="268"/>
      <c r="N1025" s="269"/>
      <c r="O1025" s="269"/>
      <c r="P1025" s="269"/>
      <c r="Q1025" s="269"/>
      <c r="R1025" s="269"/>
      <c r="S1025" s="269"/>
      <c r="T1025" s="270"/>
      <c r="AT1025" s="271" t="s">
        <v>195</v>
      </c>
      <c r="AU1025" s="271" t="s">
        <v>85</v>
      </c>
      <c r="AV1025" s="13" t="s">
        <v>83</v>
      </c>
      <c r="AW1025" s="13" t="s">
        <v>39</v>
      </c>
      <c r="AX1025" s="13" t="s">
        <v>76</v>
      </c>
      <c r="AY1025" s="271" t="s">
        <v>184</v>
      </c>
    </row>
    <row r="1026" s="12" customFormat="1">
      <c r="B1026" s="251"/>
      <c r="C1026" s="252"/>
      <c r="D1026" s="248" t="s">
        <v>195</v>
      </c>
      <c r="E1026" s="253" t="s">
        <v>21</v>
      </c>
      <c r="F1026" s="254" t="s">
        <v>1339</v>
      </c>
      <c r="G1026" s="252"/>
      <c r="H1026" s="255">
        <v>3.6160000000000001</v>
      </c>
      <c r="I1026" s="256"/>
      <c r="J1026" s="252"/>
      <c r="K1026" s="252"/>
      <c r="L1026" s="257"/>
      <c r="M1026" s="258"/>
      <c r="N1026" s="259"/>
      <c r="O1026" s="259"/>
      <c r="P1026" s="259"/>
      <c r="Q1026" s="259"/>
      <c r="R1026" s="259"/>
      <c r="S1026" s="259"/>
      <c r="T1026" s="260"/>
      <c r="AT1026" s="261" t="s">
        <v>195</v>
      </c>
      <c r="AU1026" s="261" t="s">
        <v>85</v>
      </c>
      <c r="AV1026" s="12" t="s">
        <v>85</v>
      </c>
      <c r="AW1026" s="12" t="s">
        <v>39</v>
      </c>
      <c r="AX1026" s="12" t="s">
        <v>76</v>
      </c>
      <c r="AY1026" s="261" t="s">
        <v>184</v>
      </c>
    </row>
    <row r="1027" s="12" customFormat="1">
      <c r="B1027" s="251"/>
      <c r="C1027" s="252"/>
      <c r="D1027" s="248" t="s">
        <v>195</v>
      </c>
      <c r="E1027" s="253" t="s">
        <v>21</v>
      </c>
      <c r="F1027" s="254" t="s">
        <v>1340</v>
      </c>
      <c r="G1027" s="252"/>
      <c r="H1027" s="255">
        <v>3.508</v>
      </c>
      <c r="I1027" s="256"/>
      <c r="J1027" s="252"/>
      <c r="K1027" s="252"/>
      <c r="L1027" s="257"/>
      <c r="M1027" s="258"/>
      <c r="N1027" s="259"/>
      <c r="O1027" s="259"/>
      <c r="P1027" s="259"/>
      <c r="Q1027" s="259"/>
      <c r="R1027" s="259"/>
      <c r="S1027" s="259"/>
      <c r="T1027" s="260"/>
      <c r="AT1027" s="261" t="s">
        <v>195</v>
      </c>
      <c r="AU1027" s="261" t="s">
        <v>85</v>
      </c>
      <c r="AV1027" s="12" t="s">
        <v>85</v>
      </c>
      <c r="AW1027" s="12" t="s">
        <v>39</v>
      </c>
      <c r="AX1027" s="12" t="s">
        <v>76</v>
      </c>
      <c r="AY1027" s="261" t="s">
        <v>184</v>
      </c>
    </row>
    <row r="1028" s="12" customFormat="1">
      <c r="B1028" s="251"/>
      <c r="C1028" s="252"/>
      <c r="D1028" s="248" t="s">
        <v>195</v>
      </c>
      <c r="E1028" s="253" t="s">
        <v>21</v>
      </c>
      <c r="F1028" s="254" t="s">
        <v>1341</v>
      </c>
      <c r="G1028" s="252"/>
      <c r="H1028" s="255">
        <v>12.920999999999999</v>
      </c>
      <c r="I1028" s="256"/>
      <c r="J1028" s="252"/>
      <c r="K1028" s="252"/>
      <c r="L1028" s="257"/>
      <c r="M1028" s="258"/>
      <c r="N1028" s="259"/>
      <c r="O1028" s="259"/>
      <c r="P1028" s="259"/>
      <c r="Q1028" s="259"/>
      <c r="R1028" s="259"/>
      <c r="S1028" s="259"/>
      <c r="T1028" s="260"/>
      <c r="AT1028" s="261" t="s">
        <v>195</v>
      </c>
      <c r="AU1028" s="261" t="s">
        <v>85</v>
      </c>
      <c r="AV1028" s="12" t="s">
        <v>85</v>
      </c>
      <c r="AW1028" s="12" t="s">
        <v>39</v>
      </c>
      <c r="AX1028" s="12" t="s">
        <v>76</v>
      </c>
      <c r="AY1028" s="261" t="s">
        <v>184</v>
      </c>
    </row>
    <row r="1029" s="14" customFormat="1">
      <c r="B1029" s="272"/>
      <c r="C1029" s="273"/>
      <c r="D1029" s="248" t="s">
        <v>195</v>
      </c>
      <c r="E1029" s="274" t="s">
        <v>21</v>
      </c>
      <c r="F1029" s="275" t="s">
        <v>211</v>
      </c>
      <c r="G1029" s="273"/>
      <c r="H1029" s="276">
        <v>29.125</v>
      </c>
      <c r="I1029" s="277"/>
      <c r="J1029" s="273"/>
      <c r="K1029" s="273"/>
      <c r="L1029" s="278"/>
      <c r="M1029" s="279"/>
      <c r="N1029" s="280"/>
      <c r="O1029" s="280"/>
      <c r="P1029" s="280"/>
      <c r="Q1029" s="280"/>
      <c r="R1029" s="280"/>
      <c r="S1029" s="280"/>
      <c r="T1029" s="281"/>
      <c r="AT1029" s="282" t="s">
        <v>195</v>
      </c>
      <c r="AU1029" s="282" t="s">
        <v>85</v>
      </c>
      <c r="AV1029" s="14" t="s">
        <v>191</v>
      </c>
      <c r="AW1029" s="14" t="s">
        <v>39</v>
      </c>
      <c r="AX1029" s="14" t="s">
        <v>83</v>
      </c>
      <c r="AY1029" s="282" t="s">
        <v>184</v>
      </c>
    </row>
    <row r="1030" s="1" customFormat="1" ht="25.5" customHeight="1">
      <c r="B1030" s="47"/>
      <c r="C1030" s="236" t="s">
        <v>1425</v>
      </c>
      <c r="D1030" s="236" t="s">
        <v>186</v>
      </c>
      <c r="E1030" s="237" t="s">
        <v>1426</v>
      </c>
      <c r="F1030" s="238" t="s">
        <v>1427</v>
      </c>
      <c r="G1030" s="239" t="s">
        <v>204</v>
      </c>
      <c r="H1030" s="240">
        <v>0.192</v>
      </c>
      <c r="I1030" s="241"/>
      <c r="J1030" s="242">
        <f>ROUND(I1030*H1030,2)</f>
        <v>0</v>
      </c>
      <c r="K1030" s="238" t="s">
        <v>190</v>
      </c>
      <c r="L1030" s="73"/>
      <c r="M1030" s="243" t="s">
        <v>21</v>
      </c>
      <c r="N1030" s="244" t="s">
        <v>47</v>
      </c>
      <c r="O1030" s="48"/>
      <c r="P1030" s="245">
        <f>O1030*H1030</f>
        <v>0</v>
      </c>
      <c r="Q1030" s="245">
        <v>0</v>
      </c>
      <c r="R1030" s="245">
        <f>Q1030*H1030</f>
        <v>0</v>
      </c>
      <c r="S1030" s="245">
        <v>1.3999999999999999</v>
      </c>
      <c r="T1030" s="246">
        <f>S1030*H1030</f>
        <v>0.26879999999999998</v>
      </c>
      <c r="AR1030" s="25" t="s">
        <v>191</v>
      </c>
      <c r="AT1030" s="25" t="s">
        <v>186</v>
      </c>
      <c r="AU1030" s="25" t="s">
        <v>85</v>
      </c>
      <c r="AY1030" s="25" t="s">
        <v>184</v>
      </c>
      <c r="BE1030" s="247">
        <f>IF(N1030="základní",J1030,0)</f>
        <v>0</v>
      </c>
      <c r="BF1030" s="247">
        <f>IF(N1030="snížená",J1030,0)</f>
        <v>0</v>
      </c>
      <c r="BG1030" s="247">
        <f>IF(N1030="zákl. přenesená",J1030,0)</f>
        <v>0</v>
      </c>
      <c r="BH1030" s="247">
        <f>IF(N1030="sníž. přenesená",J1030,0)</f>
        <v>0</v>
      </c>
      <c r="BI1030" s="247">
        <f>IF(N1030="nulová",J1030,0)</f>
        <v>0</v>
      </c>
      <c r="BJ1030" s="25" t="s">
        <v>83</v>
      </c>
      <c r="BK1030" s="247">
        <f>ROUND(I1030*H1030,2)</f>
        <v>0</v>
      </c>
      <c r="BL1030" s="25" t="s">
        <v>191</v>
      </c>
      <c r="BM1030" s="25" t="s">
        <v>1428</v>
      </c>
    </row>
    <row r="1031" s="13" customFormat="1">
      <c r="B1031" s="262"/>
      <c r="C1031" s="263"/>
      <c r="D1031" s="248" t="s">
        <v>195</v>
      </c>
      <c r="E1031" s="264" t="s">
        <v>21</v>
      </c>
      <c r="F1031" s="265" t="s">
        <v>216</v>
      </c>
      <c r="G1031" s="263"/>
      <c r="H1031" s="264" t="s">
        <v>21</v>
      </c>
      <c r="I1031" s="266"/>
      <c r="J1031" s="263"/>
      <c r="K1031" s="263"/>
      <c r="L1031" s="267"/>
      <c r="M1031" s="268"/>
      <c r="N1031" s="269"/>
      <c r="O1031" s="269"/>
      <c r="P1031" s="269"/>
      <c r="Q1031" s="269"/>
      <c r="R1031" s="269"/>
      <c r="S1031" s="269"/>
      <c r="T1031" s="270"/>
      <c r="AT1031" s="271" t="s">
        <v>195</v>
      </c>
      <c r="AU1031" s="271" t="s">
        <v>85</v>
      </c>
      <c r="AV1031" s="13" t="s">
        <v>83</v>
      </c>
      <c r="AW1031" s="13" t="s">
        <v>39</v>
      </c>
      <c r="AX1031" s="13" t="s">
        <v>76</v>
      </c>
      <c r="AY1031" s="271" t="s">
        <v>184</v>
      </c>
    </row>
    <row r="1032" s="12" customFormat="1">
      <c r="B1032" s="251"/>
      <c r="C1032" s="252"/>
      <c r="D1032" s="248" t="s">
        <v>195</v>
      </c>
      <c r="E1032" s="253" t="s">
        <v>21</v>
      </c>
      <c r="F1032" s="254" t="s">
        <v>1346</v>
      </c>
      <c r="G1032" s="252"/>
      <c r="H1032" s="255">
        <v>0.059999999999999998</v>
      </c>
      <c r="I1032" s="256"/>
      <c r="J1032" s="252"/>
      <c r="K1032" s="252"/>
      <c r="L1032" s="257"/>
      <c r="M1032" s="258"/>
      <c r="N1032" s="259"/>
      <c r="O1032" s="259"/>
      <c r="P1032" s="259"/>
      <c r="Q1032" s="259"/>
      <c r="R1032" s="259"/>
      <c r="S1032" s="259"/>
      <c r="T1032" s="260"/>
      <c r="AT1032" s="261" t="s">
        <v>195</v>
      </c>
      <c r="AU1032" s="261" t="s">
        <v>85</v>
      </c>
      <c r="AV1032" s="12" t="s">
        <v>85</v>
      </c>
      <c r="AW1032" s="12" t="s">
        <v>39</v>
      </c>
      <c r="AX1032" s="12" t="s">
        <v>76</v>
      </c>
      <c r="AY1032" s="261" t="s">
        <v>184</v>
      </c>
    </row>
    <row r="1033" s="12" customFormat="1">
      <c r="B1033" s="251"/>
      <c r="C1033" s="252"/>
      <c r="D1033" s="248" t="s">
        <v>195</v>
      </c>
      <c r="E1033" s="253" t="s">
        <v>21</v>
      </c>
      <c r="F1033" s="254" t="s">
        <v>1351</v>
      </c>
      <c r="G1033" s="252"/>
      <c r="H1033" s="255">
        <v>0.13200000000000001</v>
      </c>
      <c r="I1033" s="256"/>
      <c r="J1033" s="252"/>
      <c r="K1033" s="252"/>
      <c r="L1033" s="257"/>
      <c r="M1033" s="258"/>
      <c r="N1033" s="259"/>
      <c r="O1033" s="259"/>
      <c r="P1033" s="259"/>
      <c r="Q1033" s="259"/>
      <c r="R1033" s="259"/>
      <c r="S1033" s="259"/>
      <c r="T1033" s="260"/>
      <c r="AT1033" s="261" t="s">
        <v>195</v>
      </c>
      <c r="AU1033" s="261" t="s">
        <v>85</v>
      </c>
      <c r="AV1033" s="12" t="s">
        <v>85</v>
      </c>
      <c r="AW1033" s="12" t="s">
        <v>39</v>
      </c>
      <c r="AX1033" s="12" t="s">
        <v>76</v>
      </c>
      <c r="AY1033" s="261" t="s">
        <v>184</v>
      </c>
    </row>
    <row r="1034" s="14" customFormat="1">
      <c r="B1034" s="272"/>
      <c r="C1034" s="273"/>
      <c r="D1034" s="248" t="s">
        <v>195</v>
      </c>
      <c r="E1034" s="274" t="s">
        <v>21</v>
      </c>
      <c r="F1034" s="275" t="s">
        <v>211</v>
      </c>
      <c r="G1034" s="273"/>
      <c r="H1034" s="276">
        <v>0.192</v>
      </c>
      <c r="I1034" s="277"/>
      <c r="J1034" s="273"/>
      <c r="K1034" s="273"/>
      <c r="L1034" s="278"/>
      <c r="M1034" s="279"/>
      <c r="N1034" s="280"/>
      <c r="O1034" s="280"/>
      <c r="P1034" s="280"/>
      <c r="Q1034" s="280"/>
      <c r="R1034" s="280"/>
      <c r="S1034" s="280"/>
      <c r="T1034" s="281"/>
      <c r="AT1034" s="282" t="s">
        <v>195</v>
      </c>
      <c r="AU1034" s="282" t="s">
        <v>85</v>
      </c>
      <c r="AV1034" s="14" t="s">
        <v>191</v>
      </c>
      <c r="AW1034" s="14" t="s">
        <v>39</v>
      </c>
      <c r="AX1034" s="14" t="s">
        <v>83</v>
      </c>
      <c r="AY1034" s="282" t="s">
        <v>184</v>
      </c>
    </row>
    <row r="1035" s="1" customFormat="1" ht="25.5" customHeight="1">
      <c r="B1035" s="47"/>
      <c r="C1035" s="236" t="s">
        <v>1429</v>
      </c>
      <c r="D1035" s="236" t="s">
        <v>186</v>
      </c>
      <c r="E1035" s="237" t="s">
        <v>1430</v>
      </c>
      <c r="F1035" s="238" t="s">
        <v>1431</v>
      </c>
      <c r="G1035" s="239" t="s">
        <v>204</v>
      </c>
      <c r="H1035" s="240">
        <v>14.446999999999999</v>
      </c>
      <c r="I1035" s="241"/>
      <c r="J1035" s="242">
        <f>ROUND(I1035*H1035,2)</f>
        <v>0</v>
      </c>
      <c r="K1035" s="238" t="s">
        <v>190</v>
      </c>
      <c r="L1035" s="73"/>
      <c r="M1035" s="243" t="s">
        <v>21</v>
      </c>
      <c r="N1035" s="244" t="s">
        <v>47</v>
      </c>
      <c r="O1035" s="48"/>
      <c r="P1035" s="245">
        <f>O1035*H1035</f>
        <v>0</v>
      </c>
      <c r="Q1035" s="245">
        <v>0</v>
      </c>
      <c r="R1035" s="245">
        <f>Q1035*H1035</f>
        <v>0</v>
      </c>
      <c r="S1035" s="245">
        <v>1.3999999999999999</v>
      </c>
      <c r="T1035" s="246">
        <f>S1035*H1035</f>
        <v>20.225799999999996</v>
      </c>
      <c r="AR1035" s="25" t="s">
        <v>191</v>
      </c>
      <c r="AT1035" s="25" t="s">
        <v>186</v>
      </c>
      <c r="AU1035" s="25" t="s">
        <v>85</v>
      </c>
      <c r="AY1035" s="25" t="s">
        <v>184</v>
      </c>
      <c r="BE1035" s="247">
        <f>IF(N1035="základní",J1035,0)</f>
        <v>0</v>
      </c>
      <c r="BF1035" s="247">
        <f>IF(N1035="snížená",J1035,0)</f>
        <v>0</v>
      </c>
      <c r="BG1035" s="247">
        <f>IF(N1035="zákl. přenesená",J1035,0)</f>
        <v>0</v>
      </c>
      <c r="BH1035" s="247">
        <f>IF(N1035="sníž. přenesená",J1035,0)</f>
        <v>0</v>
      </c>
      <c r="BI1035" s="247">
        <f>IF(N1035="nulová",J1035,0)</f>
        <v>0</v>
      </c>
      <c r="BJ1035" s="25" t="s">
        <v>83</v>
      </c>
      <c r="BK1035" s="247">
        <f>ROUND(I1035*H1035,2)</f>
        <v>0</v>
      </c>
      <c r="BL1035" s="25" t="s">
        <v>191</v>
      </c>
      <c r="BM1035" s="25" t="s">
        <v>1432</v>
      </c>
    </row>
    <row r="1036" s="13" customFormat="1">
      <c r="B1036" s="262"/>
      <c r="C1036" s="263"/>
      <c r="D1036" s="248" t="s">
        <v>195</v>
      </c>
      <c r="E1036" s="264" t="s">
        <v>21</v>
      </c>
      <c r="F1036" s="265" t="s">
        <v>216</v>
      </c>
      <c r="G1036" s="263"/>
      <c r="H1036" s="264" t="s">
        <v>21</v>
      </c>
      <c r="I1036" s="266"/>
      <c r="J1036" s="263"/>
      <c r="K1036" s="263"/>
      <c r="L1036" s="267"/>
      <c r="M1036" s="268"/>
      <c r="N1036" s="269"/>
      <c r="O1036" s="269"/>
      <c r="P1036" s="269"/>
      <c r="Q1036" s="269"/>
      <c r="R1036" s="269"/>
      <c r="S1036" s="269"/>
      <c r="T1036" s="270"/>
      <c r="AT1036" s="271" t="s">
        <v>195</v>
      </c>
      <c r="AU1036" s="271" t="s">
        <v>85</v>
      </c>
      <c r="AV1036" s="13" t="s">
        <v>83</v>
      </c>
      <c r="AW1036" s="13" t="s">
        <v>39</v>
      </c>
      <c r="AX1036" s="13" t="s">
        <v>76</v>
      </c>
      <c r="AY1036" s="271" t="s">
        <v>184</v>
      </c>
    </row>
    <row r="1037" s="12" customFormat="1">
      <c r="B1037" s="251"/>
      <c r="C1037" s="252"/>
      <c r="D1037" s="248" t="s">
        <v>195</v>
      </c>
      <c r="E1037" s="253" t="s">
        <v>21</v>
      </c>
      <c r="F1037" s="254" t="s">
        <v>1360</v>
      </c>
      <c r="G1037" s="252"/>
      <c r="H1037" s="255">
        <v>1.0820000000000001</v>
      </c>
      <c r="I1037" s="256"/>
      <c r="J1037" s="252"/>
      <c r="K1037" s="252"/>
      <c r="L1037" s="257"/>
      <c r="M1037" s="258"/>
      <c r="N1037" s="259"/>
      <c r="O1037" s="259"/>
      <c r="P1037" s="259"/>
      <c r="Q1037" s="259"/>
      <c r="R1037" s="259"/>
      <c r="S1037" s="259"/>
      <c r="T1037" s="260"/>
      <c r="AT1037" s="261" t="s">
        <v>195</v>
      </c>
      <c r="AU1037" s="261" t="s">
        <v>85</v>
      </c>
      <c r="AV1037" s="12" t="s">
        <v>85</v>
      </c>
      <c r="AW1037" s="12" t="s">
        <v>39</v>
      </c>
      <c r="AX1037" s="12" t="s">
        <v>76</v>
      </c>
      <c r="AY1037" s="261" t="s">
        <v>184</v>
      </c>
    </row>
    <row r="1038" s="12" customFormat="1">
      <c r="B1038" s="251"/>
      <c r="C1038" s="252"/>
      <c r="D1038" s="248" t="s">
        <v>195</v>
      </c>
      <c r="E1038" s="253" t="s">
        <v>21</v>
      </c>
      <c r="F1038" s="254" t="s">
        <v>1361</v>
      </c>
      <c r="G1038" s="252"/>
      <c r="H1038" s="255">
        <v>1.782</v>
      </c>
      <c r="I1038" s="256"/>
      <c r="J1038" s="252"/>
      <c r="K1038" s="252"/>
      <c r="L1038" s="257"/>
      <c r="M1038" s="258"/>
      <c r="N1038" s="259"/>
      <c r="O1038" s="259"/>
      <c r="P1038" s="259"/>
      <c r="Q1038" s="259"/>
      <c r="R1038" s="259"/>
      <c r="S1038" s="259"/>
      <c r="T1038" s="260"/>
      <c r="AT1038" s="261" t="s">
        <v>195</v>
      </c>
      <c r="AU1038" s="261" t="s">
        <v>85</v>
      </c>
      <c r="AV1038" s="12" t="s">
        <v>85</v>
      </c>
      <c r="AW1038" s="12" t="s">
        <v>39</v>
      </c>
      <c r="AX1038" s="12" t="s">
        <v>76</v>
      </c>
      <c r="AY1038" s="261" t="s">
        <v>184</v>
      </c>
    </row>
    <row r="1039" s="12" customFormat="1">
      <c r="B1039" s="251"/>
      <c r="C1039" s="252"/>
      <c r="D1039" s="248" t="s">
        <v>195</v>
      </c>
      <c r="E1039" s="253" t="s">
        <v>21</v>
      </c>
      <c r="F1039" s="254" t="s">
        <v>1362</v>
      </c>
      <c r="G1039" s="252"/>
      <c r="H1039" s="255">
        <v>1.7490000000000001</v>
      </c>
      <c r="I1039" s="256"/>
      <c r="J1039" s="252"/>
      <c r="K1039" s="252"/>
      <c r="L1039" s="257"/>
      <c r="M1039" s="258"/>
      <c r="N1039" s="259"/>
      <c r="O1039" s="259"/>
      <c r="P1039" s="259"/>
      <c r="Q1039" s="259"/>
      <c r="R1039" s="259"/>
      <c r="S1039" s="259"/>
      <c r="T1039" s="260"/>
      <c r="AT1039" s="261" t="s">
        <v>195</v>
      </c>
      <c r="AU1039" s="261" t="s">
        <v>85</v>
      </c>
      <c r="AV1039" s="12" t="s">
        <v>85</v>
      </c>
      <c r="AW1039" s="12" t="s">
        <v>39</v>
      </c>
      <c r="AX1039" s="12" t="s">
        <v>76</v>
      </c>
      <c r="AY1039" s="261" t="s">
        <v>184</v>
      </c>
    </row>
    <row r="1040" s="12" customFormat="1">
      <c r="B1040" s="251"/>
      <c r="C1040" s="252"/>
      <c r="D1040" s="248" t="s">
        <v>195</v>
      </c>
      <c r="E1040" s="253" t="s">
        <v>21</v>
      </c>
      <c r="F1040" s="254" t="s">
        <v>1363</v>
      </c>
      <c r="G1040" s="252"/>
      <c r="H1040" s="255">
        <v>1.3240000000000001</v>
      </c>
      <c r="I1040" s="256"/>
      <c r="J1040" s="252"/>
      <c r="K1040" s="252"/>
      <c r="L1040" s="257"/>
      <c r="M1040" s="258"/>
      <c r="N1040" s="259"/>
      <c r="O1040" s="259"/>
      <c r="P1040" s="259"/>
      <c r="Q1040" s="259"/>
      <c r="R1040" s="259"/>
      <c r="S1040" s="259"/>
      <c r="T1040" s="260"/>
      <c r="AT1040" s="261" t="s">
        <v>195</v>
      </c>
      <c r="AU1040" s="261" t="s">
        <v>85</v>
      </c>
      <c r="AV1040" s="12" t="s">
        <v>85</v>
      </c>
      <c r="AW1040" s="12" t="s">
        <v>39</v>
      </c>
      <c r="AX1040" s="12" t="s">
        <v>76</v>
      </c>
      <c r="AY1040" s="261" t="s">
        <v>184</v>
      </c>
    </row>
    <row r="1041" s="13" customFormat="1">
      <c r="B1041" s="262"/>
      <c r="C1041" s="263"/>
      <c r="D1041" s="248" t="s">
        <v>195</v>
      </c>
      <c r="E1041" s="264" t="s">
        <v>21</v>
      </c>
      <c r="F1041" s="265" t="s">
        <v>221</v>
      </c>
      <c r="G1041" s="263"/>
      <c r="H1041" s="264" t="s">
        <v>21</v>
      </c>
      <c r="I1041" s="266"/>
      <c r="J1041" s="263"/>
      <c r="K1041" s="263"/>
      <c r="L1041" s="267"/>
      <c r="M1041" s="268"/>
      <c r="N1041" s="269"/>
      <c r="O1041" s="269"/>
      <c r="P1041" s="269"/>
      <c r="Q1041" s="269"/>
      <c r="R1041" s="269"/>
      <c r="S1041" s="269"/>
      <c r="T1041" s="270"/>
      <c r="AT1041" s="271" t="s">
        <v>195</v>
      </c>
      <c r="AU1041" s="271" t="s">
        <v>85</v>
      </c>
      <c r="AV1041" s="13" t="s">
        <v>83</v>
      </c>
      <c r="AW1041" s="13" t="s">
        <v>39</v>
      </c>
      <c r="AX1041" s="13" t="s">
        <v>76</v>
      </c>
      <c r="AY1041" s="271" t="s">
        <v>184</v>
      </c>
    </row>
    <row r="1042" s="12" customFormat="1">
      <c r="B1042" s="251"/>
      <c r="C1042" s="252"/>
      <c r="D1042" s="248" t="s">
        <v>195</v>
      </c>
      <c r="E1042" s="253" t="s">
        <v>21</v>
      </c>
      <c r="F1042" s="254" t="s">
        <v>1433</v>
      </c>
      <c r="G1042" s="252"/>
      <c r="H1042" s="255">
        <v>0.83899999999999997</v>
      </c>
      <c r="I1042" s="256"/>
      <c r="J1042" s="252"/>
      <c r="K1042" s="252"/>
      <c r="L1042" s="257"/>
      <c r="M1042" s="258"/>
      <c r="N1042" s="259"/>
      <c r="O1042" s="259"/>
      <c r="P1042" s="259"/>
      <c r="Q1042" s="259"/>
      <c r="R1042" s="259"/>
      <c r="S1042" s="259"/>
      <c r="T1042" s="260"/>
      <c r="AT1042" s="261" t="s">
        <v>195</v>
      </c>
      <c r="AU1042" s="261" t="s">
        <v>85</v>
      </c>
      <c r="AV1042" s="12" t="s">
        <v>85</v>
      </c>
      <c r="AW1042" s="12" t="s">
        <v>39</v>
      </c>
      <c r="AX1042" s="12" t="s">
        <v>76</v>
      </c>
      <c r="AY1042" s="261" t="s">
        <v>184</v>
      </c>
    </row>
    <row r="1043" s="12" customFormat="1">
      <c r="B1043" s="251"/>
      <c r="C1043" s="252"/>
      <c r="D1043" s="248" t="s">
        <v>195</v>
      </c>
      <c r="E1043" s="253" t="s">
        <v>21</v>
      </c>
      <c r="F1043" s="254" t="s">
        <v>1434</v>
      </c>
      <c r="G1043" s="252"/>
      <c r="H1043" s="255">
        <v>0.01</v>
      </c>
      <c r="I1043" s="256"/>
      <c r="J1043" s="252"/>
      <c r="K1043" s="252"/>
      <c r="L1043" s="257"/>
      <c r="M1043" s="258"/>
      <c r="N1043" s="259"/>
      <c r="O1043" s="259"/>
      <c r="P1043" s="259"/>
      <c r="Q1043" s="259"/>
      <c r="R1043" s="259"/>
      <c r="S1043" s="259"/>
      <c r="T1043" s="260"/>
      <c r="AT1043" s="261" t="s">
        <v>195</v>
      </c>
      <c r="AU1043" s="261" t="s">
        <v>85</v>
      </c>
      <c r="AV1043" s="12" t="s">
        <v>85</v>
      </c>
      <c r="AW1043" s="12" t="s">
        <v>39</v>
      </c>
      <c r="AX1043" s="12" t="s">
        <v>76</v>
      </c>
      <c r="AY1043" s="261" t="s">
        <v>184</v>
      </c>
    </row>
    <row r="1044" s="12" customFormat="1">
      <c r="B1044" s="251"/>
      <c r="C1044" s="252"/>
      <c r="D1044" s="248" t="s">
        <v>195</v>
      </c>
      <c r="E1044" s="253" t="s">
        <v>21</v>
      </c>
      <c r="F1044" s="254" t="s">
        <v>1435</v>
      </c>
      <c r="G1044" s="252"/>
      <c r="H1044" s="255">
        <v>0.52400000000000002</v>
      </c>
      <c r="I1044" s="256"/>
      <c r="J1044" s="252"/>
      <c r="K1044" s="252"/>
      <c r="L1044" s="257"/>
      <c r="M1044" s="258"/>
      <c r="N1044" s="259"/>
      <c r="O1044" s="259"/>
      <c r="P1044" s="259"/>
      <c r="Q1044" s="259"/>
      <c r="R1044" s="259"/>
      <c r="S1044" s="259"/>
      <c r="T1044" s="260"/>
      <c r="AT1044" s="261" t="s">
        <v>195</v>
      </c>
      <c r="AU1044" s="261" t="s">
        <v>85</v>
      </c>
      <c r="AV1044" s="12" t="s">
        <v>85</v>
      </c>
      <c r="AW1044" s="12" t="s">
        <v>39</v>
      </c>
      <c r="AX1044" s="12" t="s">
        <v>76</v>
      </c>
      <c r="AY1044" s="261" t="s">
        <v>184</v>
      </c>
    </row>
    <row r="1045" s="12" customFormat="1">
      <c r="B1045" s="251"/>
      <c r="C1045" s="252"/>
      <c r="D1045" s="248" t="s">
        <v>195</v>
      </c>
      <c r="E1045" s="253" t="s">
        <v>21</v>
      </c>
      <c r="F1045" s="254" t="s">
        <v>1364</v>
      </c>
      <c r="G1045" s="252"/>
      <c r="H1045" s="255">
        <v>0.90600000000000003</v>
      </c>
      <c r="I1045" s="256"/>
      <c r="J1045" s="252"/>
      <c r="K1045" s="252"/>
      <c r="L1045" s="257"/>
      <c r="M1045" s="258"/>
      <c r="N1045" s="259"/>
      <c r="O1045" s="259"/>
      <c r="P1045" s="259"/>
      <c r="Q1045" s="259"/>
      <c r="R1045" s="259"/>
      <c r="S1045" s="259"/>
      <c r="T1045" s="260"/>
      <c r="AT1045" s="261" t="s">
        <v>195</v>
      </c>
      <c r="AU1045" s="261" t="s">
        <v>85</v>
      </c>
      <c r="AV1045" s="12" t="s">
        <v>85</v>
      </c>
      <c r="AW1045" s="12" t="s">
        <v>39</v>
      </c>
      <c r="AX1045" s="12" t="s">
        <v>76</v>
      </c>
      <c r="AY1045" s="261" t="s">
        <v>184</v>
      </c>
    </row>
    <row r="1046" s="12" customFormat="1">
      <c r="B1046" s="251"/>
      <c r="C1046" s="252"/>
      <c r="D1046" s="248" t="s">
        <v>195</v>
      </c>
      <c r="E1046" s="253" t="s">
        <v>21</v>
      </c>
      <c r="F1046" s="254" t="s">
        <v>1365</v>
      </c>
      <c r="G1046" s="252"/>
      <c r="H1046" s="255">
        <v>0.49099999999999999</v>
      </c>
      <c r="I1046" s="256"/>
      <c r="J1046" s="252"/>
      <c r="K1046" s="252"/>
      <c r="L1046" s="257"/>
      <c r="M1046" s="258"/>
      <c r="N1046" s="259"/>
      <c r="O1046" s="259"/>
      <c r="P1046" s="259"/>
      <c r="Q1046" s="259"/>
      <c r="R1046" s="259"/>
      <c r="S1046" s="259"/>
      <c r="T1046" s="260"/>
      <c r="AT1046" s="261" t="s">
        <v>195</v>
      </c>
      <c r="AU1046" s="261" t="s">
        <v>85</v>
      </c>
      <c r="AV1046" s="12" t="s">
        <v>85</v>
      </c>
      <c r="AW1046" s="12" t="s">
        <v>39</v>
      </c>
      <c r="AX1046" s="12" t="s">
        <v>76</v>
      </c>
      <c r="AY1046" s="261" t="s">
        <v>184</v>
      </c>
    </row>
    <row r="1047" s="12" customFormat="1">
      <c r="B1047" s="251"/>
      <c r="C1047" s="252"/>
      <c r="D1047" s="248" t="s">
        <v>195</v>
      </c>
      <c r="E1047" s="253" t="s">
        <v>21</v>
      </c>
      <c r="F1047" s="254" t="s">
        <v>1366</v>
      </c>
      <c r="G1047" s="252"/>
      <c r="H1047" s="255">
        <v>0.34699999999999998</v>
      </c>
      <c r="I1047" s="256"/>
      <c r="J1047" s="252"/>
      <c r="K1047" s="252"/>
      <c r="L1047" s="257"/>
      <c r="M1047" s="258"/>
      <c r="N1047" s="259"/>
      <c r="O1047" s="259"/>
      <c r="P1047" s="259"/>
      <c r="Q1047" s="259"/>
      <c r="R1047" s="259"/>
      <c r="S1047" s="259"/>
      <c r="T1047" s="260"/>
      <c r="AT1047" s="261" t="s">
        <v>195</v>
      </c>
      <c r="AU1047" s="261" t="s">
        <v>85</v>
      </c>
      <c r="AV1047" s="12" t="s">
        <v>85</v>
      </c>
      <c r="AW1047" s="12" t="s">
        <v>39</v>
      </c>
      <c r="AX1047" s="12" t="s">
        <v>76</v>
      </c>
      <c r="AY1047" s="261" t="s">
        <v>184</v>
      </c>
    </row>
    <row r="1048" s="12" customFormat="1">
      <c r="B1048" s="251"/>
      <c r="C1048" s="252"/>
      <c r="D1048" s="248" t="s">
        <v>195</v>
      </c>
      <c r="E1048" s="253" t="s">
        <v>21</v>
      </c>
      <c r="F1048" s="254" t="s">
        <v>1367</v>
      </c>
      <c r="G1048" s="252"/>
      <c r="H1048" s="255">
        <v>1.3029999999999999</v>
      </c>
      <c r="I1048" s="256"/>
      <c r="J1048" s="252"/>
      <c r="K1048" s="252"/>
      <c r="L1048" s="257"/>
      <c r="M1048" s="258"/>
      <c r="N1048" s="259"/>
      <c r="O1048" s="259"/>
      <c r="P1048" s="259"/>
      <c r="Q1048" s="259"/>
      <c r="R1048" s="259"/>
      <c r="S1048" s="259"/>
      <c r="T1048" s="260"/>
      <c r="AT1048" s="261" t="s">
        <v>195</v>
      </c>
      <c r="AU1048" s="261" t="s">
        <v>85</v>
      </c>
      <c r="AV1048" s="12" t="s">
        <v>85</v>
      </c>
      <c r="AW1048" s="12" t="s">
        <v>39</v>
      </c>
      <c r="AX1048" s="12" t="s">
        <v>76</v>
      </c>
      <c r="AY1048" s="261" t="s">
        <v>184</v>
      </c>
    </row>
    <row r="1049" s="12" customFormat="1">
      <c r="B1049" s="251"/>
      <c r="C1049" s="252"/>
      <c r="D1049" s="248" t="s">
        <v>195</v>
      </c>
      <c r="E1049" s="253" t="s">
        <v>21</v>
      </c>
      <c r="F1049" s="254" t="s">
        <v>1352</v>
      </c>
      <c r="G1049" s="252"/>
      <c r="H1049" s="255">
        <v>0.33800000000000002</v>
      </c>
      <c r="I1049" s="256"/>
      <c r="J1049" s="252"/>
      <c r="K1049" s="252"/>
      <c r="L1049" s="257"/>
      <c r="M1049" s="258"/>
      <c r="N1049" s="259"/>
      <c r="O1049" s="259"/>
      <c r="P1049" s="259"/>
      <c r="Q1049" s="259"/>
      <c r="R1049" s="259"/>
      <c r="S1049" s="259"/>
      <c r="T1049" s="260"/>
      <c r="AT1049" s="261" t="s">
        <v>195</v>
      </c>
      <c r="AU1049" s="261" t="s">
        <v>85</v>
      </c>
      <c r="AV1049" s="12" t="s">
        <v>85</v>
      </c>
      <c r="AW1049" s="12" t="s">
        <v>39</v>
      </c>
      <c r="AX1049" s="12" t="s">
        <v>76</v>
      </c>
      <c r="AY1049" s="261" t="s">
        <v>184</v>
      </c>
    </row>
    <row r="1050" s="12" customFormat="1">
      <c r="B1050" s="251"/>
      <c r="C1050" s="252"/>
      <c r="D1050" s="248" t="s">
        <v>195</v>
      </c>
      <c r="E1050" s="253" t="s">
        <v>21</v>
      </c>
      <c r="F1050" s="254" t="s">
        <v>1353</v>
      </c>
      <c r="G1050" s="252"/>
      <c r="H1050" s="255">
        <v>0.33800000000000002</v>
      </c>
      <c r="I1050" s="256"/>
      <c r="J1050" s="252"/>
      <c r="K1050" s="252"/>
      <c r="L1050" s="257"/>
      <c r="M1050" s="258"/>
      <c r="N1050" s="259"/>
      <c r="O1050" s="259"/>
      <c r="P1050" s="259"/>
      <c r="Q1050" s="259"/>
      <c r="R1050" s="259"/>
      <c r="S1050" s="259"/>
      <c r="T1050" s="260"/>
      <c r="AT1050" s="261" t="s">
        <v>195</v>
      </c>
      <c r="AU1050" s="261" t="s">
        <v>85</v>
      </c>
      <c r="AV1050" s="12" t="s">
        <v>85</v>
      </c>
      <c r="AW1050" s="12" t="s">
        <v>39</v>
      </c>
      <c r="AX1050" s="12" t="s">
        <v>76</v>
      </c>
      <c r="AY1050" s="261" t="s">
        <v>184</v>
      </c>
    </row>
    <row r="1051" s="12" customFormat="1">
      <c r="B1051" s="251"/>
      <c r="C1051" s="252"/>
      <c r="D1051" s="248" t="s">
        <v>195</v>
      </c>
      <c r="E1051" s="253" t="s">
        <v>21</v>
      </c>
      <c r="F1051" s="254" t="s">
        <v>1354</v>
      </c>
      <c r="G1051" s="252"/>
      <c r="H1051" s="255">
        <v>0.33800000000000002</v>
      </c>
      <c r="I1051" s="256"/>
      <c r="J1051" s="252"/>
      <c r="K1051" s="252"/>
      <c r="L1051" s="257"/>
      <c r="M1051" s="258"/>
      <c r="N1051" s="259"/>
      <c r="O1051" s="259"/>
      <c r="P1051" s="259"/>
      <c r="Q1051" s="259"/>
      <c r="R1051" s="259"/>
      <c r="S1051" s="259"/>
      <c r="T1051" s="260"/>
      <c r="AT1051" s="261" t="s">
        <v>195</v>
      </c>
      <c r="AU1051" s="261" t="s">
        <v>85</v>
      </c>
      <c r="AV1051" s="12" t="s">
        <v>85</v>
      </c>
      <c r="AW1051" s="12" t="s">
        <v>39</v>
      </c>
      <c r="AX1051" s="12" t="s">
        <v>76</v>
      </c>
      <c r="AY1051" s="261" t="s">
        <v>184</v>
      </c>
    </row>
    <row r="1052" s="12" customFormat="1">
      <c r="B1052" s="251"/>
      <c r="C1052" s="252"/>
      <c r="D1052" s="248" t="s">
        <v>195</v>
      </c>
      <c r="E1052" s="253" t="s">
        <v>21</v>
      </c>
      <c r="F1052" s="254" t="s">
        <v>1355</v>
      </c>
      <c r="G1052" s="252"/>
      <c r="H1052" s="255">
        <v>0.35099999999999998</v>
      </c>
      <c r="I1052" s="256"/>
      <c r="J1052" s="252"/>
      <c r="K1052" s="252"/>
      <c r="L1052" s="257"/>
      <c r="M1052" s="258"/>
      <c r="N1052" s="259"/>
      <c r="O1052" s="259"/>
      <c r="P1052" s="259"/>
      <c r="Q1052" s="259"/>
      <c r="R1052" s="259"/>
      <c r="S1052" s="259"/>
      <c r="T1052" s="260"/>
      <c r="AT1052" s="261" t="s">
        <v>195</v>
      </c>
      <c r="AU1052" s="261" t="s">
        <v>85</v>
      </c>
      <c r="AV1052" s="12" t="s">
        <v>85</v>
      </c>
      <c r="AW1052" s="12" t="s">
        <v>39</v>
      </c>
      <c r="AX1052" s="12" t="s">
        <v>76</v>
      </c>
      <c r="AY1052" s="261" t="s">
        <v>184</v>
      </c>
    </row>
    <row r="1053" s="15" customFormat="1">
      <c r="B1053" s="293"/>
      <c r="C1053" s="294"/>
      <c r="D1053" s="248" t="s">
        <v>195</v>
      </c>
      <c r="E1053" s="295" t="s">
        <v>21</v>
      </c>
      <c r="F1053" s="296" t="s">
        <v>335</v>
      </c>
      <c r="G1053" s="294"/>
      <c r="H1053" s="297">
        <v>11.722</v>
      </c>
      <c r="I1053" s="298"/>
      <c r="J1053" s="294"/>
      <c r="K1053" s="294"/>
      <c r="L1053" s="299"/>
      <c r="M1053" s="300"/>
      <c r="N1053" s="301"/>
      <c r="O1053" s="301"/>
      <c r="P1053" s="301"/>
      <c r="Q1053" s="301"/>
      <c r="R1053" s="301"/>
      <c r="S1053" s="301"/>
      <c r="T1053" s="302"/>
      <c r="AT1053" s="303" t="s">
        <v>195</v>
      </c>
      <c r="AU1053" s="303" t="s">
        <v>85</v>
      </c>
      <c r="AV1053" s="15" t="s">
        <v>201</v>
      </c>
      <c r="AW1053" s="15" t="s">
        <v>39</v>
      </c>
      <c r="AX1053" s="15" t="s">
        <v>76</v>
      </c>
      <c r="AY1053" s="303" t="s">
        <v>184</v>
      </c>
    </row>
    <row r="1054" s="13" customFormat="1">
      <c r="B1054" s="262"/>
      <c r="C1054" s="263"/>
      <c r="D1054" s="248" t="s">
        <v>195</v>
      </c>
      <c r="E1054" s="264" t="s">
        <v>21</v>
      </c>
      <c r="F1054" s="265" t="s">
        <v>1280</v>
      </c>
      <c r="G1054" s="263"/>
      <c r="H1054" s="264" t="s">
        <v>21</v>
      </c>
      <c r="I1054" s="266"/>
      <c r="J1054" s="263"/>
      <c r="K1054" s="263"/>
      <c r="L1054" s="267"/>
      <c r="M1054" s="268"/>
      <c r="N1054" s="269"/>
      <c r="O1054" s="269"/>
      <c r="P1054" s="269"/>
      <c r="Q1054" s="269"/>
      <c r="R1054" s="269"/>
      <c r="S1054" s="269"/>
      <c r="T1054" s="270"/>
      <c r="AT1054" s="271" t="s">
        <v>195</v>
      </c>
      <c r="AU1054" s="271" t="s">
        <v>85</v>
      </c>
      <c r="AV1054" s="13" t="s">
        <v>83</v>
      </c>
      <c r="AW1054" s="13" t="s">
        <v>39</v>
      </c>
      <c r="AX1054" s="13" t="s">
        <v>76</v>
      </c>
      <c r="AY1054" s="271" t="s">
        <v>184</v>
      </c>
    </row>
    <row r="1055" s="12" customFormat="1">
      <c r="B1055" s="251"/>
      <c r="C1055" s="252"/>
      <c r="D1055" s="248" t="s">
        <v>195</v>
      </c>
      <c r="E1055" s="253" t="s">
        <v>21</v>
      </c>
      <c r="F1055" s="254" t="s">
        <v>1436</v>
      </c>
      <c r="G1055" s="252"/>
      <c r="H1055" s="255">
        <v>0.47099999999999997</v>
      </c>
      <c r="I1055" s="256"/>
      <c r="J1055" s="252"/>
      <c r="K1055" s="252"/>
      <c r="L1055" s="257"/>
      <c r="M1055" s="258"/>
      <c r="N1055" s="259"/>
      <c r="O1055" s="259"/>
      <c r="P1055" s="259"/>
      <c r="Q1055" s="259"/>
      <c r="R1055" s="259"/>
      <c r="S1055" s="259"/>
      <c r="T1055" s="260"/>
      <c r="AT1055" s="261" t="s">
        <v>195</v>
      </c>
      <c r="AU1055" s="261" t="s">
        <v>85</v>
      </c>
      <c r="AV1055" s="12" t="s">
        <v>85</v>
      </c>
      <c r="AW1055" s="12" t="s">
        <v>39</v>
      </c>
      <c r="AX1055" s="12" t="s">
        <v>76</v>
      </c>
      <c r="AY1055" s="261" t="s">
        <v>184</v>
      </c>
    </row>
    <row r="1056" s="12" customFormat="1">
      <c r="B1056" s="251"/>
      <c r="C1056" s="252"/>
      <c r="D1056" s="248" t="s">
        <v>195</v>
      </c>
      <c r="E1056" s="253" t="s">
        <v>21</v>
      </c>
      <c r="F1056" s="254" t="s">
        <v>1437</v>
      </c>
      <c r="G1056" s="252"/>
      <c r="H1056" s="255">
        <v>0.70399999999999996</v>
      </c>
      <c r="I1056" s="256"/>
      <c r="J1056" s="252"/>
      <c r="K1056" s="252"/>
      <c r="L1056" s="257"/>
      <c r="M1056" s="258"/>
      <c r="N1056" s="259"/>
      <c r="O1056" s="259"/>
      <c r="P1056" s="259"/>
      <c r="Q1056" s="259"/>
      <c r="R1056" s="259"/>
      <c r="S1056" s="259"/>
      <c r="T1056" s="260"/>
      <c r="AT1056" s="261" t="s">
        <v>195</v>
      </c>
      <c r="AU1056" s="261" t="s">
        <v>85</v>
      </c>
      <c r="AV1056" s="12" t="s">
        <v>85</v>
      </c>
      <c r="AW1056" s="12" t="s">
        <v>39</v>
      </c>
      <c r="AX1056" s="12" t="s">
        <v>76</v>
      </c>
      <c r="AY1056" s="261" t="s">
        <v>184</v>
      </c>
    </row>
    <row r="1057" s="12" customFormat="1">
      <c r="B1057" s="251"/>
      <c r="C1057" s="252"/>
      <c r="D1057" s="248" t="s">
        <v>195</v>
      </c>
      <c r="E1057" s="253" t="s">
        <v>21</v>
      </c>
      <c r="F1057" s="254" t="s">
        <v>1438</v>
      </c>
      <c r="G1057" s="252"/>
      <c r="H1057" s="255">
        <v>0.80100000000000005</v>
      </c>
      <c r="I1057" s="256"/>
      <c r="J1057" s="252"/>
      <c r="K1057" s="252"/>
      <c r="L1057" s="257"/>
      <c r="M1057" s="258"/>
      <c r="N1057" s="259"/>
      <c r="O1057" s="259"/>
      <c r="P1057" s="259"/>
      <c r="Q1057" s="259"/>
      <c r="R1057" s="259"/>
      <c r="S1057" s="259"/>
      <c r="T1057" s="260"/>
      <c r="AT1057" s="261" t="s">
        <v>195</v>
      </c>
      <c r="AU1057" s="261" t="s">
        <v>85</v>
      </c>
      <c r="AV1057" s="12" t="s">
        <v>85</v>
      </c>
      <c r="AW1057" s="12" t="s">
        <v>39</v>
      </c>
      <c r="AX1057" s="12" t="s">
        <v>76</v>
      </c>
      <c r="AY1057" s="261" t="s">
        <v>184</v>
      </c>
    </row>
    <row r="1058" s="12" customFormat="1">
      <c r="B1058" s="251"/>
      <c r="C1058" s="252"/>
      <c r="D1058" s="248" t="s">
        <v>195</v>
      </c>
      <c r="E1058" s="253" t="s">
        <v>21</v>
      </c>
      <c r="F1058" s="254" t="s">
        <v>1439</v>
      </c>
      <c r="G1058" s="252"/>
      <c r="H1058" s="255">
        <v>0.749</v>
      </c>
      <c r="I1058" s="256"/>
      <c r="J1058" s="252"/>
      <c r="K1058" s="252"/>
      <c r="L1058" s="257"/>
      <c r="M1058" s="258"/>
      <c r="N1058" s="259"/>
      <c r="O1058" s="259"/>
      <c r="P1058" s="259"/>
      <c r="Q1058" s="259"/>
      <c r="R1058" s="259"/>
      <c r="S1058" s="259"/>
      <c r="T1058" s="260"/>
      <c r="AT1058" s="261" t="s">
        <v>195</v>
      </c>
      <c r="AU1058" s="261" t="s">
        <v>85</v>
      </c>
      <c r="AV1058" s="12" t="s">
        <v>85</v>
      </c>
      <c r="AW1058" s="12" t="s">
        <v>39</v>
      </c>
      <c r="AX1058" s="12" t="s">
        <v>76</v>
      </c>
      <c r="AY1058" s="261" t="s">
        <v>184</v>
      </c>
    </row>
    <row r="1059" s="14" customFormat="1">
      <c r="B1059" s="272"/>
      <c r="C1059" s="273"/>
      <c r="D1059" s="248" t="s">
        <v>195</v>
      </c>
      <c r="E1059" s="274" t="s">
        <v>21</v>
      </c>
      <c r="F1059" s="275" t="s">
        <v>211</v>
      </c>
      <c r="G1059" s="273"/>
      <c r="H1059" s="276">
        <v>14.446999999999999</v>
      </c>
      <c r="I1059" s="277"/>
      <c r="J1059" s="273"/>
      <c r="K1059" s="273"/>
      <c r="L1059" s="278"/>
      <c r="M1059" s="279"/>
      <c r="N1059" s="280"/>
      <c r="O1059" s="280"/>
      <c r="P1059" s="280"/>
      <c r="Q1059" s="280"/>
      <c r="R1059" s="280"/>
      <c r="S1059" s="280"/>
      <c r="T1059" s="281"/>
      <c r="AT1059" s="282" t="s">
        <v>195</v>
      </c>
      <c r="AU1059" s="282" t="s">
        <v>85</v>
      </c>
      <c r="AV1059" s="14" t="s">
        <v>191</v>
      </c>
      <c r="AW1059" s="14" t="s">
        <v>39</v>
      </c>
      <c r="AX1059" s="14" t="s">
        <v>83</v>
      </c>
      <c r="AY1059" s="282" t="s">
        <v>184</v>
      </c>
    </row>
    <row r="1060" s="1" customFormat="1" ht="25.5" customHeight="1">
      <c r="B1060" s="47"/>
      <c r="C1060" s="236" t="s">
        <v>1440</v>
      </c>
      <c r="D1060" s="236" t="s">
        <v>186</v>
      </c>
      <c r="E1060" s="237" t="s">
        <v>1441</v>
      </c>
      <c r="F1060" s="238" t="s">
        <v>1442</v>
      </c>
      <c r="G1060" s="239" t="s">
        <v>204</v>
      </c>
      <c r="H1060" s="240">
        <v>3.1499999999999999</v>
      </c>
      <c r="I1060" s="241"/>
      <c r="J1060" s="242">
        <f>ROUND(I1060*H1060,2)</f>
        <v>0</v>
      </c>
      <c r="K1060" s="238" t="s">
        <v>190</v>
      </c>
      <c r="L1060" s="73"/>
      <c r="M1060" s="243" t="s">
        <v>21</v>
      </c>
      <c r="N1060" s="244" t="s">
        <v>47</v>
      </c>
      <c r="O1060" s="48"/>
      <c r="P1060" s="245">
        <f>O1060*H1060</f>
        <v>0</v>
      </c>
      <c r="Q1060" s="245">
        <v>0</v>
      </c>
      <c r="R1060" s="245">
        <f>Q1060*H1060</f>
        <v>0</v>
      </c>
      <c r="S1060" s="245">
        <v>1.3999999999999999</v>
      </c>
      <c r="T1060" s="246">
        <f>S1060*H1060</f>
        <v>4.4099999999999993</v>
      </c>
      <c r="AR1060" s="25" t="s">
        <v>191</v>
      </c>
      <c r="AT1060" s="25" t="s">
        <v>186</v>
      </c>
      <c r="AU1060" s="25" t="s">
        <v>85</v>
      </c>
      <c r="AY1060" s="25" t="s">
        <v>184</v>
      </c>
      <c r="BE1060" s="247">
        <f>IF(N1060="základní",J1060,0)</f>
        <v>0</v>
      </c>
      <c r="BF1060" s="247">
        <f>IF(N1060="snížená",J1060,0)</f>
        <v>0</v>
      </c>
      <c r="BG1060" s="247">
        <f>IF(N1060="zákl. přenesená",J1060,0)</f>
        <v>0</v>
      </c>
      <c r="BH1060" s="247">
        <f>IF(N1060="sníž. přenesená",J1060,0)</f>
        <v>0</v>
      </c>
      <c r="BI1060" s="247">
        <f>IF(N1060="nulová",J1060,0)</f>
        <v>0</v>
      </c>
      <c r="BJ1060" s="25" t="s">
        <v>83</v>
      </c>
      <c r="BK1060" s="247">
        <f>ROUND(I1060*H1060,2)</f>
        <v>0</v>
      </c>
      <c r="BL1060" s="25" t="s">
        <v>191</v>
      </c>
      <c r="BM1060" s="25" t="s">
        <v>1443</v>
      </c>
    </row>
    <row r="1061" s="13" customFormat="1">
      <c r="B1061" s="262"/>
      <c r="C1061" s="263"/>
      <c r="D1061" s="248" t="s">
        <v>195</v>
      </c>
      <c r="E1061" s="264" t="s">
        <v>21</v>
      </c>
      <c r="F1061" s="265" t="s">
        <v>209</v>
      </c>
      <c r="G1061" s="263"/>
      <c r="H1061" s="264" t="s">
        <v>21</v>
      </c>
      <c r="I1061" s="266"/>
      <c r="J1061" s="263"/>
      <c r="K1061" s="263"/>
      <c r="L1061" s="267"/>
      <c r="M1061" s="268"/>
      <c r="N1061" s="269"/>
      <c r="O1061" s="269"/>
      <c r="P1061" s="269"/>
      <c r="Q1061" s="269"/>
      <c r="R1061" s="269"/>
      <c r="S1061" s="269"/>
      <c r="T1061" s="270"/>
      <c r="AT1061" s="271" t="s">
        <v>195</v>
      </c>
      <c r="AU1061" s="271" t="s">
        <v>85</v>
      </c>
      <c r="AV1061" s="13" t="s">
        <v>83</v>
      </c>
      <c r="AW1061" s="13" t="s">
        <v>39</v>
      </c>
      <c r="AX1061" s="13" t="s">
        <v>76</v>
      </c>
      <c r="AY1061" s="271" t="s">
        <v>184</v>
      </c>
    </row>
    <row r="1062" s="12" customFormat="1">
      <c r="B1062" s="251"/>
      <c r="C1062" s="252"/>
      <c r="D1062" s="248" t="s">
        <v>195</v>
      </c>
      <c r="E1062" s="253" t="s">
        <v>21</v>
      </c>
      <c r="F1062" s="254" t="s">
        <v>1444</v>
      </c>
      <c r="G1062" s="252"/>
      <c r="H1062" s="255">
        <v>3.1499999999999999</v>
      </c>
      <c r="I1062" s="256"/>
      <c r="J1062" s="252"/>
      <c r="K1062" s="252"/>
      <c r="L1062" s="257"/>
      <c r="M1062" s="258"/>
      <c r="N1062" s="259"/>
      <c r="O1062" s="259"/>
      <c r="P1062" s="259"/>
      <c r="Q1062" s="259"/>
      <c r="R1062" s="259"/>
      <c r="S1062" s="259"/>
      <c r="T1062" s="260"/>
      <c r="AT1062" s="261" t="s">
        <v>195</v>
      </c>
      <c r="AU1062" s="261" t="s">
        <v>85</v>
      </c>
      <c r="AV1062" s="12" t="s">
        <v>85</v>
      </c>
      <c r="AW1062" s="12" t="s">
        <v>39</v>
      </c>
      <c r="AX1062" s="12" t="s">
        <v>83</v>
      </c>
      <c r="AY1062" s="261" t="s">
        <v>184</v>
      </c>
    </row>
    <row r="1063" s="1" customFormat="1" ht="38.25" customHeight="1">
      <c r="B1063" s="47"/>
      <c r="C1063" s="236" t="s">
        <v>1445</v>
      </c>
      <c r="D1063" s="236" t="s">
        <v>186</v>
      </c>
      <c r="E1063" s="237" t="s">
        <v>1446</v>
      </c>
      <c r="F1063" s="238" t="s">
        <v>1447</v>
      </c>
      <c r="G1063" s="239" t="s">
        <v>315</v>
      </c>
      <c r="H1063" s="240">
        <v>4.1600000000000001</v>
      </c>
      <c r="I1063" s="241"/>
      <c r="J1063" s="242">
        <f>ROUND(I1063*H1063,2)</f>
        <v>0</v>
      </c>
      <c r="K1063" s="238" t="s">
        <v>190</v>
      </c>
      <c r="L1063" s="73"/>
      <c r="M1063" s="243" t="s">
        <v>21</v>
      </c>
      <c r="N1063" s="244" t="s">
        <v>47</v>
      </c>
      <c r="O1063" s="48"/>
      <c r="P1063" s="245">
        <f>O1063*H1063</f>
        <v>0</v>
      </c>
      <c r="Q1063" s="245">
        <v>0</v>
      </c>
      <c r="R1063" s="245">
        <f>Q1063*H1063</f>
        <v>0</v>
      </c>
      <c r="S1063" s="245">
        <v>0.058999999999999997</v>
      </c>
      <c r="T1063" s="246">
        <f>S1063*H1063</f>
        <v>0.24543999999999999</v>
      </c>
      <c r="AR1063" s="25" t="s">
        <v>191</v>
      </c>
      <c r="AT1063" s="25" t="s">
        <v>186</v>
      </c>
      <c r="AU1063" s="25" t="s">
        <v>85</v>
      </c>
      <c r="AY1063" s="25" t="s">
        <v>184</v>
      </c>
      <c r="BE1063" s="247">
        <f>IF(N1063="základní",J1063,0)</f>
        <v>0</v>
      </c>
      <c r="BF1063" s="247">
        <f>IF(N1063="snížená",J1063,0)</f>
        <v>0</v>
      </c>
      <c r="BG1063" s="247">
        <f>IF(N1063="zákl. přenesená",J1063,0)</f>
        <v>0</v>
      </c>
      <c r="BH1063" s="247">
        <f>IF(N1063="sníž. přenesená",J1063,0)</f>
        <v>0</v>
      </c>
      <c r="BI1063" s="247">
        <f>IF(N1063="nulová",J1063,0)</f>
        <v>0</v>
      </c>
      <c r="BJ1063" s="25" t="s">
        <v>83</v>
      </c>
      <c r="BK1063" s="247">
        <f>ROUND(I1063*H1063,2)</f>
        <v>0</v>
      </c>
      <c r="BL1063" s="25" t="s">
        <v>191</v>
      </c>
      <c r="BM1063" s="25" t="s">
        <v>1448</v>
      </c>
    </row>
    <row r="1064" s="13" customFormat="1">
      <c r="B1064" s="262"/>
      <c r="C1064" s="263"/>
      <c r="D1064" s="248" t="s">
        <v>195</v>
      </c>
      <c r="E1064" s="264" t="s">
        <v>21</v>
      </c>
      <c r="F1064" s="265" t="s">
        <v>216</v>
      </c>
      <c r="G1064" s="263"/>
      <c r="H1064" s="264" t="s">
        <v>21</v>
      </c>
      <c r="I1064" s="266"/>
      <c r="J1064" s="263"/>
      <c r="K1064" s="263"/>
      <c r="L1064" s="267"/>
      <c r="M1064" s="268"/>
      <c r="N1064" s="269"/>
      <c r="O1064" s="269"/>
      <c r="P1064" s="269"/>
      <c r="Q1064" s="269"/>
      <c r="R1064" s="269"/>
      <c r="S1064" s="269"/>
      <c r="T1064" s="270"/>
      <c r="AT1064" s="271" t="s">
        <v>195</v>
      </c>
      <c r="AU1064" s="271" t="s">
        <v>85</v>
      </c>
      <c r="AV1064" s="13" t="s">
        <v>83</v>
      </c>
      <c r="AW1064" s="13" t="s">
        <v>39</v>
      </c>
      <c r="AX1064" s="13" t="s">
        <v>76</v>
      </c>
      <c r="AY1064" s="271" t="s">
        <v>184</v>
      </c>
    </row>
    <row r="1065" s="12" customFormat="1">
      <c r="B1065" s="251"/>
      <c r="C1065" s="252"/>
      <c r="D1065" s="248" t="s">
        <v>195</v>
      </c>
      <c r="E1065" s="253" t="s">
        <v>21</v>
      </c>
      <c r="F1065" s="254" t="s">
        <v>1449</v>
      </c>
      <c r="G1065" s="252"/>
      <c r="H1065" s="255">
        <v>4.1600000000000001</v>
      </c>
      <c r="I1065" s="256"/>
      <c r="J1065" s="252"/>
      <c r="K1065" s="252"/>
      <c r="L1065" s="257"/>
      <c r="M1065" s="258"/>
      <c r="N1065" s="259"/>
      <c r="O1065" s="259"/>
      <c r="P1065" s="259"/>
      <c r="Q1065" s="259"/>
      <c r="R1065" s="259"/>
      <c r="S1065" s="259"/>
      <c r="T1065" s="260"/>
      <c r="AT1065" s="261" t="s">
        <v>195</v>
      </c>
      <c r="AU1065" s="261" t="s">
        <v>85</v>
      </c>
      <c r="AV1065" s="12" t="s">
        <v>85</v>
      </c>
      <c r="AW1065" s="12" t="s">
        <v>39</v>
      </c>
      <c r="AX1065" s="12" t="s">
        <v>83</v>
      </c>
      <c r="AY1065" s="261" t="s">
        <v>184</v>
      </c>
    </row>
    <row r="1066" s="1" customFormat="1" ht="25.5" customHeight="1">
      <c r="B1066" s="47"/>
      <c r="C1066" s="236" t="s">
        <v>1450</v>
      </c>
      <c r="D1066" s="236" t="s">
        <v>186</v>
      </c>
      <c r="E1066" s="237" t="s">
        <v>1451</v>
      </c>
      <c r="F1066" s="238" t="s">
        <v>1452</v>
      </c>
      <c r="G1066" s="239" t="s">
        <v>315</v>
      </c>
      <c r="H1066" s="240">
        <v>11.117000000000001</v>
      </c>
      <c r="I1066" s="241"/>
      <c r="J1066" s="242">
        <f>ROUND(I1066*H1066,2)</f>
        <v>0</v>
      </c>
      <c r="K1066" s="238" t="s">
        <v>190</v>
      </c>
      <c r="L1066" s="73"/>
      <c r="M1066" s="243" t="s">
        <v>21</v>
      </c>
      <c r="N1066" s="244" t="s">
        <v>47</v>
      </c>
      <c r="O1066" s="48"/>
      <c r="P1066" s="245">
        <f>O1066*H1066</f>
        <v>0</v>
      </c>
      <c r="Q1066" s="245">
        <v>0</v>
      </c>
      <c r="R1066" s="245">
        <f>Q1066*H1066</f>
        <v>0</v>
      </c>
      <c r="S1066" s="245">
        <v>0.074999999999999997</v>
      </c>
      <c r="T1066" s="246">
        <f>S1066*H1066</f>
        <v>0.83377500000000004</v>
      </c>
      <c r="AR1066" s="25" t="s">
        <v>191</v>
      </c>
      <c r="AT1066" s="25" t="s">
        <v>186</v>
      </c>
      <c r="AU1066" s="25" t="s">
        <v>85</v>
      </c>
      <c r="AY1066" s="25" t="s">
        <v>184</v>
      </c>
      <c r="BE1066" s="247">
        <f>IF(N1066="základní",J1066,0)</f>
        <v>0</v>
      </c>
      <c r="BF1066" s="247">
        <f>IF(N1066="snížená",J1066,0)</f>
        <v>0</v>
      </c>
      <c r="BG1066" s="247">
        <f>IF(N1066="zákl. přenesená",J1066,0)</f>
        <v>0</v>
      </c>
      <c r="BH1066" s="247">
        <f>IF(N1066="sníž. přenesená",J1066,0)</f>
        <v>0</v>
      </c>
      <c r="BI1066" s="247">
        <f>IF(N1066="nulová",J1066,0)</f>
        <v>0</v>
      </c>
      <c r="BJ1066" s="25" t="s">
        <v>83</v>
      </c>
      <c r="BK1066" s="247">
        <f>ROUND(I1066*H1066,2)</f>
        <v>0</v>
      </c>
      <c r="BL1066" s="25" t="s">
        <v>191</v>
      </c>
      <c r="BM1066" s="25" t="s">
        <v>1453</v>
      </c>
    </row>
    <row r="1067" s="1" customFormat="1">
      <c r="B1067" s="47"/>
      <c r="C1067" s="75"/>
      <c r="D1067" s="248" t="s">
        <v>193</v>
      </c>
      <c r="E1067" s="75"/>
      <c r="F1067" s="249" t="s">
        <v>1454</v>
      </c>
      <c r="G1067" s="75"/>
      <c r="H1067" s="75"/>
      <c r="I1067" s="204"/>
      <c r="J1067" s="75"/>
      <c r="K1067" s="75"/>
      <c r="L1067" s="73"/>
      <c r="M1067" s="250"/>
      <c r="N1067" s="48"/>
      <c r="O1067" s="48"/>
      <c r="P1067" s="48"/>
      <c r="Q1067" s="48"/>
      <c r="R1067" s="48"/>
      <c r="S1067" s="48"/>
      <c r="T1067" s="96"/>
      <c r="AT1067" s="25" t="s">
        <v>193</v>
      </c>
      <c r="AU1067" s="25" t="s">
        <v>85</v>
      </c>
    </row>
    <row r="1068" s="13" customFormat="1">
      <c r="B1068" s="262"/>
      <c r="C1068" s="263"/>
      <c r="D1068" s="248" t="s">
        <v>195</v>
      </c>
      <c r="E1068" s="264" t="s">
        <v>21</v>
      </c>
      <c r="F1068" s="265" t="s">
        <v>216</v>
      </c>
      <c r="G1068" s="263"/>
      <c r="H1068" s="264" t="s">
        <v>21</v>
      </c>
      <c r="I1068" s="266"/>
      <c r="J1068" s="263"/>
      <c r="K1068" s="263"/>
      <c r="L1068" s="267"/>
      <c r="M1068" s="268"/>
      <c r="N1068" s="269"/>
      <c r="O1068" s="269"/>
      <c r="P1068" s="269"/>
      <c r="Q1068" s="269"/>
      <c r="R1068" s="269"/>
      <c r="S1068" s="269"/>
      <c r="T1068" s="270"/>
      <c r="AT1068" s="271" t="s">
        <v>195</v>
      </c>
      <c r="AU1068" s="271" t="s">
        <v>85</v>
      </c>
      <c r="AV1068" s="13" t="s">
        <v>83</v>
      </c>
      <c r="AW1068" s="13" t="s">
        <v>39</v>
      </c>
      <c r="AX1068" s="13" t="s">
        <v>76</v>
      </c>
      <c r="AY1068" s="271" t="s">
        <v>184</v>
      </c>
    </row>
    <row r="1069" s="12" customFormat="1">
      <c r="B1069" s="251"/>
      <c r="C1069" s="252"/>
      <c r="D1069" s="248" t="s">
        <v>195</v>
      </c>
      <c r="E1069" s="253" t="s">
        <v>21</v>
      </c>
      <c r="F1069" s="254" t="s">
        <v>1455</v>
      </c>
      <c r="G1069" s="252"/>
      <c r="H1069" s="255">
        <v>2.9750000000000001</v>
      </c>
      <c r="I1069" s="256"/>
      <c r="J1069" s="252"/>
      <c r="K1069" s="252"/>
      <c r="L1069" s="257"/>
      <c r="M1069" s="258"/>
      <c r="N1069" s="259"/>
      <c r="O1069" s="259"/>
      <c r="P1069" s="259"/>
      <c r="Q1069" s="259"/>
      <c r="R1069" s="259"/>
      <c r="S1069" s="259"/>
      <c r="T1069" s="260"/>
      <c r="AT1069" s="261" t="s">
        <v>195</v>
      </c>
      <c r="AU1069" s="261" t="s">
        <v>85</v>
      </c>
      <c r="AV1069" s="12" t="s">
        <v>85</v>
      </c>
      <c r="AW1069" s="12" t="s">
        <v>39</v>
      </c>
      <c r="AX1069" s="12" t="s">
        <v>76</v>
      </c>
      <c r="AY1069" s="261" t="s">
        <v>184</v>
      </c>
    </row>
    <row r="1070" s="13" customFormat="1">
      <c r="B1070" s="262"/>
      <c r="C1070" s="263"/>
      <c r="D1070" s="248" t="s">
        <v>195</v>
      </c>
      <c r="E1070" s="264" t="s">
        <v>21</v>
      </c>
      <c r="F1070" s="265" t="s">
        <v>1280</v>
      </c>
      <c r="G1070" s="263"/>
      <c r="H1070" s="264" t="s">
        <v>21</v>
      </c>
      <c r="I1070" s="266"/>
      <c r="J1070" s="263"/>
      <c r="K1070" s="263"/>
      <c r="L1070" s="267"/>
      <c r="M1070" s="268"/>
      <c r="N1070" s="269"/>
      <c r="O1070" s="269"/>
      <c r="P1070" s="269"/>
      <c r="Q1070" s="269"/>
      <c r="R1070" s="269"/>
      <c r="S1070" s="269"/>
      <c r="T1070" s="270"/>
      <c r="AT1070" s="271" t="s">
        <v>195</v>
      </c>
      <c r="AU1070" s="271" t="s">
        <v>85</v>
      </c>
      <c r="AV1070" s="13" t="s">
        <v>83</v>
      </c>
      <c r="AW1070" s="13" t="s">
        <v>39</v>
      </c>
      <c r="AX1070" s="13" t="s">
        <v>76</v>
      </c>
      <c r="AY1070" s="271" t="s">
        <v>184</v>
      </c>
    </row>
    <row r="1071" s="12" customFormat="1">
      <c r="B1071" s="251"/>
      <c r="C1071" s="252"/>
      <c r="D1071" s="248" t="s">
        <v>195</v>
      </c>
      <c r="E1071" s="253" t="s">
        <v>21</v>
      </c>
      <c r="F1071" s="254" t="s">
        <v>1456</v>
      </c>
      <c r="G1071" s="252"/>
      <c r="H1071" s="255">
        <v>4.4619999999999997</v>
      </c>
      <c r="I1071" s="256"/>
      <c r="J1071" s="252"/>
      <c r="K1071" s="252"/>
      <c r="L1071" s="257"/>
      <c r="M1071" s="258"/>
      <c r="N1071" s="259"/>
      <c r="O1071" s="259"/>
      <c r="P1071" s="259"/>
      <c r="Q1071" s="259"/>
      <c r="R1071" s="259"/>
      <c r="S1071" s="259"/>
      <c r="T1071" s="260"/>
      <c r="AT1071" s="261" t="s">
        <v>195</v>
      </c>
      <c r="AU1071" s="261" t="s">
        <v>85</v>
      </c>
      <c r="AV1071" s="12" t="s">
        <v>85</v>
      </c>
      <c r="AW1071" s="12" t="s">
        <v>39</v>
      </c>
      <c r="AX1071" s="12" t="s">
        <v>76</v>
      </c>
      <c r="AY1071" s="261" t="s">
        <v>184</v>
      </c>
    </row>
    <row r="1072" s="13" customFormat="1">
      <c r="B1072" s="262"/>
      <c r="C1072" s="263"/>
      <c r="D1072" s="248" t="s">
        <v>195</v>
      </c>
      <c r="E1072" s="264" t="s">
        <v>21</v>
      </c>
      <c r="F1072" s="265" t="s">
        <v>1282</v>
      </c>
      <c r="G1072" s="263"/>
      <c r="H1072" s="264" t="s">
        <v>21</v>
      </c>
      <c r="I1072" s="266"/>
      <c r="J1072" s="263"/>
      <c r="K1072" s="263"/>
      <c r="L1072" s="267"/>
      <c r="M1072" s="268"/>
      <c r="N1072" s="269"/>
      <c r="O1072" s="269"/>
      <c r="P1072" s="269"/>
      <c r="Q1072" s="269"/>
      <c r="R1072" s="269"/>
      <c r="S1072" s="269"/>
      <c r="T1072" s="270"/>
      <c r="AT1072" s="271" t="s">
        <v>195</v>
      </c>
      <c r="AU1072" s="271" t="s">
        <v>85</v>
      </c>
      <c r="AV1072" s="13" t="s">
        <v>83</v>
      </c>
      <c r="AW1072" s="13" t="s">
        <v>39</v>
      </c>
      <c r="AX1072" s="13" t="s">
        <v>76</v>
      </c>
      <c r="AY1072" s="271" t="s">
        <v>184</v>
      </c>
    </row>
    <row r="1073" s="12" customFormat="1">
      <c r="B1073" s="251"/>
      <c r="C1073" s="252"/>
      <c r="D1073" s="248" t="s">
        <v>195</v>
      </c>
      <c r="E1073" s="253" t="s">
        <v>21</v>
      </c>
      <c r="F1073" s="254" t="s">
        <v>1457</v>
      </c>
      <c r="G1073" s="252"/>
      <c r="H1073" s="255">
        <v>3.6800000000000002</v>
      </c>
      <c r="I1073" s="256"/>
      <c r="J1073" s="252"/>
      <c r="K1073" s="252"/>
      <c r="L1073" s="257"/>
      <c r="M1073" s="258"/>
      <c r="N1073" s="259"/>
      <c r="O1073" s="259"/>
      <c r="P1073" s="259"/>
      <c r="Q1073" s="259"/>
      <c r="R1073" s="259"/>
      <c r="S1073" s="259"/>
      <c r="T1073" s="260"/>
      <c r="AT1073" s="261" t="s">
        <v>195</v>
      </c>
      <c r="AU1073" s="261" t="s">
        <v>85</v>
      </c>
      <c r="AV1073" s="12" t="s">
        <v>85</v>
      </c>
      <c r="AW1073" s="12" t="s">
        <v>39</v>
      </c>
      <c r="AX1073" s="12" t="s">
        <v>76</v>
      </c>
      <c r="AY1073" s="261" t="s">
        <v>184</v>
      </c>
    </row>
    <row r="1074" s="14" customFormat="1">
      <c r="B1074" s="272"/>
      <c r="C1074" s="273"/>
      <c r="D1074" s="248" t="s">
        <v>195</v>
      </c>
      <c r="E1074" s="274" t="s">
        <v>21</v>
      </c>
      <c r="F1074" s="275" t="s">
        <v>211</v>
      </c>
      <c r="G1074" s="273"/>
      <c r="H1074" s="276">
        <v>11.117000000000001</v>
      </c>
      <c r="I1074" s="277"/>
      <c r="J1074" s="273"/>
      <c r="K1074" s="273"/>
      <c r="L1074" s="278"/>
      <c r="M1074" s="279"/>
      <c r="N1074" s="280"/>
      <c r="O1074" s="280"/>
      <c r="P1074" s="280"/>
      <c r="Q1074" s="280"/>
      <c r="R1074" s="280"/>
      <c r="S1074" s="280"/>
      <c r="T1074" s="281"/>
      <c r="AT1074" s="282" t="s">
        <v>195</v>
      </c>
      <c r="AU1074" s="282" t="s">
        <v>85</v>
      </c>
      <c r="AV1074" s="14" t="s">
        <v>191</v>
      </c>
      <c r="AW1074" s="14" t="s">
        <v>39</v>
      </c>
      <c r="AX1074" s="14" t="s">
        <v>83</v>
      </c>
      <c r="AY1074" s="282" t="s">
        <v>184</v>
      </c>
    </row>
    <row r="1075" s="1" customFormat="1" ht="25.5" customHeight="1">
      <c r="B1075" s="47"/>
      <c r="C1075" s="236" t="s">
        <v>1458</v>
      </c>
      <c r="D1075" s="236" t="s">
        <v>186</v>
      </c>
      <c r="E1075" s="237" t="s">
        <v>1459</v>
      </c>
      <c r="F1075" s="238" t="s">
        <v>1460</v>
      </c>
      <c r="G1075" s="239" t="s">
        <v>315</v>
      </c>
      <c r="H1075" s="240">
        <v>17.314</v>
      </c>
      <c r="I1075" s="241"/>
      <c r="J1075" s="242">
        <f>ROUND(I1075*H1075,2)</f>
        <v>0</v>
      </c>
      <c r="K1075" s="238" t="s">
        <v>190</v>
      </c>
      <c r="L1075" s="73"/>
      <c r="M1075" s="243" t="s">
        <v>21</v>
      </c>
      <c r="N1075" s="244" t="s">
        <v>47</v>
      </c>
      <c r="O1075" s="48"/>
      <c r="P1075" s="245">
        <f>O1075*H1075</f>
        <v>0</v>
      </c>
      <c r="Q1075" s="245">
        <v>0</v>
      </c>
      <c r="R1075" s="245">
        <f>Q1075*H1075</f>
        <v>0</v>
      </c>
      <c r="S1075" s="245">
        <v>0.062</v>
      </c>
      <c r="T1075" s="246">
        <f>S1075*H1075</f>
        <v>1.0734680000000001</v>
      </c>
      <c r="AR1075" s="25" t="s">
        <v>191</v>
      </c>
      <c r="AT1075" s="25" t="s">
        <v>186</v>
      </c>
      <c r="AU1075" s="25" t="s">
        <v>85</v>
      </c>
      <c r="AY1075" s="25" t="s">
        <v>184</v>
      </c>
      <c r="BE1075" s="247">
        <f>IF(N1075="základní",J1075,0)</f>
        <v>0</v>
      </c>
      <c r="BF1075" s="247">
        <f>IF(N1075="snížená",J1075,0)</f>
        <v>0</v>
      </c>
      <c r="BG1075" s="247">
        <f>IF(N1075="zákl. přenesená",J1075,0)</f>
        <v>0</v>
      </c>
      <c r="BH1075" s="247">
        <f>IF(N1075="sníž. přenesená",J1075,0)</f>
        <v>0</v>
      </c>
      <c r="BI1075" s="247">
        <f>IF(N1075="nulová",J1075,0)</f>
        <v>0</v>
      </c>
      <c r="BJ1075" s="25" t="s">
        <v>83</v>
      </c>
      <c r="BK1075" s="247">
        <f>ROUND(I1075*H1075,2)</f>
        <v>0</v>
      </c>
      <c r="BL1075" s="25" t="s">
        <v>191</v>
      </c>
      <c r="BM1075" s="25" t="s">
        <v>1461</v>
      </c>
    </row>
    <row r="1076" s="1" customFormat="1">
      <c r="B1076" s="47"/>
      <c r="C1076" s="75"/>
      <c r="D1076" s="248" t="s">
        <v>193</v>
      </c>
      <c r="E1076" s="75"/>
      <c r="F1076" s="249" t="s">
        <v>1454</v>
      </c>
      <c r="G1076" s="75"/>
      <c r="H1076" s="75"/>
      <c r="I1076" s="204"/>
      <c r="J1076" s="75"/>
      <c r="K1076" s="75"/>
      <c r="L1076" s="73"/>
      <c r="M1076" s="250"/>
      <c r="N1076" s="48"/>
      <c r="O1076" s="48"/>
      <c r="P1076" s="48"/>
      <c r="Q1076" s="48"/>
      <c r="R1076" s="48"/>
      <c r="S1076" s="48"/>
      <c r="T1076" s="96"/>
      <c r="AT1076" s="25" t="s">
        <v>193</v>
      </c>
      <c r="AU1076" s="25" t="s">
        <v>85</v>
      </c>
    </row>
    <row r="1077" s="13" customFormat="1">
      <c r="B1077" s="262"/>
      <c r="C1077" s="263"/>
      <c r="D1077" s="248" t="s">
        <v>195</v>
      </c>
      <c r="E1077" s="264" t="s">
        <v>21</v>
      </c>
      <c r="F1077" s="265" t="s">
        <v>216</v>
      </c>
      <c r="G1077" s="263"/>
      <c r="H1077" s="264" t="s">
        <v>21</v>
      </c>
      <c r="I1077" s="266"/>
      <c r="J1077" s="263"/>
      <c r="K1077" s="263"/>
      <c r="L1077" s="267"/>
      <c r="M1077" s="268"/>
      <c r="N1077" s="269"/>
      <c r="O1077" s="269"/>
      <c r="P1077" s="269"/>
      <c r="Q1077" s="269"/>
      <c r="R1077" s="269"/>
      <c r="S1077" s="269"/>
      <c r="T1077" s="270"/>
      <c r="AT1077" s="271" t="s">
        <v>195</v>
      </c>
      <c r="AU1077" s="271" t="s">
        <v>85</v>
      </c>
      <c r="AV1077" s="13" t="s">
        <v>83</v>
      </c>
      <c r="AW1077" s="13" t="s">
        <v>39</v>
      </c>
      <c r="AX1077" s="13" t="s">
        <v>76</v>
      </c>
      <c r="AY1077" s="271" t="s">
        <v>184</v>
      </c>
    </row>
    <row r="1078" s="12" customFormat="1">
      <c r="B1078" s="251"/>
      <c r="C1078" s="252"/>
      <c r="D1078" s="248" t="s">
        <v>195</v>
      </c>
      <c r="E1078" s="253" t="s">
        <v>21</v>
      </c>
      <c r="F1078" s="254" t="s">
        <v>1462</v>
      </c>
      <c r="G1078" s="252"/>
      <c r="H1078" s="255">
        <v>8.0820000000000007</v>
      </c>
      <c r="I1078" s="256"/>
      <c r="J1078" s="252"/>
      <c r="K1078" s="252"/>
      <c r="L1078" s="257"/>
      <c r="M1078" s="258"/>
      <c r="N1078" s="259"/>
      <c r="O1078" s="259"/>
      <c r="P1078" s="259"/>
      <c r="Q1078" s="259"/>
      <c r="R1078" s="259"/>
      <c r="S1078" s="259"/>
      <c r="T1078" s="260"/>
      <c r="AT1078" s="261" t="s">
        <v>195</v>
      </c>
      <c r="AU1078" s="261" t="s">
        <v>85</v>
      </c>
      <c r="AV1078" s="12" t="s">
        <v>85</v>
      </c>
      <c r="AW1078" s="12" t="s">
        <v>39</v>
      </c>
      <c r="AX1078" s="12" t="s">
        <v>76</v>
      </c>
      <c r="AY1078" s="261" t="s">
        <v>184</v>
      </c>
    </row>
    <row r="1079" s="12" customFormat="1">
      <c r="B1079" s="251"/>
      <c r="C1079" s="252"/>
      <c r="D1079" s="248" t="s">
        <v>195</v>
      </c>
      <c r="E1079" s="253" t="s">
        <v>21</v>
      </c>
      <c r="F1079" s="254" t="s">
        <v>1463</v>
      </c>
      <c r="G1079" s="252"/>
      <c r="H1079" s="255">
        <v>1.024</v>
      </c>
      <c r="I1079" s="256"/>
      <c r="J1079" s="252"/>
      <c r="K1079" s="252"/>
      <c r="L1079" s="257"/>
      <c r="M1079" s="258"/>
      <c r="N1079" s="259"/>
      <c r="O1079" s="259"/>
      <c r="P1079" s="259"/>
      <c r="Q1079" s="259"/>
      <c r="R1079" s="259"/>
      <c r="S1079" s="259"/>
      <c r="T1079" s="260"/>
      <c r="AT1079" s="261" t="s">
        <v>195</v>
      </c>
      <c r="AU1079" s="261" t="s">
        <v>85</v>
      </c>
      <c r="AV1079" s="12" t="s">
        <v>85</v>
      </c>
      <c r="AW1079" s="12" t="s">
        <v>39</v>
      </c>
      <c r="AX1079" s="12" t="s">
        <v>76</v>
      </c>
      <c r="AY1079" s="261" t="s">
        <v>184</v>
      </c>
    </row>
    <row r="1080" s="13" customFormat="1">
      <c r="B1080" s="262"/>
      <c r="C1080" s="263"/>
      <c r="D1080" s="248" t="s">
        <v>195</v>
      </c>
      <c r="E1080" s="264" t="s">
        <v>21</v>
      </c>
      <c r="F1080" s="265" t="s">
        <v>1280</v>
      </c>
      <c r="G1080" s="263"/>
      <c r="H1080" s="264" t="s">
        <v>21</v>
      </c>
      <c r="I1080" s="266"/>
      <c r="J1080" s="263"/>
      <c r="K1080" s="263"/>
      <c r="L1080" s="267"/>
      <c r="M1080" s="268"/>
      <c r="N1080" s="269"/>
      <c r="O1080" s="269"/>
      <c r="P1080" s="269"/>
      <c r="Q1080" s="269"/>
      <c r="R1080" s="269"/>
      <c r="S1080" s="269"/>
      <c r="T1080" s="270"/>
      <c r="AT1080" s="271" t="s">
        <v>195</v>
      </c>
      <c r="AU1080" s="271" t="s">
        <v>85</v>
      </c>
      <c r="AV1080" s="13" t="s">
        <v>83</v>
      </c>
      <c r="AW1080" s="13" t="s">
        <v>39</v>
      </c>
      <c r="AX1080" s="13" t="s">
        <v>76</v>
      </c>
      <c r="AY1080" s="271" t="s">
        <v>184</v>
      </c>
    </row>
    <row r="1081" s="12" customFormat="1">
      <c r="B1081" s="251"/>
      <c r="C1081" s="252"/>
      <c r="D1081" s="248" t="s">
        <v>195</v>
      </c>
      <c r="E1081" s="253" t="s">
        <v>21</v>
      </c>
      <c r="F1081" s="254" t="s">
        <v>1464</v>
      </c>
      <c r="G1081" s="252"/>
      <c r="H1081" s="255">
        <v>8.2080000000000002</v>
      </c>
      <c r="I1081" s="256"/>
      <c r="J1081" s="252"/>
      <c r="K1081" s="252"/>
      <c r="L1081" s="257"/>
      <c r="M1081" s="258"/>
      <c r="N1081" s="259"/>
      <c r="O1081" s="259"/>
      <c r="P1081" s="259"/>
      <c r="Q1081" s="259"/>
      <c r="R1081" s="259"/>
      <c r="S1081" s="259"/>
      <c r="T1081" s="260"/>
      <c r="AT1081" s="261" t="s">
        <v>195</v>
      </c>
      <c r="AU1081" s="261" t="s">
        <v>85</v>
      </c>
      <c r="AV1081" s="12" t="s">
        <v>85</v>
      </c>
      <c r="AW1081" s="12" t="s">
        <v>39</v>
      </c>
      <c r="AX1081" s="12" t="s">
        <v>76</v>
      </c>
      <c r="AY1081" s="261" t="s">
        <v>184</v>
      </c>
    </row>
    <row r="1082" s="14" customFormat="1">
      <c r="B1082" s="272"/>
      <c r="C1082" s="273"/>
      <c r="D1082" s="248" t="s">
        <v>195</v>
      </c>
      <c r="E1082" s="274" t="s">
        <v>21</v>
      </c>
      <c r="F1082" s="275" t="s">
        <v>211</v>
      </c>
      <c r="G1082" s="273"/>
      <c r="H1082" s="276">
        <v>17.314</v>
      </c>
      <c r="I1082" s="277"/>
      <c r="J1082" s="273"/>
      <c r="K1082" s="273"/>
      <c r="L1082" s="278"/>
      <c r="M1082" s="279"/>
      <c r="N1082" s="280"/>
      <c r="O1082" s="280"/>
      <c r="P1082" s="280"/>
      <c r="Q1082" s="280"/>
      <c r="R1082" s="280"/>
      <c r="S1082" s="280"/>
      <c r="T1082" s="281"/>
      <c r="AT1082" s="282" t="s">
        <v>195</v>
      </c>
      <c r="AU1082" s="282" t="s">
        <v>85</v>
      </c>
      <c r="AV1082" s="14" t="s">
        <v>191</v>
      </c>
      <c r="AW1082" s="14" t="s">
        <v>39</v>
      </c>
      <c r="AX1082" s="14" t="s">
        <v>83</v>
      </c>
      <c r="AY1082" s="282" t="s">
        <v>184</v>
      </c>
    </row>
    <row r="1083" s="1" customFormat="1" ht="25.5" customHeight="1">
      <c r="B1083" s="47"/>
      <c r="C1083" s="236" t="s">
        <v>1465</v>
      </c>
      <c r="D1083" s="236" t="s">
        <v>186</v>
      </c>
      <c r="E1083" s="237" t="s">
        <v>1466</v>
      </c>
      <c r="F1083" s="238" t="s">
        <v>1467</v>
      </c>
      <c r="G1083" s="239" t="s">
        <v>315</v>
      </c>
      <c r="H1083" s="240">
        <v>20.173999999999999</v>
      </c>
      <c r="I1083" s="241"/>
      <c r="J1083" s="242">
        <f>ROUND(I1083*H1083,2)</f>
        <v>0</v>
      </c>
      <c r="K1083" s="238" t="s">
        <v>190</v>
      </c>
      <c r="L1083" s="73"/>
      <c r="M1083" s="243" t="s">
        <v>21</v>
      </c>
      <c r="N1083" s="244" t="s">
        <v>47</v>
      </c>
      <c r="O1083" s="48"/>
      <c r="P1083" s="245">
        <f>O1083*H1083</f>
        <v>0</v>
      </c>
      <c r="Q1083" s="245">
        <v>0</v>
      </c>
      <c r="R1083" s="245">
        <f>Q1083*H1083</f>
        <v>0</v>
      </c>
      <c r="S1083" s="245">
        <v>0.087999999999999995</v>
      </c>
      <c r="T1083" s="246">
        <f>S1083*H1083</f>
        <v>1.7753119999999998</v>
      </c>
      <c r="AR1083" s="25" t="s">
        <v>191</v>
      </c>
      <c r="AT1083" s="25" t="s">
        <v>186</v>
      </c>
      <c r="AU1083" s="25" t="s">
        <v>85</v>
      </c>
      <c r="AY1083" s="25" t="s">
        <v>184</v>
      </c>
      <c r="BE1083" s="247">
        <f>IF(N1083="základní",J1083,0)</f>
        <v>0</v>
      </c>
      <c r="BF1083" s="247">
        <f>IF(N1083="snížená",J1083,0)</f>
        <v>0</v>
      </c>
      <c r="BG1083" s="247">
        <f>IF(N1083="zákl. přenesená",J1083,0)</f>
        <v>0</v>
      </c>
      <c r="BH1083" s="247">
        <f>IF(N1083="sníž. přenesená",J1083,0)</f>
        <v>0</v>
      </c>
      <c r="BI1083" s="247">
        <f>IF(N1083="nulová",J1083,0)</f>
        <v>0</v>
      </c>
      <c r="BJ1083" s="25" t="s">
        <v>83</v>
      </c>
      <c r="BK1083" s="247">
        <f>ROUND(I1083*H1083,2)</f>
        <v>0</v>
      </c>
      <c r="BL1083" s="25" t="s">
        <v>191</v>
      </c>
      <c r="BM1083" s="25" t="s">
        <v>1468</v>
      </c>
    </row>
    <row r="1084" s="1" customFormat="1">
      <c r="B1084" s="47"/>
      <c r="C1084" s="75"/>
      <c r="D1084" s="248" t="s">
        <v>193</v>
      </c>
      <c r="E1084" s="75"/>
      <c r="F1084" s="249" t="s">
        <v>1454</v>
      </c>
      <c r="G1084" s="75"/>
      <c r="H1084" s="75"/>
      <c r="I1084" s="204"/>
      <c r="J1084" s="75"/>
      <c r="K1084" s="75"/>
      <c r="L1084" s="73"/>
      <c r="M1084" s="250"/>
      <c r="N1084" s="48"/>
      <c r="O1084" s="48"/>
      <c r="P1084" s="48"/>
      <c r="Q1084" s="48"/>
      <c r="R1084" s="48"/>
      <c r="S1084" s="48"/>
      <c r="T1084" s="96"/>
      <c r="AT1084" s="25" t="s">
        <v>193</v>
      </c>
      <c r="AU1084" s="25" t="s">
        <v>85</v>
      </c>
    </row>
    <row r="1085" s="13" customFormat="1">
      <c r="B1085" s="262"/>
      <c r="C1085" s="263"/>
      <c r="D1085" s="248" t="s">
        <v>195</v>
      </c>
      <c r="E1085" s="264" t="s">
        <v>21</v>
      </c>
      <c r="F1085" s="265" t="s">
        <v>1335</v>
      </c>
      <c r="G1085" s="263"/>
      <c r="H1085" s="264" t="s">
        <v>21</v>
      </c>
      <c r="I1085" s="266"/>
      <c r="J1085" s="263"/>
      <c r="K1085" s="263"/>
      <c r="L1085" s="267"/>
      <c r="M1085" s="268"/>
      <c r="N1085" s="269"/>
      <c r="O1085" s="269"/>
      <c r="P1085" s="269"/>
      <c r="Q1085" s="269"/>
      <c r="R1085" s="269"/>
      <c r="S1085" s="269"/>
      <c r="T1085" s="270"/>
      <c r="AT1085" s="271" t="s">
        <v>195</v>
      </c>
      <c r="AU1085" s="271" t="s">
        <v>85</v>
      </c>
      <c r="AV1085" s="13" t="s">
        <v>83</v>
      </c>
      <c r="AW1085" s="13" t="s">
        <v>39</v>
      </c>
      <c r="AX1085" s="13" t="s">
        <v>76</v>
      </c>
      <c r="AY1085" s="271" t="s">
        <v>184</v>
      </c>
    </row>
    <row r="1086" s="12" customFormat="1">
      <c r="B1086" s="251"/>
      <c r="C1086" s="252"/>
      <c r="D1086" s="248" t="s">
        <v>195</v>
      </c>
      <c r="E1086" s="253" t="s">
        <v>21</v>
      </c>
      <c r="F1086" s="254" t="s">
        <v>1469</v>
      </c>
      <c r="G1086" s="252"/>
      <c r="H1086" s="255">
        <v>1.3759999999999999</v>
      </c>
      <c r="I1086" s="256"/>
      <c r="J1086" s="252"/>
      <c r="K1086" s="252"/>
      <c r="L1086" s="257"/>
      <c r="M1086" s="258"/>
      <c r="N1086" s="259"/>
      <c r="O1086" s="259"/>
      <c r="P1086" s="259"/>
      <c r="Q1086" s="259"/>
      <c r="R1086" s="259"/>
      <c r="S1086" s="259"/>
      <c r="T1086" s="260"/>
      <c r="AT1086" s="261" t="s">
        <v>195</v>
      </c>
      <c r="AU1086" s="261" t="s">
        <v>85</v>
      </c>
      <c r="AV1086" s="12" t="s">
        <v>85</v>
      </c>
      <c r="AW1086" s="12" t="s">
        <v>39</v>
      </c>
      <c r="AX1086" s="12" t="s">
        <v>76</v>
      </c>
      <c r="AY1086" s="261" t="s">
        <v>184</v>
      </c>
    </row>
    <row r="1087" s="13" customFormat="1">
      <c r="B1087" s="262"/>
      <c r="C1087" s="263"/>
      <c r="D1087" s="248" t="s">
        <v>195</v>
      </c>
      <c r="E1087" s="264" t="s">
        <v>21</v>
      </c>
      <c r="F1087" s="265" t="s">
        <v>216</v>
      </c>
      <c r="G1087" s="263"/>
      <c r="H1087" s="264" t="s">
        <v>21</v>
      </c>
      <c r="I1087" s="266"/>
      <c r="J1087" s="263"/>
      <c r="K1087" s="263"/>
      <c r="L1087" s="267"/>
      <c r="M1087" s="268"/>
      <c r="N1087" s="269"/>
      <c r="O1087" s="269"/>
      <c r="P1087" s="269"/>
      <c r="Q1087" s="269"/>
      <c r="R1087" s="269"/>
      <c r="S1087" s="269"/>
      <c r="T1087" s="270"/>
      <c r="AT1087" s="271" t="s">
        <v>195</v>
      </c>
      <c r="AU1087" s="271" t="s">
        <v>85</v>
      </c>
      <c r="AV1087" s="13" t="s">
        <v>83</v>
      </c>
      <c r="AW1087" s="13" t="s">
        <v>39</v>
      </c>
      <c r="AX1087" s="13" t="s">
        <v>76</v>
      </c>
      <c r="AY1087" s="271" t="s">
        <v>184</v>
      </c>
    </row>
    <row r="1088" s="12" customFormat="1">
      <c r="B1088" s="251"/>
      <c r="C1088" s="252"/>
      <c r="D1088" s="248" t="s">
        <v>195</v>
      </c>
      <c r="E1088" s="253" t="s">
        <v>21</v>
      </c>
      <c r="F1088" s="254" t="s">
        <v>1470</v>
      </c>
      <c r="G1088" s="252"/>
      <c r="H1088" s="255">
        <v>5.7960000000000003</v>
      </c>
      <c r="I1088" s="256"/>
      <c r="J1088" s="252"/>
      <c r="K1088" s="252"/>
      <c r="L1088" s="257"/>
      <c r="M1088" s="258"/>
      <c r="N1088" s="259"/>
      <c r="O1088" s="259"/>
      <c r="P1088" s="259"/>
      <c r="Q1088" s="259"/>
      <c r="R1088" s="259"/>
      <c r="S1088" s="259"/>
      <c r="T1088" s="260"/>
      <c r="AT1088" s="261" t="s">
        <v>195</v>
      </c>
      <c r="AU1088" s="261" t="s">
        <v>85</v>
      </c>
      <c r="AV1088" s="12" t="s">
        <v>85</v>
      </c>
      <c r="AW1088" s="12" t="s">
        <v>39</v>
      </c>
      <c r="AX1088" s="12" t="s">
        <v>76</v>
      </c>
      <c r="AY1088" s="261" t="s">
        <v>184</v>
      </c>
    </row>
    <row r="1089" s="13" customFormat="1">
      <c r="B1089" s="262"/>
      <c r="C1089" s="263"/>
      <c r="D1089" s="248" t="s">
        <v>195</v>
      </c>
      <c r="E1089" s="264" t="s">
        <v>21</v>
      </c>
      <c r="F1089" s="265" t="s">
        <v>1280</v>
      </c>
      <c r="G1089" s="263"/>
      <c r="H1089" s="264" t="s">
        <v>21</v>
      </c>
      <c r="I1089" s="266"/>
      <c r="J1089" s="263"/>
      <c r="K1089" s="263"/>
      <c r="L1089" s="267"/>
      <c r="M1089" s="268"/>
      <c r="N1089" s="269"/>
      <c r="O1089" s="269"/>
      <c r="P1089" s="269"/>
      <c r="Q1089" s="269"/>
      <c r="R1089" s="269"/>
      <c r="S1089" s="269"/>
      <c r="T1089" s="270"/>
      <c r="AT1089" s="271" t="s">
        <v>195</v>
      </c>
      <c r="AU1089" s="271" t="s">
        <v>85</v>
      </c>
      <c r="AV1089" s="13" t="s">
        <v>83</v>
      </c>
      <c r="AW1089" s="13" t="s">
        <v>39</v>
      </c>
      <c r="AX1089" s="13" t="s">
        <v>76</v>
      </c>
      <c r="AY1089" s="271" t="s">
        <v>184</v>
      </c>
    </row>
    <row r="1090" s="12" customFormat="1">
      <c r="B1090" s="251"/>
      <c r="C1090" s="252"/>
      <c r="D1090" s="248" t="s">
        <v>195</v>
      </c>
      <c r="E1090" s="253" t="s">
        <v>21</v>
      </c>
      <c r="F1090" s="254" t="s">
        <v>1471</v>
      </c>
      <c r="G1090" s="252"/>
      <c r="H1090" s="255">
        <v>1.1819999999999999</v>
      </c>
      <c r="I1090" s="256"/>
      <c r="J1090" s="252"/>
      <c r="K1090" s="252"/>
      <c r="L1090" s="257"/>
      <c r="M1090" s="258"/>
      <c r="N1090" s="259"/>
      <c r="O1090" s="259"/>
      <c r="P1090" s="259"/>
      <c r="Q1090" s="259"/>
      <c r="R1090" s="259"/>
      <c r="S1090" s="259"/>
      <c r="T1090" s="260"/>
      <c r="AT1090" s="261" t="s">
        <v>195</v>
      </c>
      <c r="AU1090" s="261" t="s">
        <v>85</v>
      </c>
      <c r="AV1090" s="12" t="s">
        <v>85</v>
      </c>
      <c r="AW1090" s="12" t="s">
        <v>39</v>
      </c>
      <c r="AX1090" s="12" t="s">
        <v>76</v>
      </c>
      <c r="AY1090" s="261" t="s">
        <v>184</v>
      </c>
    </row>
    <row r="1091" s="13" customFormat="1">
      <c r="B1091" s="262"/>
      <c r="C1091" s="263"/>
      <c r="D1091" s="248" t="s">
        <v>195</v>
      </c>
      <c r="E1091" s="264" t="s">
        <v>21</v>
      </c>
      <c r="F1091" s="265" t="s">
        <v>1282</v>
      </c>
      <c r="G1091" s="263"/>
      <c r="H1091" s="264" t="s">
        <v>21</v>
      </c>
      <c r="I1091" s="266"/>
      <c r="J1091" s="263"/>
      <c r="K1091" s="263"/>
      <c r="L1091" s="267"/>
      <c r="M1091" s="268"/>
      <c r="N1091" s="269"/>
      <c r="O1091" s="269"/>
      <c r="P1091" s="269"/>
      <c r="Q1091" s="269"/>
      <c r="R1091" s="269"/>
      <c r="S1091" s="269"/>
      <c r="T1091" s="270"/>
      <c r="AT1091" s="271" t="s">
        <v>195</v>
      </c>
      <c r="AU1091" s="271" t="s">
        <v>85</v>
      </c>
      <c r="AV1091" s="13" t="s">
        <v>83</v>
      </c>
      <c r="AW1091" s="13" t="s">
        <v>39</v>
      </c>
      <c r="AX1091" s="13" t="s">
        <v>76</v>
      </c>
      <c r="AY1091" s="271" t="s">
        <v>184</v>
      </c>
    </row>
    <row r="1092" s="12" customFormat="1">
      <c r="B1092" s="251"/>
      <c r="C1092" s="252"/>
      <c r="D1092" s="248" t="s">
        <v>195</v>
      </c>
      <c r="E1092" s="253" t="s">
        <v>21</v>
      </c>
      <c r="F1092" s="254" t="s">
        <v>1472</v>
      </c>
      <c r="G1092" s="252"/>
      <c r="H1092" s="255">
        <v>11.82</v>
      </c>
      <c r="I1092" s="256"/>
      <c r="J1092" s="252"/>
      <c r="K1092" s="252"/>
      <c r="L1092" s="257"/>
      <c r="M1092" s="258"/>
      <c r="N1092" s="259"/>
      <c r="O1092" s="259"/>
      <c r="P1092" s="259"/>
      <c r="Q1092" s="259"/>
      <c r="R1092" s="259"/>
      <c r="S1092" s="259"/>
      <c r="T1092" s="260"/>
      <c r="AT1092" s="261" t="s">
        <v>195</v>
      </c>
      <c r="AU1092" s="261" t="s">
        <v>85</v>
      </c>
      <c r="AV1092" s="12" t="s">
        <v>85</v>
      </c>
      <c r="AW1092" s="12" t="s">
        <v>39</v>
      </c>
      <c r="AX1092" s="12" t="s">
        <v>76</v>
      </c>
      <c r="AY1092" s="261" t="s">
        <v>184</v>
      </c>
    </row>
    <row r="1093" s="14" customFormat="1">
      <c r="B1093" s="272"/>
      <c r="C1093" s="273"/>
      <c r="D1093" s="248" t="s">
        <v>195</v>
      </c>
      <c r="E1093" s="274" t="s">
        <v>21</v>
      </c>
      <c r="F1093" s="275" t="s">
        <v>211</v>
      </c>
      <c r="G1093" s="273"/>
      <c r="H1093" s="276">
        <v>20.173999999999999</v>
      </c>
      <c r="I1093" s="277"/>
      <c r="J1093" s="273"/>
      <c r="K1093" s="273"/>
      <c r="L1093" s="278"/>
      <c r="M1093" s="279"/>
      <c r="N1093" s="280"/>
      <c r="O1093" s="280"/>
      <c r="P1093" s="280"/>
      <c r="Q1093" s="280"/>
      <c r="R1093" s="280"/>
      <c r="S1093" s="280"/>
      <c r="T1093" s="281"/>
      <c r="AT1093" s="282" t="s">
        <v>195</v>
      </c>
      <c r="AU1093" s="282" t="s">
        <v>85</v>
      </c>
      <c r="AV1093" s="14" t="s">
        <v>191</v>
      </c>
      <c r="AW1093" s="14" t="s">
        <v>39</v>
      </c>
      <c r="AX1093" s="14" t="s">
        <v>83</v>
      </c>
      <c r="AY1093" s="282" t="s">
        <v>184</v>
      </c>
    </row>
    <row r="1094" s="1" customFormat="1" ht="25.5" customHeight="1">
      <c r="B1094" s="47"/>
      <c r="C1094" s="236" t="s">
        <v>1473</v>
      </c>
      <c r="D1094" s="236" t="s">
        <v>186</v>
      </c>
      <c r="E1094" s="237" t="s">
        <v>1474</v>
      </c>
      <c r="F1094" s="238" t="s">
        <v>1475</v>
      </c>
      <c r="G1094" s="239" t="s">
        <v>315</v>
      </c>
      <c r="H1094" s="240">
        <v>2.0569999999999999</v>
      </c>
      <c r="I1094" s="241"/>
      <c r="J1094" s="242">
        <f>ROUND(I1094*H1094,2)</f>
        <v>0</v>
      </c>
      <c r="K1094" s="238" t="s">
        <v>190</v>
      </c>
      <c r="L1094" s="73"/>
      <c r="M1094" s="243" t="s">
        <v>21</v>
      </c>
      <c r="N1094" s="244" t="s">
        <v>47</v>
      </c>
      <c r="O1094" s="48"/>
      <c r="P1094" s="245">
        <f>O1094*H1094</f>
        <v>0</v>
      </c>
      <c r="Q1094" s="245">
        <v>0</v>
      </c>
      <c r="R1094" s="245">
        <f>Q1094*H1094</f>
        <v>0</v>
      </c>
      <c r="S1094" s="245">
        <v>0.067000000000000004</v>
      </c>
      <c r="T1094" s="246">
        <f>S1094*H1094</f>
        <v>0.137819</v>
      </c>
      <c r="AR1094" s="25" t="s">
        <v>191</v>
      </c>
      <c r="AT1094" s="25" t="s">
        <v>186</v>
      </c>
      <c r="AU1094" s="25" t="s">
        <v>85</v>
      </c>
      <c r="AY1094" s="25" t="s">
        <v>184</v>
      </c>
      <c r="BE1094" s="247">
        <f>IF(N1094="základní",J1094,0)</f>
        <v>0</v>
      </c>
      <c r="BF1094" s="247">
        <f>IF(N1094="snížená",J1094,0)</f>
        <v>0</v>
      </c>
      <c r="BG1094" s="247">
        <f>IF(N1094="zákl. přenesená",J1094,0)</f>
        <v>0</v>
      </c>
      <c r="BH1094" s="247">
        <f>IF(N1094="sníž. přenesená",J1094,0)</f>
        <v>0</v>
      </c>
      <c r="BI1094" s="247">
        <f>IF(N1094="nulová",J1094,0)</f>
        <v>0</v>
      </c>
      <c r="BJ1094" s="25" t="s">
        <v>83</v>
      </c>
      <c r="BK1094" s="247">
        <f>ROUND(I1094*H1094,2)</f>
        <v>0</v>
      </c>
      <c r="BL1094" s="25" t="s">
        <v>191</v>
      </c>
      <c r="BM1094" s="25" t="s">
        <v>1476</v>
      </c>
    </row>
    <row r="1095" s="1" customFormat="1">
      <c r="B1095" s="47"/>
      <c r="C1095" s="75"/>
      <c r="D1095" s="248" t="s">
        <v>193</v>
      </c>
      <c r="E1095" s="75"/>
      <c r="F1095" s="249" t="s">
        <v>1454</v>
      </c>
      <c r="G1095" s="75"/>
      <c r="H1095" s="75"/>
      <c r="I1095" s="204"/>
      <c r="J1095" s="75"/>
      <c r="K1095" s="75"/>
      <c r="L1095" s="73"/>
      <c r="M1095" s="250"/>
      <c r="N1095" s="48"/>
      <c r="O1095" s="48"/>
      <c r="P1095" s="48"/>
      <c r="Q1095" s="48"/>
      <c r="R1095" s="48"/>
      <c r="S1095" s="48"/>
      <c r="T1095" s="96"/>
      <c r="AT1095" s="25" t="s">
        <v>193</v>
      </c>
      <c r="AU1095" s="25" t="s">
        <v>85</v>
      </c>
    </row>
    <row r="1096" s="13" customFormat="1">
      <c r="B1096" s="262"/>
      <c r="C1096" s="263"/>
      <c r="D1096" s="248" t="s">
        <v>195</v>
      </c>
      <c r="E1096" s="264" t="s">
        <v>21</v>
      </c>
      <c r="F1096" s="265" t="s">
        <v>216</v>
      </c>
      <c r="G1096" s="263"/>
      <c r="H1096" s="264" t="s">
        <v>21</v>
      </c>
      <c r="I1096" s="266"/>
      <c r="J1096" s="263"/>
      <c r="K1096" s="263"/>
      <c r="L1096" s="267"/>
      <c r="M1096" s="268"/>
      <c r="N1096" s="269"/>
      <c r="O1096" s="269"/>
      <c r="P1096" s="269"/>
      <c r="Q1096" s="269"/>
      <c r="R1096" s="269"/>
      <c r="S1096" s="269"/>
      <c r="T1096" s="270"/>
      <c r="AT1096" s="271" t="s">
        <v>195</v>
      </c>
      <c r="AU1096" s="271" t="s">
        <v>85</v>
      </c>
      <c r="AV1096" s="13" t="s">
        <v>83</v>
      </c>
      <c r="AW1096" s="13" t="s">
        <v>39</v>
      </c>
      <c r="AX1096" s="13" t="s">
        <v>76</v>
      </c>
      <c r="AY1096" s="271" t="s">
        <v>184</v>
      </c>
    </row>
    <row r="1097" s="12" customFormat="1">
      <c r="B1097" s="251"/>
      <c r="C1097" s="252"/>
      <c r="D1097" s="248" t="s">
        <v>195</v>
      </c>
      <c r="E1097" s="253" t="s">
        <v>21</v>
      </c>
      <c r="F1097" s="254" t="s">
        <v>1477</v>
      </c>
      <c r="G1097" s="252"/>
      <c r="H1097" s="255">
        <v>2.4729999999999999</v>
      </c>
      <c r="I1097" s="256"/>
      <c r="J1097" s="252"/>
      <c r="K1097" s="252"/>
      <c r="L1097" s="257"/>
      <c r="M1097" s="258"/>
      <c r="N1097" s="259"/>
      <c r="O1097" s="259"/>
      <c r="P1097" s="259"/>
      <c r="Q1097" s="259"/>
      <c r="R1097" s="259"/>
      <c r="S1097" s="259"/>
      <c r="T1097" s="260"/>
      <c r="AT1097" s="261" t="s">
        <v>195</v>
      </c>
      <c r="AU1097" s="261" t="s">
        <v>85</v>
      </c>
      <c r="AV1097" s="12" t="s">
        <v>85</v>
      </c>
      <c r="AW1097" s="12" t="s">
        <v>39</v>
      </c>
      <c r="AX1097" s="12" t="s">
        <v>76</v>
      </c>
      <c r="AY1097" s="261" t="s">
        <v>184</v>
      </c>
    </row>
    <row r="1098" s="13" customFormat="1">
      <c r="B1098" s="262"/>
      <c r="C1098" s="263"/>
      <c r="D1098" s="248" t="s">
        <v>195</v>
      </c>
      <c r="E1098" s="264" t="s">
        <v>21</v>
      </c>
      <c r="F1098" s="265" t="s">
        <v>1280</v>
      </c>
      <c r="G1098" s="263"/>
      <c r="H1098" s="264" t="s">
        <v>21</v>
      </c>
      <c r="I1098" s="266"/>
      <c r="J1098" s="263"/>
      <c r="K1098" s="263"/>
      <c r="L1098" s="267"/>
      <c r="M1098" s="268"/>
      <c r="N1098" s="269"/>
      <c r="O1098" s="269"/>
      <c r="P1098" s="269"/>
      <c r="Q1098" s="269"/>
      <c r="R1098" s="269"/>
      <c r="S1098" s="269"/>
      <c r="T1098" s="270"/>
      <c r="AT1098" s="271" t="s">
        <v>195</v>
      </c>
      <c r="AU1098" s="271" t="s">
        <v>85</v>
      </c>
      <c r="AV1098" s="13" t="s">
        <v>83</v>
      </c>
      <c r="AW1098" s="13" t="s">
        <v>39</v>
      </c>
      <c r="AX1098" s="13" t="s">
        <v>76</v>
      </c>
      <c r="AY1098" s="271" t="s">
        <v>184</v>
      </c>
    </row>
    <row r="1099" s="12" customFormat="1">
      <c r="B1099" s="251"/>
      <c r="C1099" s="252"/>
      <c r="D1099" s="248" t="s">
        <v>195</v>
      </c>
      <c r="E1099" s="253" t="s">
        <v>21</v>
      </c>
      <c r="F1099" s="254" t="s">
        <v>1478</v>
      </c>
      <c r="G1099" s="252"/>
      <c r="H1099" s="255">
        <v>2.0569999999999999</v>
      </c>
      <c r="I1099" s="256"/>
      <c r="J1099" s="252"/>
      <c r="K1099" s="252"/>
      <c r="L1099" s="257"/>
      <c r="M1099" s="258"/>
      <c r="N1099" s="259"/>
      <c r="O1099" s="259"/>
      <c r="P1099" s="259"/>
      <c r="Q1099" s="259"/>
      <c r="R1099" s="259"/>
      <c r="S1099" s="259"/>
      <c r="T1099" s="260"/>
      <c r="AT1099" s="261" t="s">
        <v>195</v>
      </c>
      <c r="AU1099" s="261" t="s">
        <v>85</v>
      </c>
      <c r="AV1099" s="12" t="s">
        <v>85</v>
      </c>
      <c r="AW1099" s="12" t="s">
        <v>39</v>
      </c>
      <c r="AX1099" s="12" t="s">
        <v>83</v>
      </c>
      <c r="AY1099" s="261" t="s">
        <v>184</v>
      </c>
    </row>
    <row r="1100" s="1" customFormat="1" ht="25.5" customHeight="1">
      <c r="B1100" s="47"/>
      <c r="C1100" s="236" t="s">
        <v>1479</v>
      </c>
      <c r="D1100" s="236" t="s">
        <v>186</v>
      </c>
      <c r="E1100" s="237" t="s">
        <v>1480</v>
      </c>
      <c r="F1100" s="238" t="s">
        <v>1481</v>
      </c>
      <c r="G1100" s="239" t="s">
        <v>315</v>
      </c>
      <c r="H1100" s="240">
        <v>31.164999999999999</v>
      </c>
      <c r="I1100" s="241"/>
      <c r="J1100" s="242">
        <f>ROUND(I1100*H1100,2)</f>
        <v>0</v>
      </c>
      <c r="K1100" s="238" t="s">
        <v>190</v>
      </c>
      <c r="L1100" s="73"/>
      <c r="M1100" s="243" t="s">
        <v>21</v>
      </c>
      <c r="N1100" s="244" t="s">
        <v>47</v>
      </c>
      <c r="O1100" s="48"/>
      <c r="P1100" s="245">
        <f>O1100*H1100</f>
        <v>0</v>
      </c>
      <c r="Q1100" s="245">
        <v>0</v>
      </c>
      <c r="R1100" s="245">
        <f>Q1100*H1100</f>
        <v>0</v>
      </c>
      <c r="S1100" s="245">
        <v>0.075999999999999998</v>
      </c>
      <c r="T1100" s="246">
        <f>S1100*H1100</f>
        <v>2.3685399999999999</v>
      </c>
      <c r="AR1100" s="25" t="s">
        <v>191</v>
      </c>
      <c r="AT1100" s="25" t="s">
        <v>186</v>
      </c>
      <c r="AU1100" s="25" t="s">
        <v>85</v>
      </c>
      <c r="AY1100" s="25" t="s">
        <v>184</v>
      </c>
      <c r="BE1100" s="247">
        <f>IF(N1100="základní",J1100,0)</f>
        <v>0</v>
      </c>
      <c r="BF1100" s="247">
        <f>IF(N1100="snížená",J1100,0)</f>
        <v>0</v>
      </c>
      <c r="BG1100" s="247">
        <f>IF(N1100="zákl. přenesená",J1100,0)</f>
        <v>0</v>
      </c>
      <c r="BH1100" s="247">
        <f>IF(N1100="sníž. přenesená",J1100,0)</f>
        <v>0</v>
      </c>
      <c r="BI1100" s="247">
        <f>IF(N1100="nulová",J1100,0)</f>
        <v>0</v>
      </c>
      <c r="BJ1100" s="25" t="s">
        <v>83</v>
      </c>
      <c r="BK1100" s="247">
        <f>ROUND(I1100*H1100,2)</f>
        <v>0</v>
      </c>
      <c r="BL1100" s="25" t="s">
        <v>191</v>
      </c>
      <c r="BM1100" s="25" t="s">
        <v>1482</v>
      </c>
    </row>
    <row r="1101" s="1" customFormat="1">
      <c r="B1101" s="47"/>
      <c r="C1101" s="75"/>
      <c r="D1101" s="248" t="s">
        <v>193</v>
      </c>
      <c r="E1101" s="75"/>
      <c r="F1101" s="249" t="s">
        <v>1483</v>
      </c>
      <c r="G1101" s="75"/>
      <c r="H1101" s="75"/>
      <c r="I1101" s="204"/>
      <c r="J1101" s="75"/>
      <c r="K1101" s="75"/>
      <c r="L1101" s="73"/>
      <c r="M1101" s="250"/>
      <c r="N1101" s="48"/>
      <c r="O1101" s="48"/>
      <c r="P1101" s="48"/>
      <c r="Q1101" s="48"/>
      <c r="R1101" s="48"/>
      <c r="S1101" s="48"/>
      <c r="T1101" s="96"/>
      <c r="AT1101" s="25" t="s">
        <v>193</v>
      </c>
      <c r="AU1101" s="25" t="s">
        <v>85</v>
      </c>
    </row>
    <row r="1102" s="13" customFormat="1">
      <c r="B1102" s="262"/>
      <c r="C1102" s="263"/>
      <c r="D1102" s="248" t="s">
        <v>195</v>
      </c>
      <c r="E1102" s="264" t="s">
        <v>21</v>
      </c>
      <c r="F1102" s="265" t="s">
        <v>216</v>
      </c>
      <c r="G1102" s="263"/>
      <c r="H1102" s="264" t="s">
        <v>21</v>
      </c>
      <c r="I1102" s="266"/>
      <c r="J1102" s="263"/>
      <c r="K1102" s="263"/>
      <c r="L1102" s="267"/>
      <c r="M1102" s="268"/>
      <c r="N1102" s="269"/>
      <c r="O1102" s="269"/>
      <c r="P1102" s="269"/>
      <c r="Q1102" s="269"/>
      <c r="R1102" s="269"/>
      <c r="S1102" s="269"/>
      <c r="T1102" s="270"/>
      <c r="AT1102" s="271" t="s">
        <v>195</v>
      </c>
      <c r="AU1102" s="271" t="s">
        <v>85</v>
      </c>
      <c r="AV1102" s="13" t="s">
        <v>83</v>
      </c>
      <c r="AW1102" s="13" t="s">
        <v>39</v>
      </c>
      <c r="AX1102" s="13" t="s">
        <v>76</v>
      </c>
      <c r="AY1102" s="271" t="s">
        <v>184</v>
      </c>
    </row>
    <row r="1103" s="12" customFormat="1">
      <c r="B1103" s="251"/>
      <c r="C1103" s="252"/>
      <c r="D1103" s="248" t="s">
        <v>195</v>
      </c>
      <c r="E1103" s="253" t="s">
        <v>21</v>
      </c>
      <c r="F1103" s="254" t="s">
        <v>1484</v>
      </c>
      <c r="G1103" s="252"/>
      <c r="H1103" s="255">
        <v>9.2590000000000003</v>
      </c>
      <c r="I1103" s="256"/>
      <c r="J1103" s="252"/>
      <c r="K1103" s="252"/>
      <c r="L1103" s="257"/>
      <c r="M1103" s="258"/>
      <c r="N1103" s="259"/>
      <c r="O1103" s="259"/>
      <c r="P1103" s="259"/>
      <c r="Q1103" s="259"/>
      <c r="R1103" s="259"/>
      <c r="S1103" s="259"/>
      <c r="T1103" s="260"/>
      <c r="AT1103" s="261" t="s">
        <v>195</v>
      </c>
      <c r="AU1103" s="261" t="s">
        <v>85</v>
      </c>
      <c r="AV1103" s="12" t="s">
        <v>85</v>
      </c>
      <c r="AW1103" s="12" t="s">
        <v>39</v>
      </c>
      <c r="AX1103" s="12" t="s">
        <v>76</v>
      </c>
      <c r="AY1103" s="261" t="s">
        <v>184</v>
      </c>
    </row>
    <row r="1104" s="13" customFormat="1">
      <c r="B1104" s="262"/>
      <c r="C1104" s="263"/>
      <c r="D1104" s="248" t="s">
        <v>195</v>
      </c>
      <c r="E1104" s="264" t="s">
        <v>21</v>
      </c>
      <c r="F1104" s="265" t="s">
        <v>1280</v>
      </c>
      <c r="G1104" s="263"/>
      <c r="H1104" s="264" t="s">
        <v>21</v>
      </c>
      <c r="I1104" s="266"/>
      <c r="J1104" s="263"/>
      <c r="K1104" s="263"/>
      <c r="L1104" s="267"/>
      <c r="M1104" s="268"/>
      <c r="N1104" s="269"/>
      <c r="O1104" s="269"/>
      <c r="P1104" s="269"/>
      <c r="Q1104" s="269"/>
      <c r="R1104" s="269"/>
      <c r="S1104" s="269"/>
      <c r="T1104" s="270"/>
      <c r="AT1104" s="271" t="s">
        <v>195</v>
      </c>
      <c r="AU1104" s="271" t="s">
        <v>85</v>
      </c>
      <c r="AV1104" s="13" t="s">
        <v>83</v>
      </c>
      <c r="AW1104" s="13" t="s">
        <v>39</v>
      </c>
      <c r="AX1104" s="13" t="s">
        <v>76</v>
      </c>
      <c r="AY1104" s="271" t="s">
        <v>184</v>
      </c>
    </row>
    <row r="1105" s="12" customFormat="1">
      <c r="B1105" s="251"/>
      <c r="C1105" s="252"/>
      <c r="D1105" s="248" t="s">
        <v>195</v>
      </c>
      <c r="E1105" s="253" t="s">
        <v>21</v>
      </c>
      <c r="F1105" s="254" t="s">
        <v>1485</v>
      </c>
      <c r="G1105" s="252"/>
      <c r="H1105" s="255">
        <v>11.622999999999999</v>
      </c>
      <c r="I1105" s="256"/>
      <c r="J1105" s="252"/>
      <c r="K1105" s="252"/>
      <c r="L1105" s="257"/>
      <c r="M1105" s="258"/>
      <c r="N1105" s="259"/>
      <c r="O1105" s="259"/>
      <c r="P1105" s="259"/>
      <c r="Q1105" s="259"/>
      <c r="R1105" s="259"/>
      <c r="S1105" s="259"/>
      <c r="T1105" s="260"/>
      <c r="AT1105" s="261" t="s">
        <v>195</v>
      </c>
      <c r="AU1105" s="261" t="s">
        <v>85</v>
      </c>
      <c r="AV1105" s="12" t="s">
        <v>85</v>
      </c>
      <c r="AW1105" s="12" t="s">
        <v>39</v>
      </c>
      <c r="AX1105" s="12" t="s">
        <v>76</v>
      </c>
      <c r="AY1105" s="261" t="s">
        <v>184</v>
      </c>
    </row>
    <row r="1106" s="13" customFormat="1">
      <c r="B1106" s="262"/>
      <c r="C1106" s="263"/>
      <c r="D1106" s="248" t="s">
        <v>195</v>
      </c>
      <c r="E1106" s="264" t="s">
        <v>21</v>
      </c>
      <c r="F1106" s="265" t="s">
        <v>395</v>
      </c>
      <c r="G1106" s="263"/>
      <c r="H1106" s="264" t="s">
        <v>21</v>
      </c>
      <c r="I1106" s="266"/>
      <c r="J1106" s="263"/>
      <c r="K1106" s="263"/>
      <c r="L1106" s="267"/>
      <c r="M1106" s="268"/>
      <c r="N1106" s="269"/>
      <c r="O1106" s="269"/>
      <c r="P1106" s="269"/>
      <c r="Q1106" s="269"/>
      <c r="R1106" s="269"/>
      <c r="S1106" s="269"/>
      <c r="T1106" s="270"/>
      <c r="AT1106" s="271" t="s">
        <v>195</v>
      </c>
      <c r="AU1106" s="271" t="s">
        <v>85</v>
      </c>
      <c r="AV1106" s="13" t="s">
        <v>83</v>
      </c>
      <c r="AW1106" s="13" t="s">
        <v>39</v>
      </c>
      <c r="AX1106" s="13" t="s">
        <v>76</v>
      </c>
      <c r="AY1106" s="271" t="s">
        <v>184</v>
      </c>
    </row>
    <row r="1107" s="12" customFormat="1">
      <c r="B1107" s="251"/>
      <c r="C1107" s="252"/>
      <c r="D1107" s="248" t="s">
        <v>195</v>
      </c>
      <c r="E1107" s="253" t="s">
        <v>21</v>
      </c>
      <c r="F1107" s="254" t="s">
        <v>1486</v>
      </c>
      <c r="G1107" s="252"/>
      <c r="H1107" s="255">
        <v>10.283</v>
      </c>
      <c r="I1107" s="256"/>
      <c r="J1107" s="252"/>
      <c r="K1107" s="252"/>
      <c r="L1107" s="257"/>
      <c r="M1107" s="258"/>
      <c r="N1107" s="259"/>
      <c r="O1107" s="259"/>
      <c r="P1107" s="259"/>
      <c r="Q1107" s="259"/>
      <c r="R1107" s="259"/>
      <c r="S1107" s="259"/>
      <c r="T1107" s="260"/>
      <c r="AT1107" s="261" t="s">
        <v>195</v>
      </c>
      <c r="AU1107" s="261" t="s">
        <v>85</v>
      </c>
      <c r="AV1107" s="12" t="s">
        <v>85</v>
      </c>
      <c r="AW1107" s="12" t="s">
        <v>39</v>
      </c>
      <c r="AX1107" s="12" t="s">
        <v>76</v>
      </c>
      <c r="AY1107" s="261" t="s">
        <v>184</v>
      </c>
    </row>
    <row r="1108" s="14" customFormat="1">
      <c r="B1108" s="272"/>
      <c r="C1108" s="273"/>
      <c r="D1108" s="248" t="s">
        <v>195</v>
      </c>
      <c r="E1108" s="274" t="s">
        <v>21</v>
      </c>
      <c r="F1108" s="275" t="s">
        <v>211</v>
      </c>
      <c r="G1108" s="273"/>
      <c r="H1108" s="276">
        <v>31.164999999999999</v>
      </c>
      <c r="I1108" s="277"/>
      <c r="J1108" s="273"/>
      <c r="K1108" s="273"/>
      <c r="L1108" s="278"/>
      <c r="M1108" s="279"/>
      <c r="N1108" s="280"/>
      <c r="O1108" s="280"/>
      <c r="P1108" s="280"/>
      <c r="Q1108" s="280"/>
      <c r="R1108" s="280"/>
      <c r="S1108" s="280"/>
      <c r="T1108" s="281"/>
      <c r="AT1108" s="282" t="s">
        <v>195</v>
      </c>
      <c r="AU1108" s="282" t="s">
        <v>85</v>
      </c>
      <c r="AV1108" s="14" t="s">
        <v>191</v>
      </c>
      <c r="AW1108" s="14" t="s">
        <v>39</v>
      </c>
      <c r="AX1108" s="14" t="s">
        <v>83</v>
      </c>
      <c r="AY1108" s="282" t="s">
        <v>184</v>
      </c>
    </row>
    <row r="1109" s="1" customFormat="1" ht="25.5" customHeight="1">
      <c r="B1109" s="47"/>
      <c r="C1109" s="236" t="s">
        <v>1487</v>
      </c>
      <c r="D1109" s="236" t="s">
        <v>186</v>
      </c>
      <c r="E1109" s="237" t="s">
        <v>1488</v>
      </c>
      <c r="F1109" s="238" t="s">
        <v>1489</v>
      </c>
      <c r="G1109" s="239" t="s">
        <v>189</v>
      </c>
      <c r="H1109" s="240">
        <v>2</v>
      </c>
      <c r="I1109" s="241"/>
      <c r="J1109" s="242">
        <f>ROUND(I1109*H1109,2)</f>
        <v>0</v>
      </c>
      <c r="K1109" s="238" t="s">
        <v>190</v>
      </c>
      <c r="L1109" s="73"/>
      <c r="M1109" s="243" t="s">
        <v>21</v>
      </c>
      <c r="N1109" s="244" t="s">
        <v>47</v>
      </c>
      <c r="O1109" s="48"/>
      <c r="P1109" s="245">
        <f>O1109*H1109</f>
        <v>0</v>
      </c>
      <c r="Q1109" s="245">
        <v>0</v>
      </c>
      <c r="R1109" s="245">
        <f>Q1109*H1109</f>
        <v>0</v>
      </c>
      <c r="S1109" s="245">
        <v>0.30399999999999999</v>
      </c>
      <c r="T1109" s="246">
        <f>S1109*H1109</f>
        <v>0.60799999999999998</v>
      </c>
      <c r="AR1109" s="25" t="s">
        <v>191</v>
      </c>
      <c r="AT1109" s="25" t="s">
        <v>186</v>
      </c>
      <c r="AU1109" s="25" t="s">
        <v>85</v>
      </c>
      <c r="AY1109" s="25" t="s">
        <v>184</v>
      </c>
      <c r="BE1109" s="247">
        <f>IF(N1109="základní",J1109,0)</f>
        <v>0</v>
      </c>
      <c r="BF1109" s="247">
        <f>IF(N1109="snížená",J1109,0)</f>
        <v>0</v>
      </c>
      <c r="BG1109" s="247">
        <f>IF(N1109="zákl. přenesená",J1109,0)</f>
        <v>0</v>
      </c>
      <c r="BH1109" s="247">
        <f>IF(N1109="sníž. přenesená",J1109,0)</f>
        <v>0</v>
      </c>
      <c r="BI1109" s="247">
        <f>IF(N1109="nulová",J1109,0)</f>
        <v>0</v>
      </c>
      <c r="BJ1109" s="25" t="s">
        <v>83</v>
      </c>
      <c r="BK1109" s="247">
        <f>ROUND(I1109*H1109,2)</f>
        <v>0</v>
      </c>
      <c r="BL1109" s="25" t="s">
        <v>191</v>
      </c>
      <c r="BM1109" s="25" t="s">
        <v>1490</v>
      </c>
    </row>
    <row r="1110" s="12" customFormat="1">
      <c r="B1110" s="251"/>
      <c r="C1110" s="252"/>
      <c r="D1110" s="248" t="s">
        <v>195</v>
      </c>
      <c r="E1110" s="253" t="s">
        <v>21</v>
      </c>
      <c r="F1110" s="254" t="s">
        <v>1491</v>
      </c>
      <c r="G1110" s="252"/>
      <c r="H1110" s="255">
        <v>2</v>
      </c>
      <c r="I1110" s="256"/>
      <c r="J1110" s="252"/>
      <c r="K1110" s="252"/>
      <c r="L1110" s="257"/>
      <c r="M1110" s="258"/>
      <c r="N1110" s="259"/>
      <c r="O1110" s="259"/>
      <c r="P1110" s="259"/>
      <c r="Q1110" s="259"/>
      <c r="R1110" s="259"/>
      <c r="S1110" s="259"/>
      <c r="T1110" s="260"/>
      <c r="AT1110" s="261" t="s">
        <v>195</v>
      </c>
      <c r="AU1110" s="261" t="s">
        <v>85</v>
      </c>
      <c r="AV1110" s="12" t="s">
        <v>85</v>
      </c>
      <c r="AW1110" s="12" t="s">
        <v>39</v>
      </c>
      <c r="AX1110" s="12" t="s">
        <v>83</v>
      </c>
      <c r="AY1110" s="261" t="s">
        <v>184</v>
      </c>
    </row>
    <row r="1111" s="1" customFormat="1" ht="25.5" customHeight="1">
      <c r="B1111" s="47"/>
      <c r="C1111" s="236" t="s">
        <v>1492</v>
      </c>
      <c r="D1111" s="236" t="s">
        <v>186</v>
      </c>
      <c r="E1111" s="237" t="s">
        <v>1493</v>
      </c>
      <c r="F1111" s="238" t="s">
        <v>1494</v>
      </c>
      <c r="G1111" s="239" t="s">
        <v>189</v>
      </c>
      <c r="H1111" s="240">
        <v>1</v>
      </c>
      <c r="I1111" s="241"/>
      <c r="J1111" s="242">
        <f>ROUND(I1111*H1111,2)</f>
        <v>0</v>
      </c>
      <c r="K1111" s="238" t="s">
        <v>190</v>
      </c>
      <c r="L1111" s="73"/>
      <c r="M1111" s="243" t="s">
        <v>21</v>
      </c>
      <c r="N1111" s="244" t="s">
        <v>47</v>
      </c>
      <c r="O1111" s="48"/>
      <c r="P1111" s="245">
        <f>O1111*H1111</f>
        <v>0</v>
      </c>
      <c r="Q1111" s="245">
        <v>0</v>
      </c>
      <c r="R1111" s="245">
        <f>Q1111*H1111</f>
        <v>0</v>
      </c>
      <c r="S1111" s="245">
        <v>0.36099999999999999</v>
      </c>
      <c r="T1111" s="246">
        <f>S1111*H1111</f>
        <v>0.36099999999999999</v>
      </c>
      <c r="AR1111" s="25" t="s">
        <v>191</v>
      </c>
      <c r="AT1111" s="25" t="s">
        <v>186</v>
      </c>
      <c r="AU1111" s="25" t="s">
        <v>85</v>
      </c>
      <c r="AY1111" s="25" t="s">
        <v>184</v>
      </c>
      <c r="BE1111" s="247">
        <f>IF(N1111="základní",J1111,0)</f>
        <v>0</v>
      </c>
      <c r="BF1111" s="247">
        <f>IF(N1111="snížená",J1111,0)</f>
        <v>0</v>
      </c>
      <c r="BG1111" s="247">
        <f>IF(N1111="zákl. přenesená",J1111,0)</f>
        <v>0</v>
      </c>
      <c r="BH1111" s="247">
        <f>IF(N1111="sníž. přenesená",J1111,0)</f>
        <v>0</v>
      </c>
      <c r="BI1111" s="247">
        <f>IF(N1111="nulová",J1111,0)</f>
        <v>0</v>
      </c>
      <c r="BJ1111" s="25" t="s">
        <v>83</v>
      </c>
      <c r="BK1111" s="247">
        <f>ROUND(I1111*H1111,2)</f>
        <v>0</v>
      </c>
      <c r="BL1111" s="25" t="s">
        <v>191</v>
      </c>
      <c r="BM1111" s="25" t="s">
        <v>1495</v>
      </c>
    </row>
    <row r="1112" s="12" customFormat="1">
      <c r="B1112" s="251"/>
      <c r="C1112" s="252"/>
      <c r="D1112" s="248" t="s">
        <v>195</v>
      </c>
      <c r="E1112" s="253" t="s">
        <v>21</v>
      </c>
      <c r="F1112" s="254" t="s">
        <v>1496</v>
      </c>
      <c r="G1112" s="252"/>
      <c r="H1112" s="255">
        <v>1</v>
      </c>
      <c r="I1112" s="256"/>
      <c r="J1112" s="252"/>
      <c r="K1112" s="252"/>
      <c r="L1112" s="257"/>
      <c r="M1112" s="258"/>
      <c r="N1112" s="259"/>
      <c r="O1112" s="259"/>
      <c r="P1112" s="259"/>
      <c r="Q1112" s="259"/>
      <c r="R1112" s="259"/>
      <c r="S1112" s="259"/>
      <c r="T1112" s="260"/>
      <c r="AT1112" s="261" t="s">
        <v>195</v>
      </c>
      <c r="AU1112" s="261" t="s">
        <v>85</v>
      </c>
      <c r="AV1112" s="12" t="s">
        <v>85</v>
      </c>
      <c r="AW1112" s="12" t="s">
        <v>39</v>
      </c>
      <c r="AX1112" s="12" t="s">
        <v>83</v>
      </c>
      <c r="AY1112" s="261" t="s">
        <v>184</v>
      </c>
    </row>
    <row r="1113" s="1" customFormat="1" ht="25.5" customHeight="1">
      <c r="B1113" s="47"/>
      <c r="C1113" s="236" t="s">
        <v>1497</v>
      </c>
      <c r="D1113" s="236" t="s">
        <v>186</v>
      </c>
      <c r="E1113" s="237" t="s">
        <v>1498</v>
      </c>
      <c r="F1113" s="238" t="s">
        <v>1499</v>
      </c>
      <c r="G1113" s="239" t="s">
        <v>189</v>
      </c>
      <c r="H1113" s="240">
        <v>1</v>
      </c>
      <c r="I1113" s="241"/>
      <c r="J1113" s="242">
        <f>ROUND(I1113*H1113,2)</f>
        <v>0</v>
      </c>
      <c r="K1113" s="238" t="s">
        <v>190</v>
      </c>
      <c r="L1113" s="73"/>
      <c r="M1113" s="243" t="s">
        <v>21</v>
      </c>
      <c r="N1113" s="244" t="s">
        <v>47</v>
      </c>
      <c r="O1113" s="48"/>
      <c r="P1113" s="245">
        <f>O1113*H1113</f>
        <v>0</v>
      </c>
      <c r="Q1113" s="245">
        <v>0</v>
      </c>
      <c r="R1113" s="245">
        <f>Q1113*H1113</f>
        <v>0</v>
      </c>
      <c r="S1113" s="245">
        <v>0.45700000000000002</v>
      </c>
      <c r="T1113" s="246">
        <f>S1113*H1113</f>
        <v>0.45700000000000002</v>
      </c>
      <c r="AR1113" s="25" t="s">
        <v>191</v>
      </c>
      <c r="AT1113" s="25" t="s">
        <v>186</v>
      </c>
      <c r="AU1113" s="25" t="s">
        <v>85</v>
      </c>
      <c r="AY1113" s="25" t="s">
        <v>184</v>
      </c>
      <c r="BE1113" s="247">
        <f>IF(N1113="základní",J1113,0)</f>
        <v>0</v>
      </c>
      <c r="BF1113" s="247">
        <f>IF(N1113="snížená",J1113,0)</f>
        <v>0</v>
      </c>
      <c r="BG1113" s="247">
        <f>IF(N1113="zákl. přenesená",J1113,0)</f>
        <v>0</v>
      </c>
      <c r="BH1113" s="247">
        <f>IF(N1113="sníž. přenesená",J1113,0)</f>
        <v>0</v>
      </c>
      <c r="BI1113" s="247">
        <f>IF(N1113="nulová",J1113,0)</f>
        <v>0</v>
      </c>
      <c r="BJ1113" s="25" t="s">
        <v>83</v>
      </c>
      <c r="BK1113" s="247">
        <f>ROUND(I1113*H1113,2)</f>
        <v>0</v>
      </c>
      <c r="BL1113" s="25" t="s">
        <v>191</v>
      </c>
      <c r="BM1113" s="25" t="s">
        <v>1500</v>
      </c>
    </row>
    <row r="1114" s="12" customFormat="1">
      <c r="B1114" s="251"/>
      <c r="C1114" s="252"/>
      <c r="D1114" s="248" t="s">
        <v>195</v>
      </c>
      <c r="E1114" s="253" t="s">
        <v>21</v>
      </c>
      <c r="F1114" s="254" t="s">
        <v>1501</v>
      </c>
      <c r="G1114" s="252"/>
      <c r="H1114" s="255">
        <v>1</v>
      </c>
      <c r="I1114" s="256"/>
      <c r="J1114" s="252"/>
      <c r="K1114" s="252"/>
      <c r="L1114" s="257"/>
      <c r="M1114" s="258"/>
      <c r="N1114" s="259"/>
      <c r="O1114" s="259"/>
      <c r="P1114" s="259"/>
      <c r="Q1114" s="259"/>
      <c r="R1114" s="259"/>
      <c r="S1114" s="259"/>
      <c r="T1114" s="260"/>
      <c r="AT1114" s="261" t="s">
        <v>195</v>
      </c>
      <c r="AU1114" s="261" t="s">
        <v>85</v>
      </c>
      <c r="AV1114" s="12" t="s">
        <v>85</v>
      </c>
      <c r="AW1114" s="12" t="s">
        <v>39</v>
      </c>
      <c r="AX1114" s="12" t="s">
        <v>83</v>
      </c>
      <c r="AY1114" s="261" t="s">
        <v>184</v>
      </c>
    </row>
    <row r="1115" s="1" customFormat="1" ht="38.25" customHeight="1">
      <c r="B1115" s="47"/>
      <c r="C1115" s="236" t="s">
        <v>1502</v>
      </c>
      <c r="D1115" s="236" t="s">
        <v>186</v>
      </c>
      <c r="E1115" s="237" t="s">
        <v>1503</v>
      </c>
      <c r="F1115" s="238" t="s">
        <v>1504</v>
      </c>
      <c r="G1115" s="239" t="s">
        <v>189</v>
      </c>
      <c r="H1115" s="240">
        <v>3</v>
      </c>
      <c r="I1115" s="241"/>
      <c r="J1115" s="242">
        <f>ROUND(I1115*H1115,2)</f>
        <v>0</v>
      </c>
      <c r="K1115" s="238" t="s">
        <v>190</v>
      </c>
      <c r="L1115" s="73"/>
      <c r="M1115" s="243" t="s">
        <v>21</v>
      </c>
      <c r="N1115" s="244" t="s">
        <v>47</v>
      </c>
      <c r="O1115" s="48"/>
      <c r="P1115" s="245">
        <f>O1115*H1115</f>
        <v>0</v>
      </c>
      <c r="Q1115" s="245">
        <v>0</v>
      </c>
      <c r="R1115" s="245">
        <f>Q1115*H1115</f>
        <v>0</v>
      </c>
      <c r="S1115" s="245">
        <v>0.0080000000000000002</v>
      </c>
      <c r="T1115" s="246">
        <f>S1115*H1115</f>
        <v>0.024</v>
      </c>
      <c r="AR1115" s="25" t="s">
        <v>191</v>
      </c>
      <c r="AT1115" s="25" t="s">
        <v>186</v>
      </c>
      <c r="AU1115" s="25" t="s">
        <v>85</v>
      </c>
      <c r="AY1115" s="25" t="s">
        <v>184</v>
      </c>
      <c r="BE1115" s="247">
        <f>IF(N1115="základní",J1115,0)</f>
        <v>0</v>
      </c>
      <c r="BF1115" s="247">
        <f>IF(N1115="snížená",J1115,0)</f>
        <v>0</v>
      </c>
      <c r="BG1115" s="247">
        <f>IF(N1115="zákl. přenesená",J1115,0)</f>
        <v>0</v>
      </c>
      <c r="BH1115" s="247">
        <f>IF(N1115="sníž. přenesená",J1115,0)</f>
        <v>0</v>
      </c>
      <c r="BI1115" s="247">
        <f>IF(N1115="nulová",J1115,0)</f>
        <v>0</v>
      </c>
      <c r="BJ1115" s="25" t="s">
        <v>83</v>
      </c>
      <c r="BK1115" s="247">
        <f>ROUND(I1115*H1115,2)</f>
        <v>0</v>
      </c>
      <c r="BL1115" s="25" t="s">
        <v>191</v>
      </c>
      <c r="BM1115" s="25" t="s">
        <v>1505</v>
      </c>
    </row>
    <row r="1116" s="12" customFormat="1">
      <c r="B1116" s="251"/>
      <c r="C1116" s="252"/>
      <c r="D1116" s="248" t="s">
        <v>195</v>
      </c>
      <c r="E1116" s="253" t="s">
        <v>21</v>
      </c>
      <c r="F1116" s="254" t="s">
        <v>1506</v>
      </c>
      <c r="G1116" s="252"/>
      <c r="H1116" s="255">
        <v>3</v>
      </c>
      <c r="I1116" s="256"/>
      <c r="J1116" s="252"/>
      <c r="K1116" s="252"/>
      <c r="L1116" s="257"/>
      <c r="M1116" s="258"/>
      <c r="N1116" s="259"/>
      <c r="O1116" s="259"/>
      <c r="P1116" s="259"/>
      <c r="Q1116" s="259"/>
      <c r="R1116" s="259"/>
      <c r="S1116" s="259"/>
      <c r="T1116" s="260"/>
      <c r="AT1116" s="261" t="s">
        <v>195</v>
      </c>
      <c r="AU1116" s="261" t="s">
        <v>85</v>
      </c>
      <c r="AV1116" s="12" t="s">
        <v>85</v>
      </c>
      <c r="AW1116" s="12" t="s">
        <v>39</v>
      </c>
      <c r="AX1116" s="12" t="s">
        <v>83</v>
      </c>
      <c r="AY1116" s="261" t="s">
        <v>184</v>
      </c>
    </row>
    <row r="1117" s="1" customFormat="1" ht="38.25" customHeight="1">
      <c r="B1117" s="47"/>
      <c r="C1117" s="236" t="s">
        <v>1507</v>
      </c>
      <c r="D1117" s="236" t="s">
        <v>186</v>
      </c>
      <c r="E1117" s="237" t="s">
        <v>1508</v>
      </c>
      <c r="F1117" s="238" t="s">
        <v>1509</v>
      </c>
      <c r="G1117" s="239" t="s">
        <v>189</v>
      </c>
      <c r="H1117" s="240">
        <v>3</v>
      </c>
      <c r="I1117" s="241"/>
      <c r="J1117" s="242">
        <f>ROUND(I1117*H1117,2)</f>
        <v>0</v>
      </c>
      <c r="K1117" s="238" t="s">
        <v>190</v>
      </c>
      <c r="L1117" s="73"/>
      <c r="M1117" s="243" t="s">
        <v>21</v>
      </c>
      <c r="N1117" s="244" t="s">
        <v>47</v>
      </c>
      <c r="O1117" s="48"/>
      <c r="P1117" s="245">
        <f>O1117*H1117</f>
        <v>0</v>
      </c>
      <c r="Q1117" s="245">
        <v>0</v>
      </c>
      <c r="R1117" s="245">
        <f>Q1117*H1117</f>
        <v>0</v>
      </c>
      <c r="S1117" s="245">
        <v>0.016</v>
      </c>
      <c r="T1117" s="246">
        <f>S1117*H1117</f>
        <v>0.048000000000000001</v>
      </c>
      <c r="AR1117" s="25" t="s">
        <v>191</v>
      </c>
      <c r="AT1117" s="25" t="s">
        <v>186</v>
      </c>
      <c r="AU1117" s="25" t="s">
        <v>85</v>
      </c>
      <c r="AY1117" s="25" t="s">
        <v>184</v>
      </c>
      <c r="BE1117" s="247">
        <f>IF(N1117="základní",J1117,0)</f>
        <v>0</v>
      </c>
      <c r="BF1117" s="247">
        <f>IF(N1117="snížená",J1117,0)</f>
        <v>0</v>
      </c>
      <c r="BG1117" s="247">
        <f>IF(N1117="zákl. přenesená",J1117,0)</f>
        <v>0</v>
      </c>
      <c r="BH1117" s="247">
        <f>IF(N1117="sníž. přenesená",J1117,0)</f>
        <v>0</v>
      </c>
      <c r="BI1117" s="247">
        <f>IF(N1117="nulová",J1117,0)</f>
        <v>0</v>
      </c>
      <c r="BJ1117" s="25" t="s">
        <v>83</v>
      </c>
      <c r="BK1117" s="247">
        <f>ROUND(I1117*H1117,2)</f>
        <v>0</v>
      </c>
      <c r="BL1117" s="25" t="s">
        <v>191</v>
      </c>
      <c r="BM1117" s="25" t="s">
        <v>1510</v>
      </c>
    </row>
    <row r="1118" s="12" customFormat="1">
      <c r="B1118" s="251"/>
      <c r="C1118" s="252"/>
      <c r="D1118" s="248" t="s">
        <v>195</v>
      </c>
      <c r="E1118" s="253" t="s">
        <v>21</v>
      </c>
      <c r="F1118" s="254" t="s">
        <v>1511</v>
      </c>
      <c r="G1118" s="252"/>
      <c r="H1118" s="255">
        <v>1</v>
      </c>
      <c r="I1118" s="256"/>
      <c r="J1118" s="252"/>
      <c r="K1118" s="252"/>
      <c r="L1118" s="257"/>
      <c r="M1118" s="258"/>
      <c r="N1118" s="259"/>
      <c r="O1118" s="259"/>
      <c r="P1118" s="259"/>
      <c r="Q1118" s="259"/>
      <c r="R1118" s="259"/>
      <c r="S1118" s="259"/>
      <c r="T1118" s="260"/>
      <c r="AT1118" s="261" t="s">
        <v>195</v>
      </c>
      <c r="AU1118" s="261" t="s">
        <v>85</v>
      </c>
      <c r="AV1118" s="12" t="s">
        <v>85</v>
      </c>
      <c r="AW1118" s="12" t="s">
        <v>39</v>
      </c>
      <c r="AX1118" s="12" t="s">
        <v>76</v>
      </c>
      <c r="AY1118" s="261" t="s">
        <v>184</v>
      </c>
    </row>
    <row r="1119" s="12" customFormat="1">
      <c r="B1119" s="251"/>
      <c r="C1119" s="252"/>
      <c r="D1119" s="248" t="s">
        <v>195</v>
      </c>
      <c r="E1119" s="253" t="s">
        <v>21</v>
      </c>
      <c r="F1119" s="254" t="s">
        <v>1512</v>
      </c>
      <c r="G1119" s="252"/>
      <c r="H1119" s="255">
        <v>2</v>
      </c>
      <c r="I1119" s="256"/>
      <c r="J1119" s="252"/>
      <c r="K1119" s="252"/>
      <c r="L1119" s="257"/>
      <c r="M1119" s="258"/>
      <c r="N1119" s="259"/>
      <c r="O1119" s="259"/>
      <c r="P1119" s="259"/>
      <c r="Q1119" s="259"/>
      <c r="R1119" s="259"/>
      <c r="S1119" s="259"/>
      <c r="T1119" s="260"/>
      <c r="AT1119" s="261" t="s">
        <v>195</v>
      </c>
      <c r="AU1119" s="261" t="s">
        <v>85</v>
      </c>
      <c r="AV1119" s="12" t="s">
        <v>85</v>
      </c>
      <c r="AW1119" s="12" t="s">
        <v>39</v>
      </c>
      <c r="AX1119" s="12" t="s">
        <v>76</v>
      </c>
      <c r="AY1119" s="261" t="s">
        <v>184</v>
      </c>
    </row>
    <row r="1120" s="14" customFormat="1">
      <c r="B1120" s="272"/>
      <c r="C1120" s="273"/>
      <c r="D1120" s="248" t="s">
        <v>195</v>
      </c>
      <c r="E1120" s="274" t="s">
        <v>21</v>
      </c>
      <c r="F1120" s="275" t="s">
        <v>211</v>
      </c>
      <c r="G1120" s="273"/>
      <c r="H1120" s="276">
        <v>3</v>
      </c>
      <c r="I1120" s="277"/>
      <c r="J1120" s="273"/>
      <c r="K1120" s="273"/>
      <c r="L1120" s="278"/>
      <c r="M1120" s="279"/>
      <c r="N1120" s="280"/>
      <c r="O1120" s="280"/>
      <c r="P1120" s="280"/>
      <c r="Q1120" s="280"/>
      <c r="R1120" s="280"/>
      <c r="S1120" s="280"/>
      <c r="T1120" s="281"/>
      <c r="AT1120" s="282" t="s">
        <v>195</v>
      </c>
      <c r="AU1120" s="282" t="s">
        <v>85</v>
      </c>
      <c r="AV1120" s="14" t="s">
        <v>191</v>
      </c>
      <c r="AW1120" s="14" t="s">
        <v>39</v>
      </c>
      <c r="AX1120" s="14" t="s">
        <v>83</v>
      </c>
      <c r="AY1120" s="282" t="s">
        <v>184</v>
      </c>
    </row>
    <row r="1121" s="1" customFormat="1" ht="38.25" customHeight="1">
      <c r="B1121" s="47"/>
      <c r="C1121" s="236" t="s">
        <v>1513</v>
      </c>
      <c r="D1121" s="236" t="s">
        <v>186</v>
      </c>
      <c r="E1121" s="237" t="s">
        <v>1514</v>
      </c>
      <c r="F1121" s="238" t="s">
        <v>1515</v>
      </c>
      <c r="G1121" s="239" t="s">
        <v>189</v>
      </c>
      <c r="H1121" s="240">
        <v>1</v>
      </c>
      <c r="I1121" s="241"/>
      <c r="J1121" s="242">
        <f>ROUND(I1121*H1121,2)</f>
        <v>0</v>
      </c>
      <c r="K1121" s="238" t="s">
        <v>190</v>
      </c>
      <c r="L1121" s="73"/>
      <c r="M1121" s="243" t="s">
        <v>21</v>
      </c>
      <c r="N1121" s="244" t="s">
        <v>47</v>
      </c>
      <c r="O1121" s="48"/>
      <c r="P1121" s="245">
        <f>O1121*H1121</f>
        <v>0</v>
      </c>
      <c r="Q1121" s="245">
        <v>0</v>
      </c>
      <c r="R1121" s="245">
        <f>Q1121*H1121</f>
        <v>0</v>
      </c>
      <c r="S1121" s="245">
        <v>0.14899999999999999</v>
      </c>
      <c r="T1121" s="246">
        <f>S1121*H1121</f>
        <v>0.14899999999999999</v>
      </c>
      <c r="AR1121" s="25" t="s">
        <v>191</v>
      </c>
      <c r="AT1121" s="25" t="s">
        <v>186</v>
      </c>
      <c r="AU1121" s="25" t="s">
        <v>85</v>
      </c>
      <c r="AY1121" s="25" t="s">
        <v>184</v>
      </c>
      <c r="BE1121" s="247">
        <f>IF(N1121="základní",J1121,0)</f>
        <v>0</v>
      </c>
      <c r="BF1121" s="247">
        <f>IF(N1121="snížená",J1121,0)</f>
        <v>0</v>
      </c>
      <c r="BG1121" s="247">
        <f>IF(N1121="zákl. přenesená",J1121,0)</f>
        <v>0</v>
      </c>
      <c r="BH1121" s="247">
        <f>IF(N1121="sníž. přenesená",J1121,0)</f>
        <v>0</v>
      </c>
      <c r="BI1121" s="247">
        <f>IF(N1121="nulová",J1121,0)</f>
        <v>0</v>
      </c>
      <c r="BJ1121" s="25" t="s">
        <v>83</v>
      </c>
      <c r="BK1121" s="247">
        <f>ROUND(I1121*H1121,2)</f>
        <v>0</v>
      </c>
      <c r="BL1121" s="25" t="s">
        <v>191</v>
      </c>
      <c r="BM1121" s="25" t="s">
        <v>1516</v>
      </c>
    </row>
    <row r="1122" s="12" customFormat="1">
      <c r="B1122" s="251"/>
      <c r="C1122" s="252"/>
      <c r="D1122" s="248" t="s">
        <v>195</v>
      </c>
      <c r="E1122" s="253" t="s">
        <v>21</v>
      </c>
      <c r="F1122" s="254" t="s">
        <v>1517</v>
      </c>
      <c r="G1122" s="252"/>
      <c r="H1122" s="255">
        <v>1</v>
      </c>
      <c r="I1122" s="256"/>
      <c r="J1122" s="252"/>
      <c r="K1122" s="252"/>
      <c r="L1122" s="257"/>
      <c r="M1122" s="258"/>
      <c r="N1122" s="259"/>
      <c r="O1122" s="259"/>
      <c r="P1122" s="259"/>
      <c r="Q1122" s="259"/>
      <c r="R1122" s="259"/>
      <c r="S1122" s="259"/>
      <c r="T1122" s="260"/>
      <c r="AT1122" s="261" t="s">
        <v>195</v>
      </c>
      <c r="AU1122" s="261" t="s">
        <v>85</v>
      </c>
      <c r="AV1122" s="12" t="s">
        <v>85</v>
      </c>
      <c r="AW1122" s="12" t="s">
        <v>39</v>
      </c>
      <c r="AX1122" s="12" t="s">
        <v>83</v>
      </c>
      <c r="AY1122" s="261" t="s">
        <v>184</v>
      </c>
    </row>
    <row r="1123" s="1" customFormat="1" ht="38.25" customHeight="1">
      <c r="B1123" s="47"/>
      <c r="C1123" s="236" t="s">
        <v>1518</v>
      </c>
      <c r="D1123" s="236" t="s">
        <v>186</v>
      </c>
      <c r="E1123" s="237" t="s">
        <v>1519</v>
      </c>
      <c r="F1123" s="238" t="s">
        <v>1520</v>
      </c>
      <c r="G1123" s="239" t="s">
        <v>204</v>
      </c>
      <c r="H1123" s="240">
        <v>0.16500000000000001</v>
      </c>
      <c r="I1123" s="241"/>
      <c r="J1123" s="242">
        <f>ROUND(I1123*H1123,2)</f>
        <v>0</v>
      </c>
      <c r="K1123" s="238" t="s">
        <v>190</v>
      </c>
      <c r="L1123" s="73"/>
      <c r="M1123" s="243" t="s">
        <v>21</v>
      </c>
      <c r="N1123" s="244" t="s">
        <v>47</v>
      </c>
      <c r="O1123" s="48"/>
      <c r="P1123" s="245">
        <f>O1123*H1123</f>
        <v>0</v>
      </c>
      <c r="Q1123" s="245">
        <v>0</v>
      </c>
      <c r="R1123" s="245">
        <f>Q1123*H1123</f>
        <v>0</v>
      </c>
      <c r="S1123" s="245">
        <v>1.8</v>
      </c>
      <c r="T1123" s="246">
        <f>S1123*H1123</f>
        <v>0.29700000000000004</v>
      </c>
      <c r="AR1123" s="25" t="s">
        <v>191</v>
      </c>
      <c r="AT1123" s="25" t="s">
        <v>186</v>
      </c>
      <c r="AU1123" s="25" t="s">
        <v>85</v>
      </c>
      <c r="AY1123" s="25" t="s">
        <v>184</v>
      </c>
      <c r="BE1123" s="247">
        <f>IF(N1123="základní",J1123,0)</f>
        <v>0</v>
      </c>
      <c r="BF1123" s="247">
        <f>IF(N1123="snížená",J1123,0)</f>
        <v>0</v>
      </c>
      <c r="BG1123" s="247">
        <f>IF(N1123="zákl. přenesená",J1123,0)</f>
        <v>0</v>
      </c>
      <c r="BH1123" s="247">
        <f>IF(N1123="sníž. přenesená",J1123,0)</f>
        <v>0</v>
      </c>
      <c r="BI1123" s="247">
        <f>IF(N1123="nulová",J1123,0)</f>
        <v>0</v>
      </c>
      <c r="BJ1123" s="25" t="s">
        <v>83</v>
      </c>
      <c r="BK1123" s="247">
        <f>ROUND(I1123*H1123,2)</f>
        <v>0</v>
      </c>
      <c r="BL1123" s="25" t="s">
        <v>191</v>
      </c>
      <c r="BM1123" s="25" t="s">
        <v>1521</v>
      </c>
    </row>
    <row r="1124" s="12" customFormat="1">
      <c r="B1124" s="251"/>
      <c r="C1124" s="252"/>
      <c r="D1124" s="248" t="s">
        <v>195</v>
      </c>
      <c r="E1124" s="253" t="s">
        <v>21</v>
      </c>
      <c r="F1124" s="254" t="s">
        <v>1522</v>
      </c>
      <c r="G1124" s="252"/>
      <c r="H1124" s="255">
        <v>0.16500000000000001</v>
      </c>
      <c r="I1124" s="256"/>
      <c r="J1124" s="252"/>
      <c r="K1124" s="252"/>
      <c r="L1124" s="257"/>
      <c r="M1124" s="258"/>
      <c r="N1124" s="259"/>
      <c r="O1124" s="259"/>
      <c r="P1124" s="259"/>
      <c r="Q1124" s="259"/>
      <c r="R1124" s="259"/>
      <c r="S1124" s="259"/>
      <c r="T1124" s="260"/>
      <c r="AT1124" s="261" t="s">
        <v>195</v>
      </c>
      <c r="AU1124" s="261" t="s">
        <v>85</v>
      </c>
      <c r="AV1124" s="12" t="s">
        <v>85</v>
      </c>
      <c r="AW1124" s="12" t="s">
        <v>39</v>
      </c>
      <c r="AX1124" s="12" t="s">
        <v>83</v>
      </c>
      <c r="AY1124" s="261" t="s">
        <v>184</v>
      </c>
    </row>
    <row r="1125" s="1" customFormat="1" ht="38.25" customHeight="1">
      <c r="B1125" s="47"/>
      <c r="C1125" s="236" t="s">
        <v>1523</v>
      </c>
      <c r="D1125" s="236" t="s">
        <v>186</v>
      </c>
      <c r="E1125" s="237" t="s">
        <v>1524</v>
      </c>
      <c r="F1125" s="238" t="s">
        <v>1525</v>
      </c>
      <c r="G1125" s="239" t="s">
        <v>204</v>
      </c>
      <c r="H1125" s="240">
        <v>0.46100000000000002</v>
      </c>
      <c r="I1125" s="241"/>
      <c r="J1125" s="242">
        <f>ROUND(I1125*H1125,2)</f>
        <v>0</v>
      </c>
      <c r="K1125" s="238" t="s">
        <v>190</v>
      </c>
      <c r="L1125" s="73"/>
      <c r="M1125" s="243" t="s">
        <v>21</v>
      </c>
      <c r="N1125" s="244" t="s">
        <v>47</v>
      </c>
      <c r="O1125" s="48"/>
      <c r="P1125" s="245">
        <f>O1125*H1125</f>
        <v>0</v>
      </c>
      <c r="Q1125" s="245">
        <v>0</v>
      </c>
      <c r="R1125" s="245">
        <f>Q1125*H1125</f>
        <v>0</v>
      </c>
      <c r="S1125" s="245">
        <v>1.8</v>
      </c>
      <c r="T1125" s="246">
        <f>S1125*H1125</f>
        <v>0.82980000000000009</v>
      </c>
      <c r="AR1125" s="25" t="s">
        <v>191</v>
      </c>
      <c r="AT1125" s="25" t="s">
        <v>186</v>
      </c>
      <c r="AU1125" s="25" t="s">
        <v>85</v>
      </c>
      <c r="AY1125" s="25" t="s">
        <v>184</v>
      </c>
      <c r="BE1125" s="247">
        <f>IF(N1125="základní",J1125,0)</f>
        <v>0</v>
      </c>
      <c r="BF1125" s="247">
        <f>IF(N1125="snížená",J1125,0)</f>
        <v>0</v>
      </c>
      <c r="BG1125" s="247">
        <f>IF(N1125="zákl. přenesená",J1125,0)</f>
        <v>0</v>
      </c>
      <c r="BH1125" s="247">
        <f>IF(N1125="sníž. přenesená",J1125,0)</f>
        <v>0</v>
      </c>
      <c r="BI1125" s="247">
        <f>IF(N1125="nulová",J1125,0)</f>
        <v>0</v>
      </c>
      <c r="BJ1125" s="25" t="s">
        <v>83</v>
      </c>
      <c r="BK1125" s="247">
        <f>ROUND(I1125*H1125,2)</f>
        <v>0</v>
      </c>
      <c r="BL1125" s="25" t="s">
        <v>191</v>
      </c>
      <c r="BM1125" s="25" t="s">
        <v>1526</v>
      </c>
    </row>
    <row r="1126" s="12" customFormat="1">
      <c r="B1126" s="251"/>
      <c r="C1126" s="252"/>
      <c r="D1126" s="248" t="s">
        <v>195</v>
      </c>
      <c r="E1126" s="253" t="s">
        <v>21</v>
      </c>
      <c r="F1126" s="254" t="s">
        <v>1527</v>
      </c>
      <c r="G1126" s="252"/>
      <c r="H1126" s="255">
        <v>0.46100000000000002</v>
      </c>
      <c r="I1126" s="256"/>
      <c r="J1126" s="252"/>
      <c r="K1126" s="252"/>
      <c r="L1126" s="257"/>
      <c r="M1126" s="258"/>
      <c r="N1126" s="259"/>
      <c r="O1126" s="259"/>
      <c r="P1126" s="259"/>
      <c r="Q1126" s="259"/>
      <c r="R1126" s="259"/>
      <c r="S1126" s="259"/>
      <c r="T1126" s="260"/>
      <c r="AT1126" s="261" t="s">
        <v>195</v>
      </c>
      <c r="AU1126" s="261" t="s">
        <v>85</v>
      </c>
      <c r="AV1126" s="12" t="s">
        <v>85</v>
      </c>
      <c r="AW1126" s="12" t="s">
        <v>39</v>
      </c>
      <c r="AX1126" s="12" t="s">
        <v>83</v>
      </c>
      <c r="AY1126" s="261" t="s">
        <v>184</v>
      </c>
    </row>
    <row r="1127" s="1" customFormat="1" ht="38.25" customHeight="1">
      <c r="B1127" s="47"/>
      <c r="C1127" s="236" t="s">
        <v>1528</v>
      </c>
      <c r="D1127" s="236" t="s">
        <v>186</v>
      </c>
      <c r="E1127" s="237" t="s">
        <v>1529</v>
      </c>
      <c r="F1127" s="238" t="s">
        <v>1530</v>
      </c>
      <c r="G1127" s="239" t="s">
        <v>204</v>
      </c>
      <c r="H1127" s="240">
        <v>0.61299999999999999</v>
      </c>
      <c r="I1127" s="241"/>
      <c r="J1127" s="242">
        <f>ROUND(I1127*H1127,2)</f>
        <v>0</v>
      </c>
      <c r="K1127" s="238" t="s">
        <v>190</v>
      </c>
      <c r="L1127" s="73"/>
      <c r="M1127" s="243" t="s">
        <v>21</v>
      </c>
      <c r="N1127" s="244" t="s">
        <v>47</v>
      </c>
      <c r="O1127" s="48"/>
      <c r="P1127" s="245">
        <f>O1127*H1127</f>
        <v>0</v>
      </c>
      <c r="Q1127" s="245">
        <v>0</v>
      </c>
      <c r="R1127" s="245">
        <f>Q1127*H1127</f>
        <v>0</v>
      </c>
      <c r="S1127" s="245">
        <v>1.8</v>
      </c>
      <c r="T1127" s="246">
        <f>S1127*H1127</f>
        <v>1.1033999999999999</v>
      </c>
      <c r="AR1127" s="25" t="s">
        <v>191</v>
      </c>
      <c r="AT1127" s="25" t="s">
        <v>186</v>
      </c>
      <c r="AU1127" s="25" t="s">
        <v>85</v>
      </c>
      <c r="AY1127" s="25" t="s">
        <v>184</v>
      </c>
      <c r="BE1127" s="247">
        <f>IF(N1127="základní",J1127,0)</f>
        <v>0</v>
      </c>
      <c r="BF1127" s="247">
        <f>IF(N1127="snížená",J1127,0)</f>
        <v>0</v>
      </c>
      <c r="BG1127" s="247">
        <f>IF(N1127="zákl. přenesená",J1127,0)</f>
        <v>0</v>
      </c>
      <c r="BH1127" s="247">
        <f>IF(N1127="sníž. přenesená",J1127,0)</f>
        <v>0</v>
      </c>
      <c r="BI1127" s="247">
        <f>IF(N1127="nulová",J1127,0)</f>
        <v>0</v>
      </c>
      <c r="BJ1127" s="25" t="s">
        <v>83</v>
      </c>
      <c r="BK1127" s="247">
        <f>ROUND(I1127*H1127,2)</f>
        <v>0</v>
      </c>
      <c r="BL1127" s="25" t="s">
        <v>191</v>
      </c>
      <c r="BM1127" s="25" t="s">
        <v>1531</v>
      </c>
    </row>
    <row r="1128" s="12" customFormat="1">
      <c r="B1128" s="251"/>
      <c r="C1128" s="252"/>
      <c r="D1128" s="248" t="s">
        <v>195</v>
      </c>
      <c r="E1128" s="253" t="s">
        <v>21</v>
      </c>
      <c r="F1128" s="254" t="s">
        <v>1532</v>
      </c>
      <c r="G1128" s="252"/>
      <c r="H1128" s="255">
        <v>0.61299999999999999</v>
      </c>
      <c r="I1128" s="256"/>
      <c r="J1128" s="252"/>
      <c r="K1128" s="252"/>
      <c r="L1128" s="257"/>
      <c r="M1128" s="258"/>
      <c r="N1128" s="259"/>
      <c r="O1128" s="259"/>
      <c r="P1128" s="259"/>
      <c r="Q1128" s="259"/>
      <c r="R1128" s="259"/>
      <c r="S1128" s="259"/>
      <c r="T1128" s="260"/>
      <c r="AT1128" s="261" t="s">
        <v>195</v>
      </c>
      <c r="AU1128" s="261" t="s">
        <v>85</v>
      </c>
      <c r="AV1128" s="12" t="s">
        <v>85</v>
      </c>
      <c r="AW1128" s="12" t="s">
        <v>39</v>
      </c>
      <c r="AX1128" s="12" t="s">
        <v>83</v>
      </c>
      <c r="AY1128" s="261" t="s">
        <v>184</v>
      </c>
    </row>
    <row r="1129" s="1" customFormat="1" ht="38.25" customHeight="1">
      <c r="B1129" s="47"/>
      <c r="C1129" s="236" t="s">
        <v>1533</v>
      </c>
      <c r="D1129" s="236" t="s">
        <v>186</v>
      </c>
      <c r="E1129" s="237" t="s">
        <v>1534</v>
      </c>
      <c r="F1129" s="238" t="s">
        <v>1535</v>
      </c>
      <c r="G1129" s="239" t="s">
        <v>204</v>
      </c>
      <c r="H1129" s="240">
        <v>1.147</v>
      </c>
      <c r="I1129" s="241"/>
      <c r="J1129" s="242">
        <f>ROUND(I1129*H1129,2)</f>
        <v>0</v>
      </c>
      <c r="K1129" s="238" t="s">
        <v>190</v>
      </c>
      <c r="L1129" s="73"/>
      <c r="M1129" s="243" t="s">
        <v>21</v>
      </c>
      <c r="N1129" s="244" t="s">
        <v>47</v>
      </c>
      <c r="O1129" s="48"/>
      <c r="P1129" s="245">
        <f>O1129*H1129</f>
        <v>0</v>
      </c>
      <c r="Q1129" s="245">
        <v>0</v>
      </c>
      <c r="R1129" s="245">
        <f>Q1129*H1129</f>
        <v>0</v>
      </c>
      <c r="S1129" s="245">
        <v>1.8</v>
      </c>
      <c r="T1129" s="246">
        <f>S1129*H1129</f>
        <v>2.0646</v>
      </c>
      <c r="AR1129" s="25" t="s">
        <v>191</v>
      </c>
      <c r="AT1129" s="25" t="s">
        <v>186</v>
      </c>
      <c r="AU1129" s="25" t="s">
        <v>85</v>
      </c>
      <c r="AY1129" s="25" t="s">
        <v>184</v>
      </c>
      <c r="BE1129" s="247">
        <f>IF(N1129="základní",J1129,0)</f>
        <v>0</v>
      </c>
      <c r="BF1129" s="247">
        <f>IF(N1129="snížená",J1129,0)</f>
        <v>0</v>
      </c>
      <c r="BG1129" s="247">
        <f>IF(N1129="zákl. přenesená",J1129,0)</f>
        <v>0</v>
      </c>
      <c r="BH1129" s="247">
        <f>IF(N1129="sníž. přenesená",J1129,0)</f>
        <v>0</v>
      </c>
      <c r="BI1129" s="247">
        <f>IF(N1129="nulová",J1129,0)</f>
        <v>0</v>
      </c>
      <c r="BJ1129" s="25" t="s">
        <v>83</v>
      </c>
      <c r="BK1129" s="247">
        <f>ROUND(I1129*H1129,2)</f>
        <v>0</v>
      </c>
      <c r="BL1129" s="25" t="s">
        <v>191</v>
      </c>
      <c r="BM1129" s="25" t="s">
        <v>1536</v>
      </c>
    </row>
    <row r="1130" s="13" customFormat="1">
      <c r="B1130" s="262"/>
      <c r="C1130" s="263"/>
      <c r="D1130" s="248" t="s">
        <v>195</v>
      </c>
      <c r="E1130" s="264" t="s">
        <v>21</v>
      </c>
      <c r="F1130" s="265" t="s">
        <v>216</v>
      </c>
      <c r="G1130" s="263"/>
      <c r="H1130" s="264" t="s">
        <v>21</v>
      </c>
      <c r="I1130" s="266"/>
      <c r="J1130" s="263"/>
      <c r="K1130" s="263"/>
      <c r="L1130" s="267"/>
      <c r="M1130" s="268"/>
      <c r="N1130" s="269"/>
      <c r="O1130" s="269"/>
      <c r="P1130" s="269"/>
      <c r="Q1130" s="269"/>
      <c r="R1130" s="269"/>
      <c r="S1130" s="269"/>
      <c r="T1130" s="270"/>
      <c r="AT1130" s="271" t="s">
        <v>195</v>
      </c>
      <c r="AU1130" s="271" t="s">
        <v>85</v>
      </c>
      <c r="AV1130" s="13" t="s">
        <v>83</v>
      </c>
      <c r="AW1130" s="13" t="s">
        <v>39</v>
      </c>
      <c r="AX1130" s="13" t="s">
        <v>76</v>
      </c>
      <c r="AY1130" s="271" t="s">
        <v>184</v>
      </c>
    </row>
    <row r="1131" s="12" customFormat="1">
      <c r="B1131" s="251"/>
      <c r="C1131" s="252"/>
      <c r="D1131" s="248" t="s">
        <v>195</v>
      </c>
      <c r="E1131" s="253" t="s">
        <v>21</v>
      </c>
      <c r="F1131" s="254" t="s">
        <v>1537</v>
      </c>
      <c r="G1131" s="252"/>
      <c r="H1131" s="255">
        <v>1.147</v>
      </c>
      <c r="I1131" s="256"/>
      <c r="J1131" s="252"/>
      <c r="K1131" s="252"/>
      <c r="L1131" s="257"/>
      <c r="M1131" s="258"/>
      <c r="N1131" s="259"/>
      <c r="O1131" s="259"/>
      <c r="P1131" s="259"/>
      <c r="Q1131" s="259"/>
      <c r="R1131" s="259"/>
      <c r="S1131" s="259"/>
      <c r="T1131" s="260"/>
      <c r="AT1131" s="261" t="s">
        <v>195</v>
      </c>
      <c r="AU1131" s="261" t="s">
        <v>85</v>
      </c>
      <c r="AV1131" s="12" t="s">
        <v>85</v>
      </c>
      <c r="AW1131" s="12" t="s">
        <v>39</v>
      </c>
      <c r="AX1131" s="12" t="s">
        <v>83</v>
      </c>
      <c r="AY1131" s="261" t="s">
        <v>184</v>
      </c>
    </row>
    <row r="1132" s="1" customFormat="1" ht="38.25" customHeight="1">
      <c r="B1132" s="47"/>
      <c r="C1132" s="236" t="s">
        <v>1538</v>
      </c>
      <c r="D1132" s="236" t="s">
        <v>186</v>
      </c>
      <c r="E1132" s="237" t="s">
        <v>1539</v>
      </c>
      <c r="F1132" s="238" t="s">
        <v>1540</v>
      </c>
      <c r="G1132" s="239" t="s">
        <v>204</v>
      </c>
      <c r="H1132" s="240">
        <v>2.2919999999999998</v>
      </c>
      <c r="I1132" s="241"/>
      <c r="J1132" s="242">
        <f>ROUND(I1132*H1132,2)</f>
        <v>0</v>
      </c>
      <c r="K1132" s="238" t="s">
        <v>190</v>
      </c>
      <c r="L1132" s="73"/>
      <c r="M1132" s="243" t="s">
        <v>21</v>
      </c>
      <c r="N1132" s="244" t="s">
        <v>47</v>
      </c>
      <c r="O1132" s="48"/>
      <c r="P1132" s="245">
        <f>O1132*H1132</f>
        <v>0</v>
      </c>
      <c r="Q1132" s="245">
        <v>0</v>
      </c>
      <c r="R1132" s="245">
        <f>Q1132*H1132</f>
        <v>0</v>
      </c>
      <c r="S1132" s="245">
        <v>1.8</v>
      </c>
      <c r="T1132" s="246">
        <f>S1132*H1132</f>
        <v>4.1255999999999995</v>
      </c>
      <c r="AR1132" s="25" t="s">
        <v>191</v>
      </c>
      <c r="AT1132" s="25" t="s">
        <v>186</v>
      </c>
      <c r="AU1132" s="25" t="s">
        <v>85</v>
      </c>
      <c r="AY1132" s="25" t="s">
        <v>184</v>
      </c>
      <c r="BE1132" s="247">
        <f>IF(N1132="základní",J1132,0)</f>
        <v>0</v>
      </c>
      <c r="BF1132" s="247">
        <f>IF(N1132="snížená",J1132,0)</f>
        <v>0</v>
      </c>
      <c r="BG1132" s="247">
        <f>IF(N1132="zákl. přenesená",J1132,0)</f>
        <v>0</v>
      </c>
      <c r="BH1132" s="247">
        <f>IF(N1132="sníž. přenesená",J1132,0)</f>
        <v>0</v>
      </c>
      <c r="BI1132" s="247">
        <f>IF(N1132="nulová",J1132,0)</f>
        <v>0</v>
      </c>
      <c r="BJ1132" s="25" t="s">
        <v>83</v>
      </c>
      <c r="BK1132" s="247">
        <f>ROUND(I1132*H1132,2)</f>
        <v>0</v>
      </c>
      <c r="BL1132" s="25" t="s">
        <v>191</v>
      </c>
      <c r="BM1132" s="25" t="s">
        <v>1541</v>
      </c>
    </row>
    <row r="1133" s="13" customFormat="1">
      <c r="B1133" s="262"/>
      <c r="C1133" s="263"/>
      <c r="D1133" s="248" t="s">
        <v>195</v>
      </c>
      <c r="E1133" s="264" t="s">
        <v>21</v>
      </c>
      <c r="F1133" s="265" t="s">
        <v>216</v>
      </c>
      <c r="G1133" s="263"/>
      <c r="H1133" s="264" t="s">
        <v>21</v>
      </c>
      <c r="I1133" s="266"/>
      <c r="J1133" s="263"/>
      <c r="K1133" s="263"/>
      <c r="L1133" s="267"/>
      <c r="M1133" s="268"/>
      <c r="N1133" s="269"/>
      <c r="O1133" s="269"/>
      <c r="P1133" s="269"/>
      <c r="Q1133" s="269"/>
      <c r="R1133" s="269"/>
      <c r="S1133" s="269"/>
      <c r="T1133" s="270"/>
      <c r="AT1133" s="271" t="s">
        <v>195</v>
      </c>
      <c r="AU1133" s="271" t="s">
        <v>85</v>
      </c>
      <c r="AV1133" s="13" t="s">
        <v>83</v>
      </c>
      <c r="AW1133" s="13" t="s">
        <v>39</v>
      </c>
      <c r="AX1133" s="13" t="s">
        <v>76</v>
      </c>
      <c r="AY1133" s="271" t="s">
        <v>184</v>
      </c>
    </row>
    <row r="1134" s="12" customFormat="1">
      <c r="B1134" s="251"/>
      <c r="C1134" s="252"/>
      <c r="D1134" s="248" t="s">
        <v>195</v>
      </c>
      <c r="E1134" s="253" t="s">
        <v>21</v>
      </c>
      <c r="F1134" s="254" t="s">
        <v>1542</v>
      </c>
      <c r="G1134" s="252"/>
      <c r="H1134" s="255">
        <v>2.2919999999999998</v>
      </c>
      <c r="I1134" s="256"/>
      <c r="J1134" s="252"/>
      <c r="K1134" s="252"/>
      <c r="L1134" s="257"/>
      <c r="M1134" s="258"/>
      <c r="N1134" s="259"/>
      <c r="O1134" s="259"/>
      <c r="P1134" s="259"/>
      <c r="Q1134" s="259"/>
      <c r="R1134" s="259"/>
      <c r="S1134" s="259"/>
      <c r="T1134" s="260"/>
      <c r="AT1134" s="261" t="s">
        <v>195</v>
      </c>
      <c r="AU1134" s="261" t="s">
        <v>85</v>
      </c>
      <c r="AV1134" s="12" t="s">
        <v>85</v>
      </c>
      <c r="AW1134" s="12" t="s">
        <v>39</v>
      </c>
      <c r="AX1134" s="12" t="s">
        <v>83</v>
      </c>
      <c r="AY1134" s="261" t="s">
        <v>184</v>
      </c>
    </row>
    <row r="1135" s="1" customFormat="1" ht="25.5" customHeight="1">
      <c r="B1135" s="47"/>
      <c r="C1135" s="236" t="s">
        <v>1543</v>
      </c>
      <c r="D1135" s="236" t="s">
        <v>186</v>
      </c>
      <c r="E1135" s="237" t="s">
        <v>1544</v>
      </c>
      <c r="F1135" s="238" t="s">
        <v>1545</v>
      </c>
      <c r="G1135" s="239" t="s">
        <v>189</v>
      </c>
      <c r="H1135" s="240">
        <v>1</v>
      </c>
      <c r="I1135" s="241"/>
      <c r="J1135" s="242">
        <f>ROUND(I1135*H1135,2)</f>
        <v>0</v>
      </c>
      <c r="K1135" s="238" t="s">
        <v>190</v>
      </c>
      <c r="L1135" s="73"/>
      <c r="M1135" s="243" t="s">
        <v>21</v>
      </c>
      <c r="N1135" s="244" t="s">
        <v>47</v>
      </c>
      <c r="O1135" s="48"/>
      <c r="P1135" s="245">
        <f>O1135*H1135</f>
        <v>0</v>
      </c>
      <c r="Q1135" s="245">
        <v>0</v>
      </c>
      <c r="R1135" s="245">
        <f>Q1135*H1135</f>
        <v>0</v>
      </c>
      <c r="S1135" s="245">
        <v>0.021999999999999999</v>
      </c>
      <c r="T1135" s="246">
        <f>S1135*H1135</f>
        <v>0.021999999999999999</v>
      </c>
      <c r="AR1135" s="25" t="s">
        <v>191</v>
      </c>
      <c r="AT1135" s="25" t="s">
        <v>186</v>
      </c>
      <c r="AU1135" s="25" t="s">
        <v>85</v>
      </c>
      <c r="AY1135" s="25" t="s">
        <v>184</v>
      </c>
      <c r="BE1135" s="247">
        <f>IF(N1135="základní",J1135,0)</f>
        <v>0</v>
      </c>
      <c r="BF1135" s="247">
        <f>IF(N1135="snížená",J1135,0)</f>
        <v>0</v>
      </c>
      <c r="BG1135" s="247">
        <f>IF(N1135="zákl. přenesená",J1135,0)</f>
        <v>0</v>
      </c>
      <c r="BH1135" s="247">
        <f>IF(N1135="sníž. přenesená",J1135,0)</f>
        <v>0</v>
      </c>
      <c r="BI1135" s="247">
        <f>IF(N1135="nulová",J1135,0)</f>
        <v>0</v>
      </c>
      <c r="BJ1135" s="25" t="s">
        <v>83</v>
      </c>
      <c r="BK1135" s="247">
        <f>ROUND(I1135*H1135,2)</f>
        <v>0</v>
      </c>
      <c r="BL1135" s="25" t="s">
        <v>191</v>
      </c>
      <c r="BM1135" s="25" t="s">
        <v>1546</v>
      </c>
    </row>
    <row r="1136" s="12" customFormat="1">
      <c r="B1136" s="251"/>
      <c r="C1136" s="252"/>
      <c r="D1136" s="248" t="s">
        <v>195</v>
      </c>
      <c r="E1136" s="253" t="s">
        <v>21</v>
      </c>
      <c r="F1136" s="254" t="s">
        <v>1547</v>
      </c>
      <c r="G1136" s="252"/>
      <c r="H1136" s="255">
        <v>1</v>
      </c>
      <c r="I1136" s="256"/>
      <c r="J1136" s="252"/>
      <c r="K1136" s="252"/>
      <c r="L1136" s="257"/>
      <c r="M1136" s="258"/>
      <c r="N1136" s="259"/>
      <c r="O1136" s="259"/>
      <c r="P1136" s="259"/>
      <c r="Q1136" s="259"/>
      <c r="R1136" s="259"/>
      <c r="S1136" s="259"/>
      <c r="T1136" s="260"/>
      <c r="AT1136" s="261" t="s">
        <v>195</v>
      </c>
      <c r="AU1136" s="261" t="s">
        <v>85</v>
      </c>
      <c r="AV1136" s="12" t="s">
        <v>85</v>
      </c>
      <c r="AW1136" s="12" t="s">
        <v>39</v>
      </c>
      <c r="AX1136" s="12" t="s">
        <v>83</v>
      </c>
      <c r="AY1136" s="261" t="s">
        <v>184</v>
      </c>
    </row>
    <row r="1137" s="1" customFormat="1" ht="16.5" customHeight="1">
      <c r="B1137" s="47"/>
      <c r="C1137" s="236" t="s">
        <v>1548</v>
      </c>
      <c r="D1137" s="236" t="s">
        <v>186</v>
      </c>
      <c r="E1137" s="237" t="s">
        <v>1549</v>
      </c>
      <c r="F1137" s="238" t="s">
        <v>1550</v>
      </c>
      <c r="G1137" s="239" t="s">
        <v>370</v>
      </c>
      <c r="H1137" s="240">
        <v>2.3999999999999999</v>
      </c>
      <c r="I1137" s="241"/>
      <c r="J1137" s="242">
        <f>ROUND(I1137*H1137,2)</f>
        <v>0</v>
      </c>
      <c r="K1137" s="238" t="s">
        <v>190</v>
      </c>
      <c r="L1137" s="73"/>
      <c r="M1137" s="243" t="s">
        <v>21</v>
      </c>
      <c r="N1137" s="244" t="s">
        <v>47</v>
      </c>
      <c r="O1137" s="48"/>
      <c r="P1137" s="245">
        <f>O1137*H1137</f>
        <v>0</v>
      </c>
      <c r="Q1137" s="245">
        <v>0</v>
      </c>
      <c r="R1137" s="245">
        <f>Q1137*H1137</f>
        <v>0</v>
      </c>
      <c r="S1137" s="245">
        <v>0.090999999999999998</v>
      </c>
      <c r="T1137" s="246">
        <f>S1137*H1137</f>
        <v>0.21839999999999998</v>
      </c>
      <c r="AR1137" s="25" t="s">
        <v>191</v>
      </c>
      <c r="AT1137" s="25" t="s">
        <v>186</v>
      </c>
      <c r="AU1137" s="25" t="s">
        <v>85</v>
      </c>
      <c r="AY1137" s="25" t="s">
        <v>184</v>
      </c>
      <c r="BE1137" s="247">
        <f>IF(N1137="základní",J1137,0)</f>
        <v>0</v>
      </c>
      <c r="BF1137" s="247">
        <f>IF(N1137="snížená",J1137,0)</f>
        <v>0</v>
      </c>
      <c r="BG1137" s="247">
        <f>IF(N1137="zákl. přenesená",J1137,0)</f>
        <v>0</v>
      </c>
      <c r="BH1137" s="247">
        <f>IF(N1137="sníž. přenesená",J1137,0)</f>
        <v>0</v>
      </c>
      <c r="BI1137" s="247">
        <f>IF(N1137="nulová",J1137,0)</f>
        <v>0</v>
      </c>
      <c r="BJ1137" s="25" t="s">
        <v>83</v>
      </c>
      <c r="BK1137" s="247">
        <f>ROUND(I1137*H1137,2)</f>
        <v>0</v>
      </c>
      <c r="BL1137" s="25" t="s">
        <v>191</v>
      </c>
      <c r="BM1137" s="25" t="s">
        <v>1551</v>
      </c>
    </row>
    <row r="1138" s="1" customFormat="1">
      <c r="B1138" s="47"/>
      <c r="C1138" s="75"/>
      <c r="D1138" s="248" t="s">
        <v>193</v>
      </c>
      <c r="E1138" s="75"/>
      <c r="F1138" s="249" t="s">
        <v>1552</v>
      </c>
      <c r="G1138" s="75"/>
      <c r="H1138" s="75"/>
      <c r="I1138" s="204"/>
      <c r="J1138" s="75"/>
      <c r="K1138" s="75"/>
      <c r="L1138" s="73"/>
      <c r="M1138" s="250"/>
      <c r="N1138" s="48"/>
      <c r="O1138" s="48"/>
      <c r="P1138" s="48"/>
      <c r="Q1138" s="48"/>
      <c r="R1138" s="48"/>
      <c r="S1138" s="48"/>
      <c r="T1138" s="96"/>
      <c r="AT1138" s="25" t="s">
        <v>193</v>
      </c>
      <c r="AU1138" s="25" t="s">
        <v>85</v>
      </c>
    </row>
    <row r="1139" s="12" customFormat="1">
      <c r="B1139" s="251"/>
      <c r="C1139" s="252"/>
      <c r="D1139" s="248" t="s">
        <v>195</v>
      </c>
      <c r="E1139" s="253" t="s">
        <v>21</v>
      </c>
      <c r="F1139" s="254" t="s">
        <v>540</v>
      </c>
      <c r="G1139" s="252"/>
      <c r="H1139" s="255">
        <v>1.2</v>
      </c>
      <c r="I1139" s="256"/>
      <c r="J1139" s="252"/>
      <c r="K1139" s="252"/>
      <c r="L1139" s="257"/>
      <c r="M1139" s="258"/>
      <c r="N1139" s="259"/>
      <c r="O1139" s="259"/>
      <c r="P1139" s="259"/>
      <c r="Q1139" s="259"/>
      <c r="R1139" s="259"/>
      <c r="S1139" s="259"/>
      <c r="T1139" s="260"/>
      <c r="AT1139" s="261" t="s">
        <v>195</v>
      </c>
      <c r="AU1139" s="261" t="s">
        <v>85</v>
      </c>
      <c r="AV1139" s="12" t="s">
        <v>85</v>
      </c>
      <c r="AW1139" s="12" t="s">
        <v>39</v>
      </c>
      <c r="AX1139" s="12" t="s">
        <v>76</v>
      </c>
      <c r="AY1139" s="261" t="s">
        <v>184</v>
      </c>
    </row>
    <row r="1140" s="12" customFormat="1">
      <c r="B1140" s="251"/>
      <c r="C1140" s="252"/>
      <c r="D1140" s="248" t="s">
        <v>195</v>
      </c>
      <c r="E1140" s="253" t="s">
        <v>21</v>
      </c>
      <c r="F1140" s="254" t="s">
        <v>541</v>
      </c>
      <c r="G1140" s="252"/>
      <c r="H1140" s="255">
        <v>1.2</v>
      </c>
      <c r="I1140" s="256"/>
      <c r="J1140" s="252"/>
      <c r="K1140" s="252"/>
      <c r="L1140" s="257"/>
      <c r="M1140" s="258"/>
      <c r="N1140" s="259"/>
      <c r="O1140" s="259"/>
      <c r="P1140" s="259"/>
      <c r="Q1140" s="259"/>
      <c r="R1140" s="259"/>
      <c r="S1140" s="259"/>
      <c r="T1140" s="260"/>
      <c r="AT1140" s="261" t="s">
        <v>195</v>
      </c>
      <c r="AU1140" s="261" t="s">
        <v>85</v>
      </c>
      <c r="AV1140" s="12" t="s">
        <v>85</v>
      </c>
      <c r="AW1140" s="12" t="s">
        <v>39</v>
      </c>
      <c r="AX1140" s="12" t="s">
        <v>76</v>
      </c>
      <c r="AY1140" s="261" t="s">
        <v>184</v>
      </c>
    </row>
    <row r="1141" s="14" customFormat="1">
      <c r="B1141" s="272"/>
      <c r="C1141" s="273"/>
      <c r="D1141" s="248" t="s">
        <v>195</v>
      </c>
      <c r="E1141" s="274" t="s">
        <v>21</v>
      </c>
      <c r="F1141" s="275" t="s">
        <v>211</v>
      </c>
      <c r="G1141" s="273"/>
      <c r="H1141" s="276">
        <v>2.3999999999999999</v>
      </c>
      <c r="I1141" s="277"/>
      <c r="J1141" s="273"/>
      <c r="K1141" s="273"/>
      <c r="L1141" s="278"/>
      <c r="M1141" s="279"/>
      <c r="N1141" s="280"/>
      <c r="O1141" s="280"/>
      <c r="P1141" s="280"/>
      <c r="Q1141" s="280"/>
      <c r="R1141" s="280"/>
      <c r="S1141" s="280"/>
      <c r="T1141" s="281"/>
      <c r="AT1141" s="282" t="s">
        <v>195</v>
      </c>
      <c r="AU1141" s="282" t="s">
        <v>85</v>
      </c>
      <c r="AV1141" s="14" t="s">
        <v>191</v>
      </c>
      <c r="AW1141" s="14" t="s">
        <v>39</v>
      </c>
      <c r="AX1141" s="14" t="s">
        <v>83</v>
      </c>
      <c r="AY1141" s="282" t="s">
        <v>184</v>
      </c>
    </row>
    <row r="1142" s="1" customFormat="1" ht="38.25" customHeight="1">
      <c r="B1142" s="47"/>
      <c r="C1142" s="236" t="s">
        <v>1553</v>
      </c>
      <c r="D1142" s="236" t="s">
        <v>186</v>
      </c>
      <c r="E1142" s="237" t="s">
        <v>1554</v>
      </c>
      <c r="F1142" s="238" t="s">
        <v>1555</v>
      </c>
      <c r="G1142" s="239" t="s">
        <v>370</v>
      </c>
      <c r="H1142" s="240">
        <v>16.399999999999999</v>
      </c>
      <c r="I1142" s="241"/>
      <c r="J1142" s="242">
        <f>ROUND(I1142*H1142,2)</f>
        <v>0</v>
      </c>
      <c r="K1142" s="238" t="s">
        <v>190</v>
      </c>
      <c r="L1142" s="73"/>
      <c r="M1142" s="243" t="s">
        <v>21</v>
      </c>
      <c r="N1142" s="244" t="s">
        <v>47</v>
      </c>
      <c r="O1142" s="48"/>
      <c r="P1142" s="245">
        <f>O1142*H1142</f>
        <v>0</v>
      </c>
      <c r="Q1142" s="245">
        <v>0</v>
      </c>
      <c r="R1142" s="245">
        <f>Q1142*H1142</f>
        <v>0</v>
      </c>
      <c r="S1142" s="245">
        <v>0.042000000000000003</v>
      </c>
      <c r="T1142" s="246">
        <f>S1142*H1142</f>
        <v>0.68879999999999997</v>
      </c>
      <c r="AR1142" s="25" t="s">
        <v>191</v>
      </c>
      <c r="AT1142" s="25" t="s">
        <v>186</v>
      </c>
      <c r="AU1142" s="25" t="s">
        <v>85</v>
      </c>
      <c r="AY1142" s="25" t="s">
        <v>184</v>
      </c>
      <c r="BE1142" s="247">
        <f>IF(N1142="základní",J1142,0)</f>
        <v>0</v>
      </c>
      <c r="BF1142" s="247">
        <f>IF(N1142="snížená",J1142,0)</f>
        <v>0</v>
      </c>
      <c r="BG1142" s="247">
        <f>IF(N1142="zákl. přenesená",J1142,0)</f>
        <v>0</v>
      </c>
      <c r="BH1142" s="247">
        <f>IF(N1142="sníž. přenesená",J1142,0)</f>
        <v>0</v>
      </c>
      <c r="BI1142" s="247">
        <f>IF(N1142="nulová",J1142,0)</f>
        <v>0</v>
      </c>
      <c r="BJ1142" s="25" t="s">
        <v>83</v>
      </c>
      <c r="BK1142" s="247">
        <f>ROUND(I1142*H1142,2)</f>
        <v>0</v>
      </c>
      <c r="BL1142" s="25" t="s">
        <v>191</v>
      </c>
      <c r="BM1142" s="25" t="s">
        <v>1556</v>
      </c>
    </row>
    <row r="1143" s="13" customFormat="1">
      <c r="B1143" s="262"/>
      <c r="C1143" s="263"/>
      <c r="D1143" s="248" t="s">
        <v>195</v>
      </c>
      <c r="E1143" s="264" t="s">
        <v>21</v>
      </c>
      <c r="F1143" s="265" t="s">
        <v>209</v>
      </c>
      <c r="G1143" s="263"/>
      <c r="H1143" s="264" t="s">
        <v>21</v>
      </c>
      <c r="I1143" s="266"/>
      <c r="J1143" s="263"/>
      <c r="K1143" s="263"/>
      <c r="L1143" s="267"/>
      <c r="M1143" s="268"/>
      <c r="N1143" s="269"/>
      <c r="O1143" s="269"/>
      <c r="P1143" s="269"/>
      <c r="Q1143" s="269"/>
      <c r="R1143" s="269"/>
      <c r="S1143" s="269"/>
      <c r="T1143" s="270"/>
      <c r="AT1143" s="271" t="s">
        <v>195</v>
      </c>
      <c r="AU1143" s="271" t="s">
        <v>85</v>
      </c>
      <c r="AV1143" s="13" t="s">
        <v>83</v>
      </c>
      <c r="AW1143" s="13" t="s">
        <v>39</v>
      </c>
      <c r="AX1143" s="13" t="s">
        <v>76</v>
      </c>
      <c r="AY1143" s="271" t="s">
        <v>184</v>
      </c>
    </row>
    <row r="1144" s="12" customFormat="1">
      <c r="B1144" s="251"/>
      <c r="C1144" s="252"/>
      <c r="D1144" s="248" t="s">
        <v>195</v>
      </c>
      <c r="E1144" s="253" t="s">
        <v>21</v>
      </c>
      <c r="F1144" s="254" t="s">
        <v>1557</v>
      </c>
      <c r="G1144" s="252"/>
      <c r="H1144" s="255">
        <v>16.399999999999999</v>
      </c>
      <c r="I1144" s="256"/>
      <c r="J1144" s="252"/>
      <c r="K1144" s="252"/>
      <c r="L1144" s="257"/>
      <c r="M1144" s="258"/>
      <c r="N1144" s="259"/>
      <c r="O1144" s="259"/>
      <c r="P1144" s="259"/>
      <c r="Q1144" s="259"/>
      <c r="R1144" s="259"/>
      <c r="S1144" s="259"/>
      <c r="T1144" s="260"/>
      <c r="AT1144" s="261" t="s">
        <v>195</v>
      </c>
      <c r="AU1144" s="261" t="s">
        <v>85</v>
      </c>
      <c r="AV1144" s="12" t="s">
        <v>85</v>
      </c>
      <c r="AW1144" s="12" t="s">
        <v>39</v>
      </c>
      <c r="AX1144" s="12" t="s">
        <v>83</v>
      </c>
      <c r="AY1144" s="261" t="s">
        <v>184</v>
      </c>
    </row>
    <row r="1145" s="1" customFormat="1" ht="38.25" customHeight="1">
      <c r="B1145" s="47"/>
      <c r="C1145" s="236" t="s">
        <v>1558</v>
      </c>
      <c r="D1145" s="236" t="s">
        <v>186</v>
      </c>
      <c r="E1145" s="237" t="s">
        <v>1559</v>
      </c>
      <c r="F1145" s="238" t="s">
        <v>1560</v>
      </c>
      <c r="G1145" s="239" t="s">
        <v>370</v>
      </c>
      <c r="H1145" s="240">
        <v>5.9500000000000002</v>
      </c>
      <c r="I1145" s="241"/>
      <c r="J1145" s="242">
        <f>ROUND(I1145*H1145,2)</f>
        <v>0</v>
      </c>
      <c r="K1145" s="238" t="s">
        <v>190</v>
      </c>
      <c r="L1145" s="73"/>
      <c r="M1145" s="243" t="s">
        <v>21</v>
      </c>
      <c r="N1145" s="244" t="s">
        <v>47</v>
      </c>
      <c r="O1145" s="48"/>
      <c r="P1145" s="245">
        <f>O1145*H1145</f>
        <v>0</v>
      </c>
      <c r="Q1145" s="245">
        <v>0</v>
      </c>
      <c r="R1145" s="245">
        <f>Q1145*H1145</f>
        <v>0</v>
      </c>
      <c r="S1145" s="245">
        <v>0.065000000000000002</v>
      </c>
      <c r="T1145" s="246">
        <f>S1145*H1145</f>
        <v>0.38675000000000004</v>
      </c>
      <c r="AR1145" s="25" t="s">
        <v>191</v>
      </c>
      <c r="AT1145" s="25" t="s">
        <v>186</v>
      </c>
      <c r="AU1145" s="25" t="s">
        <v>85</v>
      </c>
      <c r="AY1145" s="25" t="s">
        <v>184</v>
      </c>
      <c r="BE1145" s="247">
        <f>IF(N1145="základní",J1145,0)</f>
        <v>0</v>
      </c>
      <c r="BF1145" s="247">
        <f>IF(N1145="snížená",J1145,0)</f>
        <v>0</v>
      </c>
      <c r="BG1145" s="247">
        <f>IF(N1145="zákl. přenesená",J1145,0)</f>
        <v>0</v>
      </c>
      <c r="BH1145" s="247">
        <f>IF(N1145="sníž. přenesená",J1145,0)</f>
        <v>0</v>
      </c>
      <c r="BI1145" s="247">
        <f>IF(N1145="nulová",J1145,0)</f>
        <v>0</v>
      </c>
      <c r="BJ1145" s="25" t="s">
        <v>83</v>
      </c>
      <c r="BK1145" s="247">
        <f>ROUND(I1145*H1145,2)</f>
        <v>0</v>
      </c>
      <c r="BL1145" s="25" t="s">
        <v>191</v>
      </c>
      <c r="BM1145" s="25" t="s">
        <v>1561</v>
      </c>
    </row>
    <row r="1146" s="12" customFormat="1">
      <c r="B1146" s="251"/>
      <c r="C1146" s="252"/>
      <c r="D1146" s="248" t="s">
        <v>195</v>
      </c>
      <c r="E1146" s="253" t="s">
        <v>21</v>
      </c>
      <c r="F1146" s="254" t="s">
        <v>1562</v>
      </c>
      <c r="G1146" s="252"/>
      <c r="H1146" s="255">
        <v>5.9500000000000002</v>
      </c>
      <c r="I1146" s="256"/>
      <c r="J1146" s="252"/>
      <c r="K1146" s="252"/>
      <c r="L1146" s="257"/>
      <c r="M1146" s="258"/>
      <c r="N1146" s="259"/>
      <c r="O1146" s="259"/>
      <c r="P1146" s="259"/>
      <c r="Q1146" s="259"/>
      <c r="R1146" s="259"/>
      <c r="S1146" s="259"/>
      <c r="T1146" s="260"/>
      <c r="AT1146" s="261" t="s">
        <v>195</v>
      </c>
      <c r="AU1146" s="261" t="s">
        <v>85</v>
      </c>
      <c r="AV1146" s="12" t="s">
        <v>85</v>
      </c>
      <c r="AW1146" s="12" t="s">
        <v>39</v>
      </c>
      <c r="AX1146" s="12" t="s">
        <v>83</v>
      </c>
      <c r="AY1146" s="261" t="s">
        <v>184</v>
      </c>
    </row>
    <row r="1147" s="1" customFormat="1" ht="25.5" customHeight="1">
      <c r="B1147" s="47"/>
      <c r="C1147" s="236" t="s">
        <v>1563</v>
      </c>
      <c r="D1147" s="236" t="s">
        <v>186</v>
      </c>
      <c r="E1147" s="237" t="s">
        <v>1564</v>
      </c>
      <c r="F1147" s="238" t="s">
        <v>1565</v>
      </c>
      <c r="G1147" s="239" t="s">
        <v>370</v>
      </c>
      <c r="H1147" s="240">
        <v>24.370000000000001</v>
      </c>
      <c r="I1147" s="241"/>
      <c r="J1147" s="242">
        <f>ROUND(I1147*H1147,2)</f>
        <v>0</v>
      </c>
      <c r="K1147" s="238" t="s">
        <v>190</v>
      </c>
      <c r="L1147" s="73"/>
      <c r="M1147" s="243" t="s">
        <v>21</v>
      </c>
      <c r="N1147" s="244" t="s">
        <v>47</v>
      </c>
      <c r="O1147" s="48"/>
      <c r="P1147" s="245">
        <f>O1147*H1147</f>
        <v>0</v>
      </c>
      <c r="Q1147" s="245">
        <v>0</v>
      </c>
      <c r="R1147" s="245">
        <f>Q1147*H1147</f>
        <v>0</v>
      </c>
      <c r="S1147" s="245">
        <v>0.036999999999999998</v>
      </c>
      <c r="T1147" s="246">
        <f>S1147*H1147</f>
        <v>0.90168999999999999</v>
      </c>
      <c r="AR1147" s="25" t="s">
        <v>191</v>
      </c>
      <c r="AT1147" s="25" t="s">
        <v>186</v>
      </c>
      <c r="AU1147" s="25" t="s">
        <v>85</v>
      </c>
      <c r="AY1147" s="25" t="s">
        <v>184</v>
      </c>
      <c r="BE1147" s="247">
        <f>IF(N1147="základní",J1147,0)</f>
        <v>0</v>
      </c>
      <c r="BF1147" s="247">
        <f>IF(N1147="snížená",J1147,0)</f>
        <v>0</v>
      </c>
      <c r="BG1147" s="247">
        <f>IF(N1147="zákl. přenesená",J1147,0)</f>
        <v>0</v>
      </c>
      <c r="BH1147" s="247">
        <f>IF(N1147="sníž. přenesená",J1147,0)</f>
        <v>0</v>
      </c>
      <c r="BI1147" s="247">
        <f>IF(N1147="nulová",J1147,0)</f>
        <v>0</v>
      </c>
      <c r="BJ1147" s="25" t="s">
        <v>83</v>
      </c>
      <c r="BK1147" s="247">
        <f>ROUND(I1147*H1147,2)</f>
        <v>0</v>
      </c>
      <c r="BL1147" s="25" t="s">
        <v>191</v>
      </c>
      <c r="BM1147" s="25" t="s">
        <v>1566</v>
      </c>
    </row>
    <row r="1148" s="13" customFormat="1">
      <c r="B1148" s="262"/>
      <c r="C1148" s="263"/>
      <c r="D1148" s="248" t="s">
        <v>195</v>
      </c>
      <c r="E1148" s="264" t="s">
        <v>21</v>
      </c>
      <c r="F1148" s="265" t="s">
        <v>216</v>
      </c>
      <c r="G1148" s="263"/>
      <c r="H1148" s="264" t="s">
        <v>21</v>
      </c>
      <c r="I1148" s="266"/>
      <c r="J1148" s="263"/>
      <c r="K1148" s="263"/>
      <c r="L1148" s="267"/>
      <c r="M1148" s="268"/>
      <c r="N1148" s="269"/>
      <c r="O1148" s="269"/>
      <c r="P1148" s="269"/>
      <c r="Q1148" s="269"/>
      <c r="R1148" s="269"/>
      <c r="S1148" s="269"/>
      <c r="T1148" s="270"/>
      <c r="AT1148" s="271" t="s">
        <v>195</v>
      </c>
      <c r="AU1148" s="271" t="s">
        <v>85</v>
      </c>
      <c r="AV1148" s="13" t="s">
        <v>83</v>
      </c>
      <c r="AW1148" s="13" t="s">
        <v>39</v>
      </c>
      <c r="AX1148" s="13" t="s">
        <v>76</v>
      </c>
      <c r="AY1148" s="271" t="s">
        <v>184</v>
      </c>
    </row>
    <row r="1149" s="12" customFormat="1">
      <c r="B1149" s="251"/>
      <c r="C1149" s="252"/>
      <c r="D1149" s="248" t="s">
        <v>195</v>
      </c>
      <c r="E1149" s="253" t="s">
        <v>21</v>
      </c>
      <c r="F1149" s="254" t="s">
        <v>1567</v>
      </c>
      <c r="G1149" s="252"/>
      <c r="H1149" s="255">
        <v>24.370000000000001</v>
      </c>
      <c r="I1149" s="256"/>
      <c r="J1149" s="252"/>
      <c r="K1149" s="252"/>
      <c r="L1149" s="257"/>
      <c r="M1149" s="258"/>
      <c r="N1149" s="259"/>
      <c r="O1149" s="259"/>
      <c r="P1149" s="259"/>
      <c r="Q1149" s="259"/>
      <c r="R1149" s="259"/>
      <c r="S1149" s="259"/>
      <c r="T1149" s="260"/>
      <c r="AT1149" s="261" t="s">
        <v>195</v>
      </c>
      <c r="AU1149" s="261" t="s">
        <v>85</v>
      </c>
      <c r="AV1149" s="12" t="s">
        <v>85</v>
      </c>
      <c r="AW1149" s="12" t="s">
        <v>39</v>
      </c>
      <c r="AX1149" s="12" t="s">
        <v>83</v>
      </c>
      <c r="AY1149" s="261" t="s">
        <v>184</v>
      </c>
    </row>
    <row r="1150" s="1" customFormat="1" ht="38.25" customHeight="1">
      <c r="B1150" s="47"/>
      <c r="C1150" s="236" t="s">
        <v>1568</v>
      </c>
      <c r="D1150" s="236" t="s">
        <v>186</v>
      </c>
      <c r="E1150" s="237" t="s">
        <v>1569</v>
      </c>
      <c r="F1150" s="238" t="s">
        <v>1570</v>
      </c>
      <c r="G1150" s="239" t="s">
        <v>189</v>
      </c>
      <c r="H1150" s="240">
        <v>18</v>
      </c>
      <c r="I1150" s="241"/>
      <c r="J1150" s="242">
        <f>ROUND(I1150*H1150,2)</f>
        <v>0</v>
      </c>
      <c r="K1150" s="238" t="s">
        <v>190</v>
      </c>
      <c r="L1150" s="73"/>
      <c r="M1150" s="243" t="s">
        <v>21</v>
      </c>
      <c r="N1150" s="244" t="s">
        <v>47</v>
      </c>
      <c r="O1150" s="48"/>
      <c r="P1150" s="245">
        <f>O1150*H1150</f>
        <v>0</v>
      </c>
      <c r="Q1150" s="245">
        <v>0</v>
      </c>
      <c r="R1150" s="245">
        <f>Q1150*H1150</f>
        <v>0</v>
      </c>
      <c r="S1150" s="245">
        <v>0.0070000000000000001</v>
      </c>
      <c r="T1150" s="246">
        <f>S1150*H1150</f>
        <v>0.126</v>
      </c>
      <c r="AR1150" s="25" t="s">
        <v>191</v>
      </c>
      <c r="AT1150" s="25" t="s">
        <v>186</v>
      </c>
      <c r="AU1150" s="25" t="s">
        <v>85</v>
      </c>
      <c r="AY1150" s="25" t="s">
        <v>184</v>
      </c>
      <c r="BE1150" s="247">
        <f>IF(N1150="základní",J1150,0)</f>
        <v>0</v>
      </c>
      <c r="BF1150" s="247">
        <f>IF(N1150="snížená",J1150,0)</f>
        <v>0</v>
      </c>
      <c r="BG1150" s="247">
        <f>IF(N1150="zákl. přenesená",J1150,0)</f>
        <v>0</v>
      </c>
      <c r="BH1150" s="247">
        <f>IF(N1150="sníž. přenesená",J1150,0)</f>
        <v>0</v>
      </c>
      <c r="BI1150" s="247">
        <f>IF(N1150="nulová",J1150,0)</f>
        <v>0</v>
      </c>
      <c r="BJ1150" s="25" t="s">
        <v>83</v>
      </c>
      <c r="BK1150" s="247">
        <f>ROUND(I1150*H1150,2)</f>
        <v>0</v>
      </c>
      <c r="BL1150" s="25" t="s">
        <v>191</v>
      </c>
      <c r="BM1150" s="25" t="s">
        <v>1571</v>
      </c>
    </row>
    <row r="1151" s="13" customFormat="1">
      <c r="B1151" s="262"/>
      <c r="C1151" s="263"/>
      <c r="D1151" s="248" t="s">
        <v>195</v>
      </c>
      <c r="E1151" s="264" t="s">
        <v>21</v>
      </c>
      <c r="F1151" s="265" t="s">
        <v>216</v>
      </c>
      <c r="G1151" s="263"/>
      <c r="H1151" s="264" t="s">
        <v>21</v>
      </c>
      <c r="I1151" s="266"/>
      <c r="J1151" s="263"/>
      <c r="K1151" s="263"/>
      <c r="L1151" s="267"/>
      <c r="M1151" s="268"/>
      <c r="N1151" s="269"/>
      <c r="O1151" s="269"/>
      <c r="P1151" s="269"/>
      <c r="Q1151" s="269"/>
      <c r="R1151" s="269"/>
      <c r="S1151" s="269"/>
      <c r="T1151" s="270"/>
      <c r="AT1151" s="271" t="s">
        <v>195</v>
      </c>
      <c r="AU1151" s="271" t="s">
        <v>85</v>
      </c>
      <c r="AV1151" s="13" t="s">
        <v>83</v>
      </c>
      <c r="AW1151" s="13" t="s">
        <v>39</v>
      </c>
      <c r="AX1151" s="13" t="s">
        <v>76</v>
      </c>
      <c r="AY1151" s="271" t="s">
        <v>184</v>
      </c>
    </row>
    <row r="1152" s="12" customFormat="1">
      <c r="B1152" s="251"/>
      <c r="C1152" s="252"/>
      <c r="D1152" s="248" t="s">
        <v>195</v>
      </c>
      <c r="E1152" s="253" t="s">
        <v>21</v>
      </c>
      <c r="F1152" s="254" t="s">
        <v>1572</v>
      </c>
      <c r="G1152" s="252"/>
      <c r="H1152" s="255">
        <v>18</v>
      </c>
      <c r="I1152" s="256"/>
      <c r="J1152" s="252"/>
      <c r="K1152" s="252"/>
      <c r="L1152" s="257"/>
      <c r="M1152" s="258"/>
      <c r="N1152" s="259"/>
      <c r="O1152" s="259"/>
      <c r="P1152" s="259"/>
      <c r="Q1152" s="259"/>
      <c r="R1152" s="259"/>
      <c r="S1152" s="259"/>
      <c r="T1152" s="260"/>
      <c r="AT1152" s="261" t="s">
        <v>195</v>
      </c>
      <c r="AU1152" s="261" t="s">
        <v>85</v>
      </c>
      <c r="AV1152" s="12" t="s">
        <v>85</v>
      </c>
      <c r="AW1152" s="12" t="s">
        <v>39</v>
      </c>
      <c r="AX1152" s="12" t="s">
        <v>83</v>
      </c>
      <c r="AY1152" s="261" t="s">
        <v>184</v>
      </c>
    </row>
    <row r="1153" s="1" customFormat="1" ht="38.25" customHeight="1">
      <c r="B1153" s="47"/>
      <c r="C1153" s="236" t="s">
        <v>1573</v>
      </c>
      <c r="D1153" s="236" t="s">
        <v>186</v>
      </c>
      <c r="E1153" s="237" t="s">
        <v>1574</v>
      </c>
      <c r="F1153" s="238" t="s">
        <v>1575</v>
      </c>
      <c r="G1153" s="239" t="s">
        <v>189</v>
      </c>
      <c r="H1153" s="240">
        <v>1</v>
      </c>
      <c r="I1153" s="241"/>
      <c r="J1153" s="242">
        <f>ROUND(I1153*H1153,2)</f>
        <v>0</v>
      </c>
      <c r="K1153" s="238" t="s">
        <v>190</v>
      </c>
      <c r="L1153" s="73"/>
      <c r="M1153" s="243" t="s">
        <v>21</v>
      </c>
      <c r="N1153" s="244" t="s">
        <v>47</v>
      </c>
      <c r="O1153" s="48"/>
      <c r="P1153" s="245">
        <f>O1153*H1153</f>
        <v>0</v>
      </c>
      <c r="Q1153" s="245">
        <v>0</v>
      </c>
      <c r="R1153" s="245">
        <f>Q1153*H1153</f>
        <v>0</v>
      </c>
      <c r="S1153" s="245">
        <v>0.044999999999999998</v>
      </c>
      <c r="T1153" s="246">
        <f>S1153*H1153</f>
        <v>0.044999999999999998</v>
      </c>
      <c r="AR1153" s="25" t="s">
        <v>191</v>
      </c>
      <c r="AT1153" s="25" t="s">
        <v>186</v>
      </c>
      <c r="AU1153" s="25" t="s">
        <v>85</v>
      </c>
      <c r="AY1153" s="25" t="s">
        <v>184</v>
      </c>
      <c r="BE1153" s="247">
        <f>IF(N1153="základní",J1153,0)</f>
        <v>0</v>
      </c>
      <c r="BF1153" s="247">
        <f>IF(N1153="snížená",J1153,0)</f>
        <v>0</v>
      </c>
      <c r="BG1153" s="247">
        <f>IF(N1153="zákl. přenesená",J1153,0)</f>
        <v>0</v>
      </c>
      <c r="BH1153" s="247">
        <f>IF(N1153="sníž. přenesená",J1153,0)</f>
        <v>0</v>
      </c>
      <c r="BI1153" s="247">
        <f>IF(N1153="nulová",J1153,0)</f>
        <v>0</v>
      </c>
      <c r="BJ1153" s="25" t="s">
        <v>83</v>
      </c>
      <c r="BK1153" s="247">
        <f>ROUND(I1153*H1153,2)</f>
        <v>0</v>
      </c>
      <c r="BL1153" s="25" t="s">
        <v>191</v>
      </c>
      <c r="BM1153" s="25" t="s">
        <v>1576</v>
      </c>
    </row>
    <row r="1154" s="13" customFormat="1">
      <c r="B1154" s="262"/>
      <c r="C1154" s="263"/>
      <c r="D1154" s="248" t="s">
        <v>195</v>
      </c>
      <c r="E1154" s="264" t="s">
        <v>21</v>
      </c>
      <c r="F1154" s="265" t="s">
        <v>216</v>
      </c>
      <c r="G1154" s="263"/>
      <c r="H1154" s="264" t="s">
        <v>21</v>
      </c>
      <c r="I1154" s="266"/>
      <c r="J1154" s="263"/>
      <c r="K1154" s="263"/>
      <c r="L1154" s="267"/>
      <c r="M1154" s="268"/>
      <c r="N1154" s="269"/>
      <c r="O1154" s="269"/>
      <c r="P1154" s="269"/>
      <c r="Q1154" s="269"/>
      <c r="R1154" s="269"/>
      <c r="S1154" s="269"/>
      <c r="T1154" s="270"/>
      <c r="AT1154" s="271" t="s">
        <v>195</v>
      </c>
      <c r="AU1154" s="271" t="s">
        <v>85</v>
      </c>
      <c r="AV1154" s="13" t="s">
        <v>83</v>
      </c>
      <c r="AW1154" s="13" t="s">
        <v>39</v>
      </c>
      <c r="AX1154" s="13" t="s">
        <v>76</v>
      </c>
      <c r="AY1154" s="271" t="s">
        <v>184</v>
      </c>
    </row>
    <row r="1155" s="12" customFormat="1">
      <c r="B1155" s="251"/>
      <c r="C1155" s="252"/>
      <c r="D1155" s="248" t="s">
        <v>195</v>
      </c>
      <c r="E1155" s="253" t="s">
        <v>21</v>
      </c>
      <c r="F1155" s="254" t="s">
        <v>1577</v>
      </c>
      <c r="G1155" s="252"/>
      <c r="H1155" s="255">
        <v>1</v>
      </c>
      <c r="I1155" s="256"/>
      <c r="J1155" s="252"/>
      <c r="K1155" s="252"/>
      <c r="L1155" s="257"/>
      <c r="M1155" s="258"/>
      <c r="N1155" s="259"/>
      <c r="O1155" s="259"/>
      <c r="P1155" s="259"/>
      <c r="Q1155" s="259"/>
      <c r="R1155" s="259"/>
      <c r="S1155" s="259"/>
      <c r="T1155" s="260"/>
      <c r="AT1155" s="261" t="s">
        <v>195</v>
      </c>
      <c r="AU1155" s="261" t="s">
        <v>85</v>
      </c>
      <c r="AV1155" s="12" t="s">
        <v>85</v>
      </c>
      <c r="AW1155" s="12" t="s">
        <v>39</v>
      </c>
      <c r="AX1155" s="12" t="s">
        <v>83</v>
      </c>
      <c r="AY1155" s="261" t="s">
        <v>184</v>
      </c>
    </row>
    <row r="1156" s="1" customFormat="1" ht="25.5" customHeight="1">
      <c r="B1156" s="47"/>
      <c r="C1156" s="236" t="s">
        <v>1578</v>
      </c>
      <c r="D1156" s="236" t="s">
        <v>186</v>
      </c>
      <c r="E1156" s="237" t="s">
        <v>1579</v>
      </c>
      <c r="F1156" s="238" t="s">
        <v>1580</v>
      </c>
      <c r="G1156" s="239" t="s">
        <v>315</v>
      </c>
      <c r="H1156" s="240">
        <v>38.625999999999998</v>
      </c>
      <c r="I1156" s="241"/>
      <c r="J1156" s="242">
        <f>ROUND(I1156*H1156,2)</f>
        <v>0</v>
      </c>
      <c r="K1156" s="238" t="s">
        <v>190</v>
      </c>
      <c r="L1156" s="73"/>
      <c r="M1156" s="243" t="s">
        <v>21</v>
      </c>
      <c r="N1156" s="244" t="s">
        <v>47</v>
      </c>
      <c r="O1156" s="48"/>
      <c r="P1156" s="245">
        <f>O1156*H1156</f>
        <v>0</v>
      </c>
      <c r="Q1156" s="245">
        <v>0</v>
      </c>
      <c r="R1156" s="245">
        <f>Q1156*H1156</f>
        <v>0</v>
      </c>
      <c r="S1156" s="245">
        <v>0.01</v>
      </c>
      <c r="T1156" s="246">
        <f>S1156*H1156</f>
        <v>0.38625999999999999</v>
      </c>
      <c r="AR1156" s="25" t="s">
        <v>191</v>
      </c>
      <c r="AT1156" s="25" t="s">
        <v>186</v>
      </c>
      <c r="AU1156" s="25" t="s">
        <v>85</v>
      </c>
      <c r="AY1156" s="25" t="s">
        <v>184</v>
      </c>
      <c r="BE1156" s="247">
        <f>IF(N1156="základní",J1156,0)</f>
        <v>0</v>
      </c>
      <c r="BF1156" s="247">
        <f>IF(N1156="snížená",J1156,0)</f>
        <v>0</v>
      </c>
      <c r="BG1156" s="247">
        <f>IF(N1156="zákl. přenesená",J1156,0)</f>
        <v>0</v>
      </c>
      <c r="BH1156" s="247">
        <f>IF(N1156="sníž. přenesená",J1156,0)</f>
        <v>0</v>
      </c>
      <c r="BI1156" s="247">
        <f>IF(N1156="nulová",J1156,0)</f>
        <v>0</v>
      </c>
      <c r="BJ1156" s="25" t="s">
        <v>83</v>
      </c>
      <c r="BK1156" s="247">
        <f>ROUND(I1156*H1156,2)</f>
        <v>0</v>
      </c>
      <c r="BL1156" s="25" t="s">
        <v>191</v>
      </c>
      <c r="BM1156" s="25" t="s">
        <v>1581</v>
      </c>
    </row>
    <row r="1157" s="1" customFormat="1">
      <c r="B1157" s="47"/>
      <c r="C1157" s="75"/>
      <c r="D1157" s="248" t="s">
        <v>193</v>
      </c>
      <c r="E1157" s="75"/>
      <c r="F1157" s="249" t="s">
        <v>1582</v>
      </c>
      <c r="G1157" s="75"/>
      <c r="H1157" s="75"/>
      <c r="I1157" s="204"/>
      <c r="J1157" s="75"/>
      <c r="K1157" s="75"/>
      <c r="L1157" s="73"/>
      <c r="M1157" s="250"/>
      <c r="N1157" s="48"/>
      <c r="O1157" s="48"/>
      <c r="P1157" s="48"/>
      <c r="Q1157" s="48"/>
      <c r="R1157" s="48"/>
      <c r="S1157" s="48"/>
      <c r="T1157" s="96"/>
      <c r="AT1157" s="25" t="s">
        <v>193</v>
      </c>
      <c r="AU1157" s="25" t="s">
        <v>85</v>
      </c>
    </row>
    <row r="1158" s="12" customFormat="1">
      <c r="B1158" s="251"/>
      <c r="C1158" s="252"/>
      <c r="D1158" s="248" t="s">
        <v>195</v>
      </c>
      <c r="E1158" s="253" t="s">
        <v>21</v>
      </c>
      <c r="F1158" s="254" t="s">
        <v>1583</v>
      </c>
      <c r="G1158" s="252"/>
      <c r="H1158" s="255">
        <v>38.625999999999998</v>
      </c>
      <c r="I1158" s="256"/>
      <c r="J1158" s="252"/>
      <c r="K1158" s="252"/>
      <c r="L1158" s="257"/>
      <c r="M1158" s="258"/>
      <c r="N1158" s="259"/>
      <c r="O1158" s="259"/>
      <c r="P1158" s="259"/>
      <c r="Q1158" s="259"/>
      <c r="R1158" s="259"/>
      <c r="S1158" s="259"/>
      <c r="T1158" s="260"/>
      <c r="AT1158" s="261" t="s">
        <v>195</v>
      </c>
      <c r="AU1158" s="261" t="s">
        <v>85</v>
      </c>
      <c r="AV1158" s="12" t="s">
        <v>85</v>
      </c>
      <c r="AW1158" s="12" t="s">
        <v>39</v>
      </c>
      <c r="AX1158" s="12" t="s">
        <v>83</v>
      </c>
      <c r="AY1158" s="261" t="s">
        <v>184</v>
      </c>
    </row>
    <row r="1159" s="1" customFormat="1" ht="25.5" customHeight="1">
      <c r="B1159" s="47"/>
      <c r="C1159" s="236" t="s">
        <v>1584</v>
      </c>
      <c r="D1159" s="236" t="s">
        <v>186</v>
      </c>
      <c r="E1159" s="237" t="s">
        <v>1585</v>
      </c>
      <c r="F1159" s="238" t="s">
        <v>1586</v>
      </c>
      <c r="G1159" s="239" t="s">
        <v>315</v>
      </c>
      <c r="H1159" s="240">
        <v>8.1899999999999995</v>
      </c>
      <c r="I1159" s="241"/>
      <c r="J1159" s="242">
        <f>ROUND(I1159*H1159,2)</f>
        <v>0</v>
      </c>
      <c r="K1159" s="238" t="s">
        <v>190</v>
      </c>
      <c r="L1159" s="73"/>
      <c r="M1159" s="243" t="s">
        <v>21</v>
      </c>
      <c r="N1159" s="244" t="s">
        <v>47</v>
      </c>
      <c r="O1159" s="48"/>
      <c r="P1159" s="245">
        <f>O1159*H1159</f>
        <v>0</v>
      </c>
      <c r="Q1159" s="245">
        <v>0</v>
      </c>
      <c r="R1159" s="245">
        <f>Q1159*H1159</f>
        <v>0</v>
      </c>
      <c r="S1159" s="245">
        <v>0.050000000000000003</v>
      </c>
      <c r="T1159" s="246">
        <f>S1159*H1159</f>
        <v>0.40949999999999998</v>
      </c>
      <c r="AR1159" s="25" t="s">
        <v>191</v>
      </c>
      <c r="AT1159" s="25" t="s">
        <v>186</v>
      </c>
      <c r="AU1159" s="25" t="s">
        <v>85</v>
      </c>
      <c r="AY1159" s="25" t="s">
        <v>184</v>
      </c>
      <c r="BE1159" s="247">
        <f>IF(N1159="základní",J1159,0)</f>
        <v>0</v>
      </c>
      <c r="BF1159" s="247">
        <f>IF(N1159="snížená",J1159,0)</f>
        <v>0</v>
      </c>
      <c r="BG1159" s="247">
        <f>IF(N1159="zákl. přenesená",J1159,0)</f>
        <v>0</v>
      </c>
      <c r="BH1159" s="247">
        <f>IF(N1159="sníž. přenesená",J1159,0)</f>
        <v>0</v>
      </c>
      <c r="BI1159" s="247">
        <f>IF(N1159="nulová",J1159,0)</f>
        <v>0</v>
      </c>
      <c r="BJ1159" s="25" t="s">
        <v>83</v>
      </c>
      <c r="BK1159" s="247">
        <f>ROUND(I1159*H1159,2)</f>
        <v>0</v>
      </c>
      <c r="BL1159" s="25" t="s">
        <v>191</v>
      </c>
      <c r="BM1159" s="25" t="s">
        <v>1587</v>
      </c>
    </row>
    <row r="1160" s="1" customFormat="1">
      <c r="B1160" s="47"/>
      <c r="C1160" s="75"/>
      <c r="D1160" s="248" t="s">
        <v>193</v>
      </c>
      <c r="E1160" s="75"/>
      <c r="F1160" s="249" t="s">
        <v>1582</v>
      </c>
      <c r="G1160" s="75"/>
      <c r="H1160" s="75"/>
      <c r="I1160" s="204"/>
      <c r="J1160" s="75"/>
      <c r="K1160" s="75"/>
      <c r="L1160" s="73"/>
      <c r="M1160" s="250"/>
      <c r="N1160" s="48"/>
      <c r="O1160" s="48"/>
      <c r="P1160" s="48"/>
      <c r="Q1160" s="48"/>
      <c r="R1160" s="48"/>
      <c r="S1160" s="48"/>
      <c r="T1160" s="96"/>
      <c r="AT1160" s="25" t="s">
        <v>193</v>
      </c>
      <c r="AU1160" s="25" t="s">
        <v>85</v>
      </c>
    </row>
    <row r="1161" s="12" customFormat="1">
      <c r="B1161" s="251"/>
      <c r="C1161" s="252"/>
      <c r="D1161" s="248" t="s">
        <v>195</v>
      </c>
      <c r="E1161" s="253" t="s">
        <v>21</v>
      </c>
      <c r="F1161" s="254" t="s">
        <v>745</v>
      </c>
      <c r="G1161" s="252"/>
      <c r="H1161" s="255">
        <v>8.1899999999999995</v>
      </c>
      <c r="I1161" s="256"/>
      <c r="J1161" s="252"/>
      <c r="K1161" s="252"/>
      <c r="L1161" s="257"/>
      <c r="M1161" s="258"/>
      <c r="N1161" s="259"/>
      <c r="O1161" s="259"/>
      <c r="P1161" s="259"/>
      <c r="Q1161" s="259"/>
      <c r="R1161" s="259"/>
      <c r="S1161" s="259"/>
      <c r="T1161" s="260"/>
      <c r="AT1161" s="261" t="s">
        <v>195</v>
      </c>
      <c r="AU1161" s="261" t="s">
        <v>85</v>
      </c>
      <c r="AV1161" s="12" t="s">
        <v>85</v>
      </c>
      <c r="AW1161" s="12" t="s">
        <v>39</v>
      </c>
      <c r="AX1161" s="12" t="s">
        <v>83</v>
      </c>
      <c r="AY1161" s="261" t="s">
        <v>184</v>
      </c>
    </row>
    <row r="1162" s="1" customFormat="1" ht="25.5" customHeight="1">
      <c r="B1162" s="47"/>
      <c r="C1162" s="236" t="s">
        <v>1588</v>
      </c>
      <c r="D1162" s="236" t="s">
        <v>186</v>
      </c>
      <c r="E1162" s="237" t="s">
        <v>1589</v>
      </c>
      <c r="F1162" s="238" t="s">
        <v>1590</v>
      </c>
      <c r="G1162" s="239" t="s">
        <v>315</v>
      </c>
      <c r="H1162" s="240">
        <v>68.221000000000004</v>
      </c>
      <c r="I1162" s="241"/>
      <c r="J1162" s="242">
        <f>ROUND(I1162*H1162,2)</f>
        <v>0</v>
      </c>
      <c r="K1162" s="238" t="s">
        <v>190</v>
      </c>
      <c r="L1162" s="73"/>
      <c r="M1162" s="243" t="s">
        <v>21</v>
      </c>
      <c r="N1162" s="244" t="s">
        <v>47</v>
      </c>
      <c r="O1162" s="48"/>
      <c r="P1162" s="245">
        <f>O1162*H1162</f>
        <v>0</v>
      </c>
      <c r="Q1162" s="245">
        <v>0</v>
      </c>
      <c r="R1162" s="245">
        <f>Q1162*H1162</f>
        <v>0</v>
      </c>
      <c r="S1162" s="245">
        <v>0.002</v>
      </c>
      <c r="T1162" s="246">
        <f>S1162*H1162</f>
        <v>0.13644200000000001</v>
      </c>
      <c r="AR1162" s="25" t="s">
        <v>191</v>
      </c>
      <c r="AT1162" s="25" t="s">
        <v>186</v>
      </c>
      <c r="AU1162" s="25" t="s">
        <v>85</v>
      </c>
      <c r="AY1162" s="25" t="s">
        <v>184</v>
      </c>
      <c r="BE1162" s="247">
        <f>IF(N1162="základní",J1162,0)</f>
        <v>0</v>
      </c>
      <c r="BF1162" s="247">
        <f>IF(N1162="snížená",J1162,0)</f>
        <v>0</v>
      </c>
      <c r="BG1162" s="247">
        <f>IF(N1162="zákl. přenesená",J1162,0)</f>
        <v>0</v>
      </c>
      <c r="BH1162" s="247">
        <f>IF(N1162="sníž. přenesená",J1162,0)</f>
        <v>0</v>
      </c>
      <c r="BI1162" s="247">
        <f>IF(N1162="nulová",J1162,0)</f>
        <v>0</v>
      </c>
      <c r="BJ1162" s="25" t="s">
        <v>83</v>
      </c>
      <c r="BK1162" s="247">
        <f>ROUND(I1162*H1162,2)</f>
        <v>0</v>
      </c>
      <c r="BL1162" s="25" t="s">
        <v>191</v>
      </c>
      <c r="BM1162" s="25" t="s">
        <v>1591</v>
      </c>
    </row>
    <row r="1163" s="1" customFormat="1">
      <c r="B1163" s="47"/>
      <c r="C1163" s="75"/>
      <c r="D1163" s="248" t="s">
        <v>193</v>
      </c>
      <c r="E1163" s="75"/>
      <c r="F1163" s="249" t="s">
        <v>1582</v>
      </c>
      <c r="G1163" s="75"/>
      <c r="H1163" s="75"/>
      <c r="I1163" s="204"/>
      <c r="J1163" s="75"/>
      <c r="K1163" s="75"/>
      <c r="L1163" s="73"/>
      <c r="M1163" s="250"/>
      <c r="N1163" s="48"/>
      <c r="O1163" s="48"/>
      <c r="P1163" s="48"/>
      <c r="Q1163" s="48"/>
      <c r="R1163" s="48"/>
      <c r="S1163" s="48"/>
      <c r="T1163" s="96"/>
      <c r="AT1163" s="25" t="s">
        <v>193</v>
      </c>
      <c r="AU1163" s="25" t="s">
        <v>85</v>
      </c>
    </row>
    <row r="1164" s="12" customFormat="1">
      <c r="B1164" s="251"/>
      <c r="C1164" s="252"/>
      <c r="D1164" s="248" t="s">
        <v>195</v>
      </c>
      <c r="E1164" s="253" t="s">
        <v>21</v>
      </c>
      <c r="F1164" s="254" t="s">
        <v>775</v>
      </c>
      <c r="G1164" s="252"/>
      <c r="H1164" s="255">
        <v>68.221000000000004</v>
      </c>
      <c r="I1164" s="256"/>
      <c r="J1164" s="252"/>
      <c r="K1164" s="252"/>
      <c r="L1164" s="257"/>
      <c r="M1164" s="258"/>
      <c r="N1164" s="259"/>
      <c r="O1164" s="259"/>
      <c r="P1164" s="259"/>
      <c r="Q1164" s="259"/>
      <c r="R1164" s="259"/>
      <c r="S1164" s="259"/>
      <c r="T1164" s="260"/>
      <c r="AT1164" s="261" t="s">
        <v>195</v>
      </c>
      <c r="AU1164" s="261" t="s">
        <v>85</v>
      </c>
      <c r="AV1164" s="12" t="s">
        <v>85</v>
      </c>
      <c r="AW1164" s="12" t="s">
        <v>39</v>
      </c>
      <c r="AX1164" s="12" t="s">
        <v>83</v>
      </c>
      <c r="AY1164" s="261" t="s">
        <v>184</v>
      </c>
    </row>
    <row r="1165" s="1" customFormat="1" ht="25.5" customHeight="1">
      <c r="B1165" s="47"/>
      <c r="C1165" s="236" t="s">
        <v>1592</v>
      </c>
      <c r="D1165" s="236" t="s">
        <v>186</v>
      </c>
      <c r="E1165" s="237" t="s">
        <v>1593</v>
      </c>
      <c r="F1165" s="238" t="s">
        <v>1594</v>
      </c>
      <c r="G1165" s="239" t="s">
        <v>315</v>
      </c>
      <c r="H1165" s="240">
        <v>381.98700000000002</v>
      </c>
      <c r="I1165" s="241"/>
      <c r="J1165" s="242">
        <f>ROUND(I1165*H1165,2)</f>
        <v>0</v>
      </c>
      <c r="K1165" s="238" t="s">
        <v>190</v>
      </c>
      <c r="L1165" s="73"/>
      <c r="M1165" s="243" t="s">
        <v>21</v>
      </c>
      <c r="N1165" s="244" t="s">
        <v>47</v>
      </c>
      <c r="O1165" s="48"/>
      <c r="P1165" s="245">
        <f>O1165*H1165</f>
        <v>0</v>
      </c>
      <c r="Q1165" s="245">
        <v>0</v>
      </c>
      <c r="R1165" s="245">
        <f>Q1165*H1165</f>
        <v>0</v>
      </c>
      <c r="S1165" s="245">
        <v>0.01</v>
      </c>
      <c r="T1165" s="246">
        <f>S1165*H1165</f>
        <v>3.8198700000000003</v>
      </c>
      <c r="AR1165" s="25" t="s">
        <v>191</v>
      </c>
      <c r="AT1165" s="25" t="s">
        <v>186</v>
      </c>
      <c r="AU1165" s="25" t="s">
        <v>85</v>
      </c>
      <c r="AY1165" s="25" t="s">
        <v>184</v>
      </c>
      <c r="BE1165" s="247">
        <f>IF(N1165="základní",J1165,0)</f>
        <v>0</v>
      </c>
      <c r="BF1165" s="247">
        <f>IF(N1165="snížená",J1165,0)</f>
        <v>0</v>
      </c>
      <c r="BG1165" s="247">
        <f>IF(N1165="zákl. přenesená",J1165,0)</f>
        <v>0</v>
      </c>
      <c r="BH1165" s="247">
        <f>IF(N1165="sníž. přenesená",J1165,0)</f>
        <v>0</v>
      </c>
      <c r="BI1165" s="247">
        <f>IF(N1165="nulová",J1165,0)</f>
        <v>0</v>
      </c>
      <c r="BJ1165" s="25" t="s">
        <v>83</v>
      </c>
      <c r="BK1165" s="247">
        <f>ROUND(I1165*H1165,2)</f>
        <v>0</v>
      </c>
      <c r="BL1165" s="25" t="s">
        <v>191</v>
      </c>
      <c r="BM1165" s="25" t="s">
        <v>1595</v>
      </c>
    </row>
    <row r="1166" s="1" customFormat="1">
      <c r="B1166" s="47"/>
      <c r="C1166" s="75"/>
      <c r="D1166" s="248" t="s">
        <v>193</v>
      </c>
      <c r="E1166" s="75"/>
      <c r="F1166" s="249" t="s">
        <v>1582</v>
      </c>
      <c r="G1166" s="75"/>
      <c r="H1166" s="75"/>
      <c r="I1166" s="204"/>
      <c r="J1166" s="75"/>
      <c r="K1166" s="75"/>
      <c r="L1166" s="73"/>
      <c r="M1166" s="250"/>
      <c r="N1166" s="48"/>
      <c r="O1166" s="48"/>
      <c r="P1166" s="48"/>
      <c r="Q1166" s="48"/>
      <c r="R1166" s="48"/>
      <c r="S1166" s="48"/>
      <c r="T1166" s="96"/>
      <c r="AT1166" s="25" t="s">
        <v>193</v>
      </c>
      <c r="AU1166" s="25" t="s">
        <v>85</v>
      </c>
    </row>
    <row r="1167" s="12" customFormat="1">
      <c r="B1167" s="251"/>
      <c r="C1167" s="252"/>
      <c r="D1167" s="248" t="s">
        <v>195</v>
      </c>
      <c r="E1167" s="253" t="s">
        <v>21</v>
      </c>
      <c r="F1167" s="254" t="s">
        <v>1596</v>
      </c>
      <c r="G1167" s="252"/>
      <c r="H1167" s="255">
        <v>381.98700000000002</v>
      </c>
      <c r="I1167" s="256"/>
      <c r="J1167" s="252"/>
      <c r="K1167" s="252"/>
      <c r="L1167" s="257"/>
      <c r="M1167" s="258"/>
      <c r="N1167" s="259"/>
      <c r="O1167" s="259"/>
      <c r="P1167" s="259"/>
      <c r="Q1167" s="259"/>
      <c r="R1167" s="259"/>
      <c r="S1167" s="259"/>
      <c r="T1167" s="260"/>
      <c r="AT1167" s="261" t="s">
        <v>195</v>
      </c>
      <c r="AU1167" s="261" t="s">
        <v>85</v>
      </c>
      <c r="AV1167" s="12" t="s">
        <v>85</v>
      </c>
      <c r="AW1167" s="12" t="s">
        <v>39</v>
      </c>
      <c r="AX1167" s="12" t="s">
        <v>83</v>
      </c>
      <c r="AY1167" s="261" t="s">
        <v>184</v>
      </c>
    </row>
    <row r="1168" s="1" customFormat="1" ht="38.25" customHeight="1">
      <c r="B1168" s="47"/>
      <c r="C1168" s="236" t="s">
        <v>1597</v>
      </c>
      <c r="D1168" s="236" t="s">
        <v>186</v>
      </c>
      <c r="E1168" s="237" t="s">
        <v>1598</v>
      </c>
      <c r="F1168" s="238" t="s">
        <v>1599</v>
      </c>
      <c r="G1168" s="239" t="s">
        <v>315</v>
      </c>
      <c r="H1168" s="240">
        <v>28.838999999999999</v>
      </c>
      <c r="I1168" s="241"/>
      <c r="J1168" s="242">
        <f>ROUND(I1168*H1168,2)</f>
        <v>0</v>
      </c>
      <c r="K1168" s="238" t="s">
        <v>190</v>
      </c>
      <c r="L1168" s="73"/>
      <c r="M1168" s="243" t="s">
        <v>21</v>
      </c>
      <c r="N1168" s="244" t="s">
        <v>47</v>
      </c>
      <c r="O1168" s="48"/>
      <c r="P1168" s="245">
        <f>O1168*H1168</f>
        <v>0</v>
      </c>
      <c r="Q1168" s="245">
        <v>0</v>
      </c>
      <c r="R1168" s="245">
        <f>Q1168*H1168</f>
        <v>0</v>
      </c>
      <c r="S1168" s="245">
        <v>0.0050000000000000001</v>
      </c>
      <c r="T1168" s="246">
        <f>S1168*H1168</f>
        <v>0.14419499999999999</v>
      </c>
      <c r="AR1168" s="25" t="s">
        <v>191</v>
      </c>
      <c r="AT1168" s="25" t="s">
        <v>186</v>
      </c>
      <c r="AU1168" s="25" t="s">
        <v>85</v>
      </c>
      <c r="AY1168" s="25" t="s">
        <v>184</v>
      </c>
      <c r="BE1168" s="247">
        <f>IF(N1168="základní",J1168,0)</f>
        <v>0</v>
      </c>
      <c r="BF1168" s="247">
        <f>IF(N1168="snížená",J1168,0)</f>
        <v>0</v>
      </c>
      <c r="BG1168" s="247">
        <f>IF(N1168="zákl. přenesená",J1168,0)</f>
        <v>0</v>
      </c>
      <c r="BH1168" s="247">
        <f>IF(N1168="sníž. přenesená",J1168,0)</f>
        <v>0</v>
      </c>
      <c r="BI1168" s="247">
        <f>IF(N1168="nulová",J1168,0)</f>
        <v>0</v>
      </c>
      <c r="BJ1168" s="25" t="s">
        <v>83</v>
      </c>
      <c r="BK1168" s="247">
        <f>ROUND(I1168*H1168,2)</f>
        <v>0</v>
      </c>
      <c r="BL1168" s="25" t="s">
        <v>191</v>
      </c>
      <c r="BM1168" s="25" t="s">
        <v>1600</v>
      </c>
    </row>
    <row r="1169" s="12" customFormat="1">
      <c r="B1169" s="251"/>
      <c r="C1169" s="252"/>
      <c r="D1169" s="248" t="s">
        <v>195</v>
      </c>
      <c r="E1169" s="253" t="s">
        <v>21</v>
      </c>
      <c r="F1169" s="254" t="s">
        <v>1601</v>
      </c>
      <c r="G1169" s="252"/>
      <c r="H1169" s="255">
        <v>28.838999999999999</v>
      </c>
      <c r="I1169" s="256"/>
      <c r="J1169" s="252"/>
      <c r="K1169" s="252"/>
      <c r="L1169" s="257"/>
      <c r="M1169" s="258"/>
      <c r="N1169" s="259"/>
      <c r="O1169" s="259"/>
      <c r="P1169" s="259"/>
      <c r="Q1169" s="259"/>
      <c r="R1169" s="259"/>
      <c r="S1169" s="259"/>
      <c r="T1169" s="260"/>
      <c r="AT1169" s="261" t="s">
        <v>195</v>
      </c>
      <c r="AU1169" s="261" t="s">
        <v>85</v>
      </c>
      <c r="AV1169" s="12" t="s">
        <v>85</v>
      </c>
      <c r="AW1169" s="12" t="s">
        <v>39</v>
      </c>
      <c r="AX1169" s="12" t="s">
        <v>83</v>
      </c>
      <c r="AY1169" s="261" t="s">
        <v>184</v>
      </c>
    </row>
    <row r="1170" s="1" customFormat="1" ht="38.25" customHeight="1">
      <c r="B1170" s="47"/>
      <c r="C1170" s="236" t="s">
        <v>1602</v>
      </c>
      <c r="D1170" s="236" t="s">
        <v>186</v>
      </c>
      <c r="E1170" s="237" t="s">
        <v>1603</v>
      </c>
      <c r="F1170" s="238" t="s">
        <v>1604</v>
      </c>
      <c r="G1170" s="239" t="s">
        <v>315</v>
      </c>
      <c r="H1170" s="240">
        <v>82.742000000000004</v>
      </c>
      <c r="I1170" s="241"/>
      <c r="J1170" s="242">
        <f>ROUND(I1170*H1170,2)</f>
        <v>0</v>
      </c>
      <c r="K1170" s="238" t="s">
        <v>190</v>
      </c>
      <c r="L1170" s="73"/>
      <c r="M1170" s="243" t="s">
        <v>21</v>
      </c>
      <c r="N1170" s="244" t="s">
        <v>47</v>
      </c>
      <c r="O1170" s="48"/>
      <c r="P1170" s="245">
        <f>O1170*H1170</f>
        <v>0</v>
      </c>
      <c r="Q1170" s="245">
        <v>0</v>
      </c>
      <c r="R1170" s="245">
        <f>Q1170*H1170</f>
        <v>0</v>
      </c>
      <c r="S1170" s="245">
        <v>0.016</v>
      </c>
      <c r="T1170" s="246">
        <f>S1170*H1170</f>
        <v>1.3238720000000002</v>
      </c>
      <c r="AR1170" s="25" t="s">
        <v>191</v>
      </c>
      <c r="AT1170" s="25" t="s">
        <v>186</v>
      </c>
      <c r="AU1170" s="25" t="s">
        <v>85</v>
      </c>
      <c r="AY1170" s="25" t="s">
        <v>184</v>
      </c>
      <c r="BE1170" s="247">
        <f>IF(N1170="základní",J1170,0)</f>
        <v>0</v>
      </c>
      <c r="BF1170" s="247">
        <f>IF(N1170="snížená",J1170,0)</f>
        <v>0</v>
      </c>
      <c r="BG1170" s="247">
        <f>IF(N1170="zákl. přenesená",J1170,0)</f>
        <v>0</v>
      </c>
      <c r="BH1170" s="247">
        <f>IF(N1170="sníž. přenesená",J1170,0)</f>
        <v>0</v>
      </c>
      <c r="BI1170" s="247">
        <f>IF(N1170="nulová",J1170,0)</f>
        <v>0</v>
      </c>
      <c r="BJ1170" s="25" t="s">
        <v>83</v>
      </c>
      <c r="BK1170" s="247">
        <f>ROUND(I1170*H1170,2)</f>
        <v>0</v>
      </c>
      <c r="BL1170" s="25" t="s">
        <v>191</v>
      </c>
      <c r="BM1170" s="25" t="s">
        <v>1605</v>
      </c>
    </row>
    <row r="1171" s="12" customFormat="1">
      <c r="B1171" s="251"/>
      <c r="C1171" s="252"/>
      <c r="D1171" s="248" t="s">
        <v>195</v>
      </c>
      <c r="E1171" s="253" t="s">
        <v>21</v>
      </c>
      <c r="F1171" s="254" t="s">
        <v>1606</v>
      </c>
      <c r="G1171" s="252"/>
      <c r="H1171" s="255">
        <v>49.049999999999997</v>
      </c>
      <c r="I1171" s="256"/>
      <c r="J1171" s="252"/>
      <c r="K1171" s="252"/>
      <c r="L1171" s="257"/>
      <c r="M1171" s="258"/>
      <c r="N1171" s="259"/>
      <c r="O1171" s="259"/>
      <c r="P1171" s="259"/>
      <c r="Q1171" s="259"/>
      <c r="R1171" s="259"/>
      <c r="S1171" s="259"/>
      <c r="T1171" s="260"/>
      <c r="AT1171" s="261" t="s">
        <v>195</v>
      </c>
      <c r="AU1171" s="261" t="s">
        <v>85</v>
      </c>
      <c r="AV1171" s="12" t="s">
        <v>85</v>
      </c>
      <c r="AW1171" s="12" t="s">
        <v>39</v>
      </c>
      <c r="AX1171" s="12" t="s">
        <v>76</v>
      </c>
      <c r="AY1171" s="261" t="s">
        <v>184</v>
      </c>
    </row>
    <row r="1172" s="12" customFormat="1">
      <c r="B1172" s="251"/>
      <c r="C1172" s="252"/>
      <c r="D1172" s="248" t="s">
        <v>195</v>
      </c>
      <c r="E1172" s="253" t="s">
        <v>21</v>
      </c>
      <c r="F1172" s="254" t="s">
        <v>1607</v>
      </c>
      <c r="G1172" s="252"/>
      <c r="H1172" s="255">
        <v>33.692</v>
      </c>
      <c r="I1172" s="256"/>
      <c r="J1172" s="252"/>
      <c r="K1172" s="252"/>
      <c r="L1172" s="257"/>
      <c r="M1172" s="258"/>
      <c r="N1172" s="259"/>
      <c r="O1172" s="259"/>
      <c r="P1172" s="259"/>
      <c r="Q1172" s="259"/>
      <c r="R1172" s="259"/>
      <c r="S1172" s="259"/>
      <c r="T1172" s="260"/>
      <c r="AT1172" s="261" t="s">
        <v>195</v>
      </c>
      <c r="AU1172" s="261" t="s">
        <v>85</v>
      </c>
      <c r="AV1172" s="12" t="s">
        <v>85</v>
      </c>
      <c r="AW1172" s="12" t="s">
        <v>39</v>
      </c>
      <c r="AX1172" s="12" t="s">
        <v>76</v>
      </c>
      <c r="AY1172" s="261" t="s">
        <v>184</v>
      </c>
    </row>
    <row r="1173" s="14" customFormat="1">
      <c r="B1173" s="272"/>
      <c r="C1173" s="273"/>
      <c r="D1173" s="248" t="s">
        <v>195</v>
      </c>
      <c r="E1173" s="274" t="s">
        <v>21</v>
      </c>
      <c r="F1173" s="275" t="s">
        <v>211</v>
      </c>
      <c r="G1173" s="273"/>
      <c r="H1173" s="276">
        <v>82.742000000000004</v>
      </c>
      <c r="I1173" s="277"/>
      <c r="J1173" s="273"/>
      <c r="K1173" s="273"/>
      <c r="L1173" s="278"/>
      <c r="M1173" s="279"/>
      <c r="N1173" s="280"/>
      <c r="O1173" s="280"/>
      <c r="P1173" s="280"/>
      <c r="Q1173" s="280"/>
      <c r="R1173" s="280"/>
      <c r="S1173" s="280"/>
      <c r="T1173" s="281"/>
      <c r="AT1173" s="282" t="s">
        <v>195</v>
      </c>
      <c r="AU1173" s="282" t="s">
        <v>85</v>
      </c>
      <c r="AV1173" s="14" t="s">
        <v>191</v>
      </c>
      <c r="AW1173" s="14" t="s">
        <v>39</v>
      </c>
      <c r="AX1173" s="14" t="s">
        <v>83</v>
      </c>
      <c r="AY1173" s="282" t="s">
        <v>184</v>
      </c>
    </row>
    <row r="1174" s="1" customFormat="1" ht="25.5" customHeight="1">
      <c r="B1174" s="47"/>
      <c r="C1174" s="236" t="s">
        <v>1608</v>
      </c>
      <c r="D1174" s="236" t="s">
        <v>186</v>
      </c>
      <c r="E1174" s="237" t="s">
        <v>1609</v>
      </c>
      <c r="F1174" s="238" t="s">
        <v>1610</v>
      </c>
      <c r="G1174" s="239" t="s">
        <v>315</v>
      </c>
      <c r="H1174" s="240">
        <v>30.206</v>
      </c>
      <c r="I1174" s="241"/>
      <c r="J1174" s="242">
        <f>ROUND(I1174*H1174,2)</f>
        <v>0</v>
      </c>
      <c r="K1174" s="238" t="s">
        <v>190</v>
      </c>
      <c r="L1174" s="73"/>
      <c r="M1174" s="243" t="s">
        <v>21</v>
      </c>
      <c r="N1174" s="244" t="s">
        <v>47</v>
      </c>
      <c r="O1174" s="48"/>
      <c r="P1174" s="245">
        <f>O1174*H1174</f>
        <v>0</v>
      </c>
      <c r="Q1174" s="245">
        <v>0</v>
      </c>
      <c r="R1174" s="245">
        <f>Q1174*H1174</f>
        <v>0</v>
      </c>
      <c r="S1174" s="245">
        <v>0.068000000000000005</v>
      </c>
      <c r="T1174" s="246">
        <f>S1174*H1174</f>
        <v>2.0540080000000001</v>
      </c>
      <c r="AR1174" s="25" t="s">
        <v>191</v>
      </c>
      <c r="AT1174" s="25" t="s">
        <v>186</v>
      </c>
      <c r="AU1174" s="25" t="s">
        <v>85</v>
      </c>
      <c r="AY1174" s="25" t="s">
        <v>184</v>
      </c>
      <c r="BE1174" s="247">
        <f>IF(N1174="základní",J1174,0)</f>
        <v>0</v>
      </c>
      <c r="BF1174" s="247">
        <f>IF(N1174="snížená",J1174,0)</f>
        <v>0</v>
      </c>
      <c r="BG1174" s="247">
        <f>IF(N1174="zákl. přenesená",J1174,0)</f>
        <v>0</v>
      </c>
      <c r="BH1174" s="247">
        <f>IF(N1174="sníž. přenesená",J1174,0)</f>
        <v>0</v>
      </c>
      <c r="BI1174" s="247">
        <f>IF(N1174="nulová",J1174,0)</f>
        <v>0</v>
      </c>
      <c r="BJ1174" s="25" t="s">
        <v>83</v>
      </c>
      <c r="BK1174" s="247">
        <f>ROUND(I1174*H1174,2)</f>
        <v>0</v>
      </c>
      <c r="BL1174" s="25" t="s">
        <v>191</v>
      </c>
      <c r="BM1174" s="25" t="s">
        <v>1611</v>
      </c>
    </row>
    <row r="1175" s="1" customFormat="1">
      <c r="B1175" s="47"/>
      <c r="C1175" s="75"/>
      <c r="D1175" s="248" t="s">
        <v>193</v>
      </c>
      <c r="E1175" s="75"/>
      <c r="F1175" s="249" t="s">
        <v>1416</v>
      </c>
      <c r="G1175" s="75"/>
      <c r="H1175" s="75"/>
      <c r="I1175" s="204"/>
      <c r="J1175" s="75"/>
      <c r="K1175" s="75"/>
      <c r="L1175" s="73"/>
      <c r="M1175" s="250"/>
      <c r="N1175" s="48"/>
      <c r="O1175" s="48"/>
      <c r="P1175" s="48"/>
      <c r="Q1175" s="48"/>
      <c r="R1175" s="48"/>
      <c r="S1175" s="48"/>
      <c r="T1175" s="96"/>
      <c r="AT1175" s="25" t="s">
        <v>193</v>
      </c>
      <c r="AU1175" s="25" t="s">
        <v>85</v>
      </c>
    </row>
    <row r="1176" s="13" customFormat="1">
      <c r="B1176" s="262"/>
      <c r="C1176" s="263"/>
      <c r="D1176" s="248" t="s">
        <v>195</v>
      </c>
      <c r="E1176" s="264" t="s">
        <v>21</v>
      </c>
      <c r="F1176" s="265" t="s">
        <v>216</v>
      </c>
      <c r="G1176" s="263"/>
      <c r="H1176" s="264" t="s">
        <v>21</v>
      </c>
      <c r="I1176" s="266"/>
      <c r="J1176" s="263"/>
      <c r="K1176" s="263"/>
      <c r="L1176" s="267"/>
      <c r="M1176" s="268"/>
      <c r="N1176" s="269"/>
      <c r="O1176" s="269"/>
      <c r="P1176" s="269"/>
      <c r="Q1176" s="269"/>
      <c r="R1176" s="269"/>
      <c r="S1176" s="269"/>
      <c r="T1176" s="270"/>
      <c r="AT1176" s="271" t="s">
        <v>195</v>
      </c>
      <c r="AU1176" s="271" t="s">
        <v>85</v>
      </c>
      <c r="AV1176" s="13" t="s">
        <v>83</v>
      </c>
      <c r="AW1176" s="13" t="s">
        <v>39</v>
      </c>
      <c r="AX1176" s="13" t="s">
        <v>76</v>
      </c>
      <c r="AY1176" s="271" t="s">
        <v>184</v>
      </c>
    </row>
    <row r="1177" s="12" customFormat="1">
      <c r="B1177" s="251"/>
      <c r="C1177" s="252"/>
      <c r="D1177" s="248" t="s">
        <v>195</v>
      </c>
      <c r="E1177" s="253" t="s">
        <v>21</v>
      </c>
      <c r="F1177" s="254" t="s">
        <v>1612</v>
      </c>
      <c r="G1177" s="252"/>
      <c r="H1177" s="255">
        <v>3.484</v>
      </c>
      <c r="I1177" s="256"/>
      <c r="J1177" s="252"/>
      <c r="K1177" s="252"/>
      <c r="L1177" s="257"/>
      <c r="M1177" s="258"/>
      <c r="N1177" s="259"/>
      <c r="O1177" s="259"/>
      <c r="P1177" s="259"/>
      <c r="Q1177" s="259"/>
      <c r="R1177" s="259"/>
      <c r="S1177" s="259"/>
      <c r="T1177" s="260"/>
      <c r="AT1177" s="261" t="s">
        <v>195</v>
      </c>
      <c r="AU1177" s="261" t="s">
        <v>85</v>
      </c>
      <c r="AV1177" s="12" t="s">
        <v>85</v>
      </c>
      <c r="AW1177" s="12" t="s">
        <v>39</v>
      </c>
      <c r="AX1177" s="12" t="s">
        <v>76</v>
      </c>
      <c r="AY1177" s="261" t="s">
        <v>184</v>
      </c>
    </row>
    <row r="1178" s="12" customFormat="1">
      <c r="B1178" s="251"/>
      <c r="C1178" s="252"/>
      <c r="D1178" s="248" t="s">
        <v>195</v>
      </c>
      <c r="E1178" s="253" t="s">
        <v>21</v>
      </c>
      <c r="F1178" s="254" t="s">
        <v>1613</v>
      </c>
      <c r="G1178" s="252"/>
      <c r="H1178" s="255">
        <v>4.8360000000000003</v>
      </c>
      <c r="I1178" s="256"/>
      <c r="J1178" s="252"/>
      <c r="K1178" s="252"/>
      <c r="L1178" s="257"/>
      <c r="M1178" s="258"/>
      <c r="N1178" s="259"/>
      <c r="O1178" s="259"/>
      <c r="P1178" s="259"/>
      <c r="Q1178" s="259"/>
      <c r="R1178" s="259"/>
      <c r="S1178" s="259"/>
      <c r="T1178" s="260"/>
      <c r="AT1178" s="261" t="s">
        <v>195</v>
      </c>
      <c r="AU1178" s="261" t="s">
        <v>85</v>
      </c>
      <c r="AV1178" s="12" t="s">
        <v>85</v>
      </c>
      <c r="AW1178" s="12" t="s">
        <v>39</v>
      </c>
      <c r="AX1178" s="12" t="s">
        <v>76</v>
      </c>
      <c r="AY1178" s="261" t="s">
        <v>184</v>
      </c>
    </row>
    <row r="1179" s="12" customFormat="1">
      <c r="B1179" s="251"/>
      <c r="C1179" s="252"/>
      <c r="D1179" s="248" t="s">
        <v>195</v>
      </c>
      <c r="E1179" s="253" t="s">
        <v>21</v>
      </c>
      <c r="F1179" s="254" t="s">
        <v>1614</v>
      </c>
      <c r="G1179" s="252"/>
      <c r="H1179" s="255">
        <v>1.9850000000000001</v>
      </c>
      <c r="I1179" s="256"/>
      <c r="J1179" s="252"/>
      <c r="K1179" s="252"/>
      <c r="L1179" s="257"/>
      <c r="M1179" s="258"/>
      <c r="N1179" s="259"/>
      <c r="O1179" s="259"/>
      <c r="P1179" s="259"/>
      <c r="Q1179" s="259"/>
      <c r="R1179" s="259"/>
      <c r="S1179" s="259"/>
      <c r="T1179" s="260"/>
      <c r="AT1179" s="261" t="s">
        <v>195</v>
      </c>
      <c r="AU1179" s="261" t="s">
        <v>85</v>
      </c>
      <c r="AV1179" s="12" t="s">
        <v>85</v>
      </c>
      <c r="AW1179" s="12" t="s">
        <v>39</v>
      </c>
      <c r="AX1179" s="12" t="s">
        <v>76</v>
      </c>
      <c r="AY1179" s="261" t="s">
        <v>184</v>
      </c>
    </row>
    <row r="1180" s="13" customFormat="1">
      <c r="B1180" s="262"/>
      <c r="C1180" s="263"/>
      <c r="D1180" s="248" t="s">
        <v>195</v>
      </c>
      <c r="E1180" s="264" t="s">
        <v>21</v>
      </c>
      <c r="F1180" s="265" t="s">
        <v>1280</v>
      </c>
      <c r="G1180" s="263"/>
      <c r="H1180" s="264" t="s">
        <v>21</v>
      </c>
      <c r="I1180" s="266"/>
      <c r="J1180" s="263"/>
      <c r="K1180" s="263"/>
      <c r="L1180" s="267"/>
      <c r="M1180" s="268"/>
      <c r="N1180" s="269"/>
      <c r="O1180" s="269"/>
      <c r="P1180" s="269"/>
      <c r="Q1180" s="269"/>
      <c r="R1180" s="269"/>
      <c r="S1180" s="269"/>
      <c r="T1180" s="270"/>
      <c r="AT1180" s="271" t="s">
        <v>195</v>
      </c>
      <c r="AU1180" s="271" t="s">
        <v>85</v>
      </c>
      <c r="AV1180" s="13" t="s">
        <v>83</v>
      </c>
      <c r="AW1180" s="13" t="s">
        <v>39</v>
      </c>
      <c r="AX1180" s="13" t="s">
        <v>76</v>
      </c>
      <c r="AY1180" s="271" t="s">
        <v>184</v>
      </c>
    </row>
    <row r="1181" s="12" customFormat="1">
      <c r="B1181" s="251"/>
      <c r="C1181" s="252"/>
      <c r="D1181" s="248" t="s">
        <v>195</v>
      </c>
      <c r="E1181" s="253" t="s">
        <v>21</v>
      </c>
      <c r="F1181" s="254" t="s">
        <v>1615</v>
      </c>
      <c r="G1181" s="252"/>
      <c r="H1181" s="255">
        <v>7.1369999999999996</v>
      </c>
      <c r="I1181" s="256"/>
      <c r="J1181" s="252"/>
      <c r="K1181" s="252"/>
      <c r="L1181" s="257"/>
      <c r="M1181" s="258"/>
      <c r="N1181" s="259"/>
      <c r="O1181" s="259"/>
      <c r="P1181" s="259"/>
      <c r="Q1181" s="259"/>
      <c r="R1181" s="259"/>
      <c r="S1181" s="259"/>
      <c r="T1181" s="260"/>
      <c r="AT1181" s="261" t="s">
        <v>195</v>
      </c>
      <c r="AU1181" s="261" t="s">
        <v>85</v>
      </c>
      <c r="AV1181" s="12" t="s">
        <v>85</v>
      </c>
      <c r="AW1181" s="12" t="s">
        <v>39</v>
      </c>
      <c r="AX1181" s="12" t="s">
        <v>76</v>
      </c>
      <c r="AY1181" s="261" t="s">
        <v>184</v>
      </c>
    </row>
    <row r="1182" s="12" customFormat="1">
      <c r="B1182" s="251"/>
      <c r="C1182" s="252"/>
      <c r="D1182" s="248" t="s">
        <v>195</v>
      </c>
      <c r="E1182" s="253" t="s">
        <v>21</v>
      </c>
      <c r="F1182" s="254" t="s">
        <v>1616</v>
      </c>
      <c r="G1182" s="252"/>
      <c r="H1182" s="255">
        <v>8.0600000000000005</v>
      </c>
      <c r="I1182" s="256"/>
      <c r="J1182" s="252"/>
      <c r="K1182" s="252"/>
      <c r="L1182" s="257"/>
      <c r="M1182" s="258"/>
      <c r="N1182" s="259"/>
      <c r="O1182" s="259"/>
      <c r="P1182" s="259"/>
      <c r="Q1182" s="259"/>
      <c r="R1182" s="259"/>
      <c r="S1182" s="259"/>
      <c r="T1182" s="260"/>
      <c r="AT1182" s="261" t="s">
        <v>195</v>
      </c>
      <c r="AU1182" s="261" t="s">
        <v>85</v>
      </c>
      <c r="AV1182" s="12" t="s">
        <v>85</v>
      </c>
      <c r="AW1182" s="12" t="s">
        <v>39</v>
      </c>
      <c r="AX1182" s="12" t="s">
        <v>76</v>
      </c>
      <c r="AY1182" s="261" t="s">
        <v>184</v>
      </c>
    </row>
    <row r="1183" s="13" customFormat="1">
      <c r="B1183" s="262"/>
      <c r="C1183" s="263"/>
      <c r="D1183" s="248" t="s">
        <v>195</v>
      </c>
      <c r="E1183" s="264" t="s">
        <v>21</v>
      </c>
      <c r="F1183" s="265" t="s">
        <v>1282</v>
      </c>
      <c r="G1183" s="263"/>
      <c r="H1183" s="264" t="s">
        <v>21</v>
      </c>
      <c r="I1183" s="266"/>
      <c r="J1183" s="263"/>
      <c r="K1183" s="263"/>
      <c r="L1183" s="267"/>
      <c r="M1183" s="268"/>
      <c r="N1183" s="269"/>
      <c r="O1183" s="269"/>
      <c r="P1183" s="269"/>
      <c r="Q1183" s="269"/>
      <c r="R1183" s="269"/>
      <c r="S1183" s="269"/>
      <c r="T1183" s="270"/>
      <c r="AT1183" s="271" t="s">
        <v>195</v>
      </c>
      <c r="AU1183" s="271" t="s">
        <v>85</v>
      </c>
      <c r="AV1183" s="13" t="s">
        <v>83</v>
      </c>
      <c r="AW1183" s="13" t="s">
        <v>39</v>
      </c>
      <c r="AX1183" s="13" t="s">
        <v>76</v>
      </c>
      <c r="AY1183" s="271" t="s">
        <v>184</v>
      </c>
    </row>
    <row r="1184" s="12" customFormat="1">
      <c r="B1184" s="251"/>
      <c r="C1184" s="252"/>
      <c r="D1184" s="248" t="s">
        <v>195</v>
      </c>
      <c r="E1184" s="253" t="s">
        <v>21</v>
      </c>
      <c r="F1184" s="254" t="s">
        <v>1617</v>
      </c>
      <c r="G1184" s="252"/>
      <c r="H1184" s="255">
        <v>4.7039999999999997</v>
      </c>
      <c r="I1184" s="256"/>
      <c r="J1184" s="252"/>
      <c r="K1184" s="252"/>
      <c r="L1184" s="257"/>
      <c r="M1184" s="258"/>
      <c r="N1184" s="259"/>
      <c r="O1184" s="259"/>
      <c r="P1184" s="259"/>
      <c r="Q1184" s="259"/>
      <c r="R1184" s="259"/>
      <c r="S1184" s="259"/>
      <c r="T1184" s="260"/>
      <c r="AT1184" s="261" t="s">
        <v>195</v>
      </c>
      <c r="AU1184" s="261" t="s">
        <v>85</v>
      </c>
      <c r="AV1184" s="12" t="s">
        <v>85</v>
      </c>
      <c r="AW1184" s="12" t="s">
        <v>39</v>
      </c>
      <c r="AX1184" s="12" t="s">
        <v>76</v>
      </c>
      <c r="AY1184" s="261" t="s">
        <v>184</v>
      </c>
    </row>
    <row r="1185" s="14" customFormat="1">
      <c r="B1185" s="272"/>
      <c r="C1185" s="273"/>
      <c r="D1185" s="248" t="s">
        <v>195</v>
      </c>
      <c r="E1185" s="274" t="s">
        <v>21</v>
      </c>
      <c r="F1185" s="275" t="s">
        <v>211</v>
      </c>
      <c r="G1185" s="273"/>
      <c r="H1185" s="276">
        <v>30.206</v>
      </c>
      <c r="I1185" s="277"/>
      <c r="J1185" s="273"/>
      <c r="K1185" s="273"/>
      <c r="L1185" s="278"/>
      <c r="M1185" s="279"/>
      <c r="N1185" s="280"/>
      <c r="O1185" s="280"/>
      <c r="P1185" s="280"/>
      <c r="Q1185" s="280"/>
      <c r="R1185" s="280"/>
      <c r="S1185" s="280"/>
      <c r="T1185" s="281"/>
      <c r="AT1185" s="282" t="s">
        <v>195</v>
      </c>
      <c r="AU1185" s="282" t="s">
        <v>85</v>
      </c>
      <c r="AV1185" s="14" t="s">
        <v>191</v>
      </c>
      <c r="AW1185" s="14" t="s">
        <v>39</v>
      </c>
      <c r="AX1185" s="14" t="s">
        <v>83</v>
      </c>
      <c r="AY1185" s="282" t="s">
        <v>184</v>
      </c>
    </row>
    <row r="1186" s="1" customFormat="1" ht="16.5" customHeight="1">
      <c r="B1186" s="47"/>
      <c r="C1186" s="236" t="s">
        <v>1618</v>
      </c>
      <c r="D1186" s="236" t="s">
        <v>186</v>
      </c>
      <c r="E1186" s="237" t="s">
        <v>1619</v>
      </c>
      <c r="F1186" s="238" t="s">
        <v>1620</v>
      </c>
      <c r="G1186" s="239" t="s">
        <v>1621</v>
      </c>
      <c r="H1186" s="240">
        <v>200</v>
      </c>
      <c r="I1186" s="241"/>
      <c r="J1186" s="242">
        <f>ROUND(I1186*H1186,2)</f>
        <v>0</v>
      </c>
      <c r="K1186" s="238" t="s">
        <v>21</v>
      </c>
      <c r="L1186" s="73"/>
      <c r="M1186" s="243" t="s">
        <v>21</v>
      </c>
      <c r="N1186" s="244" t="s">
        <v>47</v>
      </c>
      <c r="O1186" s="48"/>
      <c r="P1186" s="245">
        <f>O1186*H1186</f>
        <v>0</v>
      </c>
      <c r="Q1186" s="245">
        <v>0</v>
      </c>
      <c r="R1186" s="245">
        <f>Q1186*H1186</f>
        <v>0</v>
      </c>
      <c r="S1186" s="245">
        <v>0</v>
      </c>
      <c r="T1186" s="246">
        <f>S1186*H1186</f>
        <v>0</v>
      </c>
      <c r="AR1186" s="25" t="s">
        <v>191</v>
      </c>
      <c r="AT1186" s="25" t="s">
        <v>186</v>
      </c>
      <c r="AU1186" s="25" t="s">
        <v>85</v>
      </c>
      <c r="AY1186" s="25" t="s">
        <v>184</v>
      </c>
      <c r="BE1186" s="247">
        <f>IF(N1186="základní",J1186,0)</f>
        <v>0</v>
      </c>
      <c r="BF1186" s="247">
        <f>IF(N1186="snížená",J1186,0)</f>
        <v>0</v>
      </c>
      <c r="BG1186" s="247">
        <f>IF(N1186="zákl. přenesená",J1186,0)</f>
        <v>0</v>
      </c>
      <c r="BH1186" s="247">
        <f>IF(N1186="sníž. přenesená",J1186,0)</f>
        <v>0</v>
      </c>
      <c r="BI1186" s="247">
        <f>IF(N1186="nulová",J1186,0)</f>
        <v>0</v>
      </c>
      <c r="BJ1186" s="25" t="s">
        <v>83</v>
      </c>
      <c r="BK1186" s="247">
        <f>ROUND(I1186*H1186,2)</f>
        <v>0</v>
      </c>
      <c r="BL1186" s="25" t="s">
        <v>191</v>
      </c>
      <c r="BM1186" s="25" t="s">
        <v>1622</v>
      </c>
    </row>
    <row r="1187" s="1" customFormat="1" ht="38.25" customHeight="1">
      <c r="B1187" s="47"/>
      <c r="C1187" s="236" t="s">
        <v>1623</v>
      </c>
      <c r="D1187" s="236" t="s">
        <v>186</v>
      </c>
      <c r="E1187" s="237" t="s">
        <v>1624</v>
      </c>
      <c r="F1187" s="238" t="s">
        <v>1625</v>
      </c>
      <c r="G1187" s="239" t="s">
        <v>204</v>
      </c>
      <c r="H1187" s="240">
        <v>60.030000000000001</v>
      </c>
      <c r="I1187" s="241"/>
      <c r="J1187" s="242">
        <f>ROUND(I1187*H1187,2)</f>
        <v>0</v>
      </c>
      <c r="K1187" s="238" t="s">
        <v>190</v>
      </c>
      <c r="L1187" s="73"/>
      <c r="M1187" s="243" t="s">
        <v>21</v>
      </c>
      <c r="N1187" s="244" t="s">
        <v>47</v>
      </c>
      <c r="O1187" s="48"/>
      <c r="P1187" s="245">
        <f>O1187*H1187</f>
        <v>0</v>
      </c>
      <c r="Q1187" s="245">
        <v>0</v>
      </c>
      <c r="R1187" s="245">
        <f>Q1187*H1187</f>
        <v>0</v>
      </c>
      <c r="S1187" s="245">
        <v>0.45000000000000001</v>
      </c>
      <c r="T1187" s="246">
        <f>S1187*H1187</f>
        <v>27.013500000000001</v>
      </c>
      <c r="AR1187" s="25" t="s">
        <v>191</v>
      </c>
      <c r="AT1187" s="25" t="s">
        <v>186</v>
      </c>
      <c r="AU1187" s="25" t="s">
        <v>85</v>
      </c>
      <c r="AY1187" s="25" t="s">
        <v>184</v>
      </c>
      <c r="BE1187" s="247">
        <f>IF(N1187="základní",J1187,0)</f>
        <v>0</v>
      </c>
      <c r="BF1187" s="247">
        <f>IF(N1187="snížená",J1187,0)</f>
        <v>0</v>
      </c>
      <c r="BG1187" s="247">
        <f>IF(N1187="zákl. přenesená",J1187,0)</f>
        <v>0</v>
      </c>
      <c r="BH1187" s="247">
        <f>IF(N1187="sníž. přenesená",J1187,0)</f>
        <v>0</v>
      </c>
      <c r="BI1187" s="247">
        <f>IF(N1187="nulová",J1187,0)</f>
        <v>0</v>
      </c>
      <c r="BJ1187" s="25" t="s">
        <v>83</v>
      </c>
      <c r="BK1187" s="247">
        <f>ROUND(I1187*H1187,2)</f>
        <v>0</v>
      </c>
      <c r="BL1187" s="25" t="s">
        <v>191</v>
      </c>
      <c r="BM1187" s="25" t="s">
        <v>1626</v>
      </c>
    </row>
    <row r="1188" s="1" customFormat="1">
      <c r="B1188" s="47"/>
      <c r="C1188" s="75"/>
      <c r="D1188" s="248" t="s">
        <v>193</v>
      </c>
      <c r="E1188" s="75"/>
      <c r="F1188" s="249" t="s">
        <v>1627</v>
      </c>
      <c r="G1188" s="75"/>
      <c r="H1188" s="75"/>
      <c r="I1188" s="204"/>
      <c r="J1188" s="75"/>
      <c r="K1188" s="75"/>
      <c r="L1188" s="73"/>
      <c r="M1188" s="250"/>
      <c r="N1188" s="48"/>
      <c r="O1188" s="48"/>
      <c r="P1188" s="48"/>
      <c r="Q1188" s="48"/>
      <c r="R1188" s="48"/>
      <c r="S1188" s="48"/>
      <c r="T1188" s="96"/>
      <c r="AT1188" s="25" t="s">
        <v>193</v>
      </c>
      <c r="AU1188" s="25" t="s">
        <v>85</v>
      </c>
    </row>
    <row r="1189" s="12" customFormat="1">
      <c r="B1189" s="251"/>
      <c r="C1189" s="252"/>
      <c r="D1189" s="248" t="s">
        <v>195</v>
      </c>
      <c r="E1189" s="253" t="s">
        <v>21</v>
      </c>
      <c r="F1189" s="254" t="s">
        <v>1628</v>
      </c>
      <c r="G1189" s="252"/>
      <c r="H1189" s="255">
        <v>60.030000000000001</v>
      </c>
      <c r="I1189" s="256"/>
      <c r="J1189" s="252"/>
      <c r="K1189" s="252"/>
      <c r="L1189" s="257"/>
      <c r="M1189" s="258"/>
      <c r="N1189" s="259"/>
      <c r="O1189" s="259"/>
      <c r="P1189" s="259"/>
      <c r="Q1189" s="259"/>
      <c r="R1189" s="259"/>
      <c r="S1189" s="259"/>
      <c r="T1189" s="260"/>
      <c r="AT1189" s="261" t="s">
        <v>195</v>
      </c>
      <c r="AU1189" s="261" t="s">
        <v>85</v>
      </c>
      <c r="AV1189" s="12" t="s">
        <v>85</v>
      </c>
      <c r="AW1189" s="12" t="s">
        <v>39</v>
      </c>
      <c r="AX1189" s="12" t="s">
        <v>83</v>
      </c>
      <c r="AY1189" s="261" t="s">
        <v>184</v>
      </c>
    </row>
    <row r="1190" s="11" customFormat="1" ht="29.88" customHeight="1">
      <c r="B1190" s="220"/>
      <c r="C1190" s="221"/>
      <c r="D1190" s="222" t="s">
        <v>75</v>
      </c>
      <c r="E1190" s="234" t="s">
        <v>1629</v>
      </c>
      <c r="F1190" s="234" t="s">
        <v>1630</v>
      </c>
      <c r="G1190" s="221"/>
      <c r="H1190" s="221"/>
      <c r="I1190" s="224"/>
      <c r="J1190" s="235">
        <f>BK1190</f>
        <v>0</v>
      </c>
      <c r="K1190" s="221"/>
      <c r="L1190" s="226"/>
      <c r="M1190" s="227"/>
      <c r="N1190" s="228"/>
      <c r="O1190" s="228"/>
      <c r="P1190" s="229">
        <f>SUM(P1191:P1199)</f>
        <v>0</v>
      </c>
      <c r="Q1190" s="228"/>
      <c r="R1190" s="229">
        <f>SUM(R1191:R1199)</f>
        <v>0</v>
      </c>
      <c r="S1190" s="228"/>
      <c r="T1190" s="230">
        <f>SUM(T1191:T1199)</f>
        <v>0</v>
      </c>
      <c r="AR1190" s="231" t="s">
        <v>83</v>
      </c>
      <c r="AT1190" s="232" t="s">
        <v>75</v>
      </c>
      <c r="AU1190" s="232" t="s">
        <v>83</v>
      </c>
      <c r="AY1190" s="231" t="s">
        <v>184</v>
      </c>
      <c r="BK1190" s="233">
        <f>SUM(BK1191:BK1199)</f>
        <v>0</v>
      </c>
    </row>
    <row r="1191" s="1" customFormat="1" ht="25.5" customHeight="1">
      <c r="B1191" s="47"/>
      <c r="C1191" s="236" t="s">
        <v>1631</v>
      </c>
      <c r="D1191" s="236" t="s">
        <v>186</v>
      </c>
      <c r="E1191" s="237" t="s">
        <v>1632</v>
      </c>
      <c r="F1191" s="238" t="s">
        <v>1633</v>
      </c>
      <c r="G1191" s="239" t="s">
        <v>293</v>
      </c>
      <c r="H1191" s="240">
        <v>233.267</v>
      </c>
      <c r="I1191" s="241"/>
      <c r="J1191" s="242">
        <f>ROUND(I1191*H1191,2)</f>
        <v>0</v>
      </c>
      <c r="K1191" s="238" t="s">
        <v>190</v>
      </c>
      <c r="L1191" s="73"/>
      <c r="M1191" s="243" t="s">
        <v>21</v>
      </c>
      <c r="N1191" s="244" t="s">
        <v>47</v>
      </c>
      <c r="O1191" s="48"/>
      <c r="P1191" s="245">
        <f>O1191*H1191</f>
        <v>0</v>
      </c>
      <c r="Q1191" s="245">
        <v>0</v>
      </c>
      <c r="R1191" s="245">
        <f>Q1191*H1191</f>
        <v>0</v>
      </c>
      <c r="S1191" s="245">
        <v>0</v>
      </c>
      <c r="T1191" s="246">
        <f>S1191*H1191</f>
        <v>0</v>
      </c>
      <c r="AR1191" s="25" t="s">
        <v>191</v>
      </c>
      <c r="AT1191" s="25" t="s">
        <v>186</v>
      </c>
      <c r="AU1191" s="25" t="s">
        <v>85</v>
      </c>
      <c r="AY1191" s="25" t="s">
        <v>184</v>
      </c>
      <c r="BE1191" s="247">
        <f>IF(N1191="základní",J1191,0)</f>
        <v>0</v>
      </c>
      <c r="BF1191" s="247">
        <f>IF(N1191="snížená",J1191,0)</f>
        <v>0</v>
      </c>
      <c r="BG1191" s="247">
        <f>IF(N1191="zákl. přenesená",J1191,0)</f>
        <v>0</v>
      </c>
      <c r="BH1191" s="247">
        <f>IF(N1191="sníž. přenesená",J1191,0)</f>
        <v>0</v>
      </c>
      <c r="BI1191" s="247">
        <f>IF(N1191="nulová",J1191,0)</f>
        <v>0</v>
      </c>
      <c r="BJ1191" s="25" t="s">
        <v>83</v>
      </c>
      <c r="BK1191" s="247">
        <f>ROUND(I1191*H1191,2)</f>
        <v>0</v>
      </c>
      <c r="BL1191" s="25" t="s">
        <v>191</v>
      </c>
      <c r="BM1191" s="25" t="s">
        <v>1634</v>
      </c>
    </row>
    <row r="1192" s="1" customFormat="1">
      <c r="B1192" s="47"/>
      <c r="C1192" s="75"/>
      <c r="D1192" s="248" t="s">
        <v>193</v>
      </c>
      <c r="E1192" s="75"/>
      <c r="F1192" s="249" t="s">
        <v>1635</v>
      </c>
      <c r="G1192" s="75"/>
      <c r="H1192" s="75"/>
      <c r="I1192" s="204"/>
      <c r="J1192" s="75"/>
      <c r="K1192" s="75"/>
      <c r="L1192" s="73"/>
      <c r="M1192" s="250"/>
      <c r="N1192" s="48"/>
      <c r="O1192" s="48"/>
      <c r="P1192" s="48"/>
      <c r="Q1192" s="48"/>
      <c r="R1192" s="48"/>
      <c r="S1192" s="48"/>
      <c r="T1192" s="96"/>
      <c r="AT1192" s="25" t="s">
        <v>193</v>
      </c>
      <c r="AU1192" s="25" t="s">
        <v>85</v>
      </c>
    </row>
    <row r="1193" s="1" customFormat="1" ht="25.5" customHeight="1">
      <c r="B1193" s="47"/>
      <c r="C1193" s="236" t="s">
        <v>1636</v>
      </c>
      <c r="D1193" s="236" t="s">
        <v>186</v>
      </c>
      <c r="E1193" s="237" t="s">
        <v>1637</v>
      </c>
      <c r="F1193" s="238" t="s">
        <v>1638</v>
      </c>
      <c r="G1193" s="239" t="s">
        <v>293</v>
      </c>
      <c r="H1193" s="240">
        <v>233.267</v>
      </c>
      <c r="I1193" s="241"/>
      <c r="J1193" s="242">
        <f>ROUND(I1193*H1193,2)</f>
        <v>0</v>
      </c>
      <c r="K1193" s="238" t="s">
        <v>190</v>
      </c>
      <c r="L1193" s="73"/>
      <c r="M1193" s="243" t="s">
        <v>21</v>
      </c>
      <c r="N1193" s="244" t="s">
        <v>47</v>
      </c>
      <c r="O1193" s="48"/>
      <c r="P1193" s="245">
        <f>O1193*H1193</f>
        <v>0</v>
      </c>
      <c r="Q1193" s="245">
        <v>0</v>
      </c>
      <c r="R1193" s="245">
        <f>Q1193*H1193</f>
        <v>0</v>
      </c>
      <c r="S1193" s="245">
        <v>0</v>
      </c>
      <c r="T1193" s="246">
        <f>S1193*H1193</f>
        <v>0</v>
      </c>
      <c r="AR1193" s="25" t="s">
        <v>191</v>
      </c>
      <c r="AT1193" s="25" t="s">
        <v>186</v>
      </c>
      <c r="AU1193" s="25" t="s">
        <v>85</v>
      </c>
      <c r="AY1193" s="25" t="s">
        <v>184</v>
      </c>
      <c r="BE1193" s="247">
        <f>IF(N1193="základní",J1193,0)</f>
        <v>0</v>
      </c>
      <c r="BF1193" s="247">
        <f>IF(N1193="snížená",J1193,0)</f>
        <v>0</v>
      </c>
      <c r="BG1193" s="247">
        <f>IF(N1193="zákl. přenesená",J1193,0)</f>
        <v>0</v>
      </c>
      <c r="BH1193" s="247">
        <f>IF(N1193="sníž. přenesená",J1193,0)</f>
        <v>0</v>
      </c>
      <c r="BI1193" s="247">
        <f>IF(N1193="nulová",J1193,0)</f>
        <v>0</v>
      </c>
      <c r="BJ1193" s="25" t="s">
        <v>83</v>
      </c>
      <c r="BK1193" s="247">
        <f>ROUND(I1193*H1193,2)</f>
        <v>0</v>
      </c>
      <c r="BL1193" s="25" t="s">
        <v>191</v>
      </c>
      <c r="BM1193" s="25" t="s">
        <v>1639</v>
      </c>
    </row>
    <row r="1194" s="1" customFormat="1">
      <c r="B1194" s="47"/>
      <c r="C1194" s="75"/>
      <c r="D1194" s="248" t="s">
        <v>193</v>
      </c>
      <c r="E1194" s="75"/>
      <c r="F1194" s="249" t="s">
        <v>1640</v>
      </c>
      <c r="G1194" s="75"/>
      <c r="H1194" s="75"/>
      <c r="I1194" s="204"/>
      <c r="J1194" s="75"/>
      <c r="K1194" s="75"/>
      <c r="L1194" s="73"/>
      <c r="M1194" s="250"/>
      <c r="N1194" s="48"/>
      <c r="O1194" s="48"/>
      <c r="P1194" s="48"/>
      <c r="Q1194" s="48"/>
      <c r="R1194" s="48"/>
      <c r="S1194" s="48"/>
      <c r="T1194" s="96"/>
      <c r="AT1194" s="25" t="s">
        <v>193</v>
      </c>
      <c r="AU1194" s="25" t="s">
        <v>85</v>
      </c>
    </row>
    <row r="1195" s="1" customFormat="1" ht="25.5" customHeight="1">
      <c r="B1195" s="47"/>
      <c r="C1195" s="236" t="s">
        <v>1641</v>
      </c>
      <c r="D1195" s="236" t="s">
        <v>186</v>
      </c>
      <c r="E1195" s="237" t="s">
        <v>1642</v>
      </c>
      <c r="F1195" s="238" t="s">
        <v>1643</v>
      </c>
      <c r="G1195" s="239" t="s">
        <v>293</v>
      </c>
      <c r="H1195" s="240">
        <v>3265.7379999999998</v>
      </c>
      <c r="I1195" s="241"/>
      <c r="J1195" s="242">
        <f>ROUND(I1195*H1195,2)</f>
        <v>0</v>
      </c>
      <c r="K1195" s="238" t="s">
        <v>190</v>
      </c>
      <c r="L1195" s="73"/>
      <c r="M1195" s="243" t="s">
        <v>21</v>
      </c>
      <c r="N1195" s="244" t="s">
        <v>47</v>
      </c>
      <c r="O1195" s="48"/>
      <c r="P1195" s="245">
        <f>O1195*H1195</f>
        <v>0</v>
      </c>
      <c r="Q1195" s="245">
        <v>0</v>
      </c>
      <c r="R1195" s="245">
        <f>Q1195*H1195</f>
        <v>0</v>
      </c>
      <c r="S1195" s="245">
        <v>0</v>
      </c>
      <c r="T1195" s="246">
        <f>S1195*H1195</f>
        <v>0</v>
      </c>
      <c r="AR1195" s="25" t="s">
        <v>191</v>
      </c>
      <c r="AT1195" s="25" t="s">
        <v>186</v>
      </c>
      <c r="AU1195" s="25" t="s">
        <v>85</v>
      </c>
      <c r="AY1195" s="25" t="s">
        <v>184</v>
      </c>
      <c r="BE1195" s="247">
        <f>IF(N1195="základní",J1195,0)</f>
        <v>0</v>
      </c>
      <c r="BF1195" s="247">
        <f>IF(N1195="snížená",J1195,0)</f>
        <v>0</v>
      </c>
      <c r="BG1195" s="247">
        <f>IF(N1195="zákl. přenesená",J1195,0)</f>
        <v>0</v>
      </c>
      <c r="BH1195" s="247">
        <f>IF(N1195="sníž. přenesená",J1195,0)</f>
        <v>0</v>
      </c>
      <c r="BI1195" s="247">
        <f>IF(N1195="nulová",J1195,0)</f>
        <v>0</v>
      </c>
      <c r="BJ1195" s="25" t="s">
        <v>83</v>
      </c>
      <c r="BK1195" s="247">
        <f>ROUND(I1195*H1195,2)</f>
        <v>0</v>
      </c>
      <c r="BL1195" s="25" t="s">
        <v>191</v>
      </c>
      <c r="BM1195" s="25" t="s">
        <v>1644</v>
      </c>
    </row>
    <row r="1196" s="1" customFormat="1">
      <c r="B1196" s="47"/>
      <c r="C1196" s="75"/>
      <c r="D1196" s="248" t="s">
        <v>193</v>
      </c>
      <c r="E1196" s="75"/>
      <c r="F1196" s="249" t="s">
        <v>1640</v>
      </c>
      <c r="G1196" s="75"/>
      <c r="H1196" s="75"/>
      <c r="I1196" s="204"/>
      <c r="J1196" s="75"/>
      <c r="K1196" s="75"/>
      <c r="L1196" s="73"/>
      <c r="M1196" s="250"/>
      <c r="N1196" s="48"/>
      <c r="O1196" s="48"/>
      <c r="P1196" s="48"/>
      <c r="Q1196" s="48"/>
      <c r="R1196" s="48"/>
      <c r="S1196" s="48"/>
      <c r="T1196" s="96"/>
      <c r="AT1196" s="25" t="s">
        <v>193</v>
      </c>
      <c r="AU1196" s="25" t="s">
        <v>85</v>
      </c>
    </row>
    <row r="1197" s="12" customFormat="1">
      <c r="B1197" s="251"/>
      <c r="C1197" s="252"/>
      <c r="D1197" s="248" t="s">
        <v>195</v>
      </c>
      <c r="E1197" s="253" t="s">
        <v>21</v>
      </c>
      <c r="F1197" s="254" t="s">
        <v>1645</v>
      </c>
      <c r="G1197" s="252"/>
      <c r="H1197" s="255">
        <v>3265.7379999999998</v>
      </c>
      <c r="I1197" s="256"/>
      <c r="J1197" s="252"/>
      <c r="K1197" s="252"/>
      <c r="L1197" s="257"/>
      <c r="M1197" s="258"/>
      <c r="N1197" s="259"/>
      <c r="O1197" s="259"/>
      <c r="P1197" s="259"/>
      <c r="Q1197" s="259"/>
      <c r="R1197" s="259"/>
      <c r="S1197" s="259"/>
      <c r="T1197" s="260"/>
      <c r="AT1197" s="261" t="s">
        <v>195</v>
      </c>
      <c r="AU1197" s="261" t="s">
        <v>85</v>
      </c>
      <c r="AV1197" s="12" t="s">
        <v>85</v>
      </c>
      <c r="AW1197" s="12" t="s">
        <v>39</v>
      </c>
      <c r="AX1197" s="12" t="s">
        <v>83</v>
      </c>
      <c r="AY1197" s="261" t="s">
        <v>184</v>
      </c>
    </row>
    <row r="1198" s="1" customFormat="1" ht="16.5" customHeight="1">
      <c r="B1198" s="47"/>
      <c r="C1198" s="236" t="s">
        <v>1646</v>
      </c>
      <c r="D1198" s="236" t="s">
        <v>186</v>
      </c>
      <c r="E1198" s="237" t="s">
        <v>1647</v>
      </c>
      <c r="F1198" s="238" t="s">
        <v>1648</v>
      </c>
      <c r="G1198" s="239" t="s">
        <v>293</v>
      </c>
      <c r="H1198" s="240">
        <v>233.267</v>
      </c>
      <c r="I1198" s="241"/>
      <c r="J1198" s="242">
        <f>ROUND(I1198*H1198,2)</f>
        <v>0</v>
      </c>
      <c r="K1198" s="238" t="s">
        <v>190</v>
      </c>
      <c r="L1198" s="73"/>
      <c r="M1198" s="243" t="s">
        <v>21</v>
      </c>
      <c r="N1198" s="244" t="s">
        <v>47</v>
      </c>
      <c r="O1198" s="48"/>
      <c r="P1198" s="245">
        <f>O1198*H1198</f>
        <v>0</v>
      </c>
      <c r="Q1198" s="245">
        <v>0</v>
      </c>
      <c r="R1198" s="245">
        <f>Q1198*H1198</f>
        <v>0</v>
      </c>
      <c r="S1198" s="245">
        <v>0</v>
      </c>
      <c r="T1198" s="246">
        <f>S1198*H1198</f>
        <v>0</v>
      </c>
      <c r="AR1198" s="25" t="s">
        <v>191</v>
      </c>
      <c r="AT1198" s="25" t="s">
        <v>186</v>
      </c>
      <c r="AU1198" s="25" t="s">
        <v>85</v>
      </c>
      <c r="AY1198" s="25" t="s">
        <v>184</v>
      </c>
      <c r="BE1198" s="247">
        <f>IF(N1198="základní",J1198,0)</f>
        <v>0</v>
      </c>
      <c r="BF1198" s="247">
        <f>IF(N1198="snížená",J1198,0)</f>
        <v>0</v>
      </c>
      <c r="BG1198" s="247">
        <f>IF(N1198="zákl. přenesená",J1198,0)</f>
        <v>0</v>
      </c>
      <c r="BH1198" s="247">
        <f>IF(N1198="sníž. přenesená",J1198,0)</f>
        <v>0</v>
      </c>
      <c r="BI1198" s="247">
        <f>IF(N1198="nulová",J1198,0)</f>
        <v>0</v>
      </c>
      <c r="BJ1198" s="25" t="s">
        <v>83</v>
      </c>
      <c r="BK1198" s="247">
        <f>ROUND(I1198*H1198,2)</f>
        <v>0</v>
      </c>
      <c r="BL1198" s="25" t="s">
        <v>191</v>
      </c>
      <c r="BM1198" s="25" t="s">
        <v>1649</v>
      </c>
    </row>
    <row r="1199" s="1" customFormat="1">
      <c r="B1199" s="47"/>
      <c r="C1199" s="75"/>
      <c r="D1199" s="248" t="s">
        <v>193</v>
      </c>
      <c r="E1199" s="75"/>
      <c r="F1199" s="249" t="s">
        <v>1650</v>
      </c>
      <c r="G1199" s="75"/>
      <c r="H1199" s="75"/>
      <c r="I1199" s="204"/>
      <c r="J1199" s="75"/>
      <c r="K1199" s="75"/>
      <c r="L1199" s="73"/>
      <c r="M1199" s="250"/>
      <c r="N1199" s="48"/>
      <c r="O1199" s="48"/>
      <c r="P1199" s="48"/>
      <c r="Q1199" s="48"/>
      <c r="R1199" s="48"/>
      <c r="S1199" s="48"/>
      <c r="T1199" s="96"/>
      <c r="AT1199" s="25" t="s">
        <v>193</v>
      </c>
      <c r="AU1199" s="25" t="s">
        <v>85</v>
      </c>
    </row>
    <row r="1200" s="11" customFormat="1" ht="29.88" customHeight="1">
      <c r="B1200" s="220"/>
      <c r="C1200" s="221"/>
      <c r="D1200" s="222" t="s">
        <v>75</v>
      </c>
      <c r="E1200" s="234" t="s">
        <v>1651</v>
      </c>
      <c r="F1200" s="234" t="s">
        <v>1652</v>
      </c>
      <c r="G1200" s="221"/>
      <c r="H1200" s="221"/>
      <c r="I1200" s="224"/>
      <c r="J1200" s="235">
        <f>BK1200</f>
        <v>0</v>
      </c>
      <c r="K1200" s="221"/>
      <c r="L1200" s="226"/>
      <c r="M1200" s="227"/>
      <c r="N1200" s="228"/>
      <c r="O1200" s="228"/>
      <c r="P1200" s="229">
        <f>SUM(P1201:P1202)</f>
        <v>0</v>
      </c>
      <c r="Q1200" s="228"/>
      <c r="R1200" s="229">
        <f>SUM(R1201:R1202)</f>
        <v>0</v>
      </c>
      <c r="S1200" s="228"/>
      <c r="T1200" s="230">
        <f>SUM(T1201:T1202)</f>
        <v>0</v>
      </c>
      <c r="AR1200" s="231" t="s">
        <v>83</v>
      </c>
      <c r="AT1200" s="232" t="s">
        <v>75</v>
      </c>
      <c r="AU1200" s="232" t="s">
        <v>83</v>
      </c>
      <c r="AY1200" s="231" t="s">
        <v>184</v>
      </c>
      <c r="BK1200" s="233">
        <f>SUM(BK1201:BK1202)</f>
        <v>0</v>
      </c>
    </row>
    <row r="1201" s="1" customFormat="1" ht="38.25" customHeight="1">
      <c r="B1201" s="47"/>
      <c r="C1201" s="236" t="s">
        <v>1653</v>
      </c>
      <c r="D1201" s="236" t="s">
        <v>186</v>
      </c>
      <c r="E1201" s="237" t="s">
        <v>1654</v>
      </c>
      <c r="F1201" s="238" t="s">
        <v>1655</v>
      </c>
      <c r="G1201" s="239" t="s">
        <v>293</v>
      </c>
      <c r="H1201" s="240">
        <v>291.899</v>
      </c>
      <c r="I1201" s="241"/>
      <c r="J1201" s="242">
        <f>ROUND(I1201*H1201,2)</f>
        <v>0</v>
      </c>
      <c r="K1201" s="238" t="s">
        <v>190</v>
      </c>
      <c r="L1201" s="73"/>
      <c r="M1201" s="243" t="s">
        <v>21</v>
      </c>
      <c r="N1201" s="244" t="s">
        <v>47</v>
      </c>
      <c r="O1201" s="48"/>
      <c r="P1201" s="245">
        <f>O1201*H1201</f>
        <v>0</v>
      </c>
      <c r="Q1201" s="245">
        <v>0</v>
      </c>
      <c r="R1201" s="245">
        <f>Q1201*H1201</f>
        <v>0</v>
      </c>
      <c r="S1201" s="245">
        <v>0</v>
      </c>
      <c r="T1201" s="246">
        <f>S1201*H1201</f>
        <v>0</v>
      </c>
      <c r="AR1201" s="25" t="s">
        <v>191</v>
      </c>
      <c r="AT1201" s="25" t="s">
        <v>186</v>
      </c>
      <c r="AU1201" s="25" t="s">
        <v>85</v>
      </c>
      <c r="AY1201" s="25" t="s">
        <v>184</v>
      </c>
      <c r="BE1201" s="247">
        <f>IF(N1201="základní",J1201,0)</f>
        <v>0</v>
      </c>
      <c r="BF1201" s="247">
        <f>IF(N1201="snížená",J1201,0)</f>
        <v>0</v>
      </c>
      <c r="BG1201" s="247">
        <f>IF(N1201="zákl. přenesená",J1201,0)</f>
        <v>0</v>
      </c>
      <c r="BH1201" s="247">
        <f>IF(N1201="sníž. přenesená",J1201,0)</f>
        <v>0</v>
      </c>
      <c r="BI1201" s="247">
        <f>IF(N1201="nulová",J1201,0)</f>
        <v>0</v>
      </c>
      <c r="BJ1201" s="25" t="s">
        <v>83</v>
      </c>
      <c r="BK1201" s="247">
        <f>ROUND(I1201*H1201,2)</f>
        <v>0</v>
      </c>
      <c r="BL1201" s="25" t="s">
        <v>191</v>
      </c>
      <c r="BM1201" s="25" t="s">
        <v>1656</v>
      </c>
    </row>
    <row r="1202" s="1" customFormat="1">
      <c r="B1202" s="47"/>
      <c r="C1202" s="75"/>
      <c r="D1202" s="248" t="s">
        <v>193</v>
      </c>
      <c r="E1202" s="75"/>
      <c r="F1202" s="249" t="s">
        <v>1657</v>
      </c>
      <c r="G1202" s="75"/>
      <c r="H1202" s="75"/>
      <c r="I1202" s="204"/>
      <c r="J1202" s="75"/>
      <c r="K1202" s="75"/>
      <c r="L1202" s="73"/>
      <c r="M1202" s="250"/>
      <c r="N1202" s="48"/>
      <c r="O1202" s="48"/>
      <c r="P1202" s="48"/>
      <c r="Q1202" s="48"/>
      <c r="R1202" s="48"/>
      <c r="S1202" s="48"/>
      <c r="T1202" s="96"/>
      <c r="AT1202" s="25" t="s">
        <v>193</v>
      </c>
      <c r="AU1202" s="25" t="s">
        <v>85</v>
      </c>
    </row>
    <row r="1203" s="11" customFormat="1" ht="37.44" customHeight="1">
      <c r="B1203" s="220"/>
      <c r="C1203" s="221"/>
      <c r="D1203" s="222" t="s">
        <v>75</v>
      </c>
      <c r="E1203" s="223" t="s">
        <v>1658</v>
      </c>
      <c r="F1203" s="223" t="s">
        <v>1659</v>
      </c>
      <c r="G1203" s="221"/>
      <c r="H1203" s="221"/>
      <c r="I1203" s="224"/>
      <c r="J1203" s="225">
        <f>BK1203</f>
        <v>0</v>
      </c>
      <c r="K1203" s="221"/>
      <c r="L1203" s="226"/>
      <c r="M1203" s="227"/>
      <c r="N1203" s="228"/>
      <c r="O1203" s="228"/>
      <c r="P1203" s="229">
        <f>P1204+P1302+P1317+P1470+P1481+P1494+P1591+P1598+P1606+P1614+P2038+P2054+P2103+P2179+P2389+P2414+P2500+P2515+P2553+P2601+P2630+P2770+P2788</f>
        <v>0</v>
      </c>
      <c r="Q1203" s="228"/>
      <c r="R1203" s="229">
        <f>R1204+R1302+R1317+R1470+R1481+R1494+R1591+R1598+R1606+R1614+R2038+R2054+R2103+R2179+R2389+R2414+R2500+R2515+R2553+R2601+R2630+R2770+R2788</f>
        <v>77.999786429999986</v>
      </c>
      <c r="S1203" s="228"/>
      <c r="T1203" s="230">
        <f>T1204+T1302+T1317+T1470+T1481+T1494+T1591+T1598+T1606+T1614+T2038+T2054+T2103+T2179+T2389+T2414+T2500+T2515+T2553+T2601+T2630+T2770+T2788</f>
        <v>33.086328010000003</v>
      </c>
      <c r="AR1203" s="231" t="s">
        <v>85</v>
      </c>
      <c r="AT1203" s="232" t="s">
        <v>75</v>
      </c>
      <c r="AU1203" s="232" t="s">
        <v>76</v>
      </c>
      <c r="AY1203" s="231" t="s">
        <v>184</v>
      </c>
      <c r="BK1203" s="233">
        <f>BK1204+BK1302+BK1317+BK1470+BK1481+BK1494+BK1591+BK1598+BK1606+BK1614+BK2038+BK2054+BK2103+BK2179+BK2389+BK2414+BK2500+BK2515+BK2553+BK2601+BK2630+BK2770+BK2788</f>
        <v>0</v>
      </c>
    </row>
    <row r="1204" s="11" customFormat="1" ht="19.92" customHeight="1">
      <c r="B1204" s="220"/>
      <c r="C1204" s="221"/>
      <c r="D1204" s="222" t="s">
        <v>75</v>
      </c>
      <c r="E1204" s="234" t="s">
        <v>1660</v>
      </c>
      <c r="F1204" s="234" t="s">
        <v>1661</v>
      </c>
      <c r="G1204" s="221"/>
      <c r="H1204" s="221"/>
      <c r="I1204" s="224"/>
      <c r="J1204" s="235">
        <f>BK1204</f>
        <v>0</v>
      </c>
      <c r="K1204" s="221"/>
      <c r="L1204" s="226"/>
      <c r="M1204" s="227"/>
      <c r="N1204" s="228"/>
      <c r="O1204" s="228"/>
      <c r="P1204" s="229">
        <f>SUM(P1205:P1301)</f>
        <v>0</v>
      </c>
      <c r="Q1204" s="228"/>
      <c r="R1204" s="229">
        <f>SUM(R1205:R1301)</f>
        <v>1.1263780799999998</v>
      </c>
      <c r="S1204" s="228"/>
      <c r="T1204" s="230">
        <f>SUM(T1205:T1301)</f>
        <v>0.23399200000000001</v>
      </c>
      <c r="AR1204" s="231" t="s">
        <v>85</v>
      </c>
      <c r="AT1204" s="232" t="s">
        <v>75</v>
      </c>
      <c r="AU1204" s="232" t="s">
        <v>83</v>
      </c>
      <c r="AY1204" s="231" t="s">
        <v>184</v>
      </c>
      <c r="BK1204" s="233">
        <f>SUM(BK1205:BK1301)</f>
        <v>0</v>
      </c>
    </row>
    <row r="1205" s="1" customFormat="1" ht="25.5" customHeight="1">
      <c r="B1205" s="47"/>
      <c r="C1205" s="236" t="s">
        <v>1662</v>
      </c>
      <c r="D1205" s="236" t="s">
        <v>186</v>
      </c>
      <c r="E1205" s="237" t="s">
        <v>1663</v>
      </c>
      <c r="F1205" s="238" t="s">
        <v>1664</v>
      </c>
      <c r="G1205" s="239" t="s">
        <v>315</v>
      </c>
      <c r="H1205" s="240">
        <v>120.68600000000001</v>
      </c>
      <c r="I1205" s="241"/>
      <c r="J1205" s="242">
        <f>ROUND(I1205*H1205,2)</f>
        <v>0</v>
      </c>
      <c r="K1205" s="238" t="s">
        <v>190</v>
      </c>
      <c r="L1205" s="73"/>
      <c r="M1205" s="243" t="s">
        <v>21</v>
      </c>
      <c r="N1205" s="244" t="s">
        <v>47</v>
      </c>
      <c r="O1205" s="48"/>
      <c r="P1205" s="245">
        <f>O1205*H1205</f>
        <v>0</v>
      </c>
      <c r="Q1205" s="245">
        <v>0</v>
      </c>
      <c r="R1205" s="245">
        <f>Q1205*H1205</f>
        <v>0</v>
      </c>
      <c r="S1205" s="245">
        <v>0</v>
      </c>
      <c r="T1205" s="246">
        <f>S1205*H1205</f>
        <v>0</v>
      </c>
      <c r="AR1205" s="25" t="s">
        <v>284</v>
      </c>
      <c r="AT1205" s="25" t="s">
        <v>186</v>
      </c>
      <c r="AU1205" s="25" t="s">
        <v>85</v>
      </c>
      <c r="AY1205" s="25" t="s">
        <v>184</v>
      </c>
      <c r="BE1205" s="247">
        <f>IF(N1205="základní",J1205,0)</f>
        <v>0</v>
      </c>
      <c r="BF1205" s="247">
        <f>IF(N1205="snížená",J1205,0)</f>
        <v>0</v>
      </c>
      <c r="BG1205" s="247">
        <f>IF(N1205="zákl. přenesená",J1205,0)</f>
        <v>0</v>
      </c>
      <c r="BH1205" s="247">
        <f>IF(N1205="sníž. přenesená",J1205,0)</f>
        <v>0</v>
      </c>
      <c r="BI1205" s="247">
        <f>IF(N1205="nulová",J1205,0)</f>
        <v>0</v>
      </c>
      <c r="BJ1205" s="25" t="s">
        <v>83</v>
      </c>
      <c r="BK1205" s="247">
        <f>ROUND(I1205*H1205,2)</f>
        <v>0</v>
      </c>
      <c r="BL1205" s="25" t="s">
        <v>284</v>
      </c>
      <c r="BM1205" s="25" t="s">
        <v>1665</v>
      </c>
    </row>
    <row r="1206" s="1" customFormat="1">
      <c r="B1206" s="47"/>
      <c r="C1206" s="75"/>
      <c r="D1206" s="248" t="s">
        <v>193</v>
      </c>
      <c r="E1206" s="75"/>
      <c r="F1206" s="249" t="s">
        <v>1666</v>
      </c>
      <c r="G1206" s="75"/>
      <c r="H1206" s="75"/>
      <c r="I1206" s="204"/>
      <c r="J1206" s="75"/>
      <c r="K1206" s="75"/>
      <c r="L1206" s="73"/>
      <c r="M1206" s="250"/>
      <c r="N1206" s="48"/>
      <c r="O1206" s="48"/>
      <c r="P1206" s="48"/>
      <c r="Q1206" s="48"/>
      <c r="R1206" s="48"/>
      <c r="S1206" s="48"/>
      <c r="T1206" s="96"/>
      <c r="AT1206" s="25" t="s">
        <v>193</v>
      </c>
      <c r="AU1206" s="25" t="s">
        <v>85</v>
      </c>
    </row>
    <row r="1207" s="13" customFormat="1">
      <c r="B1207" s="262"/>
      <c r="C1207" s="263"/>
      <c r="D1207" s="248" t="s">
        <v>195</v>
      </c>
      <c r="E1207" s="264" t="s">
        <v>21</v>
      </c>
      <c r="F1207" s="265" t="s">
        <v>209</v>
      </c>
      <c r="G1207" s="263"/>
      <c r="H1207" s="264" t="s">
        <v>21</v>
      </c>
      <c r="I1207" s="266"/>
      <c r="J1207" s="263"/>
      <c r="K1207" s="263"/>
      <c r="L1207" s="267"/>
      <c r="M1207" s="268"/>
      <c r="N1207" s="269"/>
      <c r="O1207" s="269"/>
      <c r="P1207" s="269"/>
      <c r="Q1207" s="269"/>
      <c r="R1207" s="269"/>
      <c r="S1207" s="269"/>
      <c r="T1207" s="270"/>
      <c r="AT1207" s="271" t="s">
        <v>195</v>
      </c>
      <c r="AU1207" s="271" t="s">
        <v>85</v>
      </c>
      <c r="AV1207" s="13" t="s">
        <v>83</v>
      </c>
      <c r="AW1207" s="13" t="s">
        <v>39</v>
      </c>
      <c r="AX1207" s="13" t="s">
        <v>76</v>
      </c>
      <c r="AY1207" s="271" t="s">
        <v>184</v>
      </c>
    </row>
    <row r="1208" s="12" customFormat="1">
      <c r="B1208" s="251"/>
      <c r="C1208" s="252"/>
      <c r="D1208" s="248" t="s">
        <v>195</v>
      </c>
      <c r="E1208" s="253" t="s">
        <v>21</v>
      </c>
      <c r="F1208" s="254" t="s">
        <v>1667</v>
      </c>
      <c r="G1208" s="252"/>
      <c r="H1208" s="255">
        <v>47.259999999999998</v>
      </c>
      <c r="I1208" s="256"/>
      <c r="J1208" s="252"/>
      <c r="K1208" s="252"/>
      <c r="L1208" s="257"/>
      <c r="M1208" s="258"/>
      <c r="N1208" s="259"/>
      <c r="O1208" s="259"/>
      <c r="P1208" s="259"/>
      <c r="Q1208" s="259"/>
      <c r="R1208" s="259"/>
      <c r="S1208" s="259"/>
      <c r="T1208" s="260"/>
      <c r="AT1208" s="261" t="s">
        <v>195</v>
      </c>
      <c r="AU1208" s="261" t="s">
        <v>85</v>
      </c>
      <c r="AV1208" s="12" t="s">
        <v>85</v>
      </c>
      <c r="AW1208" s="12" t="s">
        <v>39</v>
      </c>
      <c r="AX1208" s="12" t="s">
        <v>76</v>
      </c>
      <c r="AY1208" s="261" t="s">
        <v>184</v>
      </c>
    </row>
    <row r="1209" s="12" customFormat="1">
      <c r="B1209" s="251"/>
      <c r="C1209" s="252"/>
      <c r="D1209" s="248" t="s">
        <v>195</v>
      </c>
      <c r="E1209" s="253" t="s">
        <v>21</v>
      </c>
      <c r="F1209" s="254" t="s">
        <v>1668</v>
      </c>
      <c r="G1209" s="252"/>
      <c r="H1209" s="255">
        <v>17.867000000000001</v>
      </c>
      <c r="I1209" s="256"/>
      <c r="J1209" s="252"/>
      <c r="K1209" s="252"/>
      <c r="L1209" s="257"/>
      <c r="M1209" s="258"/>
      <c r="N1209" s="259"/>
      <c r="O1209" s="259"/>
      <c r="P1209" s="259"/>
      <c r="Q1209" s="259"/>
      <c r="R1209" s="259"/>
      <c r="S1209" s="259"/>
      <c r="T1209" s="260"/>
      <c r="AT1209" s="261" t="s">
        <v>195</v>
      </c>
      <c r="AU1209" s="261" t="s">
        <v>85</v>
      </c>
      <c r="AV1209" s="12" t="s">
        <v>85</v>
      </c>
      <c r="AW1209" s="12" t="s">
        <v>39</v>
      </c>
      <c r="AX1209" s="12" t="s">
        <v>76</v>
      </c>
      <c r="AY1209" s="261" t="s">
        <v>184</v>
      </c>
    </row>
    <row r="1210" s="12" customFormat="1">
      <c r="B1210" s="251"/>
      <c r="C1210" s="252"/>
      <c r="D1210" s="248" t="s">
        <v>195</v>
      </c>
      <c r="E1210" s="253" t="s">
        <v>21</v>
      </c>
      <c r="F1210" s="254" t="s">
        <v>1409</v>
      </c>
      <c r="G1210" s="252"/>
      <c r="H1210" s="255">
        <v>8.4849999999999994</v>
      </c>
      <c r="I1210" s="256"/>
      <c r="J1210" s="252"/>
      <c r="K1210" s="252"/>
      <c r="L1210" s="257"/>
      <c r="M1210" s="258"/>
      <c r="N1210" s="259"/>
      <c r="O1210" s="259"/>
      <c r="P1210" s="259"/>
      <c r="Q1210" s="259"/>
      <c r="R1210" s="259"/>
      <c r="S1210" s="259"/>
      <c r="T1210" s="260"/>
      <c r="AT1210" s="261" t="s">
        <v>195</v>
      </c>
      <c r="AU1210" s="261" t="s">
        <v>85</v>
      </c>
      <c r="AV1210" s="12" t="s">
        <v>85</v>
      </c>
      <c r="AW1210" s="12" t="s">
        <v>39</v>
      </c>
      <c r="AX1210" s="12" t="s">
        <v>76</v>
      </c>
      <c r="AY1210" s="261" t="s">
        <v>184</v>
      </c>
    </row>
    <row r="1211" s="12" customFormat="1">
      <c r="B1211" s="251"/>
      <c r="C1211" s="252"/>
      <c r="D1211" s="248" t="s">
        <v>195</v>
      </c>
      <c r="E1211" s="253" t="s">
        <v>21</v>
      </c>
      <c r="F1211" s="254" t="s">
        <v>1669</v>
      </c>
      <c r="G1211" s="252"/>
      <c r="H1211" s="255">
        <v>27.731000000000002</v>
      </c>
      <c r="I1211" s="256"/>
      <c r="J1211" s="252"/>
      <c r="K1211" s="252"/>
      <c r="L1211" s="257"/>
      <c r="M1211" s="258"/>
      <c r="N1211" s="259"/>
      <c r="O1211" s="259"/>
      <c r="P1211" s="259"/>
      <c r="Q1211" s="259"/>
      <c r="R1211" s="259"/>
      <c r="S1211" s="259"/>
      <c r="T1211" s="260"/>
      <c r="AT1211" s="261" t="s">
        <v>195</v>
      </c>
      <c r="AU1211" s="261" t="s">
        <v>85</v>
      </c>
      <c r="AV1211" s="12" t="s">
        <v>85</v>
      </c>
      <c r="AW1211" s="12" t="s">
        <v>39</v>
      </c>
      <c r="AX1211" s="12" t="s">
        <v>76</v>
      </c>
      <c r="AY1211" s="261" t="s">
        <v>184</v>
      </c>
    </row>
    <row r="1212" s="12" customFormat="1">
      <c r="B1212" s="251"/>
      <c r="C1212" s="252"/>
      <c r="D1212" s="248" t="s">
        <v>195</v>
      </c>
      <c r="E1212" s="253" t="s">
        <v>21</v>
      </c>
      <c r="F1212" s="254" t="s">
        <v>1670</v>
      </c>
      <c r="G1212" s="252"/>
      <c r="H1212" s="255">
        <v>0.60399999999999998</v>
      </c>
      <c r="I1212" s="256"/>
      <c r="J1212" s="252"/>
      <c r="K1212" s="252"/>
      <c r="L1212" s="257"/>
      <c r="M1212" s="258"/>
      <c r="N1212" s="259"/>
      <c r="O1212" s="259"/>
      <c r="P1212" s="259"/>
      <c r="Q1212" s="259"/>
      <c r="R1212" s="259"/>
      <c r="S1212" s="259"/>
      <c r="T1212" s="260"/>
      <c r="AT1212" s="261" t="s">
        <v>195</v>
      </c>
      <c r="AU1212" s="261" t="s">
        <v>85</v>
      </c>
      <c r="AV1212" s="12" t="s">
        <v>85</v>
      </c>
      <c r="AW1212" s="12" t="s">
        <v>39</v>
      </c>
      <c r="AX1212" s="12" t="s">
        <v>76</v>
      </c>
      <c r="AY1212" s="261" t="s">
        <v>184</v>
      </c>
    </row>
    <row r="1213" s="12" customFormat="1">
      <c r="B1213" s="251"/>
      <c r="C1213" s="252"/>
      <c r="D1213" s="248" t="s">
        <v>195</v>
      </c>
      <c r="E1213" s="253" t="s">
        <v>21</v>
      </c>
      <c r="F1213" s="254" t="s">
        <v>1671</v>
      </c>
      <c r="G1213" s="252"/>
      <c r="H1213" s="255">
        <v>1.339</v>
      </c>
      <c r="I1213" s="256"/>
      <c r="J1213" s="252"/>
      <c r="K1213" s="252"/>
      <c r="L1213" s="257"/>
      <c r="M1213" s="258"/>
      <c r="N1213" s="259"/>
      <c r="O1213" s="259"/>
      <c r="P1213" s="259"/>
      <c r="Q1213" s="259"/>
      <c r="R1213" s="259"/>
      <c r="S1213" s="259"/>
      <c r="T1213" s="260"/>
      <c r="AT1213" s="261" t="s">
        <v>195</v>
      </c>
      <c r="AU1213" s="261" t="s">
        <v>85</v>
      </c>
      <c r="AV1213" s="12" t="s">
        <v>85</v>
      </c>
      <c r="AW1213" s="12" t="s">
        <v>39</v>
      </c>
      <c r="AX1213" s="12" t="s">
        <v>76</v>
      </c>
      <c r="AY1213" s="261" t="s">
        <v>184</v>
      </c>
    </row>
    <row r="1214" s="12" customFormat="1">
      <c r="B1214" s="251"/>
      <c r="C1214" s="252"/>
      <c r="D1214" s="248" t="s">
        <v>195</v>
      </c>
      <c r="E1214" s="253" t="s">
        <v>21</v>
      </c>
      <c r="F1214" s="254" t="s">
        <v>1672</v>
      </c>
      <c r="G1214" s="252"/>
      <c r="H1214" s="255">
        <v>17.399999999999999</v>
      </c>
      <c r="I1214" s="256"/>
      <c r="J1214" s="252"/>
      <c r="K1214" s="252"/>
      <c r="L1214" s="257"/>
      <c r="M1214" s="258"/>
      <c r="N1214" s="259"/>
      <c r="O1214" s="259"/>
      <c r="P1214" s="259"/>
      <c r="Q1214" s="259"/>
      <c r="R1214" s="259"/>
      <c r="S1214" s="259"/>
      <c r="T1214" s="260"/>
      <c r="AT1214" s="261" t="s">
        <v>195</v>
      </c>
      <c r="AU1214" s="261" t="s">
        <v>85</v>
      </c>
      <c r="AV1214" s="12" t="s">
        <v>85</v>
      </c>
      <c r="AW1214" s="12" t="s">
        <v>39</v>
      </c>
      <c r="AX1214" s="12" t="s">
        <v>76</v>
      </c>
      <c r="AY1214" s="261" t="s">
        <v>184</v>
      </c>
    </row>
    <row r="1215" s="14" customFormat="1">
      <c r="B1215" s="272"/>
      <c r="C1215" s="273"/>
      <c r="D1215" s="248" t="s">
        <v>195</v>
      </c>
      <c r="E1215" s="274" t="s">
        <v>21</v>
      </c>
      <c r="F1215" s="275" t="s">
        <v>211</v>
      </c>
      <c r="G1215" s="273"/>
      <c r="H1215" s="276">
        <v>120.68600000000001</v>
      </c>
      <c r="I1215" s="277"/>
      <c r="J1215" s="273"/>
      <c r="K1215" s="273"/>
      <c r="L1215" s="278"/>
      <c r="M1215" s="279"/>
      <c r="N1215" s="280"/>
      <c r="O1215" s="280"/>
      <c r="P1215" s="280"/>
      <c r="Q1215" s="280"/>
      <c r="R1215" s="280"/>
      <c r="S1215" s="280"/>
      <c r="T1215" s="281"/>
      <c r="AT1215" s="282" t="s">
        <v>195</v>
      </c>
      <c r="AU1215" s="282" t="s">
        <v>85</v>
      </c>
      <c r="AV1215" s="14" t="s">
        <v>191</v>
      </c>
      <c r="AW1215" s="14" t="s">
        <v>39</v>
      </c>
      <c r="AX1215" s="14" t="s">
        <v>83</v>
      </c>
      <c r="AY1215" s="282" t="s">
        <v>184</v>
      </c>
    </row>
    <row r="1216" s="1" customFormat="1" ht="16.5" customHeight="1">
      <c r="B1216" s="47"/>
      <c r="C1216" s="283" t="s">
        <v>1673</v>
      </c>
      <c r="D1216" s="283" t="s">
        <v>303</v>
      </c>
      <c r="E1216" s="284" t="s">
        <v>1674</v>
      </c>
      <c r="F1216" s="285" t="s">
        <v>1675</v>
      </c>
      <c r="G1216" s="286" t="s">
        <v>293</v>
      </c>
      <c r="H1216" s="287">
        <v>0.042000000000000003</v>
      </c>
      <c r="I1216" s="288"/>
      <c r="J1216" s="289">
        <f>ROUND(I1216*H1216,2)</f>
        <v>0</v>
      </c>
      <c r="K1216" s="285" t="s">
        <v>190</v>
      </c>
      <c r="L1216" s="290"/>
      <c r="M1216" s="291" t="s">
        <v>21</v>
      </c>
      <c r="N1216" s="292" t="s">
        <v>47</v>
      </c>
      <c r="O1216" s="48"/>
      <c r="P1216" s="245">
        <f>O1216*H1216</f>
        <v>0</v>
      </c>
      <c r="Q1216" s="245">
        <v>1</v>
      </c>
      <c r="R1216" s="245">
        <f>Q1216*H1216</f>
        <v>0.042000000000000003</v>
      </c>
      <c r="S1216" s="245">
        <v>0</v>
      </c>
      <c r="T1216" s="246">
        <f>S1216*H1216</f>
        <v>0</v>
      </c>
      <c r="AR1216" s="25" t="s">
        <v>386</v>
      </c>
      <c r="AT1216" s="25" t="s">
        <v>303</v>
      </c>
      <c r="AU1216" s="25" t="s">
        <v>85</v>
      </c>
      <c r="AY1216" s="25" t="s">
        <v>184</v>
      </c>
      <c r="BE1216" s="247">
        <f>IF(N1216="základní",J1216,0)</f>
        <v>0</v>
      </c>
      <c r="BF1216" s="247">
        <f>IF(N1216="snížená",J1216,0)</f>
        <v>0</v>
      </c>
      <c r="BG1216" s="247">
        <f>IF(N1216="zákl. přenesená",J1216,0)</f>
        <v>0</v>
      </c>
      <c r="BH1216" s="247">
        <f>IF(N1216="sníž. přenesená",J1216,0)</f>
        <v>0</v>
      </c>
      <c r="BI1216" s="247">
        <f>IF(N1216="nulová",J1216,0)</f>
        <v>0</v>
      </c>
      <c r="BJ1216" s="25" t="s">
        <v>83</v>
      </c>
      <c r="BK1216" s="247">
        <f>ROUND(I1216*H1216,2)</f>
        <v>0</v>
      </c>
      <c r="BL1216" s="25" t="s">
        <v>284</v>
      </c>
      <c r="BM1216" s="25" t="s">
        <v>1676</v>
      </c>
    </row>
    <row r="1217" s="12" customFormat="1">
      <c r="B1217" s="251"/>
      <c r="C1217" s="252"/>
      <c r="D1217" s="248" t="s">
        <v>195</v>
      </c>
      <c r="E1217" s="253" t="s">
        <v>21</v>
      </c>
      <c r="F1217" s="254" t="s">
        <v>1677</v>
      </c>
      <c r="G1217" s="252"/>
      <c r="H1217" s="255">
        <v>0.042000000000000003</v>
      </c>
      <c r="I1217" s="256"/>
      <c r="J1217" s="252"/>
      <c r="K1217" s="252"/>
      <c r="L1217" s="257"/>
      <c r="M1217" s="258"/>
      <c r="N1217" s="259"/>
      <c r="O1217" s="259"/>
      <c r="P1217" s="259"/>
      <c r="Q1217" s="259"/>
      <c r="R1217" s="259"/>
      <c r="S1217" s="259"/>
      <c r="T1217" s="260"/>
      <c r="AT1217" s="261" t="s">
        <v>195</v>
      </c>
      <c r="AU1217" s="261" t="s">
        <v>85</v>
      </c>
      <c r="AV1217" s="12" t="s">
        <v>85</v>
      </c>
      <c r="AW1217" s="12" t="s">
        <v>39</v>
      </c>
      <c r="AX1217" s="12" t="s">
        <v>83</v>
      </c>
      <c r="AY1217" s="261" t="s">
        <v>184</v>
      </c>
    </row>
    <row r="1218" s="1" customFormat="1" ht="16.5" customHeight="1">
      <c r="B1218" s="47"/>
      <c r="C1218" s="236" t="s">
        <v>1678</v>
      </c>
      <c r="D1218" s="236" t="s">
        <v>186</v>
      </c>
      <c r="E1218" s="237" t="s">
        <v>1679</v>
      </c>
      <c r="F1218" s="238" t="s">
        <v>1680</v>
      </c>
      <c r="G1218" s="239" t="s">
        <v>315</v>
      </c>
      <c r="H1218" s="240">
        <v>58.497999999999998</v>
      </c>
      <c r="I1218" s="241"/>
      <c r="J1218" s="242">
        <f>ROUND(I1218*H1218,2)</f>
        <v>0</v>
      </c>
      <c r="K1218" s="238" t="s">
        <v>190</v>
      </c>
      <c r="L1218" s="73"/>
      <c r="M1218" s="243" t="s">
        <v>21</v>
      </c>
      <c r="N1218" s="244" t="s">
        <v>47</v>
      </c>
      <c r="O1218" s="48"/>
      <c r="P1218" s="245">
        <f>O1218*H1218</f>
        <v>0</v>
      </c>
      <c r="Q1218" s="245">
        <v>0</v>
      </c>
      <c r="R1218" s="245">
        <f>Q1218*H1218</f>
        <v>0</v>
      </c>
      <c r="S1218" s="245">
        <v>0.0040000000000000001</v>
      </c>
      <c r="T1218" s="246">
        <f>S1218*H1218</f>
        <v>0.23399200000000001</v>
      </c>
      <c r="AR1218" s="25" t="s">
        <v>284</v>
      </c>
      <c r="AT1218" s="25" t="s">
        <v>186</v>
      </c>
      <c r="AU1218" s="25" t="s">
        <v>85</v>
      </c>
      <c r="AY1218" s="25" t="s">
        <v>184</v>
      </c>
      <c r="BE1218" s="247">
        <f>IF(N1218="základní",J1218,0)</f>
        <v>0</v>
      </c>
      <c r="BF1218" s="247">
        <f>IF(N1218="snížená",J1218,0)</f>
        <v>0</v>
      </c>
      <c r="BG1218" s="247">
        <f>IF(N1218="zákl. přenesená",J1218,0)</f>
        <v>0</v>
      </c>
      <c r="BH1218" s="247">
        <f>IF(N1218="sníž. přenesená",J1218,0)</f>
        <v>0</v>
      </c>
      <c r="BI1218" s="247">
        <f>IF(N1218="nulová",J1218,0)</f>
        <v>0</v>
      </c>
      <c r="BJ1218" s="25" t="s">
        <v>83</v>
      </c>
      <c r="BK1218" s="247">
        <f>ROUND(I1218*H1218,2)</f>
        <v>0</v>
      </c>
      <c r="BL1218" s="25" t="s">
        <v>284</v>
      </c>
      <c r="BM1218" s="25" t="s">
        <v>1681</v>
      </c>
    </row>
    <row r="1219" s="1" customFormat="1">
      <c r="B1219" s="47"/>
      <c r="C1219" s="75"/>
      <c r="D1219" s="248" t="s">
        <v>193</v>
      </c>
      <c r="E1219" s="75"/>
      <c r="F1219" s="249" t="s">
        <v>1682</v>
      </c>
      <c r="G1219" s="75"/>
      <c r="H1219" s="75"/>
      <c r="I1219" s="204"/>
      <c r="J1219" s="75"/>
      <c r="K1219" s="75"/>
      <c r="L1219" s="73"/>
      <c r="M1219" s="250"/>
      <c r="N1219" s="48"/>
      <c r="O1219" s="48"/>
      <c r="P1219" s="48"/>
      <c r="Q1219" s="48"/>
      <c r="R1219" s="48"/>
      <c r="S1219" s="48"/>
      <c r="T1219" s="96"/>
      <c r="AT1219" s="25" t="s">
        <v>193</v>
      </c>
      <c r="AU1219" s="25" t="s">
        <v>85</v>
      </c>
    </row>
    <row r="1220" s="13" customFormat="1">
      <c r="B1220" s="262"/>
      <c r="C1220" s="263"/>
      <c r="D1220" s="248" t="s">
        <v>195</v>
      </c>
      <c r="E1220" s="264" t="s">
        <v>21</v>
      </c>
      <c r="F1220" s="265" t="s">
        <v>216</v>
      </c>
      <c r="G1220" s="263"/>
      <c r="H1220" s="264" t="s">
        <v>21</v>
      </c>
      <c r="I1220" s="266"/>
      <c r="J1220" s="263"/>
      <c r="K1220" s="263"/>
      <c r="L1220" s="267"/>
      <c r="M1220" s="268"/>
      <c r="N1220" s="269"/>
      <c r="O1220" s="269"/>
      <c r="P1220" s="269"/>
      <c r="Q1220" s="269"/>
      <c r="R1220" s="269"/>
      <c r="S1220" s="269"/>
      <c r="T1220" s="270"/>
      <c r="AT1220" s="271" t="s">
        <v>195</v>
      </c>
      <c r="AU1220" s="271" t="s">
        <v>85</v>
      </c>
      <c r="AV1220" s="13" t="s">
        <v>83</v>
      </c>
      <c r="AW1220" s="13" t="s">
        <v>39</v>
      </c>
      <c r="AX1220" s="13" t="s">
        <v>76</v>
      </c>
      <c r="AY1220" s="271" t="s">
        <v>184</v>
      </c>
    </row>
    <row r="1221" s="12" customFormat="1">
      <c r="B1221" s="251"/>
      <c r="C1221" s="252"/>
      <c r="D1221" s="248" t="s">
        <v>195</v>
      </c>
      <c r="E1221" s="253" t="s">
        <v>21</v>
      </c>
      <c r="F1221" s="254" t="s">
        <v>1683</v>
      </c>
      <c r="G1221" s="252"/>
      <c r="H1221" s="255">
        <v>10.503</v>
      </c>
      <c r="I1221" s="256"/>
      <c r="J1221" s="252"/>
      <c r="K1221" s="252"/>
      <c r="L1221" s="257"/>
      <c r="M1221" s="258"/>
      <c r="N1221" s="259"/>
      <c r="O1221" s="259"/>
      <c r="P1221" s="259"/>
      <c r="Q1221" s="259"/>
      <c r="R1221" s="259"/>
      <c r="S1221" s="259"/>
      <c r="T1221" s="260"/>
      <c r="AT1221" s="261" t="s">
        <v>195</v>
      </c>
      <c r="AU1221" s="261" t="s">
        <v>85</v>
      </c>
      <c r="AV1221" s="12" t="s">
        <v>85</v>
      </c>
      <c r="AW1221" s="12" t="s">
        <v>39</v>
      </c>
      <c r="AX1221" s="12" t="s">
        <v>76</v>
      </c>
      <c r="AY1221" s="261" t="s">
        <v>184</v>
      </c>
    </row>
    <row r="1222" s="12" customFormat="1">
      <c r="B1222" s="251"/>
      <c r="C1222" s="252"/>
      <c r="D1222" s="248" t="s">
        <v>195</v>
      </c>
      <c r="E1222" s="253" t="s">
        <v>21</v>
      </c>
      <c r="F1222" s="254" t="s">
        <v>1684</v>
      </c>
      <c r="G1222" s="252"/>
      <c r="H1222" s="255">
        <v>16.876000000000001</v>
      </c>
      <c r="I1222" s="256"/>
      <c r="J1222" s="252"/>
      <c r="K1222" s="252"/>
      <c r="L1222" s="257"/>
      <c r="M1222" s="258"/>
      <c r="N1222" s="259"/>
      <c r="O1222" s="259"/>
      <c r="P1222" s="259"/>
      <c r="Q1222" s="259"/>
      <c r="R1222" s="259"/>
      <c r="S1222" s="259"/>
      <c r="T1222" s="260"/>
      <c r="AT1222" s="261" t="s">
        <v>195</v>
      </c>
      <c r="AU1222" s="261" t="s">
        <v>85</v>
      </c>
      <c r="AV1222" s="12" t="s">
        <v>85</v>
      </c>
      <c r="AW1222" s="12" t="s">
        <v>39</v>
      </c>
      <c r="AX1222" s="12" t="s">
        <v>76</v>
      </c>
      <c r="AY1222" s="261" t="s">
        <v>184</v>
      </c>
    </row>
    <row r="1223" s="12" customFormat="1">
      <c r="B1223" s="251"/>
      <c r="C1223" s="252"/>
      <c r="D1223" s="248" t="s">
        <v>195</v>
      </c>
      <c r="E1223" s="253" t="s">
        <v>21</v>
      </c>
      <c r="F1223" s="254" t="s">
        <v>1685</v>
      </c>
      <c r="G1223" s="252"/>
      <c r="H1223" s="255">
        <v>17.884</v>
      </c>
      <c r="I1223" s="256"/>
      <c r="J1223" s="252"/>
      <c r="K1223" s="252"/>
      <c r="L1223" s="257"/>
      <c r="M1223" s="258"/>
      <c r="N1223" s="259"/>
      <c r="O1223" s="259"/>
      <c r="P1223" s="259"/>
      <c r="Q1223" s="259"/>
      <c r="R1223" s="259"/>
      <c r="S1223" s="259"/>
      <c r="T1223" s="260"/>
      <c r="AT1223" s="261" t="s">
        <v>195</v>
      </c>
      <c r="AU1223" s="261" t="s">
        <v>85</v>
      </c>
      <c r="AV1223" s="12" t="s">
        <v>85</v>
      </c>
      <c r="AW1223" s="12" t="s">
        <v>39</v>
      </c>
      <c r="AX1223" s="12" t="s">
        <v>76</v>
      </c>
      <c r="AY1223" s="261" t="s">
        <v>184</v>
      </c>
    </row>
    <row r="1224" s="12" customFormat="1">
      <c r="B1224" s="251"/>
      <c r="C1224" s="252"/>
      <c r="D1224" s="248" t="s">
        <v>195</v>
      </c>
      <c r="E1224" s="253" t="s">
        <v>21</v>
      </c>
      <c r="F1224" s="254" t="s">
        <v>1686</v>
      </c>
      <c r="G1224" s="252"/>
      <c r="H1224" s="255">
        <v>13.234999999999999</v>
      </c>
      <c r="I1224" s="256"/>
      <c r="J1224" s="252"/>
      <c r="K1224" s="252"/>
      <c r="L1224" s="257"/>
      <c r="M1224" s="258"/>
      <c r="N1224" s="259"/>
      <c r="O1224" s="259"/>
      <c r="P1224" s="259"/>
      <c r="Q1224" s="259"/>
      <c r="R1224" s="259"/>
      <c r="S1224" s="259"/>
      <c r="T1224" s="260"/>
      <c r="AT1224" s="261" t="s">
        <v>195</v>
      </c>
      <c r="AU1224" s="261" t="s">
        <v>85</v>
      </c>
      <c r="AV1224" s="12" t="s">
        <v>85</v>
      </c>
      <c r="AW1224" s="12" t="s">
        <v>39</v>
      </c>
      <c r="AX1224" s="12" t="s">
        <v>76</v>
      </c>
      <c r="AY1224" s="261" t="s">
        <v>184</v>
      </c>
    </row>
    <row r="1225" s="14" customFormat="1">
      <c r="B1225" s="272"/>
      <c r="C1225" s="273"/>
      <c r="D1225" s="248" t="s">
        <v>195</v>
      </c>
      <c r="E1225" s="274" t="s">
        <v>21</v>
      </c>
      <c r="F1225" s="275" t="s">
        <v>211</v>
      </c>
      <c r="G1225" s="273"/>
      <c r="H1225" s="276">
        <v>58.497999999999998</v>
      </c>
      <c r="I1225" s="277"/>
      <c r="J1225" s="273"/>
      <c r="K1225" s="273"/>
      <c r="L1225" s="278"/>
      <c r="M1225" s="279"/>
      <c r="N1225" s="280"/>
      <c r="O1225" s="280"/>
      <c r="P1225" s="280"/>
      <c r="Q1225" s="280"/>
      <c r="R1225" s="280"/>
      <c r="S1225" s="280"/>
      <c r="T1225" s="281"/>
      <c r="AT1225" s="282" t="s">
        <v>195</v>
      </c>
      <c r="AU1225" s="282" t="s">
        <v>85</v>
      </c>
      <c r="AV1225" s="14" t="s">
        <v>191</v>
      </c>
      <c r="AW1225" s="14" t="s">
        <v>39</v>
      </c>
      <c r="AX1225" s="14" t="s">
        <v>83</v>
      </c>
      <c r="AY1225" s="282" t="s">
        <v>184</v>
      </c>
    </row>
    <row r="1226" s="1" customFormat="1" ht="25.5" customHeight="1">
      <c r="B1226" s="47"/>
      <c r="C1226" s="236" t="s">
        <v>1687</v>
      </c>
      <c r="D1226" s="236" t="s">
        <v>186</v>
      </c>
      <c r="E1226" s="237" t="s">
        <v>1688</v>
      </c>
      <c r="F1226" s="238" t="s">
        <v>1689</v>
      </c>
      <c r="G1226" s="239" t="s">
        <v>315</v>
      </c>
      <c r="H1226" s="240">
        <v>120.68600000000001</v>
      </c>
      <c r="I1226" s="241"/>
      <c r="J1226" s="242">
        <f>ROUND(I1226*H1226,2)</f>
        <v>0</v>
      </c>
      <c r="K1226" s="238" t="s">
        <v>190</v>
      </c>
      <c r="L1226" s="73"/>
      <c r="M1226" s="243" t="s">
        <v>21</v>
      </c>
      <c r="N1226" s="244" t="s">
        <v>47</v>
      </c>
      <c r="O1226" s="48"/>
      <c r="P1226" s="245">
        <f>O1226*H1226</f>
        <v>0</v>
      </c>
      <c r="Q1226" s="245">
        <v>0.00040000000000000002</v>
      </c>
      <c r="R1226" s="245">
        <f>Q1226*H1226</f>
        <v>0.048274400000000002</v>
      </c>
      <c r="S1226" s="245">
        <v>0</v>
      </c>
      <c r="T1226" s="246">
        <f>S1226*H1226</f>
        <v>0</v>
      </c>
      <c r="AR1226" s="25" t="s">
        <v>284</v>
      </c>
      <c r="AT1226" s="25" t="s">
        <v>186</v>
      </c>
      <c r="AU1226" s="25" t="s">
        <v>85</v>
      </c>
      <c r="AY1226" s="25" t="s">
        <v>184</v>
      </c>
      <c r="BE1226" s="247">
        <f>IF(N1226="základní",J1226,0)</f>
        <v>0</v>
      </c>
      <c r="BF1226" s="247">
        <f>IF(N1226="snížená",J1226,0)</f>
        <v>0</v>
      </c>
      <c r="BG1226" s="247">
        <f>IF(N1226="zákl. přenesená",J1226,0)</f>
        <v>0</v>
      </c>
      <c r="BH1226" s="247">
        <f>IF(N1226="sníž. přenesená",J1226,0)</f>
        <v>0</v>
      </c>
      <c r="BI1226" s="247">
        <f>IF(N1226="nulová",J1226,0)</f>
        <v>0</v>
      </c>
      <c r="BJ1226" s="25" t="s">
        <v>83</v>
      </c>
      <c r="BK1226" s="247">
        <f>ROUND(I1226*H1226,2)</f>
        <v>0</v>
      </c>
      <c r="BL1226" s="25" t="s">
        <v>284</v>
      </c>
      <c r="BM1226" s="25" t="s">
        <v>1690</v>
      </c>
    </row>
    <row r="1227" s="1" customFormat="1">
      <c r="B1227" s="47"/>
      <c r="C1227" s="75"/>
      <c r="D1227" s="248" t="s">
        <v>193</v>
      </c>
      <c r="E1227" s="75"/>
      <c r="F1227" s="249" t="s">
        <v>1691</v>
      </c>
      <c r="G1227" s="75"/>
      <c r="H1227" s="75"/>
      <c r="I1227" s="204"/>
      <c r="J1227" s="75"/>
      <c r="K1227" s="75"/>
      <c r="L1227" s="73"/>
      <c r="M1227" s="250"/>
      <c r="N1227" s="48"/>
      <c r="O1227" s="48"/>
      <c r="P1227" s="48"/>
      <c r="Q1227" s="48"/>
      <c r="R1227" s="48"/>
      <c r="S1227" s="48"/>
      <c r="T1227" s="96"/>
      <c r="AT1227" s="25" t="s">
        <v>193</v>
      </c>
      <c r="AU1227" s="25" t="s">
        <v>85</v>
      </c>
    </row>
    <row r="1228" s="12" customFormat="1">
      <c r="B1228" s="251"/>
      <c r="C1228" s="252"/>
      <c r="D1228" s="248" t="s">
        <v>195</v>
      </c>
      <c r="E1228" s="253" t="s">
        <v>21</v>
      </c>
      <c r="F1228" s="254" t="s">
        <v>1692</v>
      </c>
      <c r="G1228" s="252"/>
      <c r="H1228" s="255">
        <v>120.68600000000001</v>
      </c>
      <c r="I1228" s="256"/>
      <c r="J1228" s="252"/>
      <c r="K1228" s="252"/>
      <c r="L1228" s="257"/>
      <c r="M1228" s="258"/>
      <c r="N1228" s="259"/>
      <c r="O1228" s="259"/>
      <c r="P1228" s="259"/>
      <c r="Q1228" s="259"/>
      <c r="R1228" s="259"/>
      <c r="S1228" s="259"/>
      <c r="T1228" s="260"/>
      <c r="AT1228" s="261" t="s">
        <v>195</v>
      </c>
      <c r="AU1228" s="261" t="s">
        <v>85</v>
      </c>
      <c r="AV1228" s="12" t="s">
        <v>85</v>
      </c>
      <c r="AW1228" s="12" t="s">
        <v>39</v>
      </c>
      <c r="AX1228" s="12" t="s">
        <v>83</v>
      </c>
      <c r="AY1228" s="261" t="s">
        <v>184</v>
      </c>
    </row>
    <row r="1229" s="1" customFormat="1" ht="38.25" customHeight="1">
      <c r="B1229" s="47"/>
      <c r="C1229" s="283" t="s">
        <v>1693</v>
      </c>
      <c r="D1229" s="283" t="s">
        <v>303</v>
      </c>
      <c r="E1229" s="284" t="s">
        <v>1694</v>
      </c>
      <c r="F1229" s="285" t="s">
        <v>1695</v>
      </c>
      <c r="G1229" s="286" t="s">
        <v>315</v>
      </c>
      <c r="H1229" s="287">
        <v>138.78899999999999</v>
      </c>
      <c r="I1229" s="288"/>
      <c r="J1229" s="289">
        <f>ROUND(I1229*H1229,2)</f>
        <v>0</v>
      </c>
      <c r="K1229" s="285" t="s">
        <v>190</v>
      </c>
      <c r="L1229" s="290"/>
      <c r="M1229" s="291" t="s">
        <v>21</v>
      </c>
      <c r="N1229" s="292" t="s">
        <v>47</v>
      </c>
      <c r="O1229" s="48"/>
      <c r="P1229" s="245">
        <f>O1229*H1229</f>
        <v>0</v>
      </c>
      <c r="Q1229" s="245">
        <v>0.0044999999999999997</v>
      </c>
      <c r="R1229" s="245">
        <f>Q1229*H1229</f>
        <v>0.6245504999999999</v>
      </c>
      <c r="S1229" s="245">
        <v>0</v>
      </c>
      <c r="T1229" s="246">
        <f>S1229*H1229</f>
        <v>0</v>
      </c>
      <c r="AR1229" s="25" t="s">
        <v>386</v>
      </c>
      <c r="AT1229" s="25" t="s">
        <v>303</v>
      </c>
      <c r="AU1229" s="25" t="s">
        <v>85</v>
      </c>
      <c r="AY1229" s="25" t="s">
        <v>184</v>
      </c>
      <c r="BE1229" s="247">
        <f>IF(N1229="základní",J1229,0)</f>
        <v>0</v>
      </c>
      <c r="BF1229" s="247">
        <f>IF(N1229="snížená",J1229,0)</f>
        <v>0</v>
      </c>
      <c r="BG1229" s="247">
        <f>IF(N1229="zákl. přenesená",J1229,0)</f>
        <v>0</v>
      </c>
      <c r="BH1229" s="247">
        <f>IF(N1229="sníž. přenesená",J1229,0)</f>
        <v>0</v>
      </c>
      <c r="BI1229" s="247">
        <f>IF(N1229="nulová",J1229,0)</f>
        <v>0</v>
      </c>
      <c r="BJ1229" s="25" t="s">
        <v>83</v>
      </c>
      <c r="BK1229" s="247">
        <f>ROUND(I1229*H1229,2)</f>
        <v>0</v>
      </c>
      <c r="BL1229" s="25" t="s">
        <v>284</v>
      </c>
      <c r="BM1229" s="25" t="s">
        <v>1696</v>
      </c>
    </row>
    <row r="1230" s="12" customFormat="1">
      <c r="B1230" s="251"/>
      <c r="C1230" s="252"/>
      <c r="D1230" s="248" t="s">
        <v>195</v>
      </c>
      <c r="E1230" s="253" t="s">
        <v>21</v>
      </c>
      <c r="F1230" s="254" t="s">
        <v>1697</v>
      </c>
      <c r="G1230" s="252"/>
      <c r="H1230" s="255">
        <v>138.78899999999999</v>
      </c>
      <c r="I1230" s="256"/>
      <c r="J1230" s="252"/>
      <c r="K1230" s="252"/>
      <c r="L1230" s="257"/>
      <c r="M1230" s="258"/>
      <c r="N1230" s="259"/>
      <c r="O1230" s="259"/>
      <c r="P1230" s="259"/>
      <c r="Q1230" s="259"/>
      <c r="R1230" s="259"/>
      <c r="S1230" s="259"/>
      <c r="T1230" s="260"/>
      <c r="AT1230" s="261" t="s">
        <v>195</v>
      </c>
      <c r="AU1230" s="261" t="s">
        <v>85</v>
      </c>
      <c r="AV1230" s="12" t="s">
        <v>85</v>
      </c>
      <c r="AW1230" s="12" t="s">
        <v>39</v>
      </c>
      <c r="AX1230" s="12" t="s">
        <v>83</v>
      </c>
      <c r="AY1230" s="261" t="s">
        <v>184</v>
      </c>
    </row>
    <row r="1231" s="1" customFormat="1" ht="25.5" customHeight="1">
      <c r="B1231" s="47"/>
      <c r="C1231" s="236" t="s">
        <v>1698</v>
      </c>
      <c r="D1231" s="236" t="s">
        <v>186</v>
      </c>
      <c r="E1231" s="237" t="s">
        <v>1699</v>
      </c>
      <c r="F1231" s="238" t="s">
        <v>1700</v>
      </c>
      <c r="G1231" s="239" t="s">
        <v>315</v>
      </c>
      <c r="H1231" s="240">
        <v>129.08500000000001</v>
      </c>
      <c r="I1231" s="241"/>
      <c r="J1231" s="242">
        <f>ROUND(I1231*H1231,2)</f>
        <v>0</v>
      </c>
      <c r="K1231" s="238" t="s">
        <v>190</v>
      </c>
      <c r="L1231" s="73"/>
      <c r="M1231" s="243" t="s">
        <v>21</v>
      </c>
      <c r="N1231" s="244" t="s">
        <v>47</v>
      </c>
      <c r="O1231" s="48"/>
      <c r="P1231" s="245">
        <f>O1231*H1231</f>
        <v>0</v>
      </c>
      <c r="Q1231" s="245">
        <v>0</v>
      </c>
      <c r="R1231" s="245">
        <f>Q1231*H1231</f>
        <v>0</v>
      </c>
      <c r="S1231" s="245">
        <v>0</v>
      </c>
      <c r="T1231" s="246">
        <f>S1231*H1231</f>
        <v>0</v>
      </c>
      <c r="AR1231" s="25" t="s">
        <v>284</v>
      </c>
      <c r="AT1231" s="25" t="s">
        <v>186</v>
      </c>
      <c r="AU1231" s="25" t="s">
        <v>85</v>
      </c>
      <c r="AY1231" s="25" t="s">
        <v>184</v>
      </c>
      <c r="BE1231" s="247">
        <f>IF(N1231="základní",J1231,0)</f>
        <v>0</v>
      </c>
      <c r="BF1231" s="247">
        <f>IF(N1231="snížená",J1231,0)</f>
        <v>0</v>
      </c>
      <c r="BG1231" s="247">
        <f>IF(N1231="zákl. přenesená",J1231,0)</f>
        <v>0</v>
      </c>
      <c r="BH1231" s="247">
        <f>IF(N1231="sníž. přenesená",J1231,0)</f>
        <v>0</v>
      </c>
      <c r="BI1231" s="247">
        <f>IF(N1231="nulová",J1231,0)</f>
        <v>0</v>
      </c>
      <c r="BJ1231" s="25" t="s">
        <v>83</v>
      </c>
      <c r="BK1231" s="247">
        <f>ROUND(I1231*H1231,2)</f>
        <v>0</v>
      </c>
      <c r="BL1231" s="25" t="s">
        <v>284</v>
      </c>
      <c r="BM1231" s="25" t="s">
        <v>1701</v>
      </c>
    </row>
    <row r="1232" s="1" customFormat="1">
      <c r="B1232" s="47"/>
      <c r="C1232" s="75"/>
      <c r="D1232" s="248" t="s">
        <v>193</v>
      </c>
      <c r="E1232" s="75"/>
      <c r="F1232" s="249" t="s">
        <v>1702</v>
      </c>
      <c r="G1232" s="75"/>
      <c r="H1232" s="75"/>
      <c r="I1232" s="204"/>
      <c r="J1232" s="75"/>
      <c r="K1232" s="75"/>
      <c r="L1232" s="73"/>
      <c r="M1232" s="250"/>
      <c r="N1232" s="48"/>
      <c r="O1232" s="48"/>
      <c r="P1232" s="48"/>
      <c r="Q1232" s="48"/>
      <c r="R1232" s="48"/>
      <c r="S1232" s="48"/>
      <c r="T1232" s="96"/>
      <c r="AT1232" s="25" t="s">
        <v>193</v>
      </c>
      <c r="AU1232" s="25" t="s">
        <v>85</v>
      </c>
    </row>
    <row r="1233" s="13" customFormat="1">
      <c r="B1233" s="262"/>
      <c r="C1233" s="263"/>
      <c r="D1233" s="248" t="s">
        <v>195</v>
      </c>
      <c r="E1233" s="264" t="s">
        <v>21</v>
      </c>
      <c r="F1233" s="265" t="s">
        <v>409</v>
      </c>
      <c r="G1233" s="263"/>
      <c r="H1233" s="264" t="s">
        <v>21</v>
      </c>
      <c r="I1233" s="266"/>
      <c r="J1233" s="263"/>
      <c r="K1233" s="263"/>
      <c r="L1233" s="267"/>
      <c r="M1233" s="268"/>
      <c r="N1233" s="269"/>
      <c r="O1233" s="269"/>
      <c r="P1233" s="269"/>
      <c r="Q1233" s="269"/>
      <c r="R1233" s="269"/>
      <c r="S1233" s="269"/>
      <c r="T1233" s="270"/>
      <c r="AT1233" s="271" t="s">
        <v>195</v>
      </c>
      <c r="AU1233" s="271" t="s">
        <v>85</v>
      </c>
      <c r="AV1233" s="13" t="s">
        <v>83</v>
      </c>
      <c r="AW1233" s="13" t="s">
        <v>39</v>
      </c>
      <c r="AX1233" s="13" t="s">
        <v>76</v>
      </c>
      <c r="AY1233" s="271" t="s">
        <v>184</v>
      </c>
    </row>
    <row r="1234" s="12" customFormat="1">
      <c r="B1234" s="251"/>
      <c r="C1234" s="252"/>
      <c r="D1234" s="248" t="s">
        <v>195</v>
      </c>
      <c r="E1234" s="253" t="s">
        <v>21</v>
      </c>
      <c r="F1234" s="254" t="s">
        <v>1703</v>
      </c>
      <c r="G1234" s="252"/>
      <c r="H1234" s="255">
        <v>41.008000000000003</v>
      </c>
      <c r="I1234" s="256"/>
      <c r="J1234" s="252"/>
      <c r="K1234" s="252"/>
      <c r="L1234" s="257"/>
      <c r="M1234" s="258"/>
      <c r="N1234" s="259"/>
      <c r="O1234" s="259"/>
      <c r="P1234" s="259"/>
      <c r="Q1234" s="259"/>
      <c r="R1234" s="259"/>
      <c r="S1234" s="259"/>
      <c r="T1234" s="260"/>
      <c r="AT1234" s="261" t="s">
        <v>195</v>
      </c>
      <c r="AU1234" s="261" t="s">
        <v>85</v>
      </c>
      <c r="AV1234" s="12" t="s">
        <v>85</v>
      </c>
      <c r="AW1234" s="12" t="s">
        <v>39</v>
      </c>
      <c r="AX1234" s="12" t="s">
        <v>76</v>
      </c>
      <c r="AY1234" s="261" t="s">
        <v>184</v>
      </c>
    </row>
    <row r="1235" s="15" customFormat="1">
      <c r="B1235" s="293"/>
      <c r="C1235" s="294"/>
      <c r="D1235" s="248" t="s">
        <v>195</v>
      </c>
      <c r="E1235" s="295" t="s">
        <v>21</v>
      </c>
      <c r="F1235" s="296" t="s">
        <v>335</v>
      </c>
      <c r="G1235" s="294"/>
      <c r="H1235" s="297">
        <v>41.008000000000003</v>
      </c>
      <c r="I1235" s="298"/>
      <c r="J1235" s="294"/>
      <c r="K1235" s="294"/>
      <c r="L1235" s="299"/>
      <c r="M1235" s="300"/>
      <c r="N1235" s="301"/>
      <c r="O1235" s="301"/>
      <c r="P1235" s="301"/>
      <c r="Q1235" s="301"/>
      <c r="R1235" s="301"/>
      <c r="S1235" s="301"/>
      <c r="T1235" s="302"/>
      <c r="AT1235" s="303" t="s">
        <v>195</v>
      </c>
      <c r="AU1235" s="303" t="s">
        <v>85</v>
      </c>
      <c r="AV1235" s="15" t="s">
        <v>201</v>
      </c>
      <c r="AW1235" s="15" t="s">
        <v>39</v>
      </c>
      <c r="AX1235" s="15" t="s">
        <v>76</v>
      </c>
      <c r="AY1235" s="303" t="s">
        <v>184</v>
      </c>
    </row>
    <row r="1236" s="12" customFormat="1">
      <c r="B1236" s="251"/>
      <c r="C1236" s="252"/>
      <c r="D1236" s="248" t="s">
        <v>195</v>
      </c>
      <c r="E1236" s="253" t="s">
        <v>21</v>
      </c>
      <c r="F1236" s="254" t="s">
        <v>1704</v>
      </c>
      <c r="G1236" s="252"/>
      <c r="H1236" s="255">
        <v>37.603000000000002</v>
      </c>
      <c r="I1236" s="256"/>
      <c r="J1236" s="252"/>
      <c r="K1236" s="252"/>
      <c r="L1236" s="257"/>
      <c r="M1236" s="258"/>
      <c r="N1236" s="259"/>
      <c r="O1236" s="259"/>
      <c r="P1236" s="259"/>
      <c r="Q1236" s="259"/>
      <c r="R1236" s="259"/>
      <c r="S1236" s="259"/>
      <c r="T1236" s="260"/>
      <c r="AT1236" s="261" t="s">
        <v>195</v>
      </c>
      <c r="AU1236" s="261" t="s">
        <v>85</v>
      </c>
      <c r="AV1236" s="12" t="s">
        <v>85</v>
      </c>
      <c r="AW1236" s="12" t="s">
        <v>39</v>
      </c>
      <c r="AX1236" s="12" t="s">
        <v>76</v>
      </c>
      <c r="AY1236" s="261" t="s">
        <v>184</v>
      </c>
    </row>
    <row r="1237" s="13" customFormat="1">
      <c r="B1237" s="262"/>
      <c r="C1237" s="263"/>
      <c r="D1237" s="248" t="s">
        <v>195</v>
      </c>
      <c r="E1237" s="264" t="s">
        <v>21</v>
      </c>
      <c r="F1237" s="265" t="s">
        <v>395</v>
      </c>
      <c r="G1237" s="263"/>
      <c r="H1237" s="264" t="s">
        <v>21</v>
      </c>
      <c r="I1237" s="266"/>
      <c r="J1237" s="263"/>
      <c r="K1237" s="263"/>
      <c r="L1237" s="267"/>
      <c r="M1237" s="268"/>
      <c r="N1237" s="269"/>
      <c r="O1237" s="269"/>
      <c r="P1237" s="269"/>
      <c r="Q1237" s="269"/>
      <c r="R1237" s="269"/>
      <c r="S1237" s="269"/>
      <c r="T1237" s="270"/>
      <c r="AT1237" s="271" t="s">
        <v>195</v>
      </c>
      <c r="AU1237" s="271" t="s">
        <v>85</v>
      </c>
      <c r="AV1237" s="13" t="s">
        <v>83</v>
      </c>
      <c r="AW1237" s="13" t="s">
        <v>39</v>
      </c>
      <c r="AX1237" s="13" t="s">
        <v>76</v>
      </c>
      <c r="AY1237" s="271" t="s">
        <v>184</v>
      </c>
    </row>
    <row r="1238" s="13" customFormat="1">
      <c r="B1238" s="262"/>
      <c r="C1238" s="263"/>
      <c r="D1238" s="248" t="s">
        <v>195</v>
      </c>
      <c r="E1238" s="264" t="s">
        <v>21</v>
      </c>
      <c r="F1238" s="265" t="s">
        <v>1705</v>
      </c>
      <c r="G1238" s="263"/>
      <c r="H1238" s="264" t="s">
        <v>21</v>
      </c>
      <c r="I1238" s="266"/>
      <c r="J1238" s="263"/>
      <c r="K1238" s="263"/>
      <c r="L1238" s="267"/>
      <c r="M1238" s="268"/>
      <c r="N1238" s="269"/>
      <c r="O1238" s="269"/>
      <c r="P1238" s="269"/>
      <c r="Q1238" s="269"/>
      <c r="R1238" s="269"/>
      <c r="S1238" s="269"/>
      <c r="T1238" s="270"/>
      <c r="AT1238" s="271" t="s">
        <v>195</v>
      </c>
      <c r="AU1238" s="271" t="s">
        <v>85</v>
      </c>
      <c r="AV1238" s="13" t="s">
        <v>83</v>
      </c>
      <c r="AW1238" s="13" t="s">
        <v>39</v>
      </c>
      <c r="AX1238" s="13" t="s">
        <v>76</v>
      </c>
      <c r="AY1238" s="271" t="s">
        <v>184</v>
      </c>
    </row>
    <row r="1239" s="12" customFormat="1">
      <c r="B1239" s="251"/>
      <c r="C1239" s="252"/>
      <c r="D1239" s="248" t="s">
        <v>195</v>
      </c>
      <c r="E1239" s="253" t="s">
        <v>21</v>
      </c>
      <c r="F1239" s="254" t="s">
        <v>1706</v>
      </c>
      <c r="G1239" s="252"/>
      <c r="H1239" s="255">
        <v>19.966000000000001</v>
      </c>
      <c r="I1239" s="256"/>
      <c r="J1239" s="252"/>
      <c r="K1239" s="252"/>
      <c r="L1239" s="257"/>
      <c r="M1239" s="258"/>
      <c r="N1239" s="259"/>
      <c r="O1239" s="259"/>
      <c r="P1239" s="259"/>
      <c r="Q1239" s="259"/>
      <c r="R1239" s="259"/>
      <c r="S1239" s="259"/>
      <c r="T1239" s="260"/>
      <c r="AT1239" s="261" t="s">
        <v>195</v>
      </c>
      <c r="AU1239" s="261" t="s">
        <v>85</v>
      </c>
      <c r="AV1239" s="12" t="s">
        <v>85</v>
      </c>
      <c r="AW1239" s="12" t="s">
        <v>39</v>
      </c>
      <c r="AX1239" s="12" t="s">
        <v>76</v>
      </c>
      <c r="AY1239" s="261" t="s">
        <v>184</v>
      </c>
    </row>
    <row r="1240" s="12" customFormat="1">
      <c r="B1240" s="251"/>
      <c r="C1240" s="252"/>
      <c r="D1240" s="248" t="s">
        <v>195</v>
      </c>
      <c r="E1240" s="253" t="s">
        <v>21</v>
      </c>
      <c r="F1240" s="254" t="s">
        <v>1707</v>
      </c>
      <c r="G1240" s="252"/>
      <c r="H1240" s="255">
        <v>24.547000000000001</v>
      </c>
      <c r="I1240" s="256"/>
      <c r="J1240" s="252"/>
      <c r="K1240" s="252"/>
      <c r="L1240" s="257"/>
      <c r="M1240" s="258"/>
      <c r="N1240" s="259"/>
      <c r="O1240" s="259"/>
      <c r="P1240" s="259"/>
      <c r="Q1240" s="259"/>
      <c r="R1240" s="259"/>
      <c r="S1240" s="259"/>
      <c r="T1240" s="260"/>
      <c r="AT1240" s="261" t="s">
        <v>195</v>
      </c>
      <c r="AU1240" s="261" t="s">
        <v>85</v>
      </c>
      <c r="AV1240" s="12" t="s">
        <v>85</v>
      </c>
      <c r="AW1240" s="12" t="s">
        <v>39</v>
      </c>
      <c r="AX1240" s="12" t="s">
        <v>76</v>
      </c>
      <c r="AY1240" s="261" t="s">
        <v>184</v>
      </c>
    </row>
    <row r="1241" s="12" customFormat="1">
      <c r="B1241" s="251"/>
      <c r="C1241" s="252"/>
      <c r="D1241" s="248" t="s">
        <v>195</v>
      </c>
      <c r="E1241" s="253" t="s">
        <v>21</v>
      </c>
      <c r="F1241" s="254" t="s">
        <v>1708</v>
      </c>
      <c r="G1241" s="252"/>
      <c r="H1241" s="255">
        <v>5.9610000000000003</v>
      </c>
      <c r="I1241" s="256"/>
      <c r="J1241" s="252"/>
      <c r="K1241" s="252"/>
      <c r="L1241" s="257"/>
      <c r="M1241" s="258"/>
      <c r="N1241" s="259"/>
      <c r="O1241" s="259"/>
      <c r="P1241" s="259"/>
      <c r="Q1241" s="259"/>
      <c r="R1241" s="259"/>
      <c r="S1241" s="259"/>
      <c r="T1241" s="260"/>
      <c r="AT1241" s="261" t="s">
        <v>195</v>
      </c>
      <c r="AU1241" s="261" t="s">
        <v>85</v>
      </c>
      <c r="AV1241" s="12" t="s">
        <v>85</v>
      </c>
      <c r="AW1241" s="12" t="s">
        <v>39</v>
      </c>
      <c r="AX1241" s="12" t="s">
        <v>76</v>
      </c>
      <c r="AY1241" s="261" t="s">
        <v>184</v>
      </c>
    </row>
    <row r="1242" s="15" customFormat="1">
      <c r="B1242" s="293"/>
      <c r="C1242" s="294"/>
      <c r="D1242" s="248" t="s">
        <v>195</v>
      </c>
      <c r="E1242" s="295" t="s">
        <v>21</v>
      </c>
      <c r="F1242" s="296" t="s">
        <v>335</v>
      </c>
      <c r="G1242" s="294"/>
      <c r="H1242" s="297">
        <v>88.076999999999998</v>
      </c>
      <c r="I1242" s="298"/>
      <c r="J1242" s="294"/>
      <c r="K1242" s="294"/>
      <c r="L1242" s="299"/>
      <c r="M1242" s="300"/>
      <c r="N1242" s="301"/>
      <c r="O1242" s="301"/>
      <c r="P1242" s="301"/>
      <c r="Q1242" s="301"/>
      <c r="R1242" s="301"/>
      <c r="S1242" s="301"/>
      <c r="T1242" s="302"/>
      <c r="AT1242" s="303" t="s">
        <v>195</v>
      </c>
      <c r="AU1242" s="303" t="s">
        <v>85</v>
      </c>
      <c r="AV1242" s="15" t="s">
        <v>201</v>
      </c>
      <c r="AW1242" s="15" t="s">
        <v>39</v>
      </c>
      <c r="AX1242" s="15" t="s">
        <v>76</v>
      </c>
      <c r="AY1242" s="303" t="s">
        <v>184</v>
      </c>
    </row>
    <row r="1243" s="14" customFormat="1">
      <c r="B1243" s="272"/>
      <c r="C1243" s="273"/>
      <c r="D1243" s="248" t="s">
        <v>195</v>
      </c>
      <c r="E1243" s="274" t="s">
        <v>21</v>
      </c>
      <c r="F1243" s="275" t="s">
        <v>211</v>
      </c>
      <c r="G1243" s="273"/>
      <c r="H1243" s="276">
        <v>129.08500000000001</v>
      </c>
      <c r="I1243" s="277"/>
      <c r="J1243" s="273"/>
      <c r="K1243" s="273"/>
      <c r="L1243" s="278"/>
      <c r="M1243" s="279"/>
      <c r="N1243" s="280"/>
      <c r="O1243" s="280"/>
      <c r="P1243" s="280"/>
      <c r="Q1243" s="280"/>
      <c r="R1243" s="280"/>
      <c r="S1243" s="280"/>
      <c r="T1243" s="281"/>
      <c r="AT1243" s="282" t="s">
        <v>195</v>
      </c>
      <c r="AU1243" s="282" t="s">
        <v>85</v>
      </c>
      <c r="AV1243" s="14" t="s">
        <v>191</v>
      </c>
      <c r="AW1243" s="14" t="s">
        <v>39</v>
      </c>
      <c r="AX1243" s="14" t="s">
        <v>83</v>
      </c>
      <c r="AY1243" s="282" t="s">
        <v>184</v>
      </c>
    </row>
    <row r="1244" s="1" customFormat="1" ht="51" customHeight="1">
      <c r="B1244" s="47"/>
      <c r="C1244" s="283" t="s">
        <v>1709</v>
      </c>
      <c r="D1244" s="283" t="s">
        <v>303</v>
      </c>
      <c r="E1244" s="284" t="s">
        <v>1710</v>
      </c>
      <c r="F1244" s="285" t="s">
        <v>1711</v>
      </c>
      <c r="G1244" s="286" t="s">
        <v>315</v>
      </c>
      <c r="H1244" s="287">
        <v>47.158999999999999</v>
      </c>
      <c r="I1244" s="288"/>
      <c r="J1244" s="289">
        <f>ROUND(I1244*H1244,2)</f>
        <v>0</v>
      </c>
      <c r="K1244" s="285" t="s">
        <v>190</v>
      </c>
      <c r="L1244" s="290"/>
      <c r="M1244" s="291" t="s">
        <v>21</v>
      </c>
      <c r="N1244" s="292" t="s">
        <v>47</v>
      </c>
      <c r="O1244" s="48"/>
      <c r="P1244" s="245">
        <f>O1244*H1244</f>
        <v>0</v>
      </c>
      <c r="Q1244" s="245">
        <v>0.00016000000000000001</v>
      </c>
      <c r="R1244" s="245">
        <f>Q1244*H1244</f>
        <v>0.0075454400000000005</v>
      </c>
      <c r="S1244" s="245">
        <v>0</v>
      </c>
      <c r="T1244" s="246">
        <f>S1244*H1244</f>
        <v>0</v>
      </c>
      <c r="AR1244" s="25" t="s">
        <v>386</v>
      </c>
      <c r="AT1244" s="25" t="s">
        <v>303</v>
      </c>
      <c r="AU1244" s="25" t="s">
        <v>85</v>
      </c>
      <c r="AY1244" s="25" t="s">
        <v>184</v>
      </c>
      <c r="BE1244" s="247">
        <f>IF(N1244="základní",J1244,0)</f>
        <v>0</v>
      </c>
      <c r="BF1244" s="247">
        <f>IF(N1244="snížená",J1244,0)</f>
        <v>0</v>
      </c>
      <c r="BG1244" s="247">
        <f>IF(N1244="zákl. přenesená",J1244,0)</f>
        <v>0</v>
      </c>
      <c r="BH1244" s="247">
        <f>IF(N1244="sníž. přenesená",J1244,0)</f>
        <v>0</v>
      </c>
      <c r="BI1244" s="247">
        <f>IF(N1244="nulová",J1244,0)</f>
        <v>0</v>
      </c>
      <c r="BJ1244" s="25" t="s">
        <v>83</v>
      </c>
      <c r="BK1244" s="247">
        <f>ROUND(I1244*H1244,2)</f>
        <v>0</v>
      </c>
      <c r="BL1244" s="25" t="s">
        <v>284</v>
      </c>
      <c r="BM1244" s="25" t="s">
        <v>1712</v>
      </c>
    </row>
    <row r="1245" s="12" customFormat="1">
      <c r="B1245" s="251"/>
      <c r="C1245" s="252"/>
      <c r="D1245" s="248" t="s">
        <v>195</v>
      </c>
      <c r="E1245" s="253" t="s">
        <v>21</v>
      </c>
      <c r="F1245" s="254" t="s">
        <v>1713</v>
      </c>
      <c r="G1245" s="252"/>
      <c r="H1245" s="255">
        <v>47.158999999999999</v>
      </c>
      <c r="I1245" s="256"/>
      <c r="J1245" s="252"/>
      <c r="K1245" s="252"/>
      <c r="L1245" s="257"/>
      <c r="M1245" s="258"/>
      <c r="N1245" s="259"/>
      <c r="O1245" s="259"/>
      <c r="P1245" s="259"/>
      <c r="Q1245" s="259"/>
      <c r="R1245" s="259"/>
      <c r="S1245" s="259"/>
      <c r="T1245" s="260"/>
      <c r="AT1245" s="261" t="s">
        <v>195</v>
      </c>
      <c r="AU1245" s="261" t="s">
        <v>85</v>
      </c>
      <c r="AV1245" s="12" t="s">
        <v>85</v>
      </c>
      <c r="AW1245" s="12" t="s">
        <v>39</v>
      </c>
      <c r="AX1245" s="12" t="s">
        <v>83</v>
      </c>
      <c r="AY1245" s="261" t="s">
        <v>184</v>
      </c>
    </row>
    <row r="1246" s="1" customFormat="1" ht="38.25" customHeight="1">
      <c r="B1246" s="47"/>
      <c r="C1246" s="283" t="s">
        <v>1714</v>
      </c>
      <c r="D1246" s="283" t="s">
        <v>303</v>
      </c>
      <c r="E1246" s="284" t="s">
        <v>1715</v>
      </c>
      <c r="F1246" s="285" t="s">
        <v>1716</v>
      </c>
      <c r="G1246" s="286" t="s">
        <v>315</v>
      </c>
      <c r="H1246" s="287">
        <v>101.289</v>
      </c>
      <c r="I1246" s="288"/>
      <c r="J1246" s="289">
        <f>ROUND(I1246*H1246,2)</f>
        <v>0</v>
      </c>
      <c r="K1246" s="285" t="s">
        <v>190</v>
      </c>
      <c r="L1246" s="290"/>
      <c r="M1246" s="291" t="s">
        <v>21</v>
      </c>
      <c r="N1246" s="292" t="s">
        <v>47</v>
      </c>
      <c r="O1246" s="48"/>
      <c r="P1246" s="245">
        <f>O1246*H1246</f>
        <v>0</v>
      </c>
      <c r="Q1246" s="245">
        <v>0.00016000000000000001</v>
      </c>
      <c r="R1246" s="245">
        <f>Q1246*H1246</f>
        <v>0.01620624</v>
      </c>
      <c r="S1246" s="245">
        <v>0</v>
      </c>
      <c r="T1246" s="246">
        <f>S1246*H1246</f>
        <v>0</v>
      </c>
      <c r="AR1246" s="25" t="s">
        <v>386</v>
      </c>
      <c r="AT1246" s="25" t="s">
        <v>303</v>
      </c>
      <c r="AU1246" s="25" t="s">
        <v>85</v>
      </c>
      <c r="AY1246" s="25" t="s">
        <v>184</v>
      </c>
      <c r="BE1246" s="247">
        <f>IF(N1246="základní",J1246,0)</f>
        <v>0</v>
      </c>
      <c r="BF1246" s="247">
        <f>IF(N1246="snížená",J1246,0)</f>
        <v>0</v>
      </c>
      <c r="BG1246" s="247">
        <f>IF(N1246="zákl. přenesená",J1246,0)</f>
        <v>0</v>
      </c>
      <c r="BH1246" s="247">
        <f>IF(N1246="sníž. přenesená",J1246,0)</f>
        <v>0</v>
      </c>
      <c r="BI1246" s="247">
        <f>IF(N1246="nulová",J1246,0)</f>
        <v>0</v>
      </c>
      <c r="BJ1246" s="25" t="s">
        <v>83</v>
      </c>
      <c r="BK1246" s="247">
        <f>ROUND(I1246*H1246,2)</f>
        <v>0</v>
      </c>
      <c r="BL1246" s="25" t="s">
        <v>284</v>
      </c>
      <c r="BM1246" s="25" t="s">
        <v>1717</v>
      </c>
    </row>
    <row r="1247" s="12" customFormat="1">
      <c r="B1247" s="251"/>
      <c r="C1247" s="252"/>
      <c r="D1247" s="248" t="s">
        <v>195</v>
      </c>
      <c r="E1247" s="253" t="s">
        <v>21</v>
      </c>
      <c r="F1247" s="254" t="s">
        <v>1718</v>
      </c>
      <c r="G1247" s="252"/>
      <c r="H1247" s="255">
        <v>101.289</v>
      </c>
      <c r="I1247" s="256"/>
      <c r="J1247" s="252"/>
      <c r="K1247" s="252"/>
      <c r="L1247" s="257"/>
      <c r="M1247" s="258"/>
      <c r="N1247" s="259"/>
      <c r="O1247" s="259"/>
      <c r="P1247" s="259"/>
      <c r="Q1247" s="259"/>
      <c r="R1247" s="259"/>
      <c r="S1247" s="259"/>
      <c r="T1247" s="260"/>
      <c r="AT1247" s="261" t="s">
        <v>195</v>
      </c>
      <c r="AU1247" s="261" t="s">
        <v>85</v>
      </c>
      <c r="AV1247" s="12" t="s">
        <v>85</v>
      </c>
      <c r="AW1247" s="12" t="s">
        <v>39</v>
      </c>
      <c r="AX1247" s="12" t="s">
        <v>83</v>
      </c>
      <c r="AY1247" s="261" t="s">
        <v>184</v>
      </c>
    </row>
    <row r="1248" s="1" customFormat="1" ht="25.5" customHeight="1">
      <c r="B1248" s="47"/>
      <c r="C1248" s="236" t="s">
        <v>1719</v>
      </c>
      <c r="D1248" s="236" t="s">
        <v>186</v>
      </c>
      <c r="E1248" s="237" t="s">
        <v>1720</v>
      </c>
      <c r="F1248" s="238" t="s">
        <v>1721</v>
      </c>
      <c r="G1248" s="239" t="s">
        <v>315</v>
      </c>
      <c r="H1248" s="240">
        <v>121.533</v>
      </c>
      <c r="I1248" s="241"/>
      <c r="J1248" s="242">
        <f>ROUND(I1248*H1248,2)</f>
        <v>0</v>
      </c>
      <c r="K1248" s="238" t="s">
        <v>190</v>
      </c>
      <c r="L1248" s="73"/>
      <c r="M1248" s="243" t="s">
        <v>21</v>
      </c>
      <c r="N1248" s="244" t="s">
        <v>47</v>
      </c>
      <c r="O1248" s="48"/>
      <c r="P1248" s="245">
        <f>O1248*H1248</f>
        <v>0</v>
      </c>
      <c r="Q1248" s="245">
        <v>0</v>
      </c>
      <c r="R1248" s="245">
        <f>Q1248*H1248</f>
        <v>0</v>
      </c>
      <c r="S1248" s="245">
        <v>0</v>
      </c>
      <c r="T1248" s="246">
        <f>S1248*H1248</f>
        <v>0</v>
      </c>
      <c r="AR1248" s="25" t="s">
        <v>284</v>
      </c>
      <c r="AT1248" s="25" t="s">
        <v>186</v>
      </c>
      <c r="AU1248" s="25" t="s">
        <v>85</v>
      </c>
      <c r="AY1248" s="25" t="s">
        <v>184</v>
      </c>
      <c r="BE1248" s="247">
        <f>IF(N1248="základní",J1248,0)</f>
        <v>0</v>
      </c>
      <c r="BF1248" s="247">
        <f>IF(N1248="snížená",J1248,0)</f>
        <v>0</v>
      </c>
      <c r="BG1248" s="247">
        <f>IF(N1248="zákl. přenesená",J1248,0)</f>
        <v>0</v>
      </c>
      <c r="BH1248" s="247">
        <f>IF(N1248="sníž. přenesená",J1248,0)</f>
        <v>0</v>
      </c>
      <c r="BI1248" s="247">
        <f>IF(N1248="nulová",J1248,0)</f>
        <v>0</v>
      </c>
      <c r="BJ1248" s="25" t="s">
        <v>83</v>
      </c>
      <c r="BK1248" s="247">
        <f>ROUND(I1248*H1248,2)</f>
        <v>0</v>
      </c>
      <c r="BL1248" s="25" t="s">
        <v>284</v>
      </c>
      <c r="BM1248" s="25" t="s">
        <v>1722</v>
      </c>
    </row>
    <row r="1249" s="1" customFormat="1">
      <c r="B1249" s="47"/>
      <c r="C1249" s="75"/>
      <c r="D1249" s="248" t="s">
        <v>193</v>
      </c>
      <c r="E1249" s="75"/>
      <c r="F1249" s="249" t="s">
        <v>1723</v>
      </c>
      <c r="G1249" s="75"/>
      <c r="H1249" s="75"/>
      <c r="I1249" s="204"/>
      <c r="J1249" s="75"/>
      <c r="K1249" s="75"/>
      <c r="L1249" s="73"/>
      <c r="M1249" s="250"/>
      <c r="N1249" s="48"/>
      <c r="O1249" s="48"/>
      <c r="P1249" s="48"/>
      <c r="Q1249" s="48"/>
      <c r="R1249" s="48"/>
      <c r="S1249" s="48"/>
      <c r="T1249" s="96"/>
      <c r="AT1249" s="25" t="s">
        <v>193</v>
      </c>
      <c r="AU1249" s="25" t="s">
        <v>85</v>
      </c>
    </row>
    <row r="1250" s="13" customFormat="1">
      <c r="B1250" s="262"/>
      <c r="C1250" s="263"/>
      <c r="D1250" s="248" t="s">
        <v>195</v>
      </c>
      <c r="E1250" s="264" t="s">
        <v>21</v>
      </c>
      <c r="F1250" s="265" t="s">
        <v>209</v>
      </c>
      <c r="G1250" s="263"/>
      <c r="H1250" s="264" t="s">
        <v>21</v>
      </c>
      <c r="I1250" s="266"/>
      <c r="J1250" s="263"/>
      <c r="K1250" s="263"/>
      <c r="L1250" s="267"/>
      <c r="M1250" s="268"/>
      <c r="N1250" s="269"/>
      <c r="O1250" s="269"/>
      <c r="P1250" s="269"/>
      <c r="Q1250" s="269"/>
      <c r="R1250" s="269"/>
      <c r="S1250" s="269"/>
      <c r="T1250" s="270"/>
      <c r="AT1250" s="271" t="s">
        <v>195</v>
      </c>
      <c r="AU1250" s="271" t="s">
        <v>85</v>
      </c>
      <c r="AV1250" s="13" t="s">
        <v>83</v>
      </c>
      <c r="AW1250" s="13" t="s">
        <v>39</v>
      </c>
      <c r="AX1250" s="13" t="s">
        <v>76</v>
      </c>
      <c r="AY1250" s="271" t="s">
        <v>184</v>
      </c>
    </row>
    <row r="1251" s="12" customFormat="1">
      <c r="B1251" s="251"/>
      <c r="C1251" s="252"/>
      <c r="D1251" s="248" t="s">
        <v>195</v>
      </c>
      <c r="E1251" s="253" t="s">
        <v>21</v>
      </c>
      <c r="F1251" s="254" t="s">
        <v>1667</v>
      </c>
      <c r="G1251" s="252"/>
      <c r="H1251" s="255">
        <v>47.259999999999998</v>
      </c>
      <c r="I1251" s="256"/>
      <c r="J1251" s="252"/>
      <c r="K1251" s="252"/>
      <c r="L1251" s="257"/>
      <c r="M1251" s="258"/>
      <c r="N1251" s="259"/>
      <c r="O1251" s="259"/>
      <c r="P1251" s="259"/>
      <c r="Q1251" s="259"/>
      <c r="R1251" s="259"/>
      <c r="S1251" s="259"/>
      <c r="T1251" s="260"/>
      <c r="AT1251" s="261" t="s">
        <v>195</v>
      </c>
      <c r="AU1251" s="261" t="s">
        <v>85</v>
      </c>
      <c r="AV1251" s="12" t="s">
        <v>85</v>
      </c>
      <c r="AW1251" s="12" t="s">
        <v>39</v>
      </c>
      <c r="AX1251" s="12" t="s">
        <v>76</v>
      </c>
      <c r="AY1251" s="261" t="s">
        <v>184</v>
      </c>
    </row>
    <row r="1252" s="12" customFormat="1">
      <c r="B1252" s="251"/>
      <c r="C1252" s="252"/>
      <c r="D1252" s="248" t="s">
        <v>195</v>
      </c>
      <c r="E1252" s="253" t="s">
        <v>21</v>
      </c>
      <c r="F1252" s="254" t="s">
        <v>1724</v>
      </c>
      <c r="G1252" s="252"/>
      <c r="H1252" s="255">
        <v>17.087</v>
      </c>
      <c r="I1252" s="256"/>
      <c r="J1252" s="252"/>
      <c r="K1252" s="252"/>
      <c r="L1252" s="257"/>
      <c r="M1252" s="258"/>
      <c r="N1252" s="259"/>
      <c r="O1252" s="259"/>
      <c r="P1252" s="259"/>
      <c r="Q1252" s="259"/>
      <c r="R1252" s="259"/>
      <c r="S1252" s="259"/>
      <c r="T1252" s="260"/>
      <c r="AT1252" s="261" t="s">
        <v>195</v>
      </c>
      <c r="AU1252" s="261" t="s">
        <v>85</v>
      </c>
      <c r="AV1252" s="12" t="s">
        <v>85</v>
      </c>
      <c r="AW1252" s="12" t="s">
        <v>39</v>
      </c>
      <c r="AX1252" s="12" t="s">
        <v>76</v>
      </c>
      <c r="AY1252" s="261" t="s">
        <v>184</v>
      </c>
    </row>
    <row r="1253" s="12" customFormat="1">
      <c r="B1253" s="251"/>
      <c r="C1253" s="252"/>
      <c r="D1253" s="248" t="s">
        <v>195</v>
      </c>
      <c r="E1253" s="253" t="s">
        <v>21</v>
      </c>
      <c r="F1253" s="254" t="s">
        <v>1409</v>
      </c>
      <c r="G1253" s="252"/>
      <c r="H1253" s="255">
        <v>8.4849999999999994</v>
      </c>
      <c r="I1253" s="256"/>
      <c r="J1253" s="252"/>
      <c r="K1253" s="252"/>
      <c r="L1253" s="257"/>
      <c r="M1253" s="258"/>
      <c r="N1253" s="259"/>
      <c r="O1253" s="259"/>
      <c r="P1253" s="259"/>
      <c r="Q1253" s="259"/>
      <c r="R1253" s="259"/>
      <c r="S1253" s="259"/>
      <c r="T1253" s="260"/>
      <c r="AT1253" s="261" t="s">
        <v>195</v>
      </c>
      <c r="AU1253" s="261" t="s">
        <v>85</v>
      </c>
      <c r="AV1253" s="12" t="s">
        <v>85</v>
      </c>
      <c r="AW1253" s="12" t="s">
        <v>39</v>
      </c>
      <c r="AX1253" s="12" t="s">
        <v>76</v>
      </c>
      <c r="AY1253" s="261" t="s">
        <v>184</v>
      </c>
    </row>
    <row r="1254" s="12" customFormat="1">
      <c r="B1254" s="251"/>
      <c r="C1254" s="252"/>
      <c r="D1254" s="248" t="s">
        <v>195</v>
      </c>
      <c r="E1254" s="253" t="s">
        <v>21</v>
      </c>
      <c r="F1254" s="254" t="s">
        <v>1725</v>
      </c>
      <c r="G1254" s="252"/>
      <c r="H1254" s="255">
        <v>25.870999999999999</v>
      </c>
      <c r="I1254" s="256"/>
      <c r="J1254" s="252"/>
      <c r="K1254" s="252"/>
      <c r="L1254" s="257"/>
      <c r="M1254" s="258"/>
      <c r="N1254" s="259"/>
      <c r="O1254" s="259"/>
      <c r="P1254" s="259"/>
      <c r="Q1254" s="259"/>
      <c r="R1254" s="259"/>
      <c r="S1254" s="259"/>
      <c r="T1254" s="260"/>
      <c r="AT1254" s="261" t="s">
        <v>195</v>
      </c>
      <c r="AU1254" s="261" t="s">
        <v>85</v>
      </c>
      <c r="AV1254" s="12" t="s">
        <v>85</v>
      </c>
      <c r="AW1254" s="12" t="s">
        <v>39</v>
      </c>
      <c r="AX1254" s="12" t="s">
        <v>76</v>
      </c>
      <c r="AY1254" s="261" t="s">
        <v>184</v>
      </c>
    </row>
    <row r="1255" s="12" customFormat="1">
      <c r="B1255" s="251"/>
      <c r="C1255" s="252"/>
      <c r="D1255" s="248" t="s">
        <v>195</v>
      </c>
      <c r="E1255" s="253" t="s">
        <v>21</v>
      </c>
      <c r="F1255" s="254" t="s">
        <v>1726</v>
      </c>
      <c r="G1255" s="252"/>
      <c r="H1255" s="255">
        <v>7.6870000000000003</v>
      </c>
      <c r="I1255" s="256"/>
      <c r="J1255" s="252"/>
      <c r="K1255" s="252"/>
      <c r="L1255" s="257"/>
      <c r="M1255" s="258"/>
      <c r="N1255" s="259"/>
      <c r="O1255" s="259"/>
      <c r="P1255" s="259"/>
      <c r="Q1255" s="259"/>
      <c r="R1255" s="259"/>
      <c r="S1255" s="259"/>
      <c r="T1255" s="260"/>
      <c r="AT1255" s="261" t="s">
        <v>195</v>
      </c>
      <c r="AU1255" s="261" t="s">
        <v>85</v>
      </c>
      <c r="AV1255" s="12" t="s">
        <v>85</v>
      </c>
      <c r="AW1255" s="12" t="s">
        <v>39</v>
      </c>
      <c r="AX1255" s="12" t="s">
        <v>76</v>
      </c>
      <c r="AY1255" s="261" t="s">
        <v>184</v>
      </c>
    </row>
    <row r="1256" s="12" customFormat="1">
      <c r="B1256" s="251"/>
      <c r="C1256" s="252"/>
      <c r="D1256" s="248" t="s">
        <v>195</v>
      </c>
      <c r="E1256" s="253" t="s">
        <v>21</v>
      </c>
      <c r="F1256" s="254" t="s">
        <v>1727</v>
      </c>
      <c r="G1256" s="252"/>
      <c r="H1256" s="255">
        <v>0.60399999999999998</v>
      </c>
      <c r="I1256" s="256"/>
      <c r="J1256" s="252"/>
      <c r="K1256" s="252"/>
      <c r="L1256" s="257"/>
      <c r="M1256" s="258"/>
      <c r="N1256" s="259"/>
      <c r="O1256" s="259"/>
      <c r="P1256" s="259"/>
      <c r="Q1256" s="259"/>
      <c r="R1256" s="259"/>
      <c r="S1256" s="259"/>
      <c r="T1256" s="260"/>
      <c r="AT1256" s="261" t="s">
        <v>195</v>
      </c>
      <c r="AU1256" s="261" t="s">
        <v>85</v>
      </c>
      <c r="AV1256" s="12" t="s">
        <v>85</v>
      </c>
      <c r="AW1256" s="12" t="s">
        <v>39</v>
      </c>
      <c r="AX1256" s="12" t="s">
        <v>76</v>
      </c>
      <c r="AY1256" s="261" t="s">
        <v>184</v>
      </c>
    </row>
    <row r="1257" s="12" customFormat="1">
      <c r="B1257" s="251"/>
      <c r="C1257" s="252"/>
      <c r="D1257" s="248" t="s">
        <v>195</v>
      </c>
      <c r="E1257" s="253" t="s">
        <v>21</v>
      </c>
      <c r="F1257" s="254" t="s">
        <v>1728</v>
      </c>
      <c r="G1257" s="252"/>
      <c r="H1257" s="255">
        <v>1.339</v>
      </c>
      <c r="I1257" s="256"/>
      <c r="J1257" s="252"/>
      <c r="K1257" s="252"/>
      <c r="L1257" s="257"/>
      <c r="M1257" s="258"/>
      <c r="N1257" s="259"/>
      <c r="O1257" s="259"/>
      <c r="P1257" s="259"/>
      <c r="Q1257" s="259"/>
      <c r="R1257" s="259"/>
      <c r="S1257" s="259"/>
      <c r="T1257" s="260"/>
      <c r="AT1257" s="261" t="s">
        <v>195</v>
      </c>
      <c r="AU1257" s="261" t="s">
        <v>85</v>
      </c>
      <c r="AV1257" s="12" t="s">
        <v>85</v>
      </c>
      <c r="AW1257" s="12" t="s">
        <v>39</v>
      </c>
      <c r="AX1257" s="12" t="s">
        <v>76</v>
      </c>
      <c r="AY1257" s="261" t="s">
        <v>184</v>
      </c>
    </row>
    <row r="1258" s="12" customFormat="1">
      <c r="B1258" s="251"/>
      <c r="C1258" s="252"/>
      <c r="D1258" s="248" t="s">
        <v>195</v>
      </c>
      <c r="E1258" s="253" t="s">
        <v>21</v>
      </c>
      <c r="F1258" s="254" t="s">
        <v>1729</v>
      </c>
      <c r="G1258" s="252"/>
      <c r="H1258" s="255">
        <v>13.199999999999999</v>
      </c>
      <c r="I1258" s="256"/>
      <c r="J1258" s="252"/>
      <c r="K1258" s="252"/>
      <c r="L1258" s="257"/>
      <c r="M1258" s="258"/>
      <c r="N1258" s="259"/>
      <c r="O1258" s="259"/>
      <c r="P1258" s="259"/>
      <c r="Q1258" s="259"/>
      <c r="R1258" s="259"/>
      <c r="S1258" s="259"/>
      <c r="T1258" s="260"/>
      <c r="AT1258" s="261" t="s">
        <v>195</v>
      </c>
      <c r="AU1258" s="261" t="s">
        <v>85</v>
      </c>
      <c r="AV1258" s="12" t="s">
        <v>85</v>
      </c>
      <c r="AW1258" s="12" t="s">
        <v>39</v>
      </c>
      <c r="AX1258" s="12" t="s">
        <v>76</v>
      </c>
      <c r="AY1258" s="261" t="s">
        <v>184</v>
      </c>
    </row>
    <row r="1259" s="14" customFormat="1">
      <c r="B1259" s="272"/>
      <c r="C1259" s="273"/>
      <c r="D1259" s="248" t="s">
        <v>195</v>
      </c>
      <c r="E1259" s="274" t="s">
        <v>21</v>
      </c>
      <c r="F1259" s="275" t="s">
        <v>211</v>
      </c>
      <c r="G1259" s="273"/>
      <c r="H1259" s="276">
        <v>121.533</v>
      </c>
      <c r="I1259" s="277"/>
      <c r="J1259" s="273"/>
      <c r="K1259" s="273"/>
      <c r="L1259" s="278"/>
      <c r="M1259" s="279"/>
      <c r="N1259" s="280"/>
      <c r="O1259" s="280"/>
      <c r="P1259" s="280"/>
      <c r="Q1259" s="280"/>
      <c r="R1259" s="280"/>
      <c r="S1259" s="280"/>
      <c r="T1259" s="281"/>
      <c r="AT1259" s="282" t="s">
        <v>195</v>
      </c>
      <c r="AU1259" s="282" t="s">
        <v>85</v>
      </c>
      <c r="AV1259" s="14" t="s">
        <v>191</v>
      </c>
      <c r="AW1259" s="14" t="s">
        <v>39</v>
      </c>
      <c r="AX1259" s="14" t="s">
        <v>83</v>
      </c>
      <c r="AY1259" s="282" t="s">
        <v>184</v>
      </c>
    </row>
    <row r="1260" s="1" customFormat="1" ht="16.5" customHeight="1">
      <c r="B1260" s="47"/>
      <c r="C1260" s="283" t="s">
        <v>1730</v>
      </c>
      <c r="D1260" s="283" t="s">
        <v>303</v>
      </c>
      <c r="E1260" s="284" t="s">
        <v>352</v>
      </c>
      <c r="F1260" s="285" t="s">
        <v>353</v>
      </c>
      <c r="G1260" s="286" t="s">
        <v>315</v>
      </c>
      <c r="H1260" s="287">
        <v>127.61</v>
      </c>
      <c r="I1260" s="288"/>
      <c r="J1260" s="289">
        <f>ROUND(I1260*H1260,2)</f>
        <v>0</v>
      </c>
      <c r="K1260" s="285" t="s">
        <v>190</v>
      </c>
      <c r="L1260" s="290"/>
      <c r="M1260" s="291" t="s">
        <v>21</v>
      </c>
      <c r="N1260" s="292" t="s">
        <v>47</v>
      </c>
      <c r="O1260" s="48"/>
      <c r="P1260" s="245">
        <f>O1260*H1260</f>
        <v>0</v>
      </c>
      <c r="Q1260" s="245">
        <v>0.00029999999999999997</v>
      </c>
      <c r="R1260" s="245">
        <f>Q1260*H1260</f>
        <v>0.038282999999999998</v>
      </c>
      <c r="S1260" s="245">
        <v>0</v>
      </c>
      <c r="T1260" s="246">
        <f>S1260*H1260</f>
        <v>0</v>
      </c>
      <c r="AR1260" s="25" t="s">
        <v>386</v>
      </c>
      <c r="AT1260" s="25" t="s">
        <v>303</v>
      </c>
      <c r="AU1260" s="25" t="s">
        <v>85</v>
      </c>
      <c r="AY1260" s="25" t="s">
        <v>184</v>
      </c>
      <c r="BE1260" s="247">
        <f>IF(N1260="základní",J1260,0)</f>
        <v>0</v>
      </c>
      <c r="BF1260" s="247">
        <f>IF(N1260="snížená",J1260,0)</f>
        <v>0</v>
      </c>
      <c r="BG1260" s="247">
        <f>IF(N1260="zákl. přenesená",J1260,0)</f>
        <v>0</v>
      </c>
      <c r="BH1260" s="247">
        <f>IF(N1260="sníž. přenesená",J1260,0)</f>
        <v>0</v>
      </c>
      <c r="BI1260" s="247">
        <f>IF(N1260="nulová",J1260,0)</f>
        <v>0</v>
      </c>
      <c r="BJ1260" s="25" t="s">
        <v>83</v>
      </c>
      <c r="BK1260" s="247">
        <f>ROUND(I1260*H1260,2)</f>
        <v>0</v>
      </c>
      <c r="BL1260" s="25" t="s">
        <v>284</v>
      </c>
      <c r="BM1260" s="25" t="s">
        <v>1731</v>
      </c>
    </row>
    <row r="1261" s="12" customFormat="1">
      <c r="B1261" s="251"/>
      <c r="C1261" s="252"/>
      <c r="D1261" s="248" t="s">
        <v>195</v>
      </c>
      <c r="E1261" s="253" t="s">
        <v>21</v>
      </c>
      <c r="F1261" s="254" t="s">
        <v>1732</v>
      </c>
      <c r="G1261" s="252"/>
      <c r="H1261" s="255">
        <v>127.61</v>
      </c>
      <c r="I1261" s="256"/>
      <c r="J1261" s="252"/>
      <c r="K1261" s="252"/>
      <c r="L1261" s="257"/>
      <c r="M1261" s="258"/>
      <c r="N1261" s="259"/>
      <c r="O1261" s="259"/>
      <c r="P1261" s="259"/>
      <c r="Q1261" s="259"/>
      <c r="R1261" s="259"/>
      <c r="S1261" s="259"/>
      <c r="T1261" s="260"/>
      <c r="AT1261" s="261" t="s">
        <v>195</v>
      </c>
      <c r="AU1261" s="261" t="s">
        <v>85</v>
      </c>
      <c r="AV1261" s="12" t="s">
        <v>85</v>
      </c>
      <c r="AW1261" s="12" t="s">
        <v>39</v>
      </c>
      <c r="AX1261" s="12" t="s">
        <v>83</v>
      </c>
      <c r="AY1261" s="261" t="s">
        <v>184</v>
      </c>
    </row>
    <row r="1262" s="1" customFormat="1" ht="25.5" customHeight="1">
      <c r="B1262" s="47"/>
      <c r="C1262" s="236" t="s">
        <v>1733</v>
      </c>
      <c r="D1262" s="236" t="s">
        <v>186</v>
      </c>
      <c r="E1262" s="237" t="s">
        <v>1734</v>
      </c>
      <c r="F1262" s="238" t="s">
        <v>1735</v>
      </c>
      <c r="G1262" s="239" t="s">
        <v>315</v>
      </c>
      <c r="H1262" s="240">
        <v>120.68600000000001</v>
      </c>
      <c r="I1262" s="241"/>
      <c r="J1262" s="242">
        <f>ROUND(I1262*H1262,2)</f>
        <v>0</v>
      </c>
      <c r="K1262" s="238" t="s">
        <v>190</v>
      </c>
      <c r="L1262" s="73"/>
      <c r="M1262" s="243" t="s">
        <v>21</v>
      </c>
      <c r="N1262" s="244" t="s">
        <v>47</v>
      </c>
      <c r="O1262" s="48"/>
      <c r="P1262" s="245">
        <f>O1262*H1262</f>
        <v>0</v>
      </c>
      <c r="Q1262" s="245">
        <v>0</v>
      </c>
      <c r="R1262" s="245">
        <f>Q1262*H1262</f>
        <v>0</v>
      </c>
      <c r="S1262" s="245">
        <v>0</v>
      </c>
      <c r="T1262" s="246">
        <f>S1262*H1262</f>
        <v>0</v>
      </c>
      <c r="AR1262" s="25" t="s">
        <v>284</v>
      </c>
      <c r="AT1262" s="25" t="s">
        <v>186</v>
      </c>
      <c r="AU1262" s="25" t="s">
        <v>85</v>
      </c>
      <c r="AY1262" s="25" t="s">
        <v>184</v>
      </c>
      <c r="BE1262" s="247">
        <f>IF(N1262="základní",J1262,0)</f>
        <v>0</v>
      </c>
      <c r="BF1262" s="247">
        <f>IF(N1262="snížená",J1262,0)</f>
        <v>0</v>
      </c>
      <c r="BG1262" s="247">
        <f>IF(N1262="zákl. přenesená",J1262,0)</f>
        <v>0</v>
      </c>
      <c r="BH1262" s="247">
        <f>IF(N1262="sníž. přenesená",J1262,0)</f>
        <v>0</v>
      </c>
      <c r="BI1262" s="247">
        <f>IF(N1262="nulová",J1262,0)</f>
        <v>0</v>
      </c>
      <c r="BJ1262" s="25" t="s">
        <v>83</v>
      </c>
      <c r="BK1262" s="247">
        <f>ROUND(I1262*H1262,2)</f>
        <v>0</v>
      </c>
      <c r="BL1262" s="25" t="s">
        <v>284</v>
      </c>
      <c r="BM1262" s="25" t="s">
        <v>1736</v>
      </c>
    </row>
    <row r="1263" s="1" customFormat="1">
      <c r="B1263" s="47"/>
      <c r="C1263" s="75"/>
      <c r="D1263" s="248" t="s">
        <v>193</v>
      </c>
      <c r="E1263" s="75"/>
      <c r="F1263" s="249" t="s">
        <v>1723</v>
      </c>
      <c r="G1263" s="75"/>
      <c r="H1263" s="75"/>
      <c r="I1263" s="204"/>
      <c r="J1263" s="75"/>
      <c r="K1263" s="75"/>
      <c r="L1263" s="73"/>
      <c r="M1263" s="250"/>
      <c r="N1263" s="48"/>
      <c r="O1263" s="48"/>
      <c r="P1263" s="48"/>
      <c r="Q1263" s="48"/>
      <c r="R1263" s="48"/>
      <c r="S1263" s="48"/>
      <c r="T1263" s="96"/>
      <c r="AT1263" s="25" t="s">
        <v>193</v>
      </c>
      <c r="AU1263" s="25" t="s">
        <v>85</v>
      </c>
    </row>
    <row r="1264" s="12" customFormat="1">
      <c r="B1264" s="251"/>
      <c r="C1264" s="252"/>
      <c r="D1264" s="248" t="s">
        <v>195</v>
      </c>
      <c r="E1264" s="253" t="s">
        <v>21</v>
      </c>
      <c r="F1264" s="254" t="s">
        <v>1692</v>
      </c>
      <c r="G1264" s="252"/>
      <c r="H1264" s="255">
        <v>120.68600000000001</v>
      </c>
      <c r="I1264" s="256"/>
      <c r="J1264" s="252"/>
      <c r="K1264" s="252"/>
      <c r="L1264" s="257"/>
      <c r="M1264" s="258"/>
      <c r="N1264" s="259"/>
      <c r="O1264" s="259"/>
      <c r="P1264" s="259"/>
      <c r="Q1264" s="259"/>
      <c r="R1264" s="259"/>
      <c r="S1264" s="259"/>
      <c r="T1264" s="260"/>
      <c r="AT1264" s="261" t="s">
        <v>195</v>
      </c>
      <c r="AU1264" s="261" t="s">
        <v>85</v>
      </c>
      <c r="AV1264" s="12" t="s">
        <v>85</v>
      </c>
      <c r="AW1264" s="12" t="s">
        <v>39</v>
      </c>
      <c r="AX1264" s="12" t="s">
        <v>83</v>
      </c>
      <c r="AY1264" s="261" t="s">
        <v>184</v>
      </c>
    </row>
    <row r="1265" s="1" customFormat="1" ht="16.5" customHeight="1">
      <c r="B1265" s="47"/>
      <c r="C1265" s="283" t="s">
        <v>1737</v>
      </c>
      <c r="D1265" s="283" t="s">
        <v>303</v>
      </c>
      <c r="E1265" s="284" t="s">
        <v>1738</v>
      </c>
      <c r="F1265" s="285" t="s">
        <v>1739</v>
      </c>
      <c r="G1265" s="286" t="s">
        <v>315</v>
      </c>
      <c r="H1265" s="287">
        <v>126.72</v>
      </c>
      <c r="I1265" s="288"/>
      <c r="J1265" s="289">
        <f>ROUND(I1265*H1265,2)</f>
        <v>0</v>
      </c>
      <c r="K1265" s="285" t="s">
        <v>190</v>
      </c>
      <c r="L1265" s="290"/>
      <c r="M1265" s="291" t="s">
        <v>21</v>
      </c>
      <c r="N1265" s="292" t="s">
        <v>47</v>
      </c>
      <c r="O1265" s="48"/>
      <c r="P1265" s="245">
        <f>O1265*H1265</f>
        <v>0</v>
      </c>
      <c r="Q1265" s="245">
        <v>0.00020000000000000001</v>
      </c>
      <c r="R1265" s="245">
        <f>Q1265*H1265</f>
        <v>0.025344000000000002</v>
      </c>
      <c r="S1265" s="245">
        <v>0</v>
      </c>
      <c r="T1265" s="246">
        <f>S1265*H1265</f>
        <v>0</v>
      </c>
      <c r="AR1265" s="25" t="s">
        <v>386</v>
      </c>
      <c r="AT1265" s="25" t="s">
        <v>303</v>
      </c>
      <c r="AU1265" s="25" t="s">
        <v>85</v>
      </c>
      <c r="AY1265" s="25" t="s">
        <v>184</v>
      </c>
      <c r="BE1265" s="247">
        <f>IF(N1265="základní",J1265,0)</f>
        <v>0</v>
      </c>
      <c r="BF1265" s="247">
        <f>IF(N1265="snížená",J1265,0)</f>
        <v>0</v>
      </c>
      <c r="BG1265" s="247">
        <f>IF(N1265="zákl. přenesená",J1265,0)</f>
        <v>0</v>
      </c>
      <c r="BH1265" s="247">
        <f>IF(N1265="sníž. přenesená",J1265,0)</f>
        <v>0</v>
      </c>
      <c r="BI1265" s="247">
        <f>IF(N1265="nulová",J1265,0)</f>
        <v>0</v>
      </c>
      <c r="BJ1265" s="25" t="s">
        <v>83</v>
      </c>
      <c r="BK1265" s="247">
        <f>ROUND(I1265*H1265,2)</f>
        <v>0</v>
      </c>
      <c r="BL1265" s="25" t="s">
        <v>284</v>
      </c>
      <c r="BM1265" s="25" t="s">
        <v>1740</v>
      </c>
    </row>
    <row r="1266" s="12" customFormat="1">
      <c r="B1266" s="251"/>
      <c r="C1266" s="252"/>
      <c r="D1266" s="248" t="s">
        <v>195</v>
      </c>
      <c r="E1266" s="253" t="s">
        <v>21</v>
      </c>
      <c r="F1266" s="254" t="s">
        <v>1741</v>
      </c>
      <c r="G1266" s="252"/>
      <c r="H1266" s="255">
        <v>126.72</v>
      </c>
      <c r="I1266" s="256"/>
      <c r="J1266" s="252"/>
      <c r="K1266" s="252"/>
      <c r="L1266" s="257"/>
      <c r="M1266" s="258"/>
      <c r="N1266" s="259"/>
      <c r="O1266" s="259"/>
      <c r="P1266" s="259"/>
      <c r="Q1266" s="259"/>
      <c r="R1266" s="259"/>
      <c r="S1266" s="259"/>
      <c r="T1266" s="260"/>
      <c r="AT1266" s="261" t="s">
        <v>195</v>
      </c>
      <c r="AU1266" s="261" t="s">
        <v>85</v>
      </c>
      <c r="AV1266" s="12" t="s">
        <v>85</v>
      </c>
      <c r="AW1266" s="12" t="s">
        <v>39</v>
      </c>
      <c r="AX1266" s="12" t="s">
        <v>83</v>
      </c>
      <c r="AY1266" s="261" t="s">
        <v>184</v>
      </c>
    </row>
    <row r="1267" s="1" customFormat="1" ht="25.5" customHeight="1">
      <c r="B1267" s="47"/>
      <c r="C1267" s="236" t="s">
        <v>1742</v>
      </c>
      <c r="D1267" s="236" t="s">
        <v>186</v>
      </c>
      <c r="E1267" s="237" t="s">
        <v>1743</v>
      </c>
      <c r="F1267" s="238" t="s">
        <v>1744</v>
      </c>
      <c r="G1267" s="239" t="s">
        <v>370</v>
      </c>
      <c r="H1267" s="240">
        <v>33.509999999999998</v>
      </c>
      <c r="I1267" s="241"/>
      <c r="J1267" s="242">
        <f>ROUND(I1267*H1267,2)</f>
        <v>0</v>
      </c>
      <c r="K1267" s="238" t="s">
        <v>190</v>
      </c>
      <c r="L1267" s="73"/>
      <c r="M1267" s="243" t="s">
        <v>21</v>
      </c>
      <c r="N1267" s="244" t="s">
        <v>47</v>
      </c>
      <c r="O1267" s="48"/>
      <c r="P1267" s="245">
        <f>O1267*H1267</f>
        <v>0</v>
      </c>
      <c r="Q1267" s="245">
        <v>0.00012</v>
      </c>
      <c r="R1267" s="245">
        <f>Q1267*H1267</f>
        <v>0.0040211999999999999</v>
      </c>
      <c r="S1267" s="245">
        <v>0</v>
      </c>
      <c r="T1267" s="246">
        <f>S1267*H1267</f>
        <v>0</v>
      </c>
      <c r="AR1267" s="25" t="s">
        <v>284</v>
      </c>
      <c r="AT1267" s="25" t="s">
        <v>186</v>
      </c>
      <c r="AU1267" s="25" t="s">
        <v>85</v>
      </c>
      <c r="AY1267" s="25" t="s">
        <v>184</v>
      </c>
      <c r="BE1267" s="247">
        <f>IF(N1267="základní",J1267,0)</f>
        <v>0</v>
      </c>
      <c r="BF1267" s="247">
        <f>IF(N1267="snížená",J1267,0)</f>
        <v>0</v>
      </c>
      <c r="BG1267" s="247">
        <f>IF(N1267="zákl. přenesená",J1267,0)</f>
        <v>0</v>
      </c>
      <c r="BH1267" s="247">
        <f>IF(N1267="sníž. přenesená",J1267,0)</f>
        <v>0</v>
      </c>
      <c r="BI1267" s="247">
        <f>IF(N1267="nulová",J1267,0)</f>
        <v>0</v>
      </c>
      <c r="BJ1267" s="25" t="s">
        <v>83</v>
      </c>
      <c r="BK1267" s="247">
        <f>ROUND(I1267*H1267,2)</f>
        <v>0</v>
      </c>
      <c r="BL1267" s="25" t="s">
        <v>284</v>
      </c>
      <c r="BM1267" s="25" t="s">
        <v>1745</v>
      </c>
    </row>
    <row r="1268" s="1" customFormat="1">
      <c r="B1268" s="47"/>
      <c r="C1268" s="75"/>
      <c r="D1268" s="248" t="s">
        <v>193</v>
      </c>
      <c r="E1268" s="75"/>
      <c r="F1268" s="249" t="s">
        <v>1723</v>
      </c>
      <c r="G1268" s="75"/>
      <c r="H1268" s="75"/>
      <c r="I1268" s="204"/>
      <c r="J1268" s="75"/>
      <c r="K1268" s="75"/>
      <c r="L1268" s="73"/>
      <c r="M1268" s="250"/>
      <c r="N1268" s="48"/>
      <c r="O1268" s="48"/>
      <c r="P1268" s="48"/>
      <c r="Q1268" s="48"/>
      <c r="R1268" s="48"/>
      <c r="S1268" s="48"/>
      <c r="T1268" s="96"/>
      <c r="AT1268" s="25" t="s">
        <v>193</v>
      </c>
      <c r="AU1268" s="25" t="s">
        <v>85</v>
      </c>
    </row>
    <row r="1269" s="12" customFormat="1">
      <c r="B1269" s="251"/>
      <c r="C1269" s="252"/>
      <c r="D1269" s="248" t="s">
        <v>195</v>
      </c>
      <c r="E1269" s="253" t="s">
        <v>21</v>
      </c>
      <c r="F1269" s="254" t="s">
        <v>1746</v>
      </c>
      <c r="G1269" s="252"/>
      <c r="H1269" s="255">
        <v>33.509999999999998</v>
      </c>
      <c r="I1269" s="256"/>
      <c r="J1269" s="252"/>
      <c r="K1269" s="252"/>
      <c r="L1269" s="257"/>
      <c r="M1269" s="258"/>
      <c r="N1269" s="259"/>
      <c r="O1269" s="259"/>
      <c r="P1269" s="259"/>
      <c r="Q1269" s="259"/>
      <c r="R1269" s="259"/>
      <c r="S1269" s="259"/>
      <c r="T1269" s="260"/>
      <c r="AT1269" s="261" t="s">
        <v>195</v>
      </c>
      <c r="AU1269" s="261" t="s">
        <v>85</v>
      </c>
      <c r="AV1269" s="12" t="s">
        <v>85</v>
      </c>
      <c r="AW1269" s="12" t="s">
        <v>39</v>
      </c>
      <c r="AX1269" s="12" t="s">
        <v>83</v>
      </c>
      <c r="AY1269" s="261" t="s">
        <v>184</v>
      </c>
    </row>
    <row r="1270" s="1" customFormat="1" ht="25.5" customHeight="1">
      <c r="B1270" s="47"/>
      <c r="C1270" s="283" t="s">
        <v>1747</v>
      </c>
      <c r="D1270" s="283" t="s">
        <v>303</v>
      </c>
      <c r="E1270" s="284" t="s">
        <v>1748</v>
      </c>
      <c r="F1270" s="285" t="s">
        <v>1749</v>
      </c>
      <c r="G1270" s="286" t="s">
        <v>189</v>
      </c>
      <c r="H1270" s="287">
        <v>17</v>
      </c>
      <c r="I1270" s="288"/>
      <c r="J1270" s="289">
        <f>ROUND(I1270*H1270,2)</f>
        <v>0</v>
      </c>
      <c r="K1270" s="285" t="s">
        <v>21</v>
      </c>
      <c r="L1270" s="290"/>
      <c r="M1270" s="291" t="s">
        <v>21</v>
      </c>
      <c r="N1270" s="292" t="s">
        <v>47</v>
      </c>
      <c r="O1270" s="48"/>
      <c r="P1270" s="245">
        <f>O1270*H1270</f>
        <v>0</v>
      </c>
      <c r="Q1270" s="245">
        <v>0.00020000000000000001</v>
      </c>
      <c r="R1270" s="245">
        <f>Q1270*H1270</f>
        <v>0.0034000000000000002</v>
      </c>
      <c r="S1270" s="245">
        <v>0</v>
      </c>
      <c r="T1270" s="246">
        <f>S1270*H1270</f>
        <v>0</v>
      </c>
      <c r="AR1270" s="25" t="s">
        <v>386</v>
      </c>
      <c r="AT1270" s="25" t="s">
        <v>303</v>
      </c>
      <c r="AU1270" s="25" t="s">
        <v>85</v>
      </c>
      <c r="AY1270" s="25" t="s">
        <v>184</v>
      </c>
      <c r="BE1270" s="247">
        <f>IF(N1270="základní",J1270,0)</f>
        <v>0</v>
      </c>
      <c r="BF1270" s="247">
        <f>IF(N1270="snížená",J1270,0)</f>
        <v>0</v>
      </c>
      <c r="BG1270" s="247">
        <f>IF(N1270="zákl. přenesená",J1270,0)</f>
        <v>0</v>
      </c>
      <c r="BH1270" s="247">
        <f>IF(N1270="sníž. přenesená",J1270,0)</f>
        <v>0</v>
      </c>
      <c r="BI1270" s="247">
        <f>IF(N1270="nulová",J1270,0)</f>
        <v>0</v>
      </c>
      <c r="BJ1270" s="25" t="s">
        <v>83</v>
      </c>
      <c r="BK1270" s="247">
        <f>ROUND(I1270*H1270,2)</f>
        <v>0</v>
      </c>
      <c r="BL1270" s="25" t="s">
        <v>284</v>
      </c>
      <c r="BM1270" s="25" t="s">
        <v>1750</v>
      </c>
    </row>
    <row r="1271" s="12" customFormat="1">
      <c r="B1271" s="251"/>
      <c r="C1271" s="252"/>
      <c r="D1271" s="248" t="s">
        <v>195</v>
      </c>
      <c r="E1271" s="253" t="s">
        <v>21</v>
      </c>
      <c r="F1271" s="254" t="s">
        <v>1751</v>
      </c>
      <c r="G1271" s="252"/>
      <c r="H1271" s="255">
        <v>17</v>
      </c>
      <c r="I1271" s="256"/>
      <c r="J1271" s="252"/>
      <c r="K1271" s="252"/>
      <c r="L1271" s="257"/>
      <c r="M1271" s="258"/>
      <c r="N1271" s="259"/>
      <c r="O1271" s="259"/>
      <c r="P1271" s="259"/>
      <c r="Q1271" s="259"/>
      <c r="R1271" s="259"/>
      <c r="S1271" s="259"/>
      <c r="T1271" s="260"/>
      <c r="AT1271" s="261" t="s">
        <v>195</v>
      </c>
      <c r="AU1271" s="261" t="s">
        <v>85</v>
      </c>
      <c r="AV1271" s="12" t="s">
        <v>85</v>
      </c>
      <c r="AW1271" s="12" t="s">
        <v>39</v>
      </c>
      <c r="AX1271" s="12" t="s">
        <v>83</v>
      </c>
      <c r="AY1271" s="261" t="s">
        <v>184</v>
      </c>
    </row>
    <row r="1272" s="1" customFormat="1" ht="25.5" customHeight="1">
      <c r="B1272" s="47"/>
      <c r="C1272" s="236" t="s">
        <v>1752</v>
      </c>
      <c r="D1272" s="236" t="s">
        <v>186</v>
      </c>
      <c r="E1272" s="237" t="s">
        <v>1753</v>
      </c>
      <c r="F1272" s="238" t="s">
        <v>1754</v>
      </c>
      <c r="G1272" s="239" t="s">
        <v>315</v>
      </c>
      <c r="H1272" s="240">
        <v>46.914000000000001</v>
      </c>
      <c r="I1272" s="241"/>
      <c r="J1272" s="242">
        <f>ROUND(I1272*H1272,2)</f>
        <v>0</v>
      </c>
      <c r="K1272" s="238" t="s">
        <v>190</v>
      </c>
      <c r="L1272" s="73"/>
      <c r="M1272" s="243" t="s">
        <v>21</v>
      </c>
      <c r="N1272" s="244" t="s">
        <v>47</v>
      </c>
      <c r="O1272" s="48"/>
      <c r="P1272" s="245">
        <f>O1272*H1272</f>
        <v>0</v>
      </c>
      <c r="Q1272" s="245">
        <v>0.00012</v>
      </c>
      <c r="R1272" s="245">
        <f>Q1272*H1272</f>
        <v>0.0056296800000000006</v>
      </c>
      <c r="S1272" s="245">
        <v>0</v>
      </c>
      <c r="T1272" s="246">
        <f>S1272*H1272</f>
        <v>0</v>
      </c>
      <c r="AR1272" s="25" t="s">
        <v>284</v>
      </c>
      <c r="AT1272" s="25" t="s">
        <v>186</v>
      </c>
      <c r="AU1272" s="25" t="s">
        <v>85</v>
      </c>
      <c r="AY1272" s="25" t="s">
        <v>184</v>
      </c>
      <c r="BE1272" s="247">
        <f>IF(N1272="základní",J1272,0)</f>
        <v>0</v>
      </c>
      <c r="BF1272" s="247">
        <f>IF(N1272="snížená",J1272,0)</f>
        <v>0</v>
      </c>
      <c r="BG1272" s="247">
        <f>IF(N1272="zákl. přenesená",J1272,0)</f>
        <v>0</v>
      </c>
      <c r="BH1272" s="247">
        <f>IF(N1272="sníž. přenesená",J1272,0)</f>
        <v>0</v>
      </c>
      <c r="BI1272" s="247">
        <f>IF(N1272="nulová",J1272,0)</f>
        <v>0</v>
      </c>
      <c r="BJ1272" s="25" t="s">
        <v>83</v>
      </c>
      <c r="BK1272" s="247">
        <f>ROUND(I1272*H1272,2)</f>
        <v>0</v>
      </c>
      <c r="BL1272" s="25" t="s">
        <v>284</v>
      </c>
      <c r="BM1272" s="25" t="s">
        <v>1755</v>
      </c>
    </row>
    <row r="1273" s="1" customFormat="1">
      <c r="B1273" s="47"/>
      <c r="C1273" s="75"/>
      <c r="D1273" s="248" t="s">
        <v>193</v>
      </c>
      <c r="E1273" s="75"/>
      <c r="F1273" s="249" t="s">
        <v>1723</v>
      </c>
      <c r="G1273" s="75"/>
      <c r="H1273" s="75"/>
      <c r="I1273" s="204"/>
      <c r="J1273" s="75"/>
      <c r="K1273" s="75"/>
      <c r="L1273" s="73"/>
      <c r="M1273" s="250"/>
      <c r="N1273" s="48"/>
      <c r="O1273" s="48"/>
      <c r="P1273" s="48"/>
      <c r="Q1273" s="48"/>
      <c r="R1273" s="48"/>
      <c r="S1273" s="48"/>
      <c r="T1273" s="96"/>
      <c r="AT1273" s="25" t="s">
        <v>193</v>
      </c>
      <c r="AU1273" s="25" t="s">
        <v>85</v>
      </c>
    </row>
    <row r="1274" s="13" customFormat="1">
      <c r="B1274" s="262"/>
      <c r="C1274" s="263"/>
      <c r="D1274" s="248" t="s">
        <v>195</v>
      </c>
      <c r="E1274" s="264" t="s">
        <v>21</v>
      </c>
      <c r="F1274" s="265" t="s">
        <v>207</v>
      </c>
      <c r="G1274" s="263"/>
      <c r="H1274" s="264" t="s">
        <v>21</v>
      </c>
      <c r="I1274" s="266"/>
      <c r="J1274" s="263"/>
      <c r="K1274" s="263"/>
      <c r="L1274" s="267"/>
      <c r="M1274" s="268"/>
      <c r="N1274" s="269"/>
      <c r="O1274" s="269"/>
      <c r="P1274" s="269"/>
      <c r="Q1274" s="269"/>
      <c r="R1274" s="269"/>
      <c r="S1274" s="269"/>
      <c r="T1274" s="270"/>
      <c r="AT1274" s="271" t="s">
        <v>195</v>
      </c>
      <c r="AU1274" s="271" t="s">
        <v>85</v>
      </c>
      <c r="AV1274" s="13" t="s">
        <v>83</v>
      </c>
      <c r="AW1274" s="13" t="s">
        <v>39</v>
      </c>
      <c r="AX1274" s="13" t="s">
        <v>76</v>
      </c>
      <c r="AY1274" s="271" t="s">
        <v>184</v>
      </c>
    </row>
    <row r="1275" s="12" customFormat="1">
      <c r="B1275" s="251"/>
      <c r="C1275" s="252"/>
      <c r="D1275" s="248" t="s">
        <v>195</v>
      </c>
      <c r="E1275" s="253" t="s">
        <v>21</v>
      </c>
      <c r="F1275" s="254" t="s">
        <v>1756</v>
      </c>
      <c r="G1275" s="252"/>
      <c r="H1275" s="255">
        <v>46.914000000000001</v>
      </c>
      <c r="I1275" s="256"/>
      <c r="J1275" s="252"/>
      <c r="K1275" s="252"/>
      <c r="L1275" s="257"/>
      <c r="M1275" s="258"/>
      <c r="N1275" s="259"/>
      <c r="O1275" s="259"/>
      <c r="P1275" s="259"/>
      <c r="Q1275" s="259"/>
      <c r="R1275" s="259"/>
      <c r="S1275" s="259"/>
      <c r="T1275" s="260"/>
      <c r="AT1275" s="261" t="s">
        <v>195</v>
      </c>
      <c r="AU1275" s="261" t="s">
        <v>85</v>
      </c>
      <c r="AV1275" s="12" t="s">
        <v>85</v>
      </c>
      <c r="AW1275" s="12" t="s">
        <v>39</v>
      </c>
      <c r="AX1275" s="12" t="s">
        <v>83</v>
      </c>
      <c r="AY1275" s="261" t="s">
        <v>184</v>
      </c>
    </row>
    <row r="1276" s="1" customFormat="1" ht="25.5" customHeight="1">
      <c r="B1276" s="47"/>
      <c r="C1276" s="283" t="s">
        <v>1757</v>
      </c>
      <c r="D1276" s="283" t="s">
        <v>303</v>
      </c>
      <c r="E1276" s="284" t="s">
        <v>1758</v>
      </c>
      <c r="F1276" s="285" t="s">
        <v>1759</v>
      </c>
      <c r="G1276" s="286" t="s">
        <v>315</v>
      </c>
      <c r="H1276" s="287">
        <v>56.296999999999997</v>
      </c>
      <c r="I1276" s="288"/>
      <c r="J1276" s="289">
        <f>ROUND(I1276*H1276,2)</f>
        <v>0</v>
      </c>
      <c r="K1276" s="285" t="s">
        <v>21</v>
      </c>
      <c r="L1276" s="290"/>
      <c r="M1276" s="291" t="s">
        <v>21</v>
      </c>
      <c r="N1276" s="292" t="s">
        <v>47</v>
      </c>
      <c r="O1276" s="48"/>
      <c r="P1276" s="245">
        <f>O1276*H1276</f>
        <v>0</v>
      </c>
      <c r="Q1276" s="245">
        <v>0.001</v>
      </c>
      <c r="R1276" s="245">
        <f>Q1276*H1276</f>
        <v>0.056297</v>
      </c>
      <c r="S1276" s="245">
        <v>0</v>
      </c>
      <c r="T1276" s="246">
        <f>S1276*H1276</f>
        <v>0</v>
      </c>
      <c r="AR1276" s="25" t="s">
        <v>386</v>
      </c>
      <c r="AT1276" s="25" t="s">
        <v>303</v>
      </c>
      <c r="AU1276" s="25" t="s">
        <v>85</v>
      </c>
      <c r="AY1276" s="25" t="s">
        <v>184</v>
      </c>
      <c r="BE1276" s="247">
        <f>IF(N1276="základní",J1276,0)</f>
        <v>0</v>
      </c>
      <c r="BF1276" s="247">
        <f>IF(N1276="snížená",J1276,0)</f>
        <v>0</v>
      </c>
      <c r="BG1276" s="247">
        <f>IF(N1276="zákl. přenesená",J1276,0)</f>
        <v>0</v>
      </c>
      <c r="BH1276" s="247">
        <f>IF(N1276="sníž. přenesená",J1276,0)</f>
        <v>0</v>
      </c>
      <c r="BI1276" s="247">
        <f>IF(N1276="nulová",J1276,0)</f>
        <v>0</v>
      </c>
      <c r="BJ1276" s="25" t="s">
        <v>83</v>
      </c>
      <c r="BK1276" s="247">
        <f>ROUND(I1276*H1276,2)</f>
        <v>0</v>
      </c>
      <c r="BL1276" s="25" t="s">
        <v>284</v>
      </c>
      <c r="BM1276" s="25" t="s">
        <v>1760</v>
      </c>
    </row>
    <row r="1277" s="12" customFormat="1">
      <c r="B1277" s="251"/>
      <c r="C1277" s="252"/>
      <c r="D1277" s="248" t="s">
        <v>195</v>
      </c>
      <c r="E1277" s="253" t="s">
        <v>21</v>
      </c>
      <c r="F1277" s="254" t="s">
        <v>1761</v>
      </c>
      <c r="G1277" s="252"/>
      <c r="H1277" s="255">
        <v>56.296999999999997</v>
      </c>
      <c r="I1277" s="256"/>
      <c r="J1277" s="252"/>
      <c r="K1277" s="252"/>
      <c r="L1277" s="257"/>
      <c r="M1277" s="258"/>
      <c r="N1277" s="259"/>
      <c r="O1277" s="259"/>
      <c r="P1277" s="259"/>
      <c r="Q1277" s="259"/>
      <c r="R1277" s="259"/>
      <c r="S1277" s="259"/>
      <c r="T1277" s="260"/>
      <c r="AT1277" s="261" t="s">
        <v>195</v>
      </c>
      <c r="AU1277" s="261" t="s">
        <v>85</v>
      </c>
      <c r="AV1277" s="12" t="s">
        <v>85</v>
      </c>
      <c r="AW1277" s="12" t="s">
        <v>39</v>
      </c>
      <c r="AX1277" s="12" t="s">
        <v>83</v>
      </c>
      <c r="AY1277" s="261" t="s">
        <v>184</v>
      </c>
    </row>
    <row r="1278" s="1" customFormat="1" ht="63.75" customHeight="1">
      <c r="B1278" s="47"/>
      <c r="C1278" s="236" t="s">
        <v>1762</v>
      </c>
      <c r="D1278" s="236" t="s">
        <v>186</v>
      </c>
      <c r="E1278" s="237" t="s">
        <v>1763</v>
      </c>
      <c r="F1278" s="238" t="s">
        <v>1764</v>
      </c>
      <c r="G1278" s="239" t="s">
        <v>315</v>
      </c>
      <c r="H1278" s="240">
        <v>22.524000000000001</v>
      </c>
      <c r="I1278" s="241"/>
      <c r="J1278" s="242">
        <f>ROUND(I1278*H1278,2)</f>
        <v>0</v>
      </c>
      <c r="K1278" s="238" t="s">
        <v>21</v>
      </c>
      <c r="L1278" s="73"/>
      <c r="M1278" s="243" t="s">
        <v>21</v>
      </c>
      <c r="N1278" s="244" t="s">
        <v>47</v>
      </c>
      <c r="O1278" s="48"/>
      <c r="P1278" s="245">
        <f>O1278*H1278</f>
        <v>0</v>
      </c>
      <c r="Q1278" s="245">
        <v>0.0045799999999999999</v>
      </c>
      <c r="R1278" s="245">
        <f>Q1278*H1278</f>
        <v>0.10315992</v>
      </c>
      <c r="S1278" s="245">
        <v>0</v>
      </c>
      <c r="T1278" s="246">
        <f>S1278*H1278</f>
        <v>0</v>
      </c>
      <c r="AR1278" s="25" t="s">
        <v>284</v>
      </c>
      <c r="AT1278" s="25" t="s">
        <v>186</v>
      </c>
      <c r="AU1278" s="25" t="s">
        <v>85</v>
      </c>
      <c r="AY1278" s="25" t="s">
        <v>184</v>
      </c>
      <c r="BE1278" s="247">
        <f>IF(N1278="základní",J1278,0)</f>
        <v>0</v>
      </c>
      <c r="BF1278" s="247">
        <f>IF(N1278="snížená",J1278,0)</f>
        <v>0</v>
      </c>
      <c r="BG1278" s="247">
        <f>IF(N1278="zákl. přenesená",J1278,0)</f>
        <v>0</v>
      </c>
      <c r="BH1278" s="247">
        <f>IF(N1278="sníž. přenesená",J1278,0)</f>
        <v>0</v>
      </c>
      <c r="BI1278" s="247">
        <f>IF(N1278="nulová",J1278,0)</f>
        <v>0</v>
      </c>
      <c r="BJ1278" s="25" t="s">
        <v>83</v>
      </c>
      <c r="BK1278" s="247">
        <f>ROUND(I1278*H1278,2)</f>
        <v>0</v>
      </c>
      <c r="BL1278" s="25" t="s">
        <v>284</v>
      </c>
      <c r="BM1278" s="25" t="s">
        <v>1765</v>
      </c>
    </row>
    <row r="1279" s="12" customFormat="1">
      <c r="B1279" s="251"/>
      <c r="C1279" s="252"/>
      <c r="D1279" s="248" t="s">
        <v>195</v>
      </c>
      <c r="E1279" s="253" t="s">
        <v>21</v>
      </c>
      <c r="F1279" s="254" t="s">
        <v>886</v>
      </c>
      <c r="G1279" s="252"/>
      <c r="H1279" s="255">
        <v>5.3700000000000001</v>
      </c>
      <c r="I1279" s="256"/>
      <c r="J1279" s="252"/>
      <c r="K1279" s="252"/>
      <c r="L1279" s="257"/>
      <c r="M1279" s="258"/>
      <c r="N1279" s="259"/>
      <c r="O1279" s="259"/>
      <c r="P1279" s="259"/>
      <c r="Q1279" s="259"/>
      <c r="R1279" s="259"/>
      <c r="S1279" s="259"/>
      <c r="T1279" s="260"/>
      <c r="AT1279" s="261" t="s">
        <v>195</v>
      </c>
      <c r="AU1279" s="261" t="s">
        <v>85</v>
      </c>
      <c r="AV1279" s="12" t="s">
        <v>85</v>
      </c>
      <c r="AW1279" s="12" t="s">
        <v>39</v>
      </c>
      <c r="AX1279" s="12" t="s">
        <v>76</v>
      </c>
      <c r="AY1279" s="261" t="s">
        <v>184</v>
      </c>
    </row>
    <row r="1280" s="12" customFormat="1">
      <c r="B1280" s="251"/>
      <c r="C1280" s="252"/>
      <c r="D1280" s="248" t="s">
        <v>195</v>
      </c>
      <c r="E1280" s="253" t="s">
        <v>21</v>
      </c>
      <c r="F1280" s="254" t="s">
        <v>887</v>
      </c>
      <c r="G1280" s="252"/>
      <c r="H1280" s="255">
        <v>3.5209999999999999</v>
      </c>
      <c r="I1280" s="256"/>
      <c r="J1280" s="252"/>
      <c r="K1280" s="252"/>
      <c r="L1280" s="257"/>
      <c r="M1280" s="258"/>
      <c r="N1280" s="259"/>
      <c r="O1280" s="259"/>
      <c r="P1280" s="259"/>
      <c r="Q1280" s="259"/>
      <c r="R1280" s="259"/>
      <c r="S1280" s="259"/>
      <c r="T1280" s="260"/>
      <c r="AT1280" s="261" t="s">
        <v>195</v>
      </c>
      <c r="AU1280" s="261" t="s">
        <v>85</v>
      </c>
      <c r="AV1280" s="12" t="s">
        <v>85</v>
      </c>
      <c r="AW1280" s="12" t="s">
        <v>39</v>
      </c>
      <c r="AX1280" s="12" t="s">
        <v>76</v>
      </c>
      <c r="AY1280" s="261" t="s">
        <v>184</v>
      </c>
    </row>
    <row r="1281" s="12" customFormat="1">
      <c r="B1281" s="251"/>
      <c r="C1281" s="252"/>
      <c r="D1281" s="248" t="s">
        <v>195</v>
      </c>
      <c r="E1281" s="253" t="s">
        <v>21</v>
      </c>
      <c r="F1281" s="254" t="s">
        <v>1766</v>
      </c>
      <c r="G1281" s="252"/>
      <c r="H1281" s="255">
        <v>6.8700000000000001</v>
      </c>
      <c r="I1281" s="256"/>
      <c r="J1281" s="252"/>
      <c r="K1281" s="252"/>
      <c r="L1281" s="257"/>
      <c r="M1281" s="258"/>
      <c r="N1281" s="259"/>
      <c r="O1281" s="259"/>
      <c r="P1281" s="259"/>
      <c r="Q1281" s="259"/>
      <c r="R1281" s="259"/>
      <c r="S1281" s="259"/>
      <c r="T1281" s="260"/>
      <c r="AT1281" s="261" t="s">
        <v>195</v>
      </c>
      <c r="AU1281" s="261" t="s">
        <v>85</v>
      </c>
      <c r="AV1281" s="12" t="s">
        <v>85</v>
      </c>
      <c r="AW1281" s="12" t="s">
        <v>39</v>
      </c>
      <c r="AX1281" s="12" t="s">
        <v>76</v>
      </c>
      <c r="AY1281" s="261" t="s">
        <v>184</v>
      </c>
    </row>
    <row r="1282" s="12" customFormat="1">
      <c r="B1282" s="251"/>
      <c r="C1282" s="252"/>
      <c r="D1282" s="248" t="s">
        <v>195</v>
      </c>
      <c r="E1282" s="253" t="s">
        <v>21</v>
      </c>
      <c r="F1282" s="254" t="s">
        <v>1767</v>
      </c>
      <c r="G1282" s="252"/>
      <c r="H1282" s="255">
        <v>6.7629999999999999</v>
      </c>
      <c r="I1282" s="256"/>
      <c r="J1282" s="252"/>
      <c r="K1282" s="252"/>
      <c r="L1282" s="257"/>
      <c r="M1282" s="258"/>
      <c r="N1282" s="259"/>
      <c r="O1282" s="259"/>
      <c r="P1282" s="259"/>
      <c r="Q1282" s="259"/>
      <c r="R1282" s="259"/>
      <c r="S1282" s="259"/>
      <c r="T1282" s="260"/>
      <c r="AT1282" s="261" t="s">
        <v>195</v>
      </c>
      <c r="AU1282" s="261" t="s">
        <v>85</v>
      </c>
      <c r="AV1282" s="12" t="s">
        <v>85</v>
      </c>
      <c r="AW1282" s="12" t="s">
        <v>39</v>
      </c>
      <c r="AX1282" s="12" t="s">
        <v>76</v>
      </c>
      <c r="AY1282" s="261" t="s">
        <v>184</v>
      </c>
    </row>
    <row r="1283" s="14" customFormat="1">
      <c r="B1283" s="272"/>
      <c r="C1283" s="273"/>
      <c r="D1283" s="248" t="s">
        <v>195</v>
      </c>
      <c r="E1283" s="274" t="s">
        <v>21</v>
      </c>
      <c r="F1283" s="275" t="s">
        <v>211</v>
      </c>
      <c r="G1283" s="273"/>
      <c r="H1283" s="276">
        <v>22.524000000000001</v>
      </c>
      <c r="I1283" s="277"/>
      <c r="J1283" s="273"/>
      <c r="K1283" s="273"/>
      <c r="L1283" s="278"/>
      <c r="M1283" s="279"/>
      <c r="N1283" s="280"/>
      <c r="O1283" s="280"/>
      <c r="P1283" s="280"/>
      <c r="Q1283" s="280"/>
      <c r="R1283" s="280"/>
      <c r="S1283" s="280"/>
      <c r="T1283" s="281"/>
      <c r="AT1283" s="282" t="s">
        <v>195</v>
      </c>
      <c r="AU1283" s="282" t="s">
        <v>85</v>
      </c>
      <c r="AV1283" s="14" t="s">
        <v>191</v>
      </c>
      <c r="AW1283" s="14" t="s">
        <v>39</v>
      </c>
      <c r="AX1283" s="14" t="s">
        <v>83</v>
      </c>
      <c r="AY1283" s="282" t="s">
        <v>184</v>
      </c>
    </row>
    <row r="1284" s="1" customFormat="1" ht="63.75" customHeight="1">
      <c r="B1284" s="47"/>
      <c r="C1284" s="236" t="s">
        <v>1768</v>
      </c>
      <c r="D1284" s="236" t="s">
        <v>186</v>
      </c>
      <c r="E1284" s="237" t="s">
        <v>1769</v>
      </c>
      <c r="F1284" s="238" t="s">
        <v>1770</v>
      </c>
      <c r="G1284" s="239" t="s">
        <v>315</v>
      </c>
      <c r="H1284" s="240">
        <v>33.115000000000002</v>
      </c>
      <c r="I1284" s="241"/>
      <c r="J1284" s="242">
        <f>ROUND(I1284*H1284,2)</f>
        <v>0</v>
      </c>
      <c r="K1284" s="238" t="s">
        <v>21</v>
      </c>
      <c r="L1284" s="73"/>
      <c r="M1284" s="243" t="s">
        <v>21</v>
      </c>
      <c r="N1284" s="244" t="s">
        <v>47</v>
      </c>
      <c r="O1284" s="48"/>
      <c r="P1284" s="245">
        <f>O1284*H1284</f>
        <v>0</v>
      </c>
      <c r="Q1284" s="245">
        <v>0.0045799999999999999</v>
      </c>
      <c r="R1284" s="245">
        <f>Q1284*H1284</f>
        <v>0.15166670000000002</v>
      </c>
      <c r="S1284" s="245">
        <v>0</v>
      </c>
      <c r="T1284" s="246">
        <f>S1284*H1284</f>
        <v>0</v>
      </c>
      <c r="AR1284" s="25" t="s">
        <v>284</v>
      </c>
      <c r="AT1284" s="25" t="s">
        <v>186</v>
      </c>
      <c r="AU1284" s="25" t="s">
        <v>85</v>
      </c>
      <c r="AY1284" s="25" t="s">
        <v>184</v>
      </c>
      <c r="BE1284" s="247">
        <f>IF(N1284="základní",J1284,0)</f>
        <v>0</v>
      </c>
      <c r="BF1284" s="247">
        <f>IF(N1284="snížená",J1284,0)</f>
        <v>0</v>
      </c>
      <c r="BG1284" s="247">
        <f>IF(N1284="zákl. přenesená",J1284,0)</f>
        <v>0</v>
      </c>
      <c r="BH1284" s="247">
        <f>IF(N1284="sníž. přenesená",J1284,0)</f>
        <v>0</v>
      </c>
      <c r="BI1284" s="247">
        <f>IF(N1284="nulová",J1284,0)</f>
        <v>0</v>
      </c>
      <c r="BJ1284" s="25" t="s">
        <v>83</v>
      </c>
      <c r="BK1284" s="247">
        <f>ROUND(I1284*H1284,2)</f>
        <v>0</v>
      </c>
      <c r="BL1284" s="25" t="s">
        <v>284</v>
      </c>
      <c r="BM1284" s="25" t="s">
        <v>1771</v>
      </c>
    </row>
    <row r="1285" s="13" customFormat="1">
      <c r="B1285" s="262"/>
      <c r="C1285" s="263"/>
      <c r="D1285" s="248" t="s">
        <v>195</v>
      </c>
      <c r="E1285" s="264" t="s">
        <v>21</v>
      </c>
      <c r="F1285" s="265" t="s">
        <v>209</v>
      </c>
      <c r="G1285" s="263"/>
      <c r="H1285" s="264" t="s">
        <v>21</v>
      </c>
      <c r="I1285" s="266"/>
      <c r="J1285" s="263"/>
      <c r="K1285" s="263"/>
      <c r="L1285" s="267"/>
      <c r="M1285" s="268"/>
      <c r="N1285" s="269"/>
      <c r="O1285" s="269"/>
      <c r="P1285" s="269"/>
      <c r="Q1285" s="269"/>
      <c r="R1285" s="269"/>
      <c r="S1285" s="269"/>
      <c r="T1285" s="270"/>
      <c r="AT1285" s="271" t="s">
        <v>195</v>
      </c>
      <c r="AU1285" s="271" t="s">
        <v>85</v>
      </c>
      <c r="AV1285" s="13" t="s">
        <v>83</v>
      </c>
      <c r="AW1285" s="13" t="s">
        <v>39</v>
      </c>
      <c r="AX1285" s="13" t="s">
        <v>76</v>
      </c>
      <c r="AY1285" s="271" t="s">
        <v>184</v>
      </c>
    </row>
    <row r="1286" s="12" customFormat="1">
      <c r="B1286" s="251"/>
      <c r="C1286" s="252"/>
      <c r="D1286" s="248" t="s">
        <v>195</v>
      </c>
      <c r="E1286" s="253" t="s">
        <v>21</v>
      </c>
      <c r="F1286" s="254" t="s">
        <v>1772</v>
      </c>
      <c r="G1286" s="252"/>
      <c r="H1286" s="255">
        <v>3.6299999999999999</v>
      </c>
      <c r="I1286" s="256"/>
      <c r="J1286" s="252"/>
      <c r="K1286" s="252"/>
      <c r="L1286" s="257"/>
      <c r="M1286" s="258"/>
      <c r="N1286" s="259"/>
      <c r="O1286" s="259"/>
      <c r="P1286" s="259"/>
      <c r="Q1286" s="259"/>
      <c r="R1286" s="259"/>
      <c r="S1286" s="259"/>
      <c r="T1286" s="260"/>
      <c r="AT1286" s="261" t="s">
        <v>195</v>
      </c>
      <c r="AU1286" s="261" t="s">
        <v>85</v>
      </c>
      <c r="AV1286" s="12" t="s">
        <v>85</v>
      </c>
      <c r="AW1286" s="12" t="s">
        <v>39</v>
      </c>
      <c r="AX1286" s="12" t="s">
        <v>76</v>
      </c>
      <c r="AY1286" s="261" t="s">
        <v>184</v>
      </c>
    </row>
    <row r="1287" s="12" customFormat="1">
      <c r="B1287" s="251"/>
      <c r="C1287" s="252"/>
      <c r="D1287" s="248" t="s">
        <v>195</v>
      </c>
      <c r="E1287" s="253" t="s">
        <v>21</v>
      </c>
      <c r="F1287" s="254" t="s">
        <v>1773</v>
      </c>
      <c r="G1287" s="252"/>
      <c r="H1287" s="255">
        <v>4.0700000000000003</v>
      </c>
      <c r="I1287" s="256"/>
      <c r="J1287" s="252"/>
      <c r="K1287" s="252"/>
      <c r="L1287" s="257"/>
      <c r="M1287" s="258"/>
      <c r="N1287" s="259"/>
      <c r="O1287" s="259"/>
      <c r="P1287" s="259"/>
      <c r="Q1287" s="259"/>
      <c r="R1287" s="259"/>
      <c r="S1287" s="259"/>
      <c r="T1287" s="260"/>
      <c r="AT1287" s="261" t="s">
        <v>195</v>
      </c>
      <c r="AU1287" s="261" t="s">
        <v>85</v>
      </c>
      <c r="AV1287" s="12" t="s">
        <v>85</v>
      </c>
      <c r="AW1287" s="12" t="s">
        <v>39</v>
      </c>
      <c r="AX1287" s="12" t="s">
        <v>76</v>
      </c>
      <c r="AY1287" s="261" t="s">
        <v>184</v>
      </c>
    </row>
    <row r="1288" s="12" customFormat="1">
      <c r="B1288" s="251"/>
      <c r="C1288" s="252"/>
      <c r="D1288" s="248" t="s">
        <v>195</v>
      </c>
      <c r="E1288" s="253" t="s">
        <v>21</v>
      </c>
      <c r="F1288" s="254" t="s">
        <v>1774</v>
      </c>
      <c r="G1288" s="252"/>
      <c r="H1288" s="255">
        <v>1.1000000000000001</v>
      </c>
      <c r="I1288" s="256"/>
      <c r="J1288" s="252"/>
      <c r="K1288" s="252"/>
      <c r="L1288" s="257"/>
      <c r="M1288" s="258"/>
      <c r="N1288" s="259"/>
      <c r="O1288" s="259"/>
      <c r="P1288" s="259"/>
      <c r="Q1288" s="259"/>
      <c r="R1288" s="259"/>
      <c r="S1288" s="259"/>
      <c r="T1288" s="260"/>
      <c r="AT1288" s="261" t="s">
        <v>195</v>
      </c>
      <c r="AU1288" s="261" t="s">
        <v>85</v>
      </c>
      <c r="AV1288" s="12" t="s">
        <v>85</v>
      </c>
      <c r="AW1288" s="12" t="s">
        <v>39</v>
      </c>
      <c r="AX1288" s="12" t="s">
        <v>76</v>
      </c>
      <c r="AY1288" s="261" t="s">
        <v>184</v>
      </c>
    </row>
    <row r="1289" s="12" customFormat="1">
      <c r="B1289" s="251"/>
      <c r="C1289" s="252"/>
      <c r="D1289" s="248" t="s">
        <v>195</v>
      </c>
      <c r="E1289" s="253" t="s">
        <v>21</v>
      </c>
      <c r="F1289" s="254" t="s">
        <v>1775</v>
      </c>
      <c r="G1289" s="252"/>
      <c r="H1289" s="255">
        <v>4.2240000000000002</v>
      </c>
      <c r="I1289" s="256"/>
      <c r="J1289" s="252"/>
      <c r="K1289" s="252"/>
      <c r="L1289" s="257"/>
      <c r="M1289" s="258"/>
      <c r="N1289" s="259"/>
      <c r="O1289" s="259"/>
      <c r="P1289" s="259"/>
      <c r="Q1289" s="259"/>
      <c r="R1289" s="259"/>
      <c r="S1289" s="259"/>
      <c r="T1289" s="260"/>
      <c r="AT1289" s="261" t="s">
        <v>195</v>
      </c>
      <c r="AU1289" s="261" t="s">
        <v>85</v>
      </c>
      <c r="AV1289" s="12" t="s">
        <v>85</v>
      </c>
      <c r="AW1289" s="12" t="s">
        <v>39</v>
      </c>
      <c r="AX1289" s="12" t="s">
        <v>76</v>
      </c>
      <c r="AY1289" s="261" t="s">
        <v>184</v>
      </c>
    </row>
    <row r="1290" s="13" customFormat="1">
      <c r="B1290" s="262"/>
      <c r="C1290" s="263"/>
      <c r="D1290" s="248" t="s">
        <v>195</v>
      </c>
      <c r="E1290" s="264" t="s">
        <v>21</v>
      </c>
      <c r="F1290" s="265" t="s">
        <v>409</v>
      </c>
      <c r="G1290" s="263"/>
      <c r="H1290" s="264" t="s">
        <v>21</v>
      </c>
      <c r="I1290" s="266"/>
      <c r="J1290" s="263"/>
      <c r="K1290" s="263"/>
      <c r="L1290" s="267"/>
      <c r="M1290" s="268"/>
      <c r="N1290" s="269"/>
      <c r="O1290" s="269"/>
      <c r="P1290" s="269"/>
      <c r="Q1290" s="269"/>
      <c r="R1290" s="269"/>
      <c r="S1290" s="269"/>
      <c r="T1290" s="270"/>
      <c r="AT1290" s="271" t="s">
        <v>195</v>
      </c>
      <c r="AU1290" s="271" t="s">
        <v>85</v>
      </c>
      <c r="AV1290" s="13" t="s">
        <v>83</v>
      </c>
      <c r="AW1290" s="13" t="s">
        <v>39</v>
      </c>
      <c r="AX1290" s="13" t="s">
        <v>76</v>
      </c>
      <c r="AY1290" s="271" t="s">
        <v>184</v>
      </c>
    </row>
    <row r="1291" s="12" customFormat="1">
      <c r="B1291" s="251"/>
      <c r="C1291" s="252"/>
      <c r="D1291" s="248" t="s">
        <v>195</v>
      </c>
      <c r="E1291" s="253" t="s">
        <v>21</v>
      </c>
      <c r="F1291" s="254" t="s">
        <v>1776</v>
      </c>
      <c r="G1291" s="252"/>
      <c r="H1291" s="255">
        <v>3.8149999999999999</v>
      </c>
      <c r="I1291" s="256"/>
      <c r="J1291" s="252"/>
      <c r="K1291" s="252"/>
      <c r="L1291" s="257"/>
      <c r="M1291" s="258"/>
      <c r="N1291" s="259"/>
      <c r="O1291" s="259"/>
      <c r="P1291" s="259"/>
      <c r="Q1291" s="259"/>
      <c r="R1291" s="259"/>
      <c r="S1291" s="259"/>
      <c r="T1291" s="260"/>
      <c r="AT1291" s="261" t="s">
        <v>195</v>
      </c>
      <c r="AU1291" s="261" t="s">
        <v>85</v>
      </c>
      <c r="AV1291" s="12" t="s">
        <v>85</v>
      </c>
      <c r="AW1291" s="12" t="s">
        <v>39</v>
      </c>
      <c r="AX1291" s="12" t="s">
        <v>76</v>
      </c>
      <c r="AY1291" s="261" t="s">
        <v>184</v>
      </c>
    </row>
    <row r="1292" s="12" customFormat="1">
      <c r="B1292" s="251"/>
      <c r="C1292" s="252"/>
      <c r="D1292" s="248" t="s">
        <v>195</v>
      </c>
      <c r="E1292" s="253" t="s">
        <v>21</v>
      </c>
      <c r="F1292" s="254" t="s">
        <v>1777</v>
      </c>
      <c r="G1292" s="252"/>
      <c r="H1292" s="255">
        <v>0.94799999999999995</v>
      </c>
      <c r="I1292" s="256"/>
      <c r="J1292" s="252"/>
      <c r="K1292" s="252"/>
      <c r="L1292" s="257"/>
      <c r="M1292" s="258"/>
      <c r="N1292" s="259"/>
      <c r="O1292" s="259"/>
      <c r="P1292" s="259"/>
      <c r="Q1292" s="259"/>
      <c r="R1292" s="259"/>
      <c r="S1292" s="259"/>
      <c r="T1292" s="260"/>
      <c r="AT1292" s="261" t="s">
        <v>195</v>
      </c>
      <c r="AU1292" s="261" t="s">
        <v>85</v>
      </c>
      <c r="AV1292" s="12" t="s">
        <v>85</v>
      </c>
      <c r="AW1292" s="12" t="s">
        <v>39</v>
      </c>
      <c r="AX1292" s="12" t="s">
        <v>76</v>
      </c>
      <c r="AY1292" s="261" t="s">
        <v>184</v>
      </c>
    </row>
    <row r="1293" s="12" customFormat="1">
      <c r="B1293" s="251"/>
      <c r="C1293" s="252"/>
      <c r="D1293" s="248" t="s">
        <v>195</v>
      </c>
      <c r="E1293" s="253" t="s">
        <v>21</v>
      </c>
      <c r="F1293" s="254" t="s">
        <v>1778</v>
      </c>
      <c r="G1293" s="252"/>
      <c r="H1293" s="255">
        <v>3.8559999999999999</v>
      </c>
      <c r="I1293" s="256"/>
      <c r="J1293" s="252"/>
      <c r="K1293" s="252"/>
      <c r="L1293" s="257"/>
      <c r="M1293" s="258"/>
      <c r="N1293" s="259"/>
      <c r="O1293" s="259"/>
      <c r="P1293" s="259"/>
      <c r="Q1293" s="259"/>
      <c r="R1293" s="259"/>
      <c r="S1293" s="259"/>
      <c r="T1293" s="260"/>
      <c r="AT1293" s="261" t="s">
        <v>195</v>
      </c>
      <c r="AU1293" s="261" t="s">
        <v>85</v>
      </c>
      <c r="AV1293" s="12" t="s">
        <v>85</v>
      </c>
      <c r="AW1293" s="12" t="s">
        <v>39</v>
      </c>
      <c r="AX1293" s="12" t="s">
        <v>76</v>
      </c>
      <c r="AY1293" s="261" t="s">
        <v>184</v>
      </c>
    </row>
    <row r="1294" s="12" customFormat="1">
      <c r="B1294" s="251"/>
      <c r="C1294" s="252"/>
      <c r="D1294" s="248" t="s">
        <v>195</v>
      </c>
      <c r="E1294" s="253" t="s">
        <v>21</v>
      </c>
      <c r="F1294" s="254" t="s">
        <v>1779</v>
      </c>
      <c r="G1294" s="252"/>
      <c r="H1294" s="255">
        <v>0.95999999999999996</v>
      </c>
      <c r="I1294" s="256"/>
      <c r="J1294" s="252"/>
      <c r="K1294" s="252"/>
      <c r="L1294" s="257"/>
      <c r="M1294" s="258"/>
      <c r="N1294" s="259"/>
      <c r="O1294" s="259"/>
      <c r="P1294" s="259"/>
      <c r="Q1294" s="259"/>
      <c r="R1294" s="259"/>
      <c r="S1294" s="259"/>
      <c r="T1294" s="260"/>
      <c r="AT1294" s="261" t="s">
        <v>195</v>
      </c>
      <c r="AU1294" s="261" t="s">
        <v>85</v>
      </c>
      <c r="AV1294" s="12" t="s">
        <v>85</v>
      </c>
      <c r="AW1294" s="12" t="s">
        <v>39</v>
      </c>
      <c r="AX1294" s="12" t="s">
        <v>76</v>
      </c>
      <c r="AY1294" s="261" t="s">
        <v>184</v>
      </c>
    </row>
    <row r="1295" s="13" customFormat="1">
      <c r="B1295" s="262"/>
      <c r="C1295" s="263"/>
      <c r="D1295" s="248" t="s">
        <v>195</v>
      </c>
      <c r="E1295" s="264" t="s">
        <v>21</v>
      </c>
      <c r="F1295" s="265" t="s">
        <v>395</v>
      </c>
      <c r="G1295" s="263"/>
      <c r="H1295" s="264" t="s">
        <v>21</v>
      </c>
      <c r="I1295" s="266"/>
      <c r="J1295" s="263"/>
      <c r="K1295" s="263"/>
      <c r="L1295" s="267"/>
      <c r="M1295" s="268"/>
      <c r="N1295" s="269"/>
      <c r="O1295" s="269"/>
      <c r="P1295" s="269"/>
      <c r="Q1295" s="269"/>
      <c r="R1295" s="269"/>
      <c r="S1295" s="269"/>
      <c r="T1295" s="270"/>
      <c r="AT1295" s="271" t="s">
        <v>195</v>
      </c>
      <c r="AU1295" s="271" t="s">
        <v>85</v>
      </c>
      <c r="AV1295" s="13" t="s">
        <v>83</v>
      </c>
      <c r="AW1295" s="13" t="s">
        <v>39</v>
      </c>
      <c r="AX1295" s="13" t="s">
        <v>76</v>
      </c>
      <c r="AY1295" s="271" t="s">
        <v>184</v>
      </c>
    </row>
    <row r="1296" s="12" customFormat="1">
      <c r="B1296" s="251"/>
      <c r="C1296" s="252"/>
      <c r="D1296" s="248" t="s">
        <v>195</v>
      </c>
      <c r="E1296" s="253" t="s">
        <v>21</v>
      </c>
      <c r="F1296" s="254" t="s">
        <v>1780</v>
      </c>
      <c r="G1296" s="252"/>
      <c r="H1296" s="255">
        <v>1.48</v>
      </c>
      <c r="I1296" s="256"/>
      <c r="J1296" s="252"/>
      <c r="K1296" s="252"/>
      <c r="L1296" s="257"/>
      <c r="M1296" s="258"/>
      <c r="N1296" s="259"/>
      <c r="O1296" s="259"/>
      <c r="P1296" s="259"/>
      <c r="Q1296" s="259"/>
      <c r="R1296" s="259"/>
      <c r="S1296" s="259"/>
      <c r="T1296" s="260"/>
      <c r="AT1296" s="261" t="s">
        <v>195</v>
      </c>
      <c r="AU1296" s="261" t="s">
        <v>85</v>
      </c>
      <c r="AV1296" s="12" t="s">
        <v>85</v>
      </c>
      <c r="AW1296" s="12" t="s">
        <v>39</v>
      </c>
      <c r="AX1296" s="12" t="s">
        <v>76</v>
      </c>
      <c r="AY1296" s="261" t="s">
        <v>184</v>
      </c>
    </row>
    <row r="1297" s="13" customFormat="1">
      <c r="B1297" s="262"/>
      <c r="C1297" s="263"/>
      <c r="D1297" s="248" t="s">
        <v>195</v>
      </c>
      <c r="E1297" s="264" t="s">
        <v>21</v>
      </c>
      <c r="F1297" s="265" t="s">
        <v>1781</v>
      </c>
      <c r="G1297" s="263"/>
      <c r="H1297" s="264" t="s">
        <v>21</v>
      </c>
      <c r="I1297" s="266"/>
      <c r="J1297" s="263"/>
      <c r="K1297" s="263"/>
      <c r="L1297" s="267"/>
      <c r="M1297" s="268"/>
      <c r="N1297" s="269"/>
      <c r="O1297" s="269"/>
      <c r="P1297" s="269"/>
      <c r="Q1297" s="269"/>
      <c r="R1297" s="269"/>
      <c r="S1297" s="269"/>
      <c r="T1297" s="270"/>
      <c r="AT1297" s="271" t="s">
        <v>195</v>
      </c>
      <c r="AU1297" s="271" t="s">
        <v>85</v>
      </c>
      <c r="AV1297" s="13" t="s">
        <v>83</v>
      </c>
      <c r="AW1297" s="13" t="s">
        <v>39</v>
      </c>
      <c r="AX1297" s="13" t="s">
        <v>76</v>
      </c>
      <c r="AY1297" s="271" t="s">
        <v>184</v>
      </c>
    </row>
    <row r="1298" s="12" customFormat="1">
      <c r="B1298" s="251"/>
      <c r="C1298" s="252"/>
      <c r="D1298" s="248" t="s">
        <v>195</v>
      </c>
      <c r="E1298" s="253" t="s">
        <v>21</v>
      </c>
      <c r="F1298" s="254" t="s">
        <v>1782</v>
      </c>
      <c r="G1298" s="252"/>
      <c r="H1298" s="255">
        <v>9.032</v>
      </c>
      <c r="I1298" s="256"/>
      <c r="J1298" s="252"/>
      <c r="K1298" s="252"/>
      <c r="L1298" s="257"/>
      <c r="M1298" s="258"/>
      <c r="N1298" s="259"/>
      <c r="O1298" s="259"/>
      <c r="P1298" s="259"/>
      <c r="Q1298" s="259"/>
      <c r="R1298" s="259"/>
      <c r="S1298" s="259"/>
      <c r="T1298" s="260"/>
      <c r="AT1298" s="261" t="s">
        <v>195</v>
      </c>
      <c r="AU1298" s="261" t="s">
        <v>85</v>
      </c>
      <c r="AV1298" s="12" t="s">
        <v>85</v>
      </c>
      <c r="AW1298" s="12" t="s">
        <v>39</v>
      </c>
      <c r="AX1298" s="12" t="s">
        <v>76</v>
      </c>
      <c r="AY1298" s="261" t="s">
        <v>184</v>
      </c>
    </row>
    <row r="1299" s="14" customFormat="1">
      <c r="B1299" s="272"/>
      <c r="C1299" s="273"/>
      <c r="D1299" s="248" t="s">
        <v>195</v>
      </c>
      <c r="E1299" s="274" t="s">
        <v>21</v>
      </c>
      <c r="F1299" s="275" t="s">
        <v>211</v>
      </c>
      <c r="G1299" s="273"/>
      <c r="H1299" s="276">
        <v>33.115000000000002</v>
      </c>
      <c r="I1299" s="277"/>
      <c r="J1299" s="273"/>
      <c r="K1299" s="273"/>
      <c r="L1299" s="278"/>
      <c r="M1299" s="279"/>
      <c r="N1299" s="280"/>
      <c r="O1299" s="280"/>
      <c r="P1299" s="280"/>
      <c r="Q1299" s="280"/>
      <c r="R1299" s="280"/>
      <c r="S1299" s="280"/>
      <c r="T1299" s="281"/>
      <c r="AT1299" s="282" t="s">
        <v>195</v>
      </c>
      <c r="AU1299" s="282" t="s">
        <v>85</v>
      </c>
      <c r="AV1299" s="14" t="s">
        <v>191</v>
      </c>
      <c r="AW1299" s="14" t="s">
        <v>39</v>
      </c>
      <c r="AX1299" s="14" t="s">
        <v>83</v>
      </c>
      <c r="AY1299" s="282" t="s">
        <v>184</v>
      </c>
    </row>
    <row r="1300" s="1" customFormat="1" ht="38.25" customHeight="1">
      <c r="B1300" s="47"/>
      <c r="C1300" s="236" t="s">
        <v>1783</v>
      </c>
      <c r="D1300" s="236" t="s">
        <v>186</v>
      </c>
      <c r="E1300" s="237" t="s">
        <v>1784</v>
      </c>
      <c r="F1300" s="238" t="s">
        <v>1785</v>
      </c>
      <c r="G1300" s="239" t="s">
        <v>293</v>
      </c>
      <c r="H1300" s="240">
        <v>1.1259999999999999</v>
      </c>
      <c r="I1300" s="241"/>
      <c r="J1300" s="242">
        <f>ROUND(I1300*H1300,2)</f>
        <v>0</v>
      </c>
      <c r="K1300" s="238" t="s">
        <v>190</v>
      </c>
      <c r="L1300" s="73"/>
      <c r="M1300" s="243" t="s">
        <v>21</v>
      </c>
      <c r="N1300" s="244" t="s">
        <v>47</v>
      </c>
      <c r="O1300" s="48"/>
      <c r="P1300" s="245">
        <f>O1300*H1300</f>
        <v>0</v>
      </c>
      <c r="Q1300" s="245">
        <v>0</v>
      </c>
      <c r="R1300" s="245">
        <f>Q1300*H1300</f>
        <v>0</v>
      </c>
      <c r="S1300" s="245">
        <v>0</v>
      </c>
      <c r="T1300" s="246">
        <f>S1300*H1300</f>
        <v>0</v>
      </c>
      <c r="AR1300" s="25" t="s">
        <v>284</v>
      </c>
      <c r="AT1300" s="25" t="s">
        <v>186</v>
      </c>
      <c r="AU1300" s="25" t="s">
        <v>85</v>
      </c>
      <c r="AY1300" s="25" t="s">
        <v>184</v>
      </c>
      <c r="BE1300" s="247">
        <f>IF(N1300="základní",J1300,0)</f>
        <v>0</v>
      </c>
      <c r="BF1300" s="247">
        <f>IF(N1300="snížená",J1300,0)</f>
        <v>0</v>
      </c>
      <c r="BG1300" s="247">
        <f>IF(N1300="zákl. přenesená",J1300,0)</f>
        <v>0</v>
      </c>
      <c r="BH1300" s="247">
        <f>IF(N1300="sníž. přenesená",J1300,0)</f>
        <v>0</v>
      </c>
      <c r="BI1300" s="247">
        <f>IF(N1300="nulová",J1300,0)</f>
        <v>0</v>
      </c>
      <c r="BJ1300" s="25" t="s">
        <v>83</v>
      </c>
      <c r="BK1300" s="247">
        <f>ROUND(I1300*H1300,2)</f>
        <v>0</v>
      </c>
      <c r="BL1300" s="25" t="s">
        <v>284</v>
      </c>
      <c r="BM1300" s="25" t="s">
        <v>1786</v>
      </c>
    </row>
    <row r="1301" s="1" customFormat="1">
      <c r="B1301" s="47"/>
      <c r="C1301" s="75"/>
      <c r="D1301" s="248" t="s">
        <v>193</v>
      </c>
      <c r="E1301" s="75"/>
      <c r="F1301" s="249" t="s">
        <v>1787</v>
      </c>
      <c r="G1301" s="75"/>
      <c r="H1301" s="75"/>
      <c r="I1301" s="204"/>
      <c r="J1301" s="75"/>
      <c r="K1301" s="75"/>
      <c r="L1301" s="73"/>
      <c r="M1301" s="250"/>
      <c r="N1301" s="48"/>
      <c r="O1301" s="48"/>
      <c r="P1301" s="48"/>
      <c r="Q1301" s="48"/>
      <c r="R1301" s="48"/>
      <c r="S1301" s="48"/>
      <c r="T1301" s="96"/>
      <c r="AT1301" s="25" t="s">
        <v>193</v>
      </c>
      <c r="AU1301" s="25" t="s">
        <v>85</v>
      </c>
    </row>
    <row r="1302" s="11" customFormat="1" ht="29.88" customHeight="1">
      <c r="B1302" s="220"/>
      <c r="C1302" s="221"/>
      <c r="D1302" s="222" t="s">
        <v>75</v>
      </c>
      <c r="E1302" s="234" t="s">
        <v>1788</v>
      </c>
      <c r="F1302" s="234" t="s">
        <v>1789</v>
      </c>
      <c r="G1302" s="221"/>
      <c r="H1302" s="221"/>
      <c r="I1302" s="224"/>
      <c r="J1302" s="235">
        <f>BK1302</f>
        <v>0</v>
      </c>
      <c r="K1302" s="221"/>
      <c r="L1302" s="226"/>
      <c r="M1302" s="227"/>
      <c r="N1302" s="228"/>
      <c r="O1302" s="228"/>
      <c r="P1302" s="229">
        <f>SUM(P1303:P1316)</f>
        <v>0</v>
      </c>
      <c r="Q1302" s="228"/>
      <c r="R1302" s="229">
        <f>SUM(R1303:R1316)</f>
        <v>0.080019480000000004</v>
      </c>
      <c r="S1302" s="228"/>
      <c r="T1302" s="230">
        <f>SUM(T1303:T1316)</f>
        <v>0</v>
      </c>
      <c r="AR1302" s="231" t="s">
        <v>85</v>
      </c>
      <c r="AT1302" s="232" t="s">
        <v>75</v>
      </c>
      <c r="AU1302" s="232" t="s">
        <v>83</v>
      </c>
      <c r="AY1302" s="231" t="s">
        <v>184</v>
      </c>
      <c r="BK1302" s="233">
        <f>SUM(BK1303:BK1316)</f>
        <v>0</v>
      </c>
    </row>
    <row r="1303" s="1" customFormat="1" ht="25.5" customHeight="1">
      <c r="B1303" s="47"/>
      <c r="C1303" s="236" t="s">
        <v>1790</v>
      </c>
      <c r="D1303" s="236" t="s">
        <v>186</v>
      </c>
      <c r="E1303" s="237" t="s">
        <v>1791</v>
      </c>
      <c r="F1303" s="238" t="s">
        <v>1792</v>
      </c>
      <c r="G1303" s="239" t="s">
        <v>315</v>
      </c>
      <c r="H1303" s="240">
        <v>213.95599999999999</v>
      </c>
      <c r="I1303" s="241"/>
      <c r="J1303" s="242">
        <f>ROUND(I1303*H1303,2)</f>
        <v>0</v>
      </c>
      <c r="K1303" s="238" t="s">
        <v>190</v>
      </c>
      <c r="L1303" s="73"/>
      <c r="M1303" s="243" t="s">
        <v>21</v>
      </c>
      <c r="N1303" s="244" t="s">
        <v>47</v>
      </c>
      <c r="O1303" s="48"/>
      <c r="P1303" s="245">
        <f>O1303*H1303</f>
        <v>0</v>
      </c>
      <c r="Q1303" s="245">
        <v>0.00019000000000000001</v>
      </c>
      <c r="R1303" s="245">
        <f>Q1303*H1303</f>
        <v>0.040651640000000003</v>
      </c>
      <c r="S1303" s="245">
        <v>0</v>
      </c>
      <c r="T1303" s="246">
        <f>S1303*H1303</f>
        <v>0</v>
      </c>
      <c r="AR1303" s="25" t="s">
        <v>284</v>
      </c>
      <c r="AT1303" s="25" t="s">
        <v>186</v>
      </c>
      <c r="AU1303" s="25" t="s">
        <v>85</v>
      </c>
      <c r="AY1303" s="25" t="s">
        <v>184</v>
      </c>
      <c r="BE1303" s="247">
        <f>IF(N1303="základní",J1303,0)</f>
        <v>0</v>
      </c>
      <c r="BF1303" s="247">
        <f>IF(N1303="snížená",J1303,0)</f>
        <v>0</v>
      </c>
      <c r="BG1303" s="247">
        <f>IF(N1303="zákl. přenesená",J1303,0)</f>
        <v>0</v>
      </c>
      <c r="BH1303" s="247">
        <f>IF(N1303="sníž. přenesená",J1303,0)</f>
        <v>0</v>
      </c>
      <c r="BI1303" s="247">
        <f>IF(N1303="nulová",J1303,0)</f>
        <v>0</v>
      </c>
      <c r="BJ1303" s="25" t="s">
        <v>83</v>
      </c>
      <c r="BK1303" s="247">
        <f>ROUND(I1303*H1303,2)</f>
        <v>0</v>
      </c>
      <c r="BL1303" s="25" t="s">
        <v>284</v>
      </c>
      <c r="BM1303" s="25" t="s">
        <v>1793</v>
      </c>
    </row>
    <row r="1304" s="1" customFormat="1">
      <c r="B1304" s="47"/>
      <c r="C1304" s="75"/>
      <c r="D1304" s="248" t="s">
        <v>193</v>
      </c>
      <c r="E1304" s="75"/>
      <c r="F1304" s="249" t="s">
        <v>1794</v>
      </c>
      <c r="G1304" s="75"/>
      <c r="H1304" s="75"/>
      <c r="I1304" s="204"/>
      <c r="J1304" s="75"/>
      <c r="K1304" s="75"/>
      <c r="L1304" s="73"/>
      <c r="M1304" s="250"/>
      <c r="N1304" s="48"/>
      <c r="O1304" s="48"/>
      <c r="P1304" s="48"/>
      <c r="Q1304" s="48"/>
      <c r="R1304" s="48"/>
      <c r="S1304" s="48"/>
      <c r="T1304" s="96"/>
      <c r="AT1304" s="25" t="s">
        <v>193</v>
      </c>
      <c r="AU1304" s="25" t="s">
        <v>85</v>
      </c>
    </row>
    <row r="1305" s="13" customFormat="1">
      <c r="B1305" s="262"/>
      <c r="C1305" s="263"/>
      <c r="D1305" s="248" t="s">
        <v>195</v>
      </c>
      <c r="E1305" s="264" t="s">
        <v>21</v>
      </c>
      <c r="F1305" s="265" t="s">
        <v>395</v>
      </c>
      <c r="G1305" s="263"/>
      <c r="H1305" s="264" t="s">
        <v>21</v>
      </c>
      <c r="I1305" s="266"/>
      <c r="J1305" s="263"/>
      <c r="K1305" s="263"/>
      <c r="L1305" s="267"/>
      <c r="M1305" s="268"/>
      <c r="N1305" s="269"/>
      <c r="O1305" s="269"/>
      <c r="P1305" s="269"/>
      <c r="Q1305" s="269"/>
      <c r="R1305" s="269"/>
      <c r="S1305" s="269"/>
      <c r="T1305" s="270"/>
      <c r="AT1305" s="271" t="s">
        <v>195</v>
      </c>
      <c r="AU1305" s="271" t="s">
        <v>85</v>
      </c>
      <c r="AV1305" s="13" t="s">
        <v>83</v>
      </c>
      <c r="AW1305" s="13" t="s">
        <v>39</v>
      </c>
      <c r="AX1305" s="13" t="s">
        <v>76</v>
      </c>
      <c r="AY1305" s="271" t="s">
        <v>184</v>
      </c>
    </row>
    <row r="1306" s="12" customFormat="1">
      <c r="B1306" s="251"/>
      <c r="C1306" s="252"/>
      <c r="D1306" s="248" t="s">
        <v>195</v>
      </c>
      <c r="E1306" s="253" t="s">
        <v>21</v>
      </c>
      <c r="F1306" s="254" t="s">
        <v>1795</v>
      </c>
      <c r="G1306" s="252"/>
      <c r="H1306" s="255">
        <v>49.920000000000002</v>
      </c>
      <c r="I1306" s="256"/>
      <c r="J1306" s="252"/>
      <c r="K1306" s="252"/>
      <c r="L1306" s="257"/>
      <c r="M1306" s="258"/>
      <c r="N1306" s="259"/>
      <c r="O1306" s="259"/>
      <c r="P1306" s="259"/>
      <c r="Q1306" s="259"/>
      <c r="R1306" s="259"/>
      <c r="S1306" s="259"/>
      <c r="T1306" s="260"/>
      <c r="AT1306" s="261" t="s">
        <v>195</v>
      </c>
      <c r="AU1306" s="261" t="s">
        <v>85</v>
      </c>
      <c r="AV1306" s="12" t="s">
        <v>85</v>
      </c>
      <c r="AW1306" s="12" t="s">
        <v>39</v>
      </c>
      <c r="AX1306" s="12" t="s">
        <v>76</v>
      </c>
      <c r="AY1306" s="261" t="s">
        <v>184</v>
      </c>
    </row>
    <row r="1307" s="12" customFormat="1">
      <c r="B1307" s="251"/>
      <c r="C1307" s="252"/>
      <c r="D1307" s="248" t="s">
        <v>195</v>
      </c>
      <c r="E1307" s="253" t="s">
        <v>21</v>
      </c>
      <c r="F1307" s="254" t="s">
        <v>1796</v>
      </c>
      <c r="G1307" s="252"/>
      <c r="H1307" s="255">
        <v>74.224999999999994</v>
      </c>
      <c r="I1307" s="256"/>
      <c r="J1307" s="252"/>
      <c r="K1307" s="252"/>
      <c r="L1307" s="257"/>
      <c r="M1307" s="258"/>
      <c r="N1307" s="259"/>
      <c r="O1307" s="259"/>
      <c r="P1307" s="259"/>
      <c r="Q1307" s="259"/>
      <c r="R1307" s="259"/>
      <c r="S1307" s="259"/>
      <c r="T1307" s="260"/>
      <c r="AT1307" s="261" t="s">
        <v>195</v>
      </c>
      <c r="AU1307" s="261" t="s">
        <v>85</v>
      </c>
      <c r="AV1307" s="12" t="s">
        <v>85</v>
      </c>
      <c r="AW1307" s="12" t="s">
        <v>39</v>
      </c>
      <c r="AX1307" s="12" t="s">
        <v>76</v>
      </c>
      <c r="AY1307" s="261" t="s">
        <v>184</v>
      </c>
    </row>
    <row r="1308" s="13" customFormat="1">
      <c r="B1308" s="262"/>
      <c r="C1308" s="263"/>
      <c r="D1308" s="248" t="s">
        <v>195</v>
      </c>
      <c r="E1308" s="264" t="s">
        <v>21</v>
      </c>
      <c r="F1308" s="265" t="s">
        <v>412</v>
      </c>
      <c r="G1308" s="263"/>
      <c r="H1308" s="264" t="s">
        <v>21</v>
      </c>
      <c r="I1308" s="266"/>
      <c r="J1308" s="263"/>
      <c r="K1308" s="263"/>
      <c r="L1308" s="267"/>
      <c r="M1308" s="268"/>
      <c r="N1308" s="269"/>
      <c r="O1308" s="269"/>
      <c r="P1308" s="269"/>
      <c r="Q1308" s="269"/>
      <c r="R1308" s="269"/>
      <c r="S1308" s="269"/>
      <c r="T1308" s="270"/>
      <c r="AT1308" s="271" t="s">
        <v>195</v>
      </c>
      <c r="AU1308" s="271" t="s">
        <v>85</v>
      </c>
      <c r="AV1308" s="13" t="s">
        <v>83</v>
      </c>
      <c r="AW1308" s="13" t="s">
        <v>39</v>
      </c>
      <c r="AX1308" s="13" t="s">
        <v>76</v>
      </c>
      <c r="AY1308" s="271" t="s">
        <v>184</v>
      </c>
    </row>
    <row r="1309" s="13" customFormat="1">
      <c r="B1309" s="262"/>
      <c r="C1309" s="263"/>
      <c r="D1309" s="248" t="s">
        <v>195</v>
      </c>
      <c r="E1309" s="264" t="s">
        <v>21</v>
      </c>
      <c r="F1309" s="265" t="s">
        <v>723</v>
      </c>
      <c r="G1309" s="263"/>
      <c r="H1309" s="264" t="s">
        <v>21</v>
      </c>
      <c r="I1309" s="266"/>
      <c r="J1309" s="263"/>
      <c r="K1309" s="263"/>
      <c r="L1309" s="267"/>
      <c r="M1309" s="268"/>
      <c r="N1309" s="269"/>
      <c r="O1309" s="269"/>
      <c r="P1309" s="269"/>
      <c r="Q1309" s="269"/>
      <c r="R1309" s="269"/>
      <c r="S1309" s="269"/>
      <c r="T1309" s="270"/>
      <c r="AT1309" s="271" t="s">
        <v>195</v>
      </c>
      <c r="AU1309" s="271" t="s">
        <v>85</v>
      </c>
      <c r="AV1309" s="13" t="s">
        <v>83</v>
      </c>
      <c r="AW1309" s="13" t="s">
        <v>39</v>
      </c>
      <c r="AX1309" s="13" t="s">
        <v>76</v>
      </c>
      <c r="AY1309" s="271" t="s">
        <v>184</v>
      </c>
    </row>
    <row r="1310" s="12" customFormat="1">
      <c r="B1310" s="251"/>
      <c r="C1310" s="252"/>
      <c r="D1310" s="248" t="s">
        <v>195</v>
      </c>
      <c r="E1310" s="253" t="s">
        <v>21</v>
      </c>
      <c r="F1310" s="254" t="s">
        <v>724</v>
      </c>
      <c r="G1310" s="252"/>
      <c r="H1310" s="255">
        <v>90.516000000000005</v>
      </c>
      <c r="I1310" s="256"/>
      <c r="J1310" s="252"/>
      <c r="K1310" s="252"/>
      <c r="L1310" s="257"/>
      <c r="M1310" s="258"/>
      <c r="N1310" s="259"/>
      <c r="O1310" s="259"/>
      <c r="P1310" s="259"/>
      <c r="Q1310" s="259"/>
      <c r="R1310" s="259"/>
      <c r="S1310" s="259"/>
      <c r="T1310" s="260"/>
      <c r="AT1310" s="261" t="s">
        <v>195</v>
      </c>
      <c r="AU1310" s="261" t="s">
        <v>85</v>
      </c>
      <c r="AV1310" s="12" t="s">
        <v>85</v>
      </c>
      <c r="AW1310" s="12" t="s">
        <v>39</v>
      </c>
      <c r="AX1310" s="12" t="s">
        <v>76</v>
      </c>
      <c r="AY1310" s="261" t="s">
        <v>184</v>
      </c>
    </row>
    <row r="1311" s="12" customFormat="1">
      <c r="B1311" s="251"/>
      <c r="C1311" s="252"/>
      <c r="D1311" s="248" t="s">
        <v>195</v>
      </c>
      <c r="E1311" s="253" t="s">
        <v>21</v>
      </c>
      <c r="F1311" s="254" t="s">
        <v>1797</v>
      </c>
      <c r="G1311" s="252"/>
      <c r="H1311" s="255">
        <v>-0.70499999999999996</v>
      </c>
      <c r="I1311" s="256"/>
      <c r="J1311" s="252"/>
      <c r="K1311" s="252"/>
      <c r="L1311" s="257"/>
      <c r="M1311" s="258"/>
      <c r="N1311" s="259"/>
      <c r="O1311" s="259"/>
      <c r="P1311" s="259"/>
      <c r="Q1311" s="259"/>
      <c r="R1311" s="259"/>
      <c r="S1311" s="259"/>
      <c r="T1311" s="260"/>
      <c r="AT1311" s="261" t="s">
        <v>195</v>
      </c>
      <c r="AU1311" s="261" t="s">
        <v>85</v>
      </c>
      <c r="AV1311" s="12" t="s">
        <v>85</v>
      </c>
      <c r="AW1311" s="12" t="s">
        <v>39</v>
      </c>
      <c r="AX1311" s="12" t="s">
        <v>76</v>
      </c>
      <c r="AY1311" s="261" t="s">
        <v>184</v>
      </c>
    </row>
    <row r="1312" s="14" customFormat="1">
      <c r="B1312" s="272"/>
      <c r="C1312" s="273"/>
      <c r="D1312" s="248" t="s">
        <v>195</v>
      </c>
      <c r="E1312" s="274" t="s">
        <v>21</v>
      </c>
      <c r="F1312" s="275" t="s">
        <v>211</v>
      </c>
      <c r="G1312" s="273"/>
      <c r="H1312" s="276">
        <v>213.95599999999999</v>
      </c>
      <c r="I1312" s="277"/>
      <c r="J1312" s="273"/>
      <c r="K1312" s="273"/>
      <c r="L1312" s="278"/>
      <c r="M1312" s="279"/>
      <c r="N1312" s="280"/>
      <c r="O1312" s="280"/>
      <c r="P1312" s="280"/>
      <c r="Q1312" s="280"/>
      <c r="R1312" s="280"/>
      <c r="S1312" s="280"/>
      <c r="T1312" s="281"/>
      <c r="AT1312" s="282" t="s">
        <v>195</v>
      </c>
      <c r="AU1312" s="282" t="s">
        <v>85</v>
      </c>
      <c r="AV1312" s="14" t="s">
        <v>191</v>
      </c>
      <c r="AW1312" s="14" t="s">
        <v>39</v>
      </c>
      <c r="AX1312" s="14" t="s">
        <v>83</v>
      </c>
      <c r="AY1312" s="282" t="s">
        <v>184</v>
      </c>
    </row>
    <row r="1313" s="1" customFormat="1" ht="38.25" customHeight="1">
      <c r="B1313" s="47"/>
      <c r="C1313" s="283" t="s">
        <v>1798</v>
      </c>
      <c r="D1313" s="283" t="s">
        <v>303</v>
      </c>
      <c r="E1313" s="284" t="s">
        <v>1715</v>
      </c>
      <c r="F1313" s="285" t="s">
        <v>1716</v>
      </c>
      <c r="G1313" s="286" t="s">
        <v>315</v>
      </c>
      <c r="H1313" s="287">
        <v>246.04900000000001</v>
      </c>
      <c r="I1313" s="288"/>
      <c r="J1313" s="289">
        <f>ROUND(I1313*H1313,2)</f>
        <v>0</v>
      </c>
      <c r="K1313" s="285" t="s">
        <v>190</v>
      </c>
      <c r="L1313" s="290"/>
      <c r="M1313" s="291" t="s">
        <v>21</v>
      </c>
      <c r="N1313" s="292" t="s">
        <v>47</v>
      </c>
      <c r="O1313" s="48"/>
      <c r="P1313" s="245">
        <f>O1313*H1313</f>
        <v>0</v>
      </c>
      <c r="Q1313" s="245">
        <v>0.00016000000000000001</v>
      </c>
      <c r="R1313" s="245">
        <f>Q1313*H1313</f>
        <v>0.039367840000000001</v>
      </c>
      <c r="S1313" s="245">
        <v>0</v>
      </c>
      <c r="T1313" s="246">
        <f>S1313*H1313</f>
        <v>0</v>
      </c>
      <c r="AR1313" s="25" t="s">
        <v>386</v>
      </c>
      <c r="AT1313" s="25" t="s">
        <v>303</v>
      </c>
      <c r="AU1313" s="25" t="s">
        <v>85</v>
      </c>
      <c r="AY1313" s="25" t="s">
        <v>184</v>
      </c>
      <c r="BE1313" s="247">
        <f>IF(N1313="základní",J1313,0)</f>
        <v>0</v>
      </c>
      <c r="BF1313" s="247">
        <f>IF(N1313="snížená",J1313,0)</f>
        <v>0</v>
      </c>
      <c r="BG1313" s="247">
        <f>IF(N1313="zákl. přenesená",J1313,0)</f>
        <v>0</v>
      </c>
      <c r="BH1313" s="247">
        <f>IF(N1313="sníž. přenesená",J1313,0)</f>
        <v>0</v>
      </c>
      <c r="BI1313" s="247">
        <f>IF(N1313="nulová",J1313,0)</f>
        <v>0</v>
      </c>
      <c r="BJ1313" s="25" t="s">
        <v>83</v>
      </c>
      <c r="BK1313" s="247">
        <f>ROUND(I1313*H1313,2)</f>
        <v>0</v>
      </c>
      <c r="BL1313" s="25" t="s">
        <v>284</v>
      </c>
      <c r="BM1313" s="25" t="s">
        <v>1799</v>
      </c>
    </row>
    <row r="1314" s="12" customFormat="1">
      <c r="B1314" s="251"/>
      <c r="C1314" s="252"/>
      <c r="D1314" s="248" t="s">
        <v>195</v>
      </c>
      <c r="E1314" s="253" t="s">
        <v>21</v>
      </c>
      <c r="F1314" s="254" t="s">
        <v>1800</v>
      </c>
      <c r="G1314" s="252"/>
      <c r="H1314" s="255">
        <v>246.04900000000001</v>
      </c>
      <c r="I1314" s="256"/>
      <c r="J1314" s="252"/>
      <c r="K1314" s="252"/>
      <c r="L1314" s="257"/>
      <c r="M1314" s="258"/>
      <c r="N1314" s="259"/>
      <c r="O1314" s="259"/>
      <c r="P1314" s="259"/>
      <c r="Q1314" s="259"/>
      <c r="R1314" s="259"/>
      <c r="S1314" s="259"/>
      <c r="T1314" s="260"/>
      <c r="AT1314" s="261" t="s">
        <v>195</v>
      </c>
      <c r="AU1314" s="261" t="s">
        <v>85</v>
      </c>
      <c r="AV1314" s="12" t="s">
        <v>85</v>
      </c>
      <c r="AW1314" s="12" t="s">
        <v>39</v>
      </c>
      <c r="AX1314" s="12" t="s">
        <v>83</v>
      </c>
      <c r="AY1314" s="261" t="s">
        <v>184</v>
      </c>
    </row>
    <row r="1315" s="1" customFormat="1" ht="38.25" customHeight="1">
      <c r="B1315" s="47"/>
      <c r="C1315" s="236" t="s">
        <v>1801</v>
      </c>
      <c r="D1315" s="236" t="s">
        <v>186</v>
      </c>
      <c r="E1315" s="237" t="s">
        <v>1802</v>
      </c>
      <c r="F1315" s="238" t="s">
        <v>1803</v>
      </c>
      <c r="G1315" s="239" t="s">
        <v>293</v>
      </c>
      <c r="H1315" s="240">
        <v>0.080000000000000002</v>
      </c>
      <c r="I1315" s="241"/>
      <c r="J1315" s="242">
        <f>ROUND(I1315*H1315,2)</f>
        <v>0</v>
      </c>
      <c r="K1315" s="238" t="s">
        <v>190</v>
      </c>
      <c r="L1315" s="73"/>
      <c r="M1315" s="243" t="s">
        <v>21</v>
      </c>
      <c r="N1315" s="244" t="s">
        <v>47</v>
      </c>
      <c r="O1315" s="48"/>
      <c r="P1315" s="245">
        <f>O1315*H1315</f>
        <v>0</v>
      </c>
      <c r="Q1315" s="245">
        <v>0</v>
      </c>
      <c r="R1315" s="245">
        <f>Q1315*H1315</f>
        <v>0</v>
      </c>
      <c r="S1315" s="245">
        <v>0</v>
      </c>
      <c r="T1315" s="246">
        <f>S1315*H1315</f>
        <v>0</v>
      </c>
      <c r="AR1315" s="25" t="s">
        <v>284</v>
      </c>
      <c r="AT1315" s="25" t="s">
        <v>186</v>
      </c>
      <c r="AU1315" s="25" t="s">
        <v>85</v>
      </c>
      <c r="AY1315" s="25" t="s">
        <v>184</v>
      </c>
      <c r="BE1315" s="247">
        <f>IF(N1315="základní",J1315,0)</f>
        <v>0</v>
      </c>
      <c r="BF1315" s="247">
        <f>IF(N1315="snížená",J1315,0)</f>
        <v>0</v>
      </c>
      <c r="BG1315" s="247">
        <f>IF(N1315="zákl. přenesená",J1315,0)</f>
        <v>0</v>
      </c>
      <c r="BH1315" s="247">
        <f>IF(N1315="sníž. přenesená",J1315,0)</f>
        <v>0</v>
      </c>
      <c r="BI1315" s="247">
        <f>IF(N1315="nulová",J1315,0)</f>
        <v>0</v>
      </c>
      <c r="BJ1315" s="25" t="s">
        <v>83</v>
      </c>
      <c r="BK1315" s="247">
        <f>ROUND(I1315*H1315,2)</f>
        <v>0</v>
      </c>
      <c r="BL1315" s="25" t="s">
        <v>284</v>
      </c>
      <c r="BM1315" s="25" t="s">
        <v>1804</v>
      </c>
    </row>
    <row r="1316" s="1" customFormat="1">
      <c r="B1316" s="47"/>
      <c r="C1316" s="75"/>
      <c r="D1316" s="248" t="s">
        <v>193</v>
      </c>
      <c r="E1316" s="75"/>
      <c r="F1316" s="249" t="s">
        <v>1805</v>
      </c>
      <c r="G1316" s="75"/>
      <c r="H1316" s="75"/>
      <c r="I1316" s="204"/>
      <c r="J1316" s="75"/>
      <c r="K1316" s="75"/>
      <c r="L1316" s="73"/>
      <c r="M1316" s="250"/>
      <c r="N1316" s="48"/>
      <c r="O1316" s="48"/>
      <c r="P1316" s="48"/>
      <c r="Q1316" s="48"/>
      <c r="R1316" s="48"/>
      <c r="S1316" s="48"/>
      <c r="T1316" s="96"/>
      <c r="AT1316" s="25" t="s">
        <v>193</v>
      </c>
      <c r="AU1316" s="25" t="s">
        <v>85</v>
      </c>
    </row>
    <row r="1317" s="11" customFormat="1" ht="29.88" customHeight="1">
      <c r="B1317" s="220"/>
      <c r="C1317" s="221"/>
      <c r="D1317" s="222" t="s">
        <v>75</v>
      </c>
      <c r="E1317" s="234" t="s">
        <v>1806</v>
      </c>
      <c r="F1317" s="234" t="s">
        <v>1807</v>
      </c>
      <c r="G1317" s="221"/>
      <c r="H1317" s="221"/>
      <c r="I1317" s="224"/>
      <c r="J1317" s="235">
        <f>BK1317</f>
        <v>0</v>
      </c>
      <c r="K1317" s="221"/>
      <c r="L1317" s="226"/>
      <c r="M1317" s="227"/>
      <c r="N1317" s="228"/>
      <c r="O1317" s="228"/>
      <c r="P1317" s="229">
        <f>SUM(P1318:P1469)</f>
        <v>0</v>
      </c>
      <c r="Q1317" s="228"/>
      <c r="R1317" s="229">
        <f>SUM(R1318:R1469)</f>
        <v>5.5434554500000006</v>
      </c>
      <c r="S1317" s="228"/>
      <c r="T1317" s="230">
        <f>SUM(T1318:T1469)</f>
        <v>0</v>
      </c>
      <c r="AR1317" s="231" t="s">
        <v>85</v>
      </c>
      <c r="AT1317" s="232" t="s">
        <v>75</v>
      </c>
      <c r="AU1317" s="232" t="s">
        <v>83</v>
      </c>
      <c r="AY1317" s="231" t="s">
        <v>184</v>
      </c>
      <c r="BK1317" s="233">
        <f>SUM(BK1318:BK1469)</f>
        <v>0</v>
      </c>
    </row>
    <row r="1318" s="1" customFormat="1" ht="25.5" customHeight="1">
      <c r="B1318" s="47"/>
      <c r="C1318" s="236" t="s">
        <v>1808</v>
      </c>
      <c r="D1318" s="236" t="s">
        <v>186</v>
      </c>
      <c r="E1318" s="237" t="s">
        <v>1809</v>
      </c>
      <c r="F1318" s="238" t="s">
        <v>1810</v>
      </c>
      <c r="G1318" s="239" t="s">
        <v>315</v>
      </c>
      <c r="H1318" s="240">
        <v>414.92000000000002</v>
      </c>
      <c r="I1318" s="241"/>
      <c r="J1318" s="242">
        <f>ROUND(I1318*H1318,2)</f>
        <v>0</v>
      </c>
      <c r="K1318" s="238" t="s">
        <v>190</v>
      </c>
      <c r="L1318" s="73"/>
      <c r="M1318" s="243" t="s">
        <v>21</v>
      </c>
      <c r="N1318" s="244" t="s">
        <v>47</v>
      </c>
      <c r="O1318" s="48"/>
      <c r="P1318" s="245">
        <f>O1318*H1318</f>
        <v>0</v>
      </c>
      <c r="Q1318" s="245">
        <v>0</v>
      </c>
      <c r="R1318" s="245">
        <f>Q1318*H1318</f>
        <v>0</v>
      </c>
      <c r="S1318" s="245">
        <v>0</v>
      </c>
      <c r="T1318" s="246">
        <f>S1318*H1318</f>
        <v>0</v>
      </c>
      <c r="AR1318" s="25" t="s">
        <v>284</v>
      </c>
      <c r="AT1318" s="25" t="s">
        <v>186</v>
      </c>
      <c r="AU1318" s="25" t="s">
        <v>85</v>
      </c>
      <c r="AY1318" s="25" t="s">
        <v>184</v>
      </c>
      <c r="BE1318" s="247">
        <f>IF(N1318="základní",J1318,0)</f>
        <v>0</v>
      </c>
      <c r="BF1318" s="247">
        <f>IF(N1318="snížená",J1318,0)</f>
        <v>0</v>
      </c>
      <c r="BG1318" s="247">
        <f>IF(N1318="zákl. přenesená",J1318,0)</f>
        <v>0</v>
      </c>
      <c r="BH1318" s="247">
        <f>IF(N1318="sníž. přenesená",J1318,0)</f>
        <v>0</v>
      </c>
      <c r="BI1318" s="247">
        <f>IF(N1318="nulová",J1318,0)</f>
        <v>0</v>
      </c>
      <c r="BJ1318" s="25" t="s">
        <v>83</v>
      </c>
      <c r="BK1318" s="247">
        <f>ROUND(I1318*H1318,2)</f>
        <v>0</v>
      </c>
      <c r="BL1318" s="25" t="s">
        <v>284</v>
      </c>
      <c r="BM1318" s="25" t="s">
        <v>1811</v>
      </c>
    </row>
    <row r="1319" s="13" customFormat="1">
      <c r="B1319" s="262"/>
      <c r="C1319" s="263"/>
      <c r="D1319" s="248" t="s">
        <v>195</v>
      </c>
      <c r="E1319" s="264" t="s">
        <v>21</v>
      </c>
      <c r="F1319" s="265" t="s">
        <v>1812</v>
      </c>
      <c r="G1319" s="263"/>
      <c r="H1319" s="264" t="s">
        <v>21</v>
      </c>
      <c r="I1319" s="266"/>
      <c r="J1319" s="263"/>
      <c r="K1319" s="263"/>
      <c r="L1319" s="267"/>
      <c r="M1319" s="268"/>
      <c r="N1319" s="269"/>
      <c r="O1319" s="269"/>
      <c r="P1319" s="269"/>
      <c r="Q1319" s="269"/>
      <c r="R1319" s="269"/>
      <c r="S1319" s="269"/>
      <c r="T1319" s="270"/>
      <c r="AT1319" s="271" t="s">
        <v>195</v>
      </c>
      <c r="AU1319" s="271" t="s">
        <v>85</v>
      </c>
      <c r="AV1319" s="13" t="s">
        <v>83</v>
      </c>
      <c r="AW1319" s="13" t="s">
        <v>39</v>
      </c>
      <c r="AX1319" s="13" t="s">
        <v>76</v>
      </c>
      <c r="AY1319" s="271" t="s">
        <v>184</v>
      </c>
    </row>
    <row r="1320" s="12" customFormat="1">
      <c r="B1320" s="251"/>
      <c r="C1320" s="252"/>
      <c r="D1320" s="248" t="s">
        <v>195</v>
      </c>
      <c r="E1320" s="253" t="s">
        <v>21</v>
      </c>
      <c r="F1320" s="254" t="s">
        <v>1813</v>
      </c>
      <c r="G1320" s="252"/>
      <c r="H1320" s="255">
        <v>122.807</v>
      </c>
      <c r="I1320" s="256"/>
      <c r="J1320" s="252"/>
      <c r="K1320" s="252"/>
      <c r="L1320" s="257"/>
      <c r="M1320" s="258"/>
      <c r="N1320" s="259"/>
      <c r="O1320" s="259"/>
      <c r="P1320" s="259"/>
      <c r="Q1320" s="259"/>
      <c r="R1320" s="259"/>
      <c r="S1320" s="259"/>
      <c r="T1320" s="260"/>
      <c r="AT1320" s="261" t="s">
        <v>195</v>
      </c>
      <c r="AU1320" s="261" t="s">
        <v>85</v>
      </c>
      <c r="AV1320" s="12" t="s">
        <v>85</v>
      </c>
      <c r="AW1320" s="12" t="s">
        <v>39</v>
      </c>
      <c r="AX1320" s="12" t="s">
        <v>76</v>
      </c>
      <c r="AY1320" s="261" t="s">
        <v>184</v>
      </c>
    </row>
    <row r="1321" s="12" customFormat="1">
      <c r="B1321" s="251"/>
      <c r="C1321" s="252"/>
      <c r="D1321" s="248" t="s">
        <v>195</v>
      </c>
      <c r="E1321" s="253" t="s">
        <v>21</v>
      </c>
      <c r="F1321" s="254" t="s">
        <v>1814</v>
      </c>
      <c r="G1321" s="252"/>
      <c r="H1321" s="255">
        <v>29.59</v>
      </c>
      <c r="I1321" s="256"/>
      <c r="J1321" s="252"/>
      <c r="K1321" s="252"/>
      <c r="L1321" s="257"/>
      <c r="M1321" s="258"/>
      <c r="N1321" s="259"/>
      <c r="O1321" s="259"/>
      <c r="P1321" s="259"/>
      <c r="Q1321" s="259"/>
      <c r="R1321" s="259"/>
      <c r="S1321" s="259"/>
      <c r="T1321" s="260"/>
      <c r="AT1321" s="261" t="s">
        <v>195</v>
      </c>
      <c r="AU1321" s="261" t="s">
        <v>85</v>
      </c>
      <c r="AV1321" s="12" t="s">
        <v>85</v>
      </c>
      <c r="AW1321" s="12" t="s">
        <v>39</v>
      </c>
      <c r="AX1321" s="12" t="s">
        <v>76</v>
      </c>
      <c r="AY1321" s="261" t="s">
        <v>184</v>
      </c>
    </row>
    <row r="1322" s="13" customFormat="1">
      <c r="B1322" s="262"/>
      <c r="C1322" s="263"/>
      <c r="D1322" s="248" t="s">
        <v>195</v>
      </c>
      <c r="E1322" s="264" t="s">
        <v>21</v>
      </c>
      <c r="F1322" s="265" t="s">
        <v>1815</v>
      </c>
      <c r="G1322" s="263"/>
      <c r="H1322" s="264" t="s">
        <v>21</v>
      </c>
      <c r="I1322" s="266"/>
      <c r="J1322" s="263"/>
      <c r="K1322" s="263"/>
      <c r="L1322" s="267"/>
      <c r="M1322" s="268"/>
      <c r="N1322" s="269"/>
      <c r="O1322" s="269"/>
      <c r="P1322" s="269"/>
      <c r="Q1322" s="269"/>
      <c r="R1322" s="269"/>
      <c r="S1322" s="269"/>
      <c r="T1322" s="270"/>
      <c r="AT1322" s="271" t="s">
        <v>195</v>
      </c>
      <c r="AU1322" s="271" t="s">
        <v>85</v>
      </c>
      <c r="AV1322" s="13" t="s">
        <v>83</v>
      </c>
      <c r="AW1322" s="13" t="s">
        <v>39</v>
      </c>
      <c r="AX1322" s="13" t="s">
        <v>76</v>
      </c>
      <c r="AY1322" s="271" t="s">
        <v>184</v>
      </c>
    </row>
    <row r="1323" s="12" customFormat="1">
      <c r="B1323" s="251"/>
      <c r="C1323" s="252"/>
      <c r="D1323" s="248" t="s">
        <v>195</v>
      </c>
      <c r="E1323" s="253" t="s">
        <v>21</v>
      </c>
      <c r="F1323" s="254" t="s">
        <v>1816</v>
      </c>
      <c r="G1323" s="252"/>
      <c r="H1323" s="255">
        <v>77.388000000000005</v>
      </c>
      <c r="I1323" s="256"/>
      <c r="J1323" s="252"/>
      <c r="K1323" s="252"/>
      <c r="L1323" s="257"/>
      <c r="M1323" s="258"/>
      <c r="N1323" s="259"/>
      <c r="O1323" s="259"/>
      <c r="P1323" s="259"/>
      <c r="Q1323" s="259"/>
      <c r="R1323" s="259"/>
      <c r="S1323" s="259"/>
      <c r="T1323" s="260"/>
      <c r="AT1323" s="261" t="s">
        <v>195</v>
      </c>
      <c r="AU1323" s="261" t="s">
        <v>85</v>
      </c>
      <c r="AV1323" s="12" t="s">
        <v>85</v>
      </c>
      <c r="AW1323" s="12" t="s">
        <v>39</v>
      </c>
      <c r="AX1323" s="12" t="s">
        <v>76</v>
      </c>
      <c r="AY1323" s="261" t="s">
        <v>184</v>
      </c>
    </row>
    <row r="1324" s="12" customFormat="1">
      <c r="B1324" s="251"/>
      <c r="C1324" s="252"/>
      <c r="D1324" s="248" t="s">
        <v>195</v>
      </c>
      <c r="E1324" s="253" t="s">
        <v>21</v>
      </c>
      <c r="F1324" s="254" t="s">
        <v>1817</v>
      </c>
      <c r="G1324" s="252"/>
      <c r="H1324" s="255">
        <v>112.295</v>
      </c>
      <c r="I1324" s="256"/>
      <c r="J1324" s="252"/>
      <c r="K1324" s="252"/>
      <c r="L1324" s="257"/>
      <c r="M1324" s="258"/>
      <c r="N1324" s="259"/>
      <c r="O1324" s="259"/>
      <c r="P1324" s="259"/>
      <c r="Q1324" s="259"/>
      <c r="R1324" s="259"/>
      <c r="S1324" s="259"/>
      <c r="T1324" s="260"/>
      <c r="AT1324" s="261" t="s">
        <v>195</v>
      </c>
      <c r="AU1324" s="261" t="s">
        <v>85</v>
      </c>
      <c r="AV1324" s="12" t="s">
        <v>85</v>
      </c>
      <c r="AW1324" s="12" t="s">
        <v>39</v>
      </c>
      <c r="AX1324" s="12" t="s">
        <v>76</v>
      </c>
      <c r="AY1324" s="261" t="s">
        <v>184</v>
      </c>
    </row>
    <row r="1325" s="13" customFormat="1">
      <c r="B1325" s="262"/>
      <c r="C1325" s="263"/>
      <c r="D1325" s="248" t="s">
        <v>195</v>
      </c>
      <c r="E1325" s="264" t="s">
        <v>21</v>
      </c>
      <c r="F1325" s="265" t="s">
        <v>1818</v>
      </c>
      <c r="G1325" s="263"/>
      <c r="H1325" s="264" t="s">
        <v>21</v>
      </c>
      <c r="I1325" s="266"/>
      <c r="J1325" s="263"/>
      <c r="K1325" s="263"/>
      <c r="L1325" s="267"/>
      <c r="M1325" s="268"/>
      <c r="N1325" s="269"/>
      <c r="O1325" s="269"/>
      <c r="P1325" s="269"/>
      <c r="Q1325" s="269"/>
      <c r="R1325" s="269"/>
      <c r="S1325" s="269"/>
      <c r="T1325" s="270"/>
      <c r="AT1325" s="271" t="s">
        <v>195</v>
      </c>
      <c r="AU1325" s="271" t="s">
        <v>85</v>
      </c>
      <c r="AV1325" s="13" t="s">
        <v>83</v>
      </c>
      <c r="AW1325" s="13" t="s">
        <v>39</v>
      </c>
      <c r="AX1325" s="13" t="s">
        <v>76</v>
      </c>
      <c r="AY1325" s="271" t="s">
        <v>184</v>
      </c>
    </row>
    <row r="1326" s="12" customFormat="1">
      <c r="B1326" s="251"/>
      <c r="C1326" s="252"/>
      <c r="D1326" s="248" t="s">
        <v>195</v>
      </c>
      <c r="E1326" s="253" t="s">
        <v>21</v>
      </c>
      <c r="F1326" s="254" t="s">
        <v>1819</v>
      </c>
      <c r="G1326" s="252"/>
      <c r="H1326" s="255">
        <v>72.840000000000003</v>
      </c>
      <c r="I1326" s="256"/>
      <c r="J1326" s="252"/>
      <c r="K1326" s="252"/>
      <c r="L1326" s="257"/>
      <c r="M1326" s="258"/>
      <c r="N1326" s="259"/>
      <c r="O1326" s="259"/>
      <c r="P1326" s="259"/>
      <c r="Q1326" s="259"/>
      <c r="R1326" s="259"/>
      <c r="S1326" s="259"/>
      <c r="T1326" s="260"/>
      <c r="AT1326" s="261" t="s">
        <v>195</v>
      </c>
      <c r="AU1326" s="261" t="s">
        <v>85</v>
      </c>
      <c r="AV1326" s="12" t="s">
        <v>85</v>
      </c>
      <c r="AW1326" s="12" t="s">
        <v>39</v>
      </c>
      <c r="AX1326" s="12" t="s">
        <v>76</v>
      </c>
      <c r="AY1326" s="261" t="s">
        <v>184</v>
      </c>
    </row>
    <row r="1327" s="14" customFormat="1">
      <c r="B1327" s="272"/>
      <c r="C1327" s="273"/>
      <c r="D1327" s="248" t="s">
        <v>195</v>
      </c>
      <c r="E1327" s="274" t="s">
        <v>21</v>
      </c>
      <c r="F1327" s="275" t="s">
        <v>211</v>
      </c>
      <c r="G1327" s="273"/>
      <c r="H1327" s="276">
        <v>414.92000000000002</v>
      </c>
      <c r="I1327" s="277"/>
      <c r="J1327" s="273"/>
      <c r="K1327" s="273"/>
      <c r="L1327" s="278"/>
      <c r="M1327" s="279"/>
      <c r="N1327" s="280"/>
      <c r="O1327" s="280"/>
      <c r="P1327" s="280"/>
      <c r="Q1327" s="280"/>
      <c r="R1327" s="280"/>
      <c r="S1327" s="280"/>
      <c r="T1327" s="281"/>
      <c r="AT1327" s="282" t="s">
        <v>195</v>
      </c>
      <c r="AU1327" s="282" t="s">
        <v>85</v>
      </c>
      <c r="AV1327" s="14" t="s">
        <v>191</v>
      </c>
      <c r="AW1327" s="14" t="s">
        <v>39</v>
      </c>
      <c r="AX1327" s="14" t="s">
        <v>83</v>
      </c>
      <c r="AY1327" s="282" t="s">
        <v>184</v>
      </c>
    </row>
    <row r="1328" s="1" customFormat="1" ht="25.5" customHeight="1">
      <c r="B1328" s="47"/>
      <c r="C1328" s="283" t="s">
        <v>1820</v>
      </c>
      <c r="D1328" s="283" t="s">
        <v>303</v>
      </c>
      <c r="E1328" s="284" t="s">
        <v>1821</v>
      </c>
      <c r="F1328" s="285" t="s">
        <v>1822</v>
      </c>
      <c r="G1328" s="286" t="s">
        <v>315</v>
      </c>
      <c r="H1328" s="287">
        <v>78.936000000000007</v>
      </c>
      <c r="I1328" s="288"/>
      <c r="J1328" s="289">
        <f>ROUND(I1328*H1328,2)</f>
        <v>0</v>
      </c>
      <c r="K1328" s="285" t="s">
        <v>190</v>
      </c>
      <c r="L1328" s="290"/>
      <c r="M1328" s="291" t="s">
        <v>21</v>
      </c>
      <c r="N1328" s="292" t="s">
        <v>47</v>
      </c>
      <c r="O1328" s="48"/>
      <c r="P1328" s="245">
        <f>O1328*H1328</f>
        <v>0</v>
      </c>
      <c r="Q1328" s="245">
        <v>0.0060000000000000001</v>
      </c>
      <c r="R1328" s="245">
        <f>Q1328*H1328</f>
        <v>0.47361600000000004</v>
      </c>
      <c r="S1328" s="245">
        <v>0</v>
      </c>
      <c r="T1328" s="246">
        <f>S1328*H1328</f>
        <v>0</v>
      </c>
      <c r="AR1328" s="25" t="s">
        <v>386</v>
      </c>
      <c r="AT1328" s="25" t="s">
        <v>303</v>
      </c>
      <c r="AU1328" s="25" t="s">
        <v>85</v>
      </c>
      <c r="AY1328" s="25" t="s">
        <v>184</v>
      </c>
      <c r="BE1328" s="247">
        <f>IF(N1328="základní",J1328,0)</f>
        <v>0</v>
      </c>
      <c r="BF1328" s="247">
        <f>IF(N1328="snížená",J1328,0)</f>
        <v>0</v>
      </c>
      <c r="BG1328" s="247">
        <f>IF(N1328="zákl. přenesená",J1328,0)</f>
        <v>0</v>
      </c>
      <c r="BH1328" s="247">
        <f>IF(N1328="sníž. přenesená",J1328,0)</f>
        <v>0</v>
      </c>
      <c r="BI1328" s="247">
        <f>IF(N1328="nulová",J1328,0)</f>
        <v>0</v>
      </c>
      <c r="BJ1328" s="25" t="s">
        <v>83</v>
      </c>
      <c r="BK1328" s="247">
        <f>ROUND(I1328*H1328,2)</f>
        <v>0</v>
      </c>
      <c r="BL1328" s="25" t="s">
        <v>284</v>
      </c>
      <c r="BM1328" s="25" t="s">
        <v>1823</v>
      </c>
    </row>
    <row r="1329" s="12" customFormat="1">
      <c r="B1329" s="251"/>
      <c r="C1329" s="252"/>
      <c r="D1329" s="248" t="s">
        <v>195</v>
      </c>
      <c r="E1329" s="253" t="s">
        <v>21</v>
      </c>
      <c r="F1329" s="254" t="s">
        <v>1824</v>
      </c>
      <c r="G1329" s="252"/>
      <c r="H1329" s="255">
        <v>78.936000000000007</v>
      </c>
      <c r="I1329" s="256"/>
      <c r="J1329" s="252"/>
      <c r="K1329" s="252"/>
      <c r="L1329" s="257"/>
      <c r="M1329" s="258"/>
      <c r="N1329" s="259"/>
      <c r="O1329" s="259"/>
      <c r="P1329" s="259"/>
      <c r="Q1329" s="259"/>
      <c r="R1329" s="259"/>
      <c r="S1329" s="259"/>
      <c r="T1329" s="260"/>
      <c r="AT1329" s="261" t="s">
        <v>195</v>
      </c>
      <c r="AU1329" s="261" t="s">
        <v>85</v>
      </c>
      <c r="AV1329" s="12" t="s">
        <v>85</v>
      </c>
      <c r="AW1329" s="12" t="s">
        <v>39</v>
      </c>
      <c r="AX1329" s="12" t="s">
        <v>83</v>
      </c>
      <c r="AY1329" s="261" t="s">
        <v>184</v>
      </c>
    </row>
    <row r="1330" s="1" customFormat="1" ht="25.5" customHeight="1">
      <c r="B1330" s="47"/>
      <c r="C1330" s="236" t="s">
        <v>1825</v>
      </c>
      <c r="D1330" s="236" t="s">
        <v>186</v>
      </c>
      <c r="E1330" s="237" t="s">
        <v>1826</v>
      </c>
      <c r="F1330" s="238" t="s">
        <v>1827</v>
      </c>
      <c r="G1330" s="239" t="s">
        <v>315</v>
      </c>
      <c r="H1330" s="240">
        <v>204.078</v>
      </c>
      <c r="I1330" s="241"/>
      <c r="J1330" s="242">
        <f>ROUND(I1330*H1330,2)</f>
        <v>0</v>
      </c>
      <c r="K1330" s="238" t="s">
        <v>190</v>
      </c>
      <c r="L1330" s="73"/>
      <c r="M1330" s="243" t="s">
        <v>21</v>
      </c>
      <c r="N1330" s="244" t="s">
        <v>47</v>
      </c>
      <c r="O1330" s="48"/>
      <c r="P1330" s="245">
        <f>O1330*H1330</f>
        <v>0</v>
      </c>
      <c r="Q1330" s="245">
        <v>0</v>
      </c>
      <c r="R1330" s="245">
        <f>Q1330*H1330</f>
        <v>0</v>
      </c>
      <c r="S1330" s="245">
        <v>0</v>
      </c>
      <c r="T1330" s="246">
        <f>S1330*H1330</f>
        <v>0</v>
      </c>
      <c r="AR1330" s="25" t="s">
        <v>284</v>
      </c>
      <c r="AT1330" s="25" t="s">
        <v>186</v>
      </c>
      <c r="AU1330" s="25" t="s">
        <v>85</v>
      </c>
      <c r="AY1330" s="25" t="s">
        <v>184</v>
      </c>
      <c r="BE1330" s="247">
        <f>IF(N1330="základní",J1330,0)</f>
        <v>0</v>
      </c>
      <c r="BF1330" s="247">
        <f>IF(N1330="snížená",J1330,0)</f>
        <v>0</v>
      </c>
      <c r="BG1330" s="247">
        <f>IF(N1330="zákl. přenesená",J1330,0)</f>
        <v>0</v>
      </c>
      <c r="BH1330" s="247">
        <f>IF(N1330="sníž. přenesená",J1330,0)</f>
        <v>0</v>
      </c>
      <c r="BI1330" s="247">
        <f>IF(N1330="nulová",J1330,0)</f>
        <v>0</v>
      </c>
      <c r="BJ1330" s="25" t="s">
        <v>83</v>
      </c>
      <c r="BK1330" s="247">
        <f>ROUND(I1330*H1330,2)</f>
        <v>0</v>
      </c>
      <c r="BL1330" s="25" t="s">
        <v>284</v>
      </c>
      <c r="BM1330" s="25" t="s">
        <v>1828</v>
      </c>
    </row>
    <row r="1331" s="1" customFormat="1">
      <c r="B1331" s="47"/>
      <c r="C1331" s="75"/>
      <c r="D1331" s="248" t="s">
        <v>193</v>
      </c>
      <c r="E1331" s="75"/>
      <c r="F1331" s="249" t="s">
        <v>1829</v>
      </c>
      <c r="G1331" s="75"/>
      <c r="H1331" s="75"/>
      <c r="I1331" s="204"/>
      <c r="J1331" s="75"/>
      <c r="K1331" s="75"/>
      <c r="L1331" s="73"/>
      <c r="M1331" s="250"/>
      <c r="N1331" s="48"/>
      <c r="O1331" s="48"/>
      <c r="P1331" s="48"/>
      <c r="Q1331" s="48"/>
      <c r="R1331" s="48"/>
      <c r="S1331" s="48"/>
      <c r="T1331" s="96"/>
      <c r="AT1331" s="25" t="s">
        <v>193</v>
      </c>
      <c r="AU1331" s="25" t="s">
        <v>85</v>
      </c>
    </row>
    <row r="1332" s="13" customFormat="1">
      <c r="B1332" s="262"/>
      <c r="C1332" s="263"/>
      <c r="D1332" s="248" t="s">
        <v>195</v>
      </c>
      <c r="E1332" s="264" t="s">
        <v>21</v>
      </c>
      <c r="F1332" s="265" t="s">
        <v>1830</v>
      </c>
      <c r="G1332" s="263"/>
      <c r="H1332" s="264" t="s">
        <v>21</v>
      </c>
      <c r="I1332" s="266"/>
      <c r="J1332" s="263"/>
      <c r="K1332" s="263"/>
      <c r="L1332" s="267"/>
      <c r="M1332" s="268"/>
      <c r="N1332" s="269"/>
      <c r="O1332" s="269"/>
      <c r="P1332" s="269"/>
      <c r="Q1332" s="269"/>
      <c r="R1332" s="269"/>
      <c r="S1332" s="269"/>
      <c r="T1332" s="270"/>
      <c r="AT1332" s="271" t="s">
        <v>195</v>
      </c>
      <c r="AU1332" s="271" t="s">
        <v>85</v>
      </c>
      <c r="AV1332" s="13" t="s">
        <v>83</v>
      </c>
      <c r="AW1332" s="13" t="s">
        <v>39</v>
      </c>
      <c r="AX1332" s="13" t="s">
        <v>76</v>
      </c>
      <c r="AY1332" s="271" t="s">
        <v>184</v>
      </c>
    </row>
    <row r="1333" s="12" customFormat="1">
      <c r="B1333" s="251"/>
      <c r="C1333" s="252"/>
      <c r="D1333" s="248" t="s">
        <v>195</v>
      </c>
      <c r="E1333" s="253" t="s">
        <v>21</v>
      </c>
      <c r="F1333" s="254" t="s">
        <v>890</v>
      </c>
      <c r="G1333" s="252"/>
      <c r="H1333" s="255">
        <v>49.284999999999997</v>
      </c>
      <c r="I1333" s="256"/>
      <c r="J1333" s="252"/>
      <c r="K1333" s="252"/>
      <c r="L1333" s="257"/>
      <c r="M1333" s="258"/>
      <c r="N1333" s="259"/>
      <c r="O1333" s="259"/>
      <c r="P1333" s="259"/>
      <c r="Q1333" s="259"/>
      <c r="R1333" s="259"/>
      <c r="S1333" s="259"/>
      <c r="T1333" s="260"/>
      <c r="AT1333" s="261" t="s">
        <v>195</v>
      </c>
      <c r="AU1333" s="261" t="s">
        <v>85</v>
      </c>
      <c r="AV1333" s="12" t="s">
        <v>85</v>
      </c>
      <c r="AW1333" s="12" t="s">
        <v>39</v>
      </c>
      <c r="AX1333" s="12" t="s">
        <v>76</v>
      </c>
      <c r="AY1333" s="261" t="s">
        <v>184</v>
      </c>
    </row>
    <row r="1334" s="12" customFormat="1">
      <c r="B1334" s="251"/>
      <c r="C1334" s="252"/>
      <c r="D1334" s="248" t="s">
        <v>195</v>
      </c>
      <c r="E1334" s="253" t="s">
        <v>21</v>
      </c>
      <c r="F1334" s="254" t="s">
        <v>891</v>
      </c>
      <c r="G1334" s="252"/>
      <c r="H1334" s="255">
        <v>11.143000000000001</v>
      </c>
      <c r="I1334" s="256"/>
      <c r="J1334" s="252"/>
      <c r="K1334" s="252"/>
      <c r="L1334" s="257"/>
      <c r="M1334" s="258"/>
      <c r="N1334" s="259"/>
      <c r="O1334" s="259"/>
      <c r="P1334" s="259"/>
      <c r="Q1334" s="259"/>
      <c r="R1334" s="259"/>
      <c r="S1334" s="259"/>
      <c r="T1334" s="260"/>
      <c r="AT1334" s="261" t="s">
        <v>195</v>
      </c>
      <c r="AU1334" s="261" t="s">
        <v>85</v>
      </c>
      <c r="AV1334" s="12" t="s">
        <v>85</v>
      </c>
      <c r="AW1334" s="12" t="s">
        <v>39</v>
      </c>
      <c r="AX1334" s="12" t="s">
        <v>76</v>
      </c>
      <c r="AY1334" s="261" t="s">
        <v>184</v>
      </c>
    </row>
    <row r="1335" s="12" customFormat="1">
      <c r="B1335" s="251"/>
      <c r="C1335" s="252"/>
      <c r="D1335" s="248" t="s">
        <v>195</v>
      </c>
      <c r="E1335" s="253" t="s">
        <v>21</v>
      </c>
      <c r="F1335" s="254" t="s">
        <v>892</v>
      </c>
      <c r="G1335" s="252"/>
      <c r="H1335" s="255">
        <v>17.974</v>
      </c>
      <c r="I1335" s="256"/>
      <c r="J1335" s="252"/>
      <c r="K1335" s="252"/>
      <c r="L1335" s="257"/>
      <c r="M1335" s="258"/>
      <c r="N1335" s="259"/>
      <c r="O1335" s="259"/>
      <c r="P1335" s="259"/>
      <c r="Q1335" s="259"/>
      <c r="R1335" s="259"/>
      <c r="S1335" s="259"/>
      <c r="T1335" s="260"/>
      <c r="AT1335" s="261" t="s">
        <v>195</v>
      </c>
      <c r="AU1335" s="261" t="s">
        <v>85</v>
      </c>
      <c r="AV1335" s="12" t="s">
        <v>85</v>
      </c>
      <c r="AW1335" s="12" t="s">
        <v>39</v>
      </c>
      <c r="AX1335" s="12" t="s">
        <v>76</v>
      </c>
      <c r="AY1335" s="261" t="s">
        <v>184</v>
      </c>
    </row>
    <row r="1336" s="12" customFormat="1">
      <c r="B1336" s="251"/>
      <c r="C1336" s="252"/>
      <c r="D1336" s="248" t="s">
        <v>195</v>
      </c>
      <c r="E1336" s="253" t="s">
        <v>21</v>
      </c>
      <c r="F1336" s="254" t="s">
        <v>893</v>
      </c>
      <c r="G1336" s="252"/>
      <c r="H1336" s="255">
        <v>17.728000000000002</v>
      </c>
      <c r="I1336" s="256"/>
      <c r="J1336" s="252"/>
      <c r="K1336" s="252"/>
      <c r="L1336" s="257"/>
      <c r="M1336" s="258"/>
      <c r="N1336" s="259"/>
      <c r="O1336" s="259"/>
      <c r="P1336" s="259"/>
      <c r="Q1336" s="259"/>
      <c r="R1336" s="259"/>
      <c r="S1336" s="259"/>
      <c r="T1336" s="260"/>
      <c r="AT1336" s="261" t="s">
        <v>195</v>
      </c>
      <c r="AU1336" s="261" t="s">
        <v>85</v>
      </c>
      <c r="AV1336" s="12" t="s">
        <v>85</v>
      </c>
      <c r="AW1336" s="12" t="s">
        <v>39</v>
      </c>
      <c r="AX1336" s="12" t="s">
        <v>76</v>
      </c>
      <c r="AY1336" s="261" t="s">
        <v>184</v>
      </c>
    </row>
    <row r="1337" s="12" customFormat="1">
      <c r="B1337" s="251"/>
      <c r="C1337" s="252"/>
      <c r="D1337" s="248" t="s">
        <v>195</v>
      </c>
      <c r="E1337" s="253" t="s">
        <v>21</v>
      </c>
      <c r="F1337" s="254" t="s">
        <v>894</v>
      </c>
      <c r="G1337" s="252"/>
      <c r="H1337" s="255">
        <v>12.813000000000001</v>
      </c>
      <c r="I1337" s="256"/>
      <c r="J1337" s="252"/>
      <c r="K1337" s="252"/>
      <c r="L1337" s="257"/>
      <c r="M1337" s="258"/>
      <c r="N1337" s="259"/>
      <c r="O1337" s="259"/>
      <c r="P1337" s="259"/>
      <c r="Q1337" s="259"/>
      <c r="R1337" s="259"/>
      <c r="S1337" s="259"/>
      <c r="T1337" s="260"/>
      <c r="AT1337" s="261" t="s">
        <v>195</v>
      </c>
      <c r="AU1337" s="261" t="s">
        <v>85</v>
      </c>
      <c r="AV1337" s="12" t="s">
        <v>85</v>
      </c>
      <c r="AW1337" s="12" t="s">
        <v>39</v>
      </c>
      <c r="AX1337" s="12" t="s">
        <v>76</v>
      </c>
      <c r="AY1337" s="261" t="s">
        <v>184</v>
      </c>
    </row>
    <row r="1338" s="12" customFormat="1">
      <c r="B1338" s="251"/>
      <c r="C1338" s="252"/>
      <c r="D1338" s="248" t="s">
        <v>195</v>
      </c>
      <c r="E1338" s="253" t="s">
        <v>21</v>
      </c>
      <c r="F1338" s="254" t="s">
        <v>895</v>
      </c>
      <c r="G1338" s="252"/>
      <c r="H1338" s="255">
        <v>4.5700000000000003</v>
      </c>
      <c r="I1338" s="256"/>
      <c r="J1338" s="252"/>
      <c r="K1338" s="252"/>
      <c r="L1338" s="257"/>
      <c r="M1338" s="258"/>
      <c r="N1338" s="259"/>
      <c r="O1338" s="259"/>
      <c r="P1338" s="259"/>
      <c r="Q1338" s="259"/>
      <c r="R1338" s="259"/>
      <c r="S1338" s="259"/>
      <c r="T1338" s="260"/>
      <c r="AT1338" s="261" t="s">
        <v>195</v>
      </c>
      <c r="AU1338" s="261" t="s">
        <v>85</v>
      </c>
      <c r="AV1338" s="12" t="s">
        <v>85</v>
      </c>
      <c r="AW1338" s="12" t="s">
        <v>39</v>
      </c>
      <c r="AX1338" s="12" t="s">
        <v>76</v>
      </c>
      <c r="AY1338" s="261" t="s">
        <v>184</v>
      </c>
    </row>
    <row r="1339" s="12" customFormat="1">
      <c r="B1339" s="251"/>
      <c r="C1339" s="252"/>
      <c r="D1339" s="248" t="s">
        <v>195</v>
      </c>
      <c r="E1339" s="253" t="s">
        <v>21</v>
      </c>
      <c r="F1339" s="254" t="s">
        <v>896</v>
      </c>
      <c r="G1339" s="252"/>
      <c r="H1339" s="255">
        <v>4.5999999999999996</v>
      </c>
      <c r="I1339" s="256"/>
      <c r="J1339" s="252"/>
      <c r="K1339" s="252"/>
      <c r="L1339" s="257"/>
      <c r="M1339" s="258"/>
      <c r="N1339" s="259"/>
      <c r="O1339" s="259"/>
      <c r="P1339" s="259"/>
      <c r="Q1339" s="259"/>
      <c r="R1339" s="259"/>
      <c r="S1339" s="259"/>
      <c r="T1339" s="260"/>
      <c r="AT1339" s="261" t="s">
        <v>195</v>
      </c>
      <c r="AU1339" s="261" t="s">
        <v>85</v>
      </c>
      <c r="AV1339" s="12" t="s">
        <v>85</v>
      </c>
      <c r="AW1339" s="12" t="s">
        <v>39</v>
      </c>
      <c r="AX1339" s="12" t="s">
        <v>76</v>
      </c>
      <c r="AY1339" s="261" t="s">
        <v>184</v>
      </c>
    </row>
    <row r="1340" s="12" customFormat="1">
      <c r="B1340" s="251"/>
      <c r="C1340" s="252"/>
      <c r="D1340" s="248" t="s">
        <v>195</v>
      </c>
      <c r="E1340" s="253" t="s">
        <v>21</v>
      </c>
      <c r="F1340" s="254" t="s">
        <v>898</v>
      </c>
      <c r="G1340" s="252"/>
      <c r="H1340" s="255">
        <v>79.094999999999999</v>
      </c>
      <c r="I1340" s="256"/>
      <c r="J1340" s="252"/>
      <c r="K1340" s="252"/>
      <c r="L1340" s="257"/>
      <c r="M1340" s="258"/>
      <c r="N1340" s="259"/>
      <c r="O1340" s="259"/>
      <c r="P1340" s="259"/>
      <c r="Q1340" s="259"/>
      <c r="R1340" s="259"/>
      <c r="S1340" s="259"/>
      <c r="T1340" s="260"/>
      <c r="AT1340" s="261" t="s">
        <v>195</v>
      </c>
      <c r="AU1340" s="261" t="s">
        <v>85</v>
      </c>
      <c r="AV1340" s="12" t="s">
        <v>85</v>
      </c>
      <c r="AW1340" s="12" t="s">
        <v>39</v>
      </c>
      <c r="AX1340" s="12" t="s">
        <v>76</v>
      </c>
      <c r="AY1340" s="261" t="s">
        <v>184</v>
      </c>
    </row>
    <row r="1341" s="15" customFormat="1">
      <c r="B1341" s="293"/>
      <c r="C1341" s="294"/>
      <c r="D1341" s="248" t="s">
        <v>195</v>
      </c>
      <c r="E1341" s="295" t="s">
        <v>21</v>
      </c>
      <c r="F1341" s="296" t="s">
        <v>335</v>
      </c>
      <c r="G1341" s="294"/>
      <c r="H1341" s="297">
        <v>197.208</v>
      </c>
      <c r="I1341" s="298"/>
      <c r="J1341" s="294"/>
      <c r="K1341" s="294"/>
      <c r="L1341" s="299"/>
      <c r="M1341" s="300"/>
      <c r="N1341" s="301"/>
      <c r="O1341" s="301"/>
      <c r="P1341" s="301"/>
      <c r="Q1341" s="301"/>
      <c r="R1341" s="301"/>
      <c r="S1341" s="301"/>
      <c r="T1341" s="302"/>
      <c r="AT1341" s="303" t="s">
        <v>195</v>
      </c>
      <c r="AU1341" s="303" t="s">
        <v>85</v>
      </c>
      <c r="AV1341" s="15" t="s">
        <v>201</v>
      </c>
      <c r="AW1341" s="15" t="s">
        <v>39</v>
      </c>
      <c r="AX1341" s="15" t="s">
        <v>76</v>
      </c>
      <c r="AY1341" s="303" t="s">
        <v>184</v>
      </c>
    </row>
    <row r="1342" s="13" customFormat="1">
      <c r="B1342" s="262"/>
      <c r="C1342" s="263"/>
      <c r="D1342" s="248" t="s">
        <v>195</v>
      </c>
      <c r="E1342" s="264" t="s">
        <v>21</v>
      </c>
      <c r="F1342" s="265" t="s">
        <v>1831</v>
      </c>
      <c r="G1342" s="263"/>
      <c r="H1342" s="264" t="s">
        <v>21</v>
      </c>
      <c r="I1342" s="266"/>
      <c r="J1342" s="263"/>
      <c r="K1342" s="263"/>
      <c r="L1342" s="267"/>
      <c r="M1342" s="268"/>
      <c r="N1342" s="269"/>
      <c r="O1342" s="269"/>
      <c r="P1342" s="269"/>
      <c r="Q1342" s="269"/>
      <c r="R1342" s="269"/>
      <c r="S1342" s="269"/>
      <c r="T1342" s="270"/>
      <c r="AT1342" s="271" t="s">
        <v>195</v>
      </c>
      <c r="AU1342" s="271" t="s">
        <v>85</v>
      </c>
      <c r="AV1342" s="13" t="s">
        <v>83</v>
      </c>
      <c r="AW1342" s="13" t="s">
        <v>39</v>
      </c>
      <c r="AX1342" s="13" t="s">
        <v>76</v>
      </c>
      <c r="AY1342" s="271" t="s">
        <v>184</v>
      </c>
    </row>
    <row r="1343" s="12" customFormat="1">
      <c r="B1343" s="251"/>
      <c r="C1343" s="252"/>
      <c r="D1343" s="248" t="s">
        <v>195</v>
      </c>
      <c r="E1343" s="253" t="s">
        <v>21</v>
      </c>
      <c r="F1343" s="254" t="s">
        <v>1766</v>
      </c>
      <c r="G1343" s="252"/>
      <c r="H1343" s="255">
        <v>6.8700000000000001</v>
      </c>
      <c r="I1343" s="256"/>
      <c r="J1343" s="252"/>
      <c r="K1343" s="252"/>
      <c r="L1343" s="257"/>
      <c r="M1343" s="258"/>
      <c r="N1343" s="259"/>
      <c r="O1343" s="259"/>
      <c r="P1343" s="259"/>
      <c r="Q1343" s="259"/>
      <c r="R1343" s="259"/>
      <c r="S1343" s="259"/>
      <c r="T1343" s="260"/>
      <c r="AT1343" s="261" t="s">
        <v>195</v>
      </c>
      <c r="AU1343" s="261" t="s">
        <v>85</v>
      </c>
      <c r="AV1343" s="12" t="s">
        <v>85</v>
      </c>
      <c r="AW1343" s="12" t="s">
        <v>39</v>
      </c>
      <c r="AX1343" s="12" t="s">
        <v>76</v>
      </c>
      <c r="AY1343" s="261" t="s">
        <v>184</v>
      </c>
    </row>
    <row r="1344" s="14" customFormat="1">
      <c r="B1344" s="272"/>
      <c r="C1344" s="273"/>
      <c r="D1344" s="248" t="s">
        <v>195</v>
      </c>
      <c r="E1344" s="274" t="s">
        <v>21</v>
      </c>
      <c r="F1344" s="275" t="s">
        <v>211</v>
      </c>
      <c r="G1344" s="273"/>
      <c r="H1344" s="276">
        <v>204.078</v>
      </c>
      <c r="I1344" s="277"/>
      <c r="J1344" s="273"/>
      <c r="K1344" s="273"/>
      <c r="L1344" s="278"/>
      <c r="M1344" s="279"/>
      <c r="N1344" s="280"/>
      <c r="O1344" s="280"/>
      <c r="P1344" s="280"/>
      <c r="Q1344" s="280"/>
      <c r="R1344" s="280"/>
      <c r="S1344" s="280"/>
      <c r="T1344" s="281"/>
      <c r="AT1344" s="282" t="s">
        <v>195</v>
      </c>
      <c r="AU1344" s="282" t="s">
        <v>85</v>
      </c>
      <c r="AV1344" s="14" t="s">
        <v>191</v>
      </c>
      <c r="AW1344" s="14" t="s">
        <v>39</v>
      </c>
      <c r="AX1344" s="14" t="s">
        <v>83</v>
      </c>
      <c r="AY1344" s="282" t="s">
        <v>184</v>
      </c>
    </row>
    <row r="1345" s="1" customFormat="1" ht="25.5" customHeight="1">
      <c r="B1345" s="47"/>
      <c r="C1345" s="283" t="s">
        <v>1832</v>
      </c>
      <c r="D1345" s="283" t="s">
        <v>303</v>
      </c>
      <c r="E1345" s="284" t="s">
        <v>1833</v>
      </c>
      <c r="F1345" s="285" t="s">
        <v>1834</v>
      </c>
      <c r="G1345" s="286" t="s">
        <v>315</v>
      </c>
      <c r="H1345" s="287">
        <v>211.21299999999999</v>
      </c>
      <c r="I1345" s="288"/>
      <c r="J1345" s="289">
        <f>ROUND(I1345*H1345,2)</f>
        <v>0</v>
      </c>
      <c r="K1345" s="285" t="s">
        <v>190</v>
      </c>
      <c r="L1345" s="290"/>
      <c r="M1345" s="291" t="s">
        <v>21</v>
      </c>
      <c r="N1345" s="292" t="s">
        <v>47</v>
      </c>
      <c r="O1345" s="48"/>
      <c r="P1345" s="245">
        <f>O1345*H1345</f>
        <v>0</v>
      </c>
      <c r="Q1345" s="245">
        <v>0.0032499999999999999</v>
      </c>
      <c r="R1345" s="245">
        <f>Q1345*H1345</f>
        <v>0.68644224999999992</v>
      </c>
      <c r="S1345" s="245">
        <v>0</v>
      </c>
      <c r="T1345" s="246">
        <f>S1345*H1345</f>
        <v>0</v>
      </c>
      <c r="AR1345" s="25" t="s">
        <v>386</v>
      </c>
      <c r="AT1345" s="25" t="s">
        <v>303</v>
      </c>
      <c r="AU1345" s="25" t="s">
        <v>85</v>
      </c>
      <c r="AY1345" s="25" t="s">
        <v>184</v>
      </c>
      <c r="BE1345" s="247">
        <f>IF(N1345="základní",J1345,0)</f>
        <v>0</v>
      </c>
      <c r="BF1345" s="247">
        <f>IF(N1345="snížená",J1345,0)</f>
        <v>0</v>
      </c>
      <c r="BG1345" s="247">
        <f>IF(N1345="zákl. přenesená",J1345,0)</f>
        <v>0</v>
      </c>
      <c r="BH1345" s="247">
        <f>IF(N1345="sníž. přenesená",J1345,0)</f>
        <v>0</v>
      </c>
      <c r="BI1345" s="247">
        <f>IF(N1345="nulová",J1345,0)</f>
        <v>0</v>
      </c>
      <c r="BJ1345" s="25" t="s">
        <v>83</v>
      </c>
      <c r="BK1345" s="247">
        <f>ROUND(I1345*H1345,2)</f>
        <v>0</v>
      </c>
      <c r="BL1345" s="25" t="s">
        <v>284</v>
      </c>
      <c r="BM1345" s="25" t="s">
        <v>1835</v>
      </c>
    </row>
    <row r="1346" s="12" customFormat="1">
      <c r="B1346" s="251"/>
      <c r="C1346" s="252"/>
      <c r="D1346" s="248" t="s">
        <v>195</v>
      </c>
      <c r="E1346" s="253" t="s">
        <v>21</v>
      </c>
      <c r="F1346" s="254" t="s">
        <v>1836</v>
      </c>
      <c r="G1346" s="252"/>
      <c r="H1346" s="255">
        <v>201.15199999999999</v>
      </c>
      <c r="I1346" s="256"/>
      <c r="J1346" s="252"/>
      <c r="K1346" s="252"/>
      <c r="L1346" s="257"/>
      <c r="M1346" s="258"/>
      <c r="N1346" s="259"/>
      <c r="O1346" s="259"/>
      <c r="P1346" s="259"/>
      <c r="Q1346" s="259"/>
      <c r="R1346" s="259"/>
      <c r="S1346" s="259"/>
      <c r="T1346" s="260"/>
      <c r="AT1346" s="261" t="s">
        <v>195</v>
      </c>
      <c r="AU1346" s="261" t="s">
        <v>85</v>
      </c>
      <c r="AV1346" s="12" t="s">
        <v>85</v>
      </c>
      <c r="AW1346" s="12" t="s">
        <v>39</v>
      </c>
      <c r="AX1346" s="12" t="s">
        <v>76</v>
      </c>
      <c r="AY1346" s="261" t="s">
        <v>184</v>
      </c>
    </row>
    <row r="1347" s="12" customFormat="1">
      <c r="B1347" s="251"/>
      <c r="C1347" s="252"/>
      <c r="D1347" s="248" t="s">
        <v>195</v>
      </c>
      <c r="E1347" s="253" t="s">
        <v>21</v>
      </c>
      <c r="F1347" s="254" t="s">
        <v>1837</v>
      </c>
      <c r="G1347" s="252"/>
      <c r="H1347" s="255">
        <v>10.061</v>
      </c>
      <c r="I1347" s="256"/>
      <c r="J1347" s="252"/>
      <c r="K1347" s="252"/>
      <c r="L1347" s="257"/>
      <c r="M1347" s="258"/>
      <c r="N1347" s="259"/>
      <c r="O1347" s="259"/>
      <c r="P1347" s="259"/>
      <c r="Q1347" s="259"/>
      <c r="R1347" s="259"/>
      <c r="S1347" s="259"/>
      <c r="T1347" s="260"/>
      <c r="AT1347" s="261" t="s">
        <v>195</v>
      </c>
      <c r="AU1347" s="261" t="s">
        <v>85</v>
      </c>
      <c r="AV1347" s="12" t="s">
        <v>85</v>
      </c>
      <c r="AW1347" s="12" t="s">
        <v>39</v>
      </c>
      <c r="AX1347" s="12" t="s">
        <v>76</v>
      </c>
      <c r="AY1347" s="261" t="s">
        <v>184</v>
      </c>
    </row>
    <row r="1348" s="14" customFormat="1">
      <c r="B1348" s="272"/>
      <c r="C1348" s="273"/>
      <c r="D1348" s="248" t="s">
        <v>195</v>
      </c>
      <c r="E1348" s="274" t="s">
        <v>21</v>
      </c>
      <c r="F1348" s="275" t="s">
        <v>211</v>
      </c>
      <c r="G1348" s="273"/>
      <c r="H1348" s="276">
        <v>211.21299999999999</v>
      </c>
      <c r="I1348" s="277"/>
      <c r="J1348" s="273"/>
      <c r="K1348" s="273"/>
      <c r="L1348" s="278"/>
      <c r="M1348" s="279"/>
      <c r="N1348" s="280"/>
      <c r="O1348" s="280"/>
      <c r="P1348" s="280"/>
      <c r="Q1348" s="280"/>
      <c r="R1348" s="280"/>
      <c r="S1348" s="280"/>
      <c r="T1348" s="281"/>
      <c r="AT1348" s="282" t="s">
        <v>195</v>
      </c>
      <c r="AU1348" s="282" t="s">
        <v>85</v>
      </c>
      <c r="AV1348" s="14" t="s">
        <v>191</v>
      </c>
      <c r="AW1348" s="14" t="s">
        <v>39</v>
      </c>
      <c r="AX1348" s="14" t="s">
        <v>83</v>
      </c>
      <c r="AY1348" s="282" t="s">
        <v>184</v>
      </c>
    </row>
    <row r="1349" s="1" customFormat="1" ht="16.5" customHeight="1">
      <c r="B1349" s="47"/>
      <c r="C1349" s="283" t="s">
        <v>1838</v>
      </c>
      <c r="D1349" s="283" t="s">
        <v>303</v>
      </c>
      <c r="E1349" s="284" t="s">
        <v>1839</v>
      </c>
      <c r="F1349" s="285" t="s">
        <v>1840</v>
      </c>
      <c r="G1349" s="286" t="s">
        <v>315</v>
      </c>
      <c r="H1349" s="287">
        <v>7.0069999999999997</v>
      </c>
      <c r="I1349" s="288"/>
      <c r="J1349" s="289">
        <f>ROUND(I1349*H1349,2)</f>
        <v>0</v>
      </c>
      <c r="K1349" s="285" t="s">
        <v>190</v>
      </c>
      <c r="L1349" s="290"/>
      <c r="M1349" s="291" t="s">
        <v>21</v>
      </c>
      <c r="N1349" s="292" t="s">
        <v>47</v>
      </c>
      <c r="O1349" s="48"/>
      <c r="P1349" s="245">
        <f>O1349*H1349</f>
        <v>0</v>
      </c>
      <c r="Q1349" s="245">
        <v>0.0015</v>
      </c>
      <c r="R1349" s="245">
        <f>Q1349*H1349</f>
        <v>0.010510499999999999</v>
      </c>
      <c r="S1349" s="245">
        <v>0</v>
      </c>
      <c r="T1349" s="246">
        <f>S1349*H1349</f>
        <v>0</v>
      </c>
      <c r="AR1349" s="25" t="s">
        <v>386</v>
      </c>
      <c r="AT1349" s="25" t="s">
        <v>303</v>
      </c>
      <c r="AU1349" s="25" t="s">
        <v>85</v>
      </c>
      <c r="AY1349" s="25" t="s">
        <v>184</v>
      </c>
      <c r="BE1349" s="247">
        <f>IF(N1349="základní",J1349,0)</f>
        <v>0</v>
      </c>
      <c r="BF1349" s="247">
        <f>IF(N1349="snížená",J1349,0)</f>
        <v>0</v>
      </c>
      <c r="BG1349" s="247">
        <f>IF(N1349="zákl. přenesená",J1349,0)</f>
        <v>0</v>
      </c>
      <c r="BH1349" s="247">
        <f>IF(N1349="sníž. přenesená",J1349,0)</f>
        <v>0</v>
      </c>
      <c r="BI1349" s="247">
        <f>IF(N1349="nulová",J1349,0)</f>
        <v>0</v>
      </c>
      <c r="BJ1349" s="25" t="s">
        <v>83</v>
      </c>
      <c r="BK1349" s="247">
        <f>ROUND(I1349*H1349,2)</f>
        <v>0</v>
      </c>
      <c r="BL1349" s="25" t="s">
        <v>284</v>
      </c>
      <c r="BM1349" s="25" t="s">
        <v>1841</v>
      </c>
    </row>
    <row r="1350" s="12" customFormat="1">
      <c r="B1350" s="251"/>
      <c r="C1350" s="252"/>
      <c r="D1350" s="248" t="s">
        <v>195</v>
      </c>
      <c r="E1350" s="253" t="s">
        <v>21</v>
      </c>
      <c r="F1350" s="254" t="s">
        <v>1842</v>
      </c>
      <c r="G1350" s="252"/>
      <c r="H1350" s="255">
        <v>7.0069999999999997</v>
      </c>
      <c r="I1350" s="256"/>
      <c r="J1350" s="252"/>
      <c r="K1350" s="252"/>
      <c r="L1350" s="257"/>
      <c r="M1350" s="258"/>
      <c r="N1350" s="259"/>
      <c r="O1350" s="259"/>
      <c r="P1350" s="259"/>
      <c r="Q1350" s="259"/>
      <c r="R1350" s="259"/>
      <c r="S1350" s="259"/>
      <c r="T1350" s="260"/>
      <c r="AT1350" s="261" t="s">
        <v>195</v>
      </c>
      <c r="AU1350" s="261" t="s">
        <v>85</v>
      </c>
      <c r="AV1350" s="12" t="s">
        <v>85</v>
      </c>
      <c r="AW1350" s="12" t="s">
        <v>39</v>
      </c>
      <c r="AX1350" s="12" t="s">
        <v>83</v>
      </c>
      <c r="AY1350" s="261" t="s">
        <v>184</v>
      </c>
    </row>
    <row r="1351" s="1" customFormat="1" ht="25.5" customHeight="1">
      <c r="B1351" s="47"/>
      <c r="C1351" s="236" t="s">
        <v>1843</v>
      </c>
      <c r="D1351" s="236" t="s">
        <v>186</v>
      </c>
      <c r="E1351" s="237" t="s">
        <v>1844</v>
      </c>
      <c r="F1351" s="238" t="s">
        <v>1845</v>
      </c>
      <c r="G1351" s="239" t="s">
        <v>315</v>
      </c>
      <c r="H1351" s="240">
        <v>127.175</v>
      </c>
      <c r="I1351" s="241"/>
      <c r="J1351" s="242">
        <f>ROUND(I1351*H1351,2)</f>
        <v>0</v>
      </c>
      <c r="K1351" s="238" t="s">
        <v>190</v>
      </c>
      <c r="L1351" s="73"/>
      <c r="M1351" s="243" t="s">
        <v>21</v>
      </c>
      <c r="N1351" s="244" t="s">
        <v>47</v>
      </c>
      <c r="O1351" s="48"/>
      <c r="P1351" s="245">
        <f>O1351*H1351</f>
        <v>0</v>
      </c>
      <c r="Q1351" s="245">
        <v>0</v>
      </c>
      <c r="R1351" s="245">
        <f>Q1351*H1351</f>
        <v>0</v>
      </c>
      <c r="S1351" s="245">
        <v>0</v>
      </c>
      <c r="T1351" s="246">
        <f>S1351*H1351</f>
        <v>0</v>
      </c>
      <c r="AR1351" s="25" t="s">
        <v>284</v>
      </c>
      <c r="AT1351" s="25" t="s">
        <v>186</v>
      </c>
      <c r="AU1351" s="25" t="s">
        <v>85</v>
      </c>
      <c r="AY1351" s="25" t="s">
        <v>184</v>
      </c>
      <c r="BE1351" s="247">
        <f>IF(N1351="základní",J1351,0)</f>
        <v>0</v>
      </c>
      <c r="BF1351" s="247">
        <f>IF(N1351="snížená",J1351,0)</f>
        <v>0</v>
      </c>
      <c r="BG1351" s="247">
        <f>IF(N1351="zákl. přenesená",J1351,0)</f>
        <v>0</v>
      </c>
      <c r="BH1351" s="247">
        <f>IF(N1351="sníž. přenesená",J1351,0)</f>
        <v>0</v>
      </c>
      <c r="BI1351" s="247">
        <f>IF(N1351="nulová",J1351,0)</f>
        <v>0</v>
      </c>
      <c r="BJ1351" s="25" t="s">
        <v>83</v>
      </c>
      <c r="BK1351" s="247">
        <f>ROUND(I1351*H1351,2)</f>
        <v>0</v>
      </c>
      <c r="BL1351" s="25" t="s">
        <v>284</v>
      </c>
      <c r="BM1351" s="25" t="s">
        <v>1846</v>
      </c>
    </row>
    <row r="1352" s="1" customFormat="1">
      <c r="B1352" s="47"/>
      <c r="C1352" s="75"/>
      <c r="D1352" s="248" t="s">
        <v>193</v>
      </c>
      <c r="E1352" s="75"/>
      <c r="F1352" s="249" t="s">
        <v>1829</v>
      </c>
      <c r="G1352" s="75"/>
      <c r="H1352" s="75"/>
      <c r="I1352" s="204"/>
      <c r="J1352" s="75"/>
      <c r="K1352" s="75"/>
      <c r="L1352" s="73"/>
      <c r="M1352" s="250"/>
      <c r="N1352" s="48"/>
      <c r="O1352" s="48"/>
      <c r="P1352" s="48"/>
      <c r="Q1352" s="48"/>
      <c r="R1352" s="48"/>
      <c r="S1352" s="48"/>
      <c r="T1352" s="96"/>
      <c r="AT1352" s="25" t="s">
        <v>193</v>
      </c>
      <c r="AU1352" s="25" t="s">
        <v>85</v>
      </c>
    </row>
    <row r="1353" s="12" customFormat="1">
      <c r="B1353" s="251"/>
      <c r="C1353" s="252"/>
      <c r="D1353" s="248" t="s">
        <v>195</v>
      </c>
      <c r="E1353" s="253" t="s">
        <v>21</v>
      </c>
      <c r="F1353" s="254" t="s">
        <v>885</v>
      </c>
      <c r="G1353" s="252"/>
      <c r="H1353" s="255">
        <v>95.650999999999996</v>
      </c>
      <c r="I1353" s="256"/>
      <c r="J1353" s="252"/>
      <c r="K1353" s="252"/>
      <c r="L1353" s="257"/>
      <c r="M1353" s="258"/>
      <c r="N1353" s="259"/>
      <c r="O1353" s="259"/>
      <c r="P1353" s="259"/>
      <c r="Q1353" s="259"/>
      <c r="R1353" s="259"/>
      <c r="S1353" s="259"/>
      <c r="T1353" s="260"/>
      <c r="AT1353" s="261" t="s">
        <v>195</v>
      </c>
      <c r="AU1353" s="261" t="s">
        <v>85</v>
      </c>
      <c r="AV1353" s="12" t="s">
        <v>85</v>
      </c>
      <c r="AW1353" s="12" t="s">
        <v>39</v>
      </c>
      <c r="AX1353" s="12" t="s">
        <v>76</v>
      </c>
      <c r="AY1353" s="261" t="s">
        <v>184</v>
      </c>
    </row>
    <row r="1354" s="12" customFormat="1">
      <c r="B1354" s="251"/>
      <c r="C1354" s="252"/>
      <c r="D1354" s="248" t="s">
        <v>195</v>
      </c>
      <c r="E1354" s="253" t="s">
        <v>21</v>
      </c>
      <c r="F1354" s="254" t="s">
        <v>886</v>
      </c>
      <c r="G1354" s="252"/>
      <c r="H1354" s="255">
        <v>5.3700000000000001</v>
      </c>
      <c r="I1354" s="256"/>
      <c r="J1354" s="252"/>
      <c r="K1354" s="252"/>
      <c r="L1354" s="257"/>
      <c r="M1354" s="258"/>
      <c r="N1354" s="259"/>
      <c r="O1354" s="259"/>
      <c r="P1354" s="259"/>
      <c r="Q1354" s="259"/>
      <c r="R1354" s="259"/>
      <c r="S1354" s="259"/>
      <c r="T1354" s="260"/>
      <c r="AT1354" s="261" t="s">
        <v>195</v>
      </c>
      <c r="AU1354" s="261" t="s">
        <v>85</v>
      </c>
      <c r="AV1354" s="12" t="s">
        <v>85</v>
      </c>
      <c r="AW1354" s="12" t="s">
        <v>39</v>
      </c>
      <c r="AX1354" s="12" t="s">
        <v>76</v>
      </c>
      <c r="AY1354" s="261" t="s">
        <v>184</v>
      </c>
    </row>
    <row r="1355" s="12" customFormat="1">
      <c r="B1355" s="251"/>
      <c r="C1355" s="252"/>
      <c r="D1355" s="248" t="s">
        <v>195</v>
      </c>
      <c r="E1355" s="253" t="s">
        <v>21</v>
      </c>
      <c r="F1355" s="254" t="s">
        <v>887</v>
      </c>
      <c r="G1355" s="252"/>
      <c r="H1355" s="255">
        <v>3.5209999999999999</v>
      </c>
      <c r="I1355" s="256"/>
      <c r="J1355" s="252"/>
      <c r="K1355" s="252"/>
      <c r="L1355" s="257"/>
      <c r="M1355" s="258"/>
      <c r="N1355" s="259"/>
      <c r="O1355" s="259"/>
      <c r="P1355" s="259"/>
      <c r="Q1355" s="259"/>
      <c r="R1355" s="259"/>
      <c r="S1355" s="259"/>
      <c r="T1355" s="260"/>
      <c r="AT1355" s="261" t="s">
        <v>195</v>
      </c>
      <c r="AU1355" s="261" t="s">
        <v>85</v>
      </c>
      <c r="AV1355" s="12" t="s">
        <v>85</v>
      </c>
      <c r="AW1355" s="12" t="s">
        <v>39</v>
      </c>
      <c r="AX1355" s="12" t="s">
        <v>76</v>
      </c>
      <c r="AY1355" s="261" t="s">
        <v>184</v>
      </c>
    </row>
    <row r="1356" s="12" customFormat="1">
      <c r="B1356" s="251"/>
      <c r="C1356" s="252"/>
      <c r="D1356" s="248" t="s">
        <v>195</v>
      </c>
      <c r="E1356" s="253" t="s">
        <v>21</v>
      </c>
      <c r="F1356" s="254" t="s">
        <v>888</v>
      </c>
      <c r="G1356" s="252"/>
      <c r="H1356" s="255">
        <v>7.2800000000000002</v>
      </c>
      <c r="I1356" s="256"/>
      <c r="J1356" s="252"/>
      <c r="K1356" s="252"/>
      <c r="L1356" s="257"/>
      <c r="M1356" s="258"/>
      <c r="N1356" s="259"/>
      <c r="O1356" s="259"/>
      <c r="P1356" s="259"/>
      <c r="Q1356" s="259"/>
      <c r="R1356" s="259"/>
      <c r="S1356" s="259"/>
      <c r="T1356" s="260"/>
      <c r="AT1356" s="261" t="s">
        <v>195</v>
      </c>
      <c r="AU1356" s="261" t="s">
        <v>85</v>
      </c>
      <c r="AV1356" s="12" t="s">
        <v>85</v>
      </c>
      <c r="AW1356" s="12" t="s">
        <v>39</v>
      </c>
      <c r="AX1356" s="12" t="s">
        <v>76</v>
      </c>
      <c r="AY1356" s="261" t="s">
        <v>184</v>
      </c>
    </row>
    <row r="1357" s="12" customFormat="1">
      <c r="B1357" s="251"/>
      <c r="C1357" s="252"/>
      <c r="D1357" s="248" t="s">
        <v>195</v>
      </c>
      <c r="E1357" s="253" t="s">
        <v>21</v>
      </c>
      <c r="F1357" s="254" t="s">
        <v>889</v>
      </c>
      <c r="G1357" s="252"/>
      <c r="H1357" s="255">
        <v>15.353</v>
      </c>
      <c r="I1357" s="256"/>
      <c r="J1357" s="252"/>
      <c r="K1357" s="252"/>
      <c r="L1357" s="257"/>
      <c r="M1357" s="258"/>
      <c r="N1357" s="259"/>
      <c r="O1357" s="259"/>
      <c r="P1357" s="259"/>
      <c r="Q1357" s="259"/>
      <c r="R1357" s="259"/>
      <c r="S1357" s="259"/>
      <c r="T1357" s="260"/>
      <c r="AT1357" s="261" t="s">
        <v>195</v>
      </c>
      <c r="AU1357" s="261" t="s">
        <v>85</v>
      </c>
      <c r="AV1357" s="12" t="s">
        <v>85</v>
      </c>
      <c r="AW1357" s="12" t="s">
        <v>39</v>
      </c>
      <c r="AX1357" s="12" t="s">
        <v>76</v>
      </c>
      <c r="AY1357" s="261" t="s">
        <v>184</v>
      </c>
    </row>
    <row r="1358" s="14" customFormat="1">
      <c r="B1358" s="272"/>
      <c r="C1358" s="273"/>
      <c r="D1358" s="248" t="s">
        <v>195</v>
      </c>
      <c r="E1358" s="274" t="s">
        <v>21</v>
      </c>
      <c r="F1358" s="275" t="s">
        <v>211</v>
      </c>
      <c r="G1358" s="273"/>
      <c r="H1358" s="276">
        <v>127.175</v>
      </c>
      <c r="I1358" s="277"/>
      <c r="J1358" s="273"/>
      <c r="K1358" s="273"/>
      <c r="L1358" s="278"/>
      <c r="M1358" s="279"/>
      <c r="N1358" s="280"/>
      <c r="O1358" s="280"/>
      <c r="P1358" s="280"/>
      <c r="Q1358" s="280"/>
      <c r="R1358" s="280"/>
      <c r="S1358" s="280"/>
      <c r="T1358" s="281"/>
      <c r="AT1358" s="282" t="s">
        <v>195</v>
      </c>
      <c r="AU1358" s="282" t="s">
        <v>85</v>
      </c>
      <c r="AV1358" s="14" t="s">
        <v>191</v>
      </c>
      <c r="AW1358" s="14" t="s">
        <v>39</v>
      </c>
      <c r="AX1358" s="14" t="s">
        <v>83</v>
      </c>
      <c r="AY1358" s="282" t="s">
        <v>184</v>
      </c>
    </row>
    <row r="1359" s="1" customFormat="1" ht="25.5" customHeight="1">
      <c r="B1359" s="47"/>
      <c r="C1359" s="283" t="s">
        <v>1847</v>
      </c>
      <c r="D1359" s="283" t="s">
        <v>303</v>
      </c>
      <c r="E1359" s="284" t="s">
        <v>1848</v>
      </c>
      <c r="F1359" s="285" t="s">
        <v>1849</v>
      </c>
      <c r="G1359" s="286" t="s">
        <v>315</v>
      </c>
      <c r="H1359" s="287">
        <v>259.43700000000001</v>
      </c>
      <c r="I1359" s="288"/>
      <c r="J1359" s="289">
        <f>ROUND(I1359*H1359,2)</f>
        <v>0</v>
      </c>
      <c r="K1359" s="285" t="s">
        <v>190</v>
      </c>
      <c r="L1359" s="290"/>
      <c r="M1359" s="291" t="s">
        <v>21</v>
      </c>
      <c r="N1359" s="292" t="s">
        <v>47</v>
      </c>
      <c r="O1359" s="48"/>
      <c r="P1359" s="245">
        <f>O1359*H1359</f>
        <v>0</v>
      </c>
      <c r="Q1359" s="245">
        <v>0.00075000000000000002</v>
      </c>
      <c r="R1359" s="245">
        <f>Q1359*H1359</f>
        <v>0.19457775000000002</v>
      </c>
      <c r="S1359" s="245">
        <v>0</v>
      </c>
      <c r="T1359" s="246">
        <f>S1359*H1359</f>
        <v>0</v>
      </c>
      <c r="AR1359" s="25" t="s">
        <v>386</v>
      </c>
      <c r="AT1359" s="25" t="s">
        <v>303</v>
      </c>
      <c r="AU1359" s="25" t="s">
        <v>85</v>
      </c>
      <c r="AY1359" s="25" t="s">
        <v>184</v>
      </c>
      <c r="BE1359" s="247">
        <f>IF(N1359="základní",J1359,0)</f>
        <v>0</v>
      </c>
      <c r="BF1359" s="247">
        <f>IF(N1359="snížená",J1359,0)</f>
        <v>0</v>
      </c>
      <c r="BG1359" s="247">
        <f>IF(N1359="zákl. přenesená",J1359,0)</f>
        <v>0</v>
      </c>
      <c r="BH1359" s="247">
        <f>IF(N1359="sníž. přenesená",J1359,0)</f>
        <v>0</v>
      </c>
      <c r="BI1359" s="247">
        <f>IF(N1359="nulová",J1359,0)</f>
        <v>0</v>
      </c>
      <c r="BJ1359" s="25" t="s">
        <v>83</v>
      </c>
      <c r="BK1359" s="247">
        <f>ROUND(I1359*H1359,2)</f>
        <v>0</v>
      </c>
      <c r="BL1359" s="25" t="s">
        <v>284</v>
      </c>
      <c r="BM1359" s="25" t="s">
        <v>1850</v>
      </c>
    </row>
    <row r="1360" s="12" customFormat="1">
      <c r="B1360" s="251"/>
      <c r="C1360" s="252"/>
      <c r="D1360" s="248" t="s">
        <v>195</v>
      </c>
      <c r="E1360" s="253" t="s">
        <v>21</v>
      </c>
      <c r="F1360" s="254" t="s">
        <v>1851</v>
      </c>
      <c r="G1360" s="252"/>
      <c r="H1360" s="255">
        <v>259.43700000000001</v>
      </c>
      <c r="I1360" s="256"/>
      <c r="J1360" s="252"/>
      <c r="K1360" s="252"/>
      <c r="L1360" s="257"/>
      <c r="M1360" s="258"/>
      <c r="N1360" s="259"/>
      <c r="O1360" s="259"/>
      <c r="P1360" s="259"/>
      <c r="Q1360" s="259"/>
      <c r="R1360" s="259"/>
      <c r="S1360" s="259"/>
      <c r="T1360" s="260"/>
      <c r="AT1360" s="261" t="s">
        <v>195</v>
      </c>
      <c r="AU1360" s="261" t="s">
        <v>85</v>
      </c>
      <c r="AV1360" s="12" t="s">
        <v>85</v>
      </c>
      <c r="AW1360" s="12" t="s">
        <v>39</v>
      </c>
      <c r="AX1360" s="12" t="s">
        <v>83</v>
      </c>
      <c r="AY1360" s="261" t="s">
        <v>184</v>
      </c>
    </row>
    <row r="1361" s="1" customFormat="1" ht="16.5" customHeight="1">
      <c r="B1361" s="47"/>
      <c r="C1361" s="236" t="s">
        <v>1852</v>
      </c>
      <c r="D1361" s="236" t="s">
        <v>186</v>
      </c>
      <c r="E1361" s="237" t="s">
        <v>1853</v>
      </c>
      <c r="F1361" s="238" t="s">
        <v>1854</v>
      </c>
      <c r="G1361" s="239" t="s">
        <v>370</v>
      </c>
      <c r="H1361" s="240">
        <v>535.96299999999997</v>
      </c>
      <c r="I1361" s="241"/>
      <c r="J1361" s="242">
        <f>ROUND(I1361*H1361,2)</f>
        <v>0</v>
      </c>
      <c r="K1361" s="238" t="s">
        <v>190</v>
      </c>
      <c r="L1361" s="73"/>
      <c r="M1361" s="243" t="s">
        <v>21</v>
      </c>
      <c r="N1361" s="244" t="s">
        <v>47</v>
      </c>
      <c r="O1361" s="48"/>
      <c r="P1361" s="245">
        <f>O1361*H1361</f>
        <v>0</v>
      </c>
      <c r="Q1361" s="245">
        <v>0</v>
      </c>
      <c r="R1361" s="245">
        <f>Q1361*H1361</f>
        <v>0</v>
      </c>
      <c r="S1361" s="245">
        <v>0</v>
      </c>
      <c r="T1361" s="246">
        <f>S1361*H1361</f>
        <v>0</v>
      </c>
      <c r="AR1361" s="25" t="s">
        <v>284</v>
      </c>
      <c r="AT1361" s="25" t="s">
        <v>186</v>
      </c>
      <c r="AU1361" s="25" t="s">
        <v>85</v>
      </c>
      <c r="AY1361" s="25" t="s">
        <v>184</v>
      </c>
      <c r="BE1361" s="247">
        <f>IF(N1361="základní",J1361,0)</f>
        <v>0</v>
      </c>
      <c r="BF1361" s="247">
        <f>IF(N1361="snížená",J1361,0)</f>
        <v>0</v>
      </c>
      <c r="BG1361" s="247">
        <f>IF(N1361="zákl. přenesená",J1361,0)</f>
        <v>0</v>
      </c>
      <c r="BH1361" s="247">
        <f>IF(N1361="sníž. přenesená",J1361,0)</f>
        <v>0</v>
      </c>
      <c r="BI1361" s="247">
        <f>IF(N1361="nulová",J1361,0)</f>
        <v>0</v>
      </c>
      <c r="BJ1361" s="25" t="s">
        <v>83</v>
      </c>
      <c r="BK1361" s="247">
        <f>ROUND(I1361*H1361,2)</f>
        <v>0</v>
      </c>
      <c r="BL1361" s="25" t="s">
        <v>284</v>
      </c>
      <c r="BM1361" s="25" t="s">
        <v>1855</v>
      </c>
    </row>
    <row r="1362" s="1" customFormat="1">
      <c r="B1362" s="47"/>
      <c r="C1362" s="75"/>
      <c r="D1362" s="248" t="s">
        <v>193</v>
      </c>
      <c r="E1362" s="75"/>
      <c r="F1362" s="249" t="s">
        <v>1829</v>
      </c>
      <c r="G1362" s="75"/>
      <c r="H1362" s="75"/>
      <c r="I1362" s="204"/>
      <c r="J1362" s="75"/>
      <c r="K1362" s="75"/>
      <c r="L1362" s="73"/>
      <c r="M1362" s="250"/>
      <c r="N1362" s="48"/>
      <c r="O1362" s="48"/>
      <c r="P1362" s="48"/>
      <c r="Q1362" s="48"/>
      <c r="R1362" s="48"/>
      <c r="S1362" s="48"/>
      <c r="T1362" s="96"/>
      <c r="AT1362" s="25" t="s">
        <v>193</v>
      </c>
      <c r="AU1362" s="25" t="s">
        <v>85</v>
      </c>
    </row>
    <row r="1363" s="13" customFormat="1">
      <c r="B1363" s="262"/>
      <c r="C1363" s="263"/>
      <c r="D1363" s="248" t="s">
        <v>195</v>
      </c>
      <c r="E1363" s="264" t="s">
        <v>21</v>
      </c>
      <c r="F1363" s="265" t="s">
        <v>209</v>
      </c>
      <c r="G1363" s="263"/>
      <c r="H1363" s="264" t="s">
        <v>21</v>
      </c>
      <c r="I1363" s="266"/>
      <c r="J1363" s="263"/>
      <c r="K1363" s="263"/>
      <c r="L1363" s="267"/>
      <c r="M1363" s="268"/>
      <c r="N1363" s="269"/>
      <c r="O1363" s="269"/>
      <c r="P1363" s="269"/>
      <c r="Q1363" s="269"/>
      <c r="R1363" s="269"/>
      <c r="S1363" s="269"/>
      <c r="T1363" s="270"/>
      <c r="AT1363" s="271" t="s">
        <v>195</v>
      </c>
      <c r="AU1363" s="271" t="s">
        <v>85</v>
      </c>
      <c r="AV1363" s="13" t="s">
        <v>83</v>
      </c>
      <c r="AW1363" s="13" t="s">
        <v>39</v>
      </c>
      <c r="AX1363" s="13" t="s">
        <v>76</v>
      </c>
      <c r="AY1363" s="271" t="s">
        <v>184</v>
      </c>
    </row>
    <row r="1364" s="12" customFormat="1">
      <c r="B1364" s="251"/>
      <c r="C1364" s="252"/>
      <c r="D1364" s="248" t="s">
        <v>195</v>
      </c>
      <c r="E1364" s="253" t="s">
        <v>21</v>
      </c>
      <c r="F1364" s="254" t="s">
        <v>1856</v>
      </c>
      <c r="G1364" s="252"/>
      <c r="H1364" s="255">
        <v>18.992000000000001</v>
      </c>
      <c r="I1364" s="256"/>
      <c r="J1364" s="252"/>
      <c r="K1364" s="252"/>
      <c r="L1364" s="257"/>
      <c r="M1364" s="258"/>
      <c r="N1364" s="259"/>
      <c r="O1364" s="259"/>
      <c r="P1364" s="259"/>
      <c r="Q1364" s="259"/>
      <c r="R1364" s="259"/>
      <c r="S1364" s="259"/>
      <c r="T1364" s="260"/>
      <c r="AT1364" s="261" t="s">
        <v>195</v>
      </c>
      <c r="AU1364" s="261" t="s">
        <v>85</v>
      </c>
      <c r="AV1364" s="12" t="s">
        <v>85</v>
      </c>
      <c r="AW1364" s="12" t="s">
        <v>39</v>
      </c>
      <c r="AX1364" s="12" t="s">
        <v>76</v>
      </c>
      <c r="AY1364" s="261" t="s">
        <v>184</v>
      </c>
    </row>
    <row r="1365" s="12" customFormat="1">
      <c r="B1365" s="251"/>
      <c r="C1365" s="252"/>
      <c r="D1365" s="248" t="s">
        <v>195</v>
      </c>
      <c r="E1365" s="253" t="s">
        <v>21</v>
      </c>
      <c r="F1365" s="254" t="s">
        <v>1857</v>
      </c>
      <c r="G1365" s="252"/>
      <c r="H1365" s="255">
        <v>25.600000000000001</v>
      </c>
      <c r="I1365" s="256"/>
      <c r="J1365" s="252"/>
      <c r="K1365" s="252"/>
      <c r="L1365" s="257"/>
      <c r="M1365" s="258"/>
      <c r="N1365" s="259"/>
      <c r="O1365" s="259"/>
      <c r="P1365" s="259"/>
      <c r="Q1365" s="259"/>
      <c r="R1365" s="259"/>
      <c r="S1365" s="259"/>
      <c r="T1365" s="260"/>
      <c r="AT1365" s="261" t="s">
        <v>195</v>
      </c>
      <c r="AU1365" s="261" t="s">
        <v>85</v>
      </c>
      <c r="AV1365" s="12" t="s">
        <v>85</v>
      </c>
      <c r="AW1365" s="12" t="s">
        <v>39</v>
      </c>
      <c r="AX1365" s="12" t="s">
        <v>76</v>
      </c>
      <c r="AY1365" s="261" t="s">
        <v>184</v>
      </c>
    </row>
    <row r="1366" s="12" customFormat="1">
      <c r="B1366" s="251"/>
      <c r="C1366" s="252"/>
      <c r="D1366" s="248" t="s">
        <v>195</v>
      </c>
      <c r="E1366" s="253" t="s">
        <v>21</v>
      </c>
      <c r="F1366" s="254" t="s">
        <v>1858</v>
      </c>
      <c r="G1366" s="252"/>
      <c r="H1366" s="255">
        <v>18.238</v>
      </c>
      <c r="I1366" s="256"/>
      <c r="J1366" s="252"/>
      <c r="K1366" s="252"/>
      <c r="L1366" s="257"/>
      <c r="M1366" s="258"/>
      <c r="N1366" s="259"/>
      <c r="O1366" s="259"/>
      <c r="P1366" s="259"/>
      <c r="Q1366" s="259"/>
      <c r="R1366" s="259"/>
      <c r="S1366" s="259"/>
      <c r="T1366" s="260"/>
      <c r="AT1366" s="261" t="s">
        <v>195</v>
      </c>
      <c r="AU1366" s="261" t="s">
        <v>85</v>
      </c>
      <c r="AV1366" s="12" t="s">
        <v>85</v>
      </c>
      <c r="AW1366" s="12" t="s">
        <v>39</v>
      </c>
      <c r="AX1366" s="12" t="s">
        <v>76</v>
      </c>
      <c r="AY1366" s="261" t="s">
        <v>184</v>
      </c>
    </row>
    <row r="1367" s="12" customFormat="1">
      <c r="B1367" s="251"/>
      <c r="C1367" s="252"/>
      <c r="D1367" s="248" t="s">
        <v>195</v>
      </c>
      <c r="E1367" s="253" t="s">
        <v>21</v>
      </c>
      <c r="F1367" s="254" t="s">
        <v>1859</v>
      </c>
      <c r="G1367" s="252"/>
      <c r="H1367" s="255">
        <v>16.646000000000001</v>
      </c>
      <c r="I1367" s="256"/>
      <c r="J1367" s="252"/>
      <c r="K1367" s="252"/>
      <c r="L1367" s="257"/>
      <c r="M1367" s="258"/>
      <c r="N1367" s="259"/>
      <c r="O1367" s="259"/>
      <c r="P1367" s="259"/>
      <c r="Q1367" s="259"/>
      <c r="R1367" s="259"/>
      <c r="S1367" s="259"/>
      <c r="T1367" s="260"/>
      <c r="AT1367" s="261" t="s">
        <v>195</v>
      </c>
      <c r="AU1367" s="261" t="s">
        <v>85</v>
      </c>
      <c r="AV1367" s="12" t="s">
        <v>85</v>
      </c>
      <c r="AW1367" s="12" t="s">
        <v>39</v>
      </c>
      <c r="AX1367" s="12" t="s">
        <v>76</v>
      </c>
      <c r="AY1367" s="261" t="s">
        <v>184</v>
      </c>
    </row>
    <row r="1368" s="12" customFormat="1">
      <c r="B1368" s="251"/>
      <c r="C1368" s="252"/>
      <c r="D1368" s="248" t="s">
        <v>195</v>
      </c>
      <c r="E1368" s="253" t="s">
        <v>21</v>
      </c>
      <c r="F1368" s="254" t="s">
        <v>1860</v>
      </c>
      <c r="G1368" s="252"/>
      <c r="H1368" s="255">
        <v>3.1400000000000001</v>
      </c>
      <c r="I1368" s="256"/>
      <c r="J1368" s="252"/>
      <c r="K1368" s="252"/>
      <c r="L1368" s="257"/>
      <c r="M1368" s="258"/>
      <c r="N1368" s="259"/>
      <c r="O1368" s="259"/>
      <c r="P1368" s="259"/>
      <c r="Q1368" s="259"/>
      <c r="R1368" s="259"/>
      <c r="S1368" s="259"/>
      <c r="T1368" s="260"/>
      <c r="AT1368" s="261" t="s">
        <v>195</v>
      </c>
      <c r="AU1368" s="261" t="s">
        <v>85</v>
      </c>
      <c r="AV1368" s="12" t="s">
        <v>85</v>
      </c>
      <c r="AW1368" s="12" t="s">
        <v>39</v>
      </c>
      <c r="AX1368" s="12" t="s">
        <v>76</v>
      </c>
      <c r="AY1368" s="261" t="s">
        <v>184</v>
      </c>
    </row>
    <row r="1369" s="12" customFormat="1">
      <c r="B1369" s="251"/>
      <c r="C1369" s="252"/>
      <c r="D1369" s="248" t="s">
        <v>195</v>
      </c>
      <c r="E1369" s="253" t="s">
        <v>21</v>
      </c>
      <c r="F1369" s="254" t="s">
        <v>1861</v>
      </c>
      <c r="G1369" s="252"/>
      <c r="H1369" s="255">
        <v>15.25</v>
      </c>
      <c r="I1369" s="256"/>
      <c r="J1369" s="252"/>
      <c r="K1369" s="252"/>
      <c r="L1369" s="257"/>
      <c r="M1369" s="258"/>
      <c r="N1369" s="259"/>
      <c r="O1369" s="259"/>
      <c r="P1369" s="259"/>
      <c r="Q1369" s="259"/>
      <c r="R1369" s="259"/>
      <c r="S1369" s="259"/>
      <c r="T1369" s="260"/>
      <c r="AT1369" s="261" t="s">
        <v>195</v>
      </c>
      <c r="AU1369" s="261" t="s">
        <v>85</v>
      </c>
      <c r="AV1369" s="12" t="s">
        <v>85</v>
      </c>
      <c r="AW1369" s="12" t="s">
        <v>39</v>
      </c>
      <c r="AX1369" s="12" t="s">
        <v>76</v>
      </c>
      <c r="AY1369" s="261" t="s">
        <v>184</v>
      </c>
    </row>
    <row r="1370" s="12" customFormat="1">
      <c r="B1370" s="251"/>
      <c r="C1370" s="252"/>
      <c r="D1370" s="248" t="s">
        <v>195</v>
      </c>
      <c r="E1370" s="253" t="s">
        <v>21</v>
      </c>
      <c r="F1370" s="254" t="s">
        <v>1862</v>
      </c>
      <c r="G1370" s="252"/>
      <c r="H1370" s="255">
        <v>7</v>
      </c>
      <c r="I1370" s="256"/>
      <c r="J1370" s="252"/>
      <c r="K1370" s="252"/>
      <c r="L1370" s="257"/>
      <c r="M1370" s="258"/>
      <c r="N1370" s="259"/>
      <c r="O1370" s="259"/>
      <c r="P1370" s="259"/>
      <c r="Q1370" s="259"/>
      <c r="R1370" s="259"/>
      <c r="S1370" s="259"/>
      <c r="T1370" s="260"/>
      <c r="AT1370" s="261" t="s">
        <v>195</v>
      </c>
      <c r="AU1370" s="261" t="s">
        <v>85</v>
      </c>
      <c r="AV1370" s="12" t="s">
        <v>85</v>
      </c>
      <c r="AW1370" s="12" t="s">
        <v>39</v>
      </c>
      <c r="AX1370" s="12" t="s">
        <v>76</v>
      </c>
      <c r="AY1370" s="261" t="s">
        <v>184</v>
      </c>
    </row>
    <row r="1371" s="12" customFormat="1">
      <c r="B1371" s="251"/>
      <c r="C1371" s="252"/>
      <c r="D1371" s="248" t="s">
        <v>195</v>
      </c>
      <c r="E1371" s="253" t="s">
        <v>21</v>
      </c>
      <c r="F1371" s="254" t="s">
        <v>1863</v>
      </c>
      <c r="G1371" s="252"/>
      <c r="H1371" s="255">
        <v>6</v>
      </c>
      <c r="I1371" s="256"/>
      <c r="J1371" s="252"/>
      <c r="K1371" s="252"/>
      <c r="L1371" s="257"/>
      <c r="M1371" s="258"/>
      <c r="N1371" s="259"/>
      <c r="O1371" s="259"/>
      <c r="P1371" s="259"/>
      <c r="Q1371" s="259"/>
      <c r="R1371" s="259"/>
      <c r="S1371" s="259"/>
      <c r="T1371" s="260"/>
      <c r="AT1371" s="261" t="s">
        <v>195</v>
      </c>
      <c r="AU1371" s="261" t="s">
        <v>85</v>
      </c>
      <c r="AV1371" s="12" t="s">
        <v>85</v>
      </c>
      <c r="AW1371" s="12" t="s">
        <v>39</v>
      </c>
      <c r="AX1371" s="12" t="s">
        <v>76</v>
      </c>
      <c r="AY1371" s="261" t="s">
        <v>184</v>
      </c>
    </row>
    <row r="1372" s="12" customFormat="1">
      <c r="B1372" s="251"/>
      <c r="C1372" s="252"/>
      <c r="D1372" s="248" t="s">
        <v>195</v>
      </c>
      <c r="E1372" s="253" t="s">
        <v>21</v>
      </c>
      <c r="F1372" s="254" t="s">
        <v>1864</v>
      </c>
      <c r="G1372" s="252"/>
      <c r="H1372" s="255">
        <v>5</v>
      </c>
      <c r="I1372" s="256"/>
      <c r="J1372" s="252"/>
      <c r="K1372" s="252"/>
      <c r="L1372" s="257"/>
      <c r="M1372" s="258"/>
      <c r="N1372" s="259"/>
      <c r="O1372" s="259"/>
      <c r="P1372" s="259"/>
      <c r="Q1372" s="259"/>
      <c r="R1372" s="259"/>
      <c r="S1372" s="259"/>
      <c r="T1372" s="260"/>
      <c r="AT1372" s="261" t="s">
        <v>195</v>
      </c>
      <c r="AU1372" s="261" t="s">
        <v>85</v>
      </c>
      <c r="AV1372" s="12" t="s">
        <v>85</v>
      </c>
      <c r="AW1372" s="12" t="s">
        <v>39</v>
      </c>
      <c r="AX1372" s="12" t="s">
        <v>76</v>
      </c>
      <c r="AY1372" s="261" t="s">
        <v>184</v>
      </c>
    </row>
    <row r="1373" s="12" customFormat="1">
      <c r="B1373" s="251"/>
      <c r="C1373" s="252"/>
      <c r="D1373" s="248" t="s">
        <v>195</v>
      </c>
      <c r="E1373" s="253" t="s">
        <v>21</v>
      </c>
      <c r="F1373" s="254" t="s">
        <v>1865</v>
      </c>
      <c r="G1373" s="252"/>
      <c r="H1373" s="255">
        <v>12.33</v>
      </c>
      <c r="I1373" s="256"/>
      <c r="J1373" s="252"/>
      <c r="K1373" s="252"/>
      <c r="L1373" s="257"/>
      <c r="M1373" s="258"/>
      <c r="N1373" s="259"/>
      <c r="O1373" s="259"/>
      <c r="P1373" s="259"/>
      <c r="Q1373" s="259"/>
      <c r="R1373" s="259"/>
      <c r="S1373" s="259"/>
      <c r="T1373" s="260"/>
      <c r="AT1373" s="261" t="s">
        <v>195</v>
      </c>
      <c r="AU1373" s="261" t="s">
        <v>85</v>
      </c>
      <c r="AV1373" s="12" t="s">
        <v>85</v>
      </c>
      <c r="AW1373" s="12" t="s">
        <v>39</v>
      </c>
      <c r="AX1373" s="12" t="s">
        <v>76</v>
      </c>
      <c r="AY1373" s="261" t="s">
        <v>184</v>
      </c>
    </row>
    <row r="1374" s="12" customFormat="1">
      <c r="B1374" s="251"/>
      <c r="C1374" s="252"/>
      <c r="D1374" s="248" t="s">
        <v>195</v>
      </c>
      <c r="E1374" s="253" t="s">
        <v>21</v>
      </c>
      <c r="F1374" s="254" t="s">
        <v>1866</v>
      </c>
      <c r="G1374" s="252"/>
      <c r="H1374" s="255">
        <v>4.2000000000000002</v>
      </c>
      <c r="I1374" s="256"/>
      <c r="J1374" s="252"/>
      <c r="K1374" s="252"/>
      <c r="L1374" s="257"/>
      <c r="M1374" s="258"/>
      <c r="N1374" s="259"/>
      <c r="O1374" s="259"/>
      <c r="P1374" s="259"/>
      <c r="Q1374" s="259"/>
      <c r="R1374" s="259"/>
      <c r="S1374" s="259"/>
      <c r="T1374" s="260"/>
      <c r="AT1374" s="261" t="s">
        <v>195</v>
      </c>
      <c r="AU1374" s="261" t="s">
        <v>85</v>
      </c>
      <c r="AV1374" s="12" t="s">
        <v>85</v>
      </c>
      <c r="AW1374" s="12" t="s">
        <v>39</v>
      </c>
      <c r="AX1374" s="12" t="s">
        <v>76</v>
      </c>
      <c r="AY1374" s="261" t="s">
        <v>184</v>
      </c>
    </row>
    <row r="1375" s="12" customFormat="1">
      <c r="B1375" s="251"/>
      <c r="C1375" s="252"/>
      <c r="D1375" s="248" t="s">
        <v>195</v>
      </c>
      <c r="E1375" s="253" t="s">
        <v>21</v>
      </c>
      <c r="F1375" s="254" t="s">
        <v>1867</v>
      </c>
      <c r="G1375" s="252"/>
      <c r="H1375" s="255">
        <v>4.6500000000000004</v>
      </c>
      <c r="I1375" s="256"/>
      <c r="J1375" s="252"/>
      <c r="K1375" s="252"/>
      <c r="L1375" s="257"/>
      <c r="M1375" s="258"/>
      <c r="N1375" s="259"/>
      <c r="O1375" s="259"/>
      <c r="P1375" s="259"/>
      <c r="Q1375" s="259"/>
      <c r="R1375" s="259"/>
      <c r="S1375" s="259"/>
      <c r="T1375" s="260"/>
      <c r="AT1375" s="261" t="s">
        <v>195</v>
      </c>
      <c r="AU1375" s="261" t="s">
        <v>85</v>
      </c>
      <c r="AV1375" s="12" t="s">
        <v>85</v>
      </c>
      <c r="AW1375" s="12" t="s">
        <v>39</v>
      </c>
      <c r="AX1375" s="12" t="s">
        <v>76</v>
      </c>
      <c r="AY1375" s="261" t="s">
        <v>184</v>
      </c>
    </row>
    <row r="1376" s="12" customFormat="1">
      <c r="B1376" s="251"/>
      <c r="C1376" s="252"/>
      <c r="D1376" s="248" t="s">
        <v>195</v>
      </c>
      <c r="E1376" s="253" t="s">
        <v>21</v>
      </c>
      <c r="F1376" s="254" t="s">
        <v>1868</v>
      </c>
      <c r="G1376" s="252"/>
      <c r="H1376" s="255">
        <v>14.4</v>
      </c>
      <c r="I1376" s="256"/>
      <c r="J1376" s="252"/>
      <c r="K1376" s="252"/>
      <c r="L1376" s="257"/>
      <c r="M1376" s="258"/>
      <c r="N1376" s="259"/>
      <c r="O1376" s="259"/>
      <c r="P1376" s="259"/>
      <c r="Q1376" s="259"/>
      <c r="R1376" s="259"/>
      <c r="S1376" s="259"/>
      <c r="T1376" s="260"/>
      <c r="AT1376" s="261" t="s">
        <v>195</v>
      </c>
      <c r="AU1376" s="261" t="s">
        <v>85</v>
      </c>
      <c r="AV1376" s="12" t="s">
        <v>85</v>
      </c>
      <c r="AW1376" s="12" t="s">
        <v>39</v>
      </c>
      <c r="AX1376" s="12" t="s">
        <v>76</v>
      </c>
      <c r="AY1376" s="261" t="s">
        <v>184</v>
      </c>
    </row>
    <row r="1377" s="13" customFormat="1">
      <c r="B1377" s="262"/>
      <c r="C1377" s="263"/>
      <c r="D1377" s="248" t="s">
        <v>195</v>
      </c>
      <c r="E1377" s="264" t="s">
        <v>21</v>
      </c>
      <c r="F1377" s="265" t="s">
        <v>409</v>
      </c>
      <c r="G1377" s="263"/>
      <c r="H1377" s="264" t="s">
        <v>21</v>
      </c>
      <c r="I1377" s="266"/>
      <c r="J1377" s="263"/>
      <c r="K1377" s="263"/>
      <c r="L1377" s="267"/>
      <c r="M1377" s="268"/>
      <c r="N1377" s="269"/>
      <c r="O1377" s="269"/>
      <c r="P1377" s="269"/>
      <c r="Q1377" s="269"/>
      <c r="R1377" s="269"/>
      <c r="S1377" s="269"/>
      <c r="T1377" s="270"/>
      <c r="AT1377" s="271" t="s">
        <v>195</v>
      </c>
      <c r="AU1377" s="271" t="s">
        <v>85</v>
      </c>
      <c r="AV1377" s="13" t="s">
        <v>83</v>
      </c>
      <c r="AW1377" s="13" t="s">
        <v>39</v>
      </c>
      <c r="AX1377" s="13" t="s">
        <v>76</v>
      </c>
      <c r="AY1377" s="271" t="s">
        <v>184</v>
      </c>
    </row>
    <row r="1378" s="12" customFormat="1">
      <c r="B1378" s="251"/>
      <c r="C1378" s="252"/>
      <c r="D1378" s="248" t="s">
        <v>195</v>
      </c>
      <c r="E1378" s="253" t="s">
        <v>21</v>
      </c>
      <c r="F1378" s="254" t="s">
        <v>1869</v>
      </c>
      <c r="G1378" s="252"/>
      <c r="H1378" s="255">
        <v>10.1</v>
      </c>
      <c r="I1378" s="256"/>
      <c r="J1378" s="252"/>
      <c r="K1378" s="252"/>
      <c r="L1378" s="257"/>
      <c r="M1378" s="258"/>
      <c r="N1378" s="259"/>
      <c r="O1378" s="259"/>
      <c r="P1378" s="259"/>
      <c r="Q1378" s="259"/>
      <c r="R1378" s="259"/>
      <c r="S1378" s="259"/>
      <c r="T1378" s="260"/>
      <c r="AT1378" s="261" t="s">
        <v>195</v>
      </c>
      <c r="AU1378" s="261" t="s">
        <v>85</v>
      </c>
      <c r="AV1378" s="12" t="s">
        <v>85</v>
      </c>
      <c r="AW1378" s="12" t="s">
        <v>39</v>
      </c>
      <c r="AX1378" s="12" t="s">
        <v>76</v>
      </c>
      <c r="AY1378" s="261" t="s">
        <v>184</v>
      </c>
    </row>
    <row r="1379" s="12" customFormat="1">
      <c r="B1379" s="251"/>
      <c r="C1379" s="252"/>
      <c r="D1379" s="248" t="s">
        <v>195</v>
      </c>
      <c r="E1379" s="253" t="s">
        <v>21</v>
      </c>
      <c r="F1379" s="254" t="s">
        <v>1870</v>
      </c>
      <c r="G1379" s="252"/>
      <c r="H1379" s="255">
        <v>22.16</v>
      </c>
      <c r="I1379" s="256"/>
      <c r="J1379" s="252"/>
      <c r="K1379" s="252"/>
      <c r="L1379" s="257"/>
      <c r="M1379" s="258"/>
      <c r="N1379" s="259"/>
      <c r="O1379" s="259"/>
      <c r="P1379" s="259"/>
      <c r="Q1379" s="259"/>
      <c r="R1379" s="259"/>
      <c r="S1379" s="259"/>
      <c r="T1379" s="260"/>
      <c r="AT1379" s="261" t="s">
        <v>195</v>
      </c>
      <c r="AU1379" s="261" t="s">
        <v>85</v>
      </c>
      <c r="AV1379" s="12" t="s">
        <v>85</v>
      </c>
      <c r="AW1379" s="12" t="s">
        <v>39</v>
      </c>
      <c r="AX1379" s="12" t="s">
        <v>76</v>
      </c>
      <c r="AY1379" s="261" t="s">
        <v>184</v>
      </c>
    </row>
    <row r="1380" s="12" customFormat="1">
      <c r="B1380" s="251"/>
      <c r="C1380" s="252"/>
      <c r="D1380" s="248" t="s">
        <v>195</v>
      </c>
      <c r="E1380" s="253" t="s">
        <v>21</v>
      </c>
      <c r="F1380" s="254" t="s">
        <v>1871</v>
      </c>
      <c r="G1380" s="252"/>
      <c r="H1380" s="255">
        <v>18.350000000000001</v>
      </c>
      <c r="I1380" s="256"/>
      <c r="J1380" s="252"/>
      <c r="K1380" s="252"/>
      <c r="L1380" s="257"/>
      <c r="M1380" s="258"/>
      <c r="N1380" s="259"/>
      <c r="O1380" s="259"/>
      <c r="P1380" s="259"/>
      <c r="Q1380" s="259"/>
      <c r="R1380" s="259"/>
      <c r="S1380" s="259"/>
      <c r="T1380" s="260"/>
      <c r="AT1380" s="261" t="s">
        <v>195</v>
      </c>
      <c r="AU1380" s="261" t="s">
        <v>85</v>
      </c>
      <c r="AV1380" s="12" t="s">
        <v>85</v>
      </c>
      <c r="AW1380" s="12" t="s">
        <v>39</v>
      </c>
      <c r="AX1380" s="12" t="s">
        <v>76</v>
      </c>
      <c r="AY1380" s="261" t="s">
        <v>184</v>
      </c>
    </row>
    <row r="1381" s="12" customFormat="1">
      <c r="B1381" s="251"/>
      <c r="C1381" s="252"/>
      <c r="D1381" s="248" t="s">
        <v>195</v>
      </c>
      <c r="E1381" s="253" t="s">
        <v>21</v>
      </c>
      <c r="F1381" s="254" t="s">
        <v>1872</v>
      </c>
      <c r="G1381" s="252"/>
      <c r="H1381" s="255">
        <v>13.07</v>
      </c>
      <c r="I1381" s="256"/>
      <c r="J1381" s="252"/>
      <c r="K1381" s="252"/>
      <c r="L1381" s="257"/>
      <c r="M1381" s="258"/>
      <c r="N1381" s="259"/>
      <c r="O1381" s="259"/>
      <c r="P1381" s="259"/>
      <c r="Q1381" s="259"/>
      <c r="R1381" s="259"/>
      <c r="S1381" s="259"/>
      <c r="T1381" s="260"/>
      <c r="AT1381" s="261" t="s">
        <v>195</v>
      </c>
      <c r="AU1381" s="261" t="s">
        <v>85</v>
      </c>
      <c r="AV1381" s="12" t="s">
        <v>85</v>
      </c>
      <c r="AW1381" s="12" t="s">
        <v>39</v>
      </c>
      <c r="AX1381" s="12" t="s">
        <v>76</v>
      </c>
      <c r="AY1381" s="261" t="s">
        <v>184</v>
      </c>
    </row>
    <row r="1382" s="12" customFormat="1">
      <c r="B1382" s="251"/>
      <c r="C1382" s="252"/>
      <c r="D1382" s="248" t="s">
        <v>195</v>
      </c>
      <c r="E1382" s="253" t="s">
        <v>21</v>
      </c>
      <c r="F1382" s="254" t="s">
        <v>1873</v>
      </c>
      <c r="G1382" s="252"/>
      <c r="H1382" s="255">
        <v>18.050000000000001</v>
      </c>
      <c r="I1382" s="256"/>
      <c r="J1382" s="252"/>
      <c r="K1382" s="252"/>
      <c r="L1382" s="257"/>
      <c r="M1382" s="258"/>
      <c r="N1382" s="259"/>
      <c r="O1382" s="259"/>
      <c r="P1382" s="259"/>
      <c r="Q1382" s="259"/>
      <c r="R1382" s="259"/>
      <c r="S1382" s="259"/>
      <c r="T1382" s="260"/>
      <c r="AT1382" s="261" t="s">
        <v>195</v>
      </c>
      <c r="AU1382" s="261" t="s">
        <v>85</v>
      </c>
      <c r="AV1382" s="12" t="s">
        <v>85</v>
      </c>
      <c r="AW1382" s="12" t="s">
        <v>39</v>
      </c>
      <c r="AX1382" s="12" t="s">
        <v>76</v>
      </c>
      <c r="AY1382" s="261" t="s">
        <v>184</v>
      </c>
    </row>
    <row r="1383" s="12" customFormat="1">
      <c r="B1383" s="251"/>
      <c r="C1383" s="252"/>
      <c r="D1383" s="248" t="s">
        <v>195</v>
      </c>
      <c r="E1383" s="253" t="s">
        <v>21</v>
      </c>
      <c r="F1383" s="254" t="s">
        <v>1874</v>
      </c>
      <c r="G1383" s="252"/>
      <c r="H1383" s="255">
        <v>16.213000000000001</v>
      </c>
      <c r="I1383" s="256"/>
      <c r="J1383" s="252"/>
      <c r="K1383" s="252"/>
      <c r="L1383" s="257"/>
      <c r="M1383" s="258"/>
      <c r="N1383" s="259"/>
      <c r="O1383" s="259"/>
      <c r="P1383" s="259"/>
      <c r="Q1383" s="259"/>
      <c r="R1383" s="259"/>
      <c r="S1383" s="259"/>
      <c r="T1383" s="260"/>
      <c r="AT1383" s="261" t="s">
        <v>195</v>
      </c>
      <c r="AU1383" s="261" t="s">
        <v>85</v>
      </c>
      <c r="AV1383" s="12" t="s">
        <v>85</v>
      </c>
      <c r="AW1383" s="12" t="s">
        <v>39</v>
      </c>
      <c r="AX1383" s="12" t="s">
        <v>76</v>
      </c>
      <c r="AY1383" s="261" t="s">
        <v>184</v>
      </c>
    </row>
    <row r="1384" s="12" customFormat="1">
      <c r="B1384" s="251"/>
      <c r="C1384" s="252"/>
      <c r="D1384" s="248" t="s">
        <v>195</v>
      </c>
      <c r="E1384" s="253" t="s">
        <v>21</v>
      </c>
      <c r="F1384" s="254" t="s">
        <v>1875</v>
      </c>
      <c r="G1384" s="252"/>
      <c r="H1384" s="255">
        <v>6.8360000000000003</v>
      </c>
      <c r="I1384" s="256"/>
      <c r="J1384" s="252"/>
      <c r="K1384" s="252"/>
      <c r="L1384" s="257"/>
      <c r="M1384" s="258"/>
      <c r="N1384" s="259"/>
      <c r="O1384" s="259"/>
      <c r="P1384" s="259"/>
      <c r="Q1384" s="259"/>
      <c r="R1384" s="259"/>
      <c r="S1384" s="259"/>
      <c r="T1384" s="260"/>
      <c r="AT1384" s="261" t="s">
        <v>195</v>
      </c>
      <c r="AU1384" s="261" t="s">
        <v>85</v>
      </c>
      <c r="AV1384" s="12" t="s">
        <v>85</v>
      </c>
      <c r="AW1384" s="12" t="s">
        <v>39</v>
      </c>
      <c r="AX1384" s="12" t="s">
        <v>76</v>
      </c>
      <c r="AY1384" s="261" t="s">
        <v>184</v>
      </c>
    </row>
    <row r="1385" s="12" customFormat="1">
      <c r="B1385" s="251"/>
      <c r="C1385" s="252"/>
      <c r="D1385" s="248" t="s">
        <v>195</v>
      </c>
      <c r="E1385" s="253" t="s">
        <v>21</v>
      </c>
      <c r="F1385" s="254" t="s">
        <v>1876</v>
      </c>
      <c r="G1385" s="252"/>
      <c r="H1385" s="255">
        <v>5.5999999999999996</v>
      </c>
      <c r="I1385" s="256"/>
      <c r="J1385" s="252"/>
      <c r="K1385" s="252"/>
      <c r="L1385" s="257"/>
      <c r="M1385" s="258"/>
      <c r="N1385" s="259"/>
      <c r="O1385" s="259"/>
      <c r="P1385" s="259"/>
      <c r="Q1385" s="259"/>
      <c r="R1385" s="259"/>
      <c r="S1385" s="259"/>
      <c r="T1385" s="260"/>
      <c r="AT1385" s="261" t="s">
        <v>195</v>
      </c>
      <c r="AU1385" s="261" t="s">
        <v>85</v>
      </c>
      <c r="AV1385" s="12" t="s">
        <v>85</v>
      </c>
      <c r="AW1385" s="12" t="s">
        <v>39</v>
      </c>
      <c r="AX1385" s="12" t="s">
        <v>76</v>
      </c>
      <c r="AY1385" s="261" t="s">
        <v>184</v>
      </c>
    </row>
    <row r="1386" s="12" customFormat="1">
      <c r="B1386" s="251"/>
      <c r="C1386" s="252"/>
      <c r="D1386" s="248" t="s">
        <v>195</v>
      </c>
      <c r="E1386" s="253" t="s">
        <v>21</v>
      </c>
      <c r="F1386" s="254" t="s">
        <v>1877</v>
      </c>
      <c r="G1386" s="252"/>
      <c r="H1386" s="255">
        <v>4.7400000000000002</v>
      </c>
      <c r="I1386" s="256"/>
      <c r="J1386" s="252"/>
      <c r="K1386" s="252"/>
      <c r="L1386" s="257"/>
      <c r="M1386" s="258"/>
      <c r="N1386" s="259"/>
      <c r="O1386" s="259"/>
      <c r="P1386" s="259"/>
      <c r="Q1386" s="259"/>
      <c r="R1386" s="259"/>
      <c r="S1386" s="259"/>
      <c r="T1386" s="260"/>
      <c r="AT1386" s="261" t="s">
        <v>195</v>
      </c>
      <c r="AU1386" s="261" t="s">
        <v>85</v>
      </c>
      <c r="AV1386" s="12" t="s">
        <v>85</v>
      </c>
      <c r="AW1386" s="12" t="s">
        <v>39</v>
      </c>
      <c r="AX1386" s="12" t="s">
        <v>76</v>
      </c>
      <c r="AY1386" s="261" t="s">
        <v>184</v>
      </c>
    </row>
    <row r="1387" s="12" customFormat="1">
      <c r="B1387" s="251"/>
      <c r="C1387" s="252"/>
      <c r="D1387" s="248" t="s">
        <v>195</v>
      </c>
      <c r="E1387" s="253" t="s">
        <v>21</v>
      </c>
      <c r="F1387" s="254" t="s">
        <v>1878</v>
      </c>
      <c r="G1387" s="252"/>
      <c r="H1387" s="255">
        <v>5.806</v>
      </c>
      <c r="I1387" s="256"/>
      <c r="J1387" s="252"/>
      <c r="K1387" s="252"/>
      <c r="L1387" s="257"/>
      <c r="M1387" s="258"/>
      <c r="N1387" s="259"/>
      <c r="O1387" s="259"/>
      <c r="P1387" s="259"/>
      <c r="Q1387" s="259"/>
      <c r="R1387" s="259"/>
      <c r="S1387" s="259"/>
      <c r="T1387" s="260"/>
      <c r="AT1387" s="261" t="s">
        <v>195</v>
      </c>
      <c r="AU1387" s="261" t="s">
        <v>85</v>
      </c>
      <c r="AV1387" s="12" t="s">
        <v>85</v>
      </c>
      <c r="AW1387" s="12" t="s">
        <v>39</v>
      </c>
      <c r="AX1387" s="12" t="s">
        <v>76</v>
      </c>
      <c r="AY1387" s="261" t="s">
        <v>184</v>
      </c>
    </row>
    <row r="1388" s="12" customFormat="1">
      <c r="B1388" s="251"/>
      <c r="C1388" s="252"/>
      <c r="D1388" s="248" t="s">
        <v>195</v>
      </c>
      <c r="E1388" s="253" t="s">
        <v>21</v>
      </c>
      <c r="F1388" s="254" t="s">
        <v>1879</v>
      </c>
      <c r="G1388" s="252"/>
      <c r="H1388" s="255">
        <v>4.7999999999999998</v>
      </c>
      <c r="I1388" s="256"/>
      <c r="J1388" s="252"/>
      <c r="K1388" s="252"/>
      <c r="L1388" s="257"/>
      <c r="M1388" s="258"/>
      <c r="N1388" s="259"/>
      <c r="O1388" s="259"/>
      <c r="P1388" s="259"/>
      <c r="Q1388" s="259"/>
      <c r="R1388" s="259"/>
      <c r="S1388" s="259"/>
      <c r="T1388" s="260"/>
      <c r="AT1388" s="261" t="s">
        <v>195</v>
      </c>
      <c r="AU1388" s="261" t="s">
        <v>85</v>
      </c>
      <c r="AV1388" s="12" t="s">
        <v>85</v>
      </c>
      <c r="AW1388" s="12" t="s">
        <v>39</v>
      </c>
      <c r="AX1388" s="12" t="s">
        <v>76</v>
      </c>
      <c r="AY1388" s="261" t="s">
        <v>184</v>
      </c>
    </row>
    <row r="1389" s="12" customFormat="1">
      <c r="B1389" s="251"/>
      <c r="C1389" s="252"/>
      <c r="D1389" s="248" t="s">
        <v>195</v>
      </c>
      <c r="E1389" s="253" t="s">
        <v>21</v>
      </c>
      <c r="F1389" s="254" t="s">
        <v>1880</v>
      </c>
      <c r="G1389" s="252"/>
      <c r="H1389" s="255">
        <v>10.57</v>
      </c>
      <c r="I1389" s="256"/>
      <c r="J1389" s="252"/>
      <c r="K1389" s="252"/>
      <c r="L1389" s="257"/>
      <c r="M1389" s="258"/>
      <c r="N1389" s="259"/>
      <c r="O1389" s="259"/>
      <c r="P1389" s="259"/>
      <c r="Q1389" s="259"/>
      <c r="R1389" s="259"/>
      <c r="S1389" s="259"/>
      <c r="T1389" s="260"/>
      <c r="AT1389" s="261" t="s">
        <v>195</v>
      </c>
      <c r="AU1389" s="261" t="s">
        <v>85</v>
      </c>
      <c r="AV1389" s="12" t="s">
        <v>85</v>
      </c>
      <c r="AW1389" s="12" t="s">
        <v>39</v>
      </c>
      <c r="AX1389" s="12" t="s">
        <v>76</v>
      </c>
      <c r="AY1389" s="261" t="s">
        <v>184</v>
      </c>
    </row>
    <row r="1390" s="12" customFormat="1">
      <c r="B1390" s="251"/>
      <c r="C1390" s="252"/>
      <c r="D1390" s="248" t="s">
        <v>195</v>
      </c>
      <c r="E1390" s="253" t="s">
        <v>21</v>
      </c>
      <c r="F1390" s="254" t="s">
        <v>1881</v>
      </c>
      <c r="G1390" s="252"/>
      <c r="H1390" s="255">
        <v>11.300000000000001</v>
      </c>
      <c r="I1390" s="256"/>
      <c r="J1390" s="252"/>
      <c r="K1390" s="252"/>
      <c r="L1390" s="257"/>
      <c r="M1390" s="258"/>
      <c r="N1390" s="259"/>
      <c r="O1390" s="259"/>
      <c r="P1390" s="259"/>
      <c r="Q1390" s="259"/>
      <c r="R1390" s="259"/>
      <c r="S1390" s="259"/>
      <c r="T1390" s="260"/>
      <c r="AT1390" s="261" t="s">
        <v>195</v>
      </c>
      <c r="AU1390" s="261" t="s">
        <v>85</v>
      </c>
      <c r="AV1390" s="12" t="s">
        <v>85</v>
      </c>
      <c r="AW1390" s="12" t="s">
        <v>39</v>
      </c>
      <c r="AX1390" s="12" t="s">
        <v>76</v>
      </c>
      <c r="AY1390" s="261" t="s">
        <v>184</v>
      </c>
    </row>
    <row r="1391" s="13" customFormat="1">
      <c r="B1391" s="262"/>
      <c r="C1391" s="263"/>
      <c r="D1391" s="248" t="s">
        <v>195</v>
      </c>
      <c r="E1391" s="264" t="s">
        <v>21</v>
      </c>
      <c r="F1391" s="265" t="s">
        <v>395</v>
      </c>
      <c r="G1391" s="263"/>
      <c r="H1391" s="264" t="s">
        <v>21</v>
      </c>
      <c r="I1391" s="266"/>
      <c r="J1391" s="263"/>
      <c r="K1391" s="263"/>
      <c r="L1391" s="267"/>
      <c r="M1391" s="268"/>
      <c r="N1391" s="269"/>
      <c r="O1391" s="269"/>
      <c r="P1391" s="269"/>
      <c r="Q1391" s="269"/>
      <c r="R1391" s="269"/>
      <c r="S1391" s="269"/>
      <c r="T1391" s="270"/>
      <c r="AT1391" s="271" t="s">
        <v>195</v>
      </c>
      <c r="AU1391" s="271" t="s">
        <v>85</v>
      </c>
      <c r="AV1391" s="13" t="s">
        <v>83</v>
      </c>
      <c r="AW1391" s="13" t="s">
        <v>39</v>
      </c>
      <c r="AX1391" s="13" t="s">
        <v>76</v>
      </c>
      <c r="AY1391" s="271" t="s">
        <v>184</v>
      </c>
    </row>
    <row r="1392" s="12" customFormat="1">
      <c r="B1392" s="251"/>
      <c r="C1392" s="252"/>
      <c r="D1392" s="248" t="s">
        <v>195</v>
      </c>
      <c r="E1392" s="253" t="s">
        <v>21</v>
      </c>
      <c r="F1392" s="254" t="s">
        <v>1882</v>
      </c>
      <c r="G1392" s="252"/>
      <c r="H1392" s="255">
        <v>18.652000000000001</v>
      </c>
      <c r="I1392" s="256"/>
      <c r="J1392" s="252"/>
      <c r="K1392" s="252"/>
      <c r="L1392" s="257"/>
      <c r="M1392" s="258"/>
      <c r="N1392" s="259"/>
      <c r="O1392" s="259"/>
      <c r="P1392" s="259"/>
      <c r="Q1392" s="259"/>
      <c r="R1392" s="259"/>
      <c r="S1392" s="259"/>
      <c r="T1392" s="260"/>
      <c r="AT1392" s="261" t="s">
        <v>195</v>
      </c>
      <c r="AU1392" s="261" t="s">
        <v>85</v>
      </c>
      <c r="AV1392" s="12" t="s">
        <v>85</v>
      </c>
      <c r="AW1392" s="12" t="s">
        <v>39</v>
      </c>
      <c r="AX1392" s="12" t="s">
        <v>76</v>
      </c>
      <c r="AY1392" s="261" t="s">
        <v>184</v>
      </c>
    </row>
    <row r="1393" s="12" customFormat="1">
      <c r="B1393" s="251"/>
      <c r="C1393" s="252"/>
      <c r="D1393" s="248" t="s">
        <v>195</v>
      </c>
      <c r="E1393" s="253" t="s">
        <v>21</v>
      </c>
      <c r="F1393" s="254" t="s">
        <v>1883</v>
      </c>
      <c r="G1393" s="252"/>
      <c r="H1393" s="255">
        <v>20.399999999999999</v>
      </c>
      <c r="I1393" s="256"/>
      <c r="J1393" s="252"/>
      <c r="K1393" s="252"/>
      <c r="L1393" s="257"/>
      <c r="M1393" s="258"/>
      <c r="N1393" s="259"/>
      <c r="O1393" s="259"/>
      <c r="P1393" s="259"/>
      <c r="Q1393" s="259"/>
      <c r="R1393" s="259"/>
      <c r="S1393" s="259"/>
      <c r="T1393" s="260"/>
      <c r="AT1393" s="261" t="s">
        <v>195</v>
      </c>
      <c r="AU1393" s="261" t="s">
        <v>85</v>
      </c>
      <c r="AV1393" s="12" t="s">
        <v>85</v>
      </c>
      <c r="AW1393" s="12" t="s">
        <v>39</v>
      </c>
      <c r="AX1393" s="12" t="s">
        <v>76</v>
      </c>
      <c r="AY1393" s="261" t="s">
        <v>184</v>
      </c>
    </row>
    <row r="1394" s="12" customFormat="1">
      <c r="B1394" s="251"/>
      <c r="C1394" s="252"/>
      <c r="D1394" s="248" t="s">
        <v>195</v>
      </c>
      <c r="E1394" s="253" t="s">
        <v>21</v>
      </c>
      <c r="F1394" s="254" t="s">
        <v>1884</v>
      </c>
      <c r="G1394" s="252"/>
      <c r="H1394" s="255">
        <v>18.550000000000001</v>
      </c>
      <c r="I1394" s="256"/>
      <c r="J1394" s="252"/>
      <c r="K1394" s="252"/>
      <c r="L1394" s="257"/>
      <c r="M1394" s="258"/>
      <c r="N1394" s="259"/>
      <c r="O1394" s="259"/>
      <c r="P1394" s="259"/>
      <c r="Q1394" s="259"/>
      <c r="R1394" s="259"/>
      <c r="S1394" s="259"/>
      <c r="T1394" s="260"/>
      <c r="AT1394" s="261" t="s">
        <v>195</v>
      </c>
      <c r="AU1394" s="261" t="s">
        <v>85</v>
      </c>
      <c r="AV1394" s="12" t="s">
        <v>85</v>
      </c>
      <c r="AW1394" s="12" t="s">
        <v>39</v>
      </c>
      <c r="AX1394" s="12" t="s">
        <v>76</v>
      </c>
      <c r="AY1394" s="261" t="s">
        <v>184</v>
      </c>
    </row>
    <row r="1395" s="12" customFormat="1">
      <c r="B1395" s="251"/>
      <c r="C1395" s="252"/>
      <c r="D1395" s="248" t="s">
        <v>195</v>
      </c>
      <c r="E1395" s="253" t="s">
        <v>21</v>
      </c>
      <c r="F1395" s="254" t="s">
        <v>1885</v>
      </c>
      <c r="G1395" s="252"/>
      <c r="H1395" s="255">
        <v>10.08</v>
      </c>
      <c r="I1395" s="256"/>
      <c r="J1395" s="252"/>
      <c r="K1395" s="252"/>
      <c r="L1395" s="257"/>
      <c r="M1395" s="258"/>
      <c r="N1395" s="259"/>
      <c r="O1395" s="259"/>
      <c r="P1395" s="259"/>
      <c r="Q1395" s="259"/>
      <c r="R1395" s="259"/>
      <c r="S1395" s="259"/>
      <c r="T1395" s="260"/>
      <c r="AT1395" s="261" t="s">
        <v>195</v>
      </c>
      <c r="AU1395" s="261" t="s">
        <v>85</v>
      </c>
      <c r="AV1395" s="12" t="s">
        <v>85</v>
      </c>
      <c r="AW1395" s="12" t="s">
        <v>39</v>
      </c>
      <c r="AX1395" s="12" t="s">
        <v>76</v>
      </c>
      <c r="AY1395" s="261" t="s">
        <v>184</v>
      </c>
    </row>
    <row r="1396" s="12" customFormat="1">
      <c r="B1396" s="251"/>
      <c r="C1396" s="252"/>
      <c r="D1396" s="248" t="s">
        <v>195</v>
      </c>
      <c r="E1396" s="253" t="s">
        <v>21</v>
      </c>
      <c r="F1396" s="254" t="s">
        <v>1886</v>
      </c>
      <c r="G1396" s="252"/>
      <c r="H1396" s="255">
        <v>15.351000000000001</v>
      </c>
      <c r="I1396" s="256"/>
      <c r="J1396" s="252"/>
      <c r="K1396" s="252"/>
      <c r="L1396" s="257"/>
      <c r="M1396" s="258"/>
      <c r="N1396" s="259"/>
      <c r="O1396" s="259"/>
      <c r="P1396" s="259"/>
      <c r="Q1396" s="259"/>
      <c r="R1396" s="259"/>
      <c r="S1396" s="259"/>
      <c r="T1396" s="260"/>
      <c r="AT1396" s="261" t="s">
        <v>195</v>
      </c>
      <c r="AU1396" s="261" t="s">
        <v>85</v>
      </c>
      <c r="AV1396" s="12" t="s">
        <v>85</v>
      </c>
      <c r="AW1396" s="12" t="s">
        <v>39</v>
      </c>
      <c r="AX1396" s="12" t="s">
        <v>76</v>
      </c>
      <c r="AY1396" s="261" t="s">
        <v>184</v>
      </c>
    </row>
    <row r="1397" s="12" customFormat="1">
      <c r="B1397" s="251"/>
      <c r="C1397" s="252"/>
      <c r="D1397" s="248" t="s">
        <v>195</v>
      </c>
      <c r="E1397" s="253" t="s">
        <v>21</v>
      </c>
      <c r="F1397" s="254" t="s">
        <v>1887</v>
      </c>
      <c r="G1397" s="252"/>
      <c r="H1397" s="255">
        <v>6.9500000000000002</v>
      </c>
      <c r="I1397" s="256"/>
      <c r="J1397" s="252"/>
      <c r="K1397" s="252"/>
      <c r="L1397" s="257"/>
      <c r="M1397" s="258"/>
      <c r="N1397" s="259"/>
      <c r="O1397" s="259"/>
      <c r="P1397" s="259"/>
      <c r="Q1397" s="259"/>
      <c r="R1397" s="259"/>
      <c r="S1397" s="259"/>
      <c r="T1397" s="260"/>
      <c r="AT1397" s="261" t="s">
        <v>195</v>
      </c>
      <c r="AU1397" s="261" t="s">
        <v>85</v>
      </c>
      <c r="AV1397" s="12" t="s">
        <v>85</v>
      </c>
      <c r="AW1397" s="12" t="s">
        <v>39</v>
      </c>
      <c r="AX1397" s="12" t="s">
        <v>76</v>
      </c>
      <c r="AY1397" s="261" t="s">
        <v>184</v>
      </c>
    </row>
    <row r="1398" s="12" customFormat="1">
      <c r="B1398" s="251"/>
      <c r="C1398" s="252"/>
      <c r="D1398" s="248" t="s">
        <v>195</v>
      </c>
      <c r="E1398" s="253" t="s">
        <v>21</v>
      </c>
      <c r="F1398" s="254" t="s">
        <v>1888</v>
      </c>
      <c r="G1398" s="252"/>
      <c r="H1398" s="255">
        <v>11.255000000000001</v>
      </c>
      <c r="I1398" s="256"/>
      <c r="J1398" s="252"/>
      <c r="K1398" s="252"/>
      <c r="L1398" s="257"/>
      <c r="M1398" s="258"/>
      <c r="N1398" s="259"/>
      <c r="O1398" s="259"/>
      <c r="P1398" s="259"/>
      <c r="Q1398" s="259"/>
      <c r="R1398" s="259"/>
      <c r="S1398" s="259"/>
      <c r="T1398" s="260"/>
      <c r="AT1398" s="261" t="s">
        <v>195</v>
      </c>
      <c r="AU1398" s="261" t="s">
        <v>85</v>
      </c>
      <c r="AV1398" s="12" t="s">
        <v>85</v>
      </c>
      <c r="AW1398" s="12" t="s">
        <v>39</v>
      </c>
      <c r="AX1398" s="12" t="s">
        <v>76</v>
      </c>
      <c r="AY1398" s="261" t="s">
        <v>184</v>
      </c>
    </row>
    <row r="1399" s="13" customFormat="1">
      <c r="B1399" s="262"/>
      <c r="C1399" s="263"/>
      <c r="D1399" s="248" t="s">
        <v>195</v>
      </c>
      <c r="E1399" s="264" t="s">
        <v>21</v>
      </c>
      <c r="F1399" s="265" t="s">
        <v>395</v>
      </c>
      <c r="G1399" s="263"/>
      <c r="H1399" s="264" t="s">
        <v>21</v>
      </c>
      <c r="I1399" s="266"/>
      <c r="J1399" s="263"/>
      <c r="K1399" s="263"/>
      <c r="L1399" s="267"/>
      <c r="M1399" s="268"/>
      <c r="N1399" s="269"/>
      <c r="O1399" s="269"/>
      <c r="P1399" s="269"/>
      <c r="Q1399" s="269"/>
      <c r="R1399" s="269"/>
      <c r="S1399" s="269"/>
      <c r="T1399" s="270"/>
      <c r="AT1399" s="271" t="s">
        <v>195</v>
      </c>
      <c r="AU1399" s="271" t="s">
        <v>85</v>
      </c>
      <c r="AV1399" s="13" t="s">
        <v>83</v>
      </c>
      <c r="AW1399" s="13" t="s">
        <v>39</v>
      </c>
      <c r="AX1399" s="13" t="s">
        <v>76</v>
      </c>
      <c r="AY1399" s="271" t="s">
        <v>184</v>
      </c>
    </row>
    <row r="1400" s="12" customFormat="1">
      <c r="B1400" s="251"/>
      <c r="C1400" s="252"/>
      <c r="D1400" s="248" t="s">
        <v>195</v>
      </c>
      <c r="E1400" s="253" t="s">
        <v>21</v>
      </c>
      <c r="F1400" s="254" t="s">
        <v>1882</v>
      </c>
      <c r="G1400" s="252"/>
      <c r="H1400" s="255">
        <v>18.652000000000001</v>
      </c>
      <c r="I1400" s="256"/>
      <c r="J1400" s="252"/>
      <c r="K1400" s="252"/>
      <c r="L1400" s="257"/>
      <c r="M1400" s="258"/>
      <c r="N1400" s="259"/>
      <c r="O1400" s="259"/>
      <c r="P1400" s="259"/>
      <c r="Q1400" s="259"/>
      <c r="R1400" s="259"/>
      <c r="S1400" s="259"/>
      <c r="T1400" s="260"/>
      <c r="AT1400" s="261" t="s">
        <v>195</v>
      </c>
      <c r="AU1400" s="261" t="s">
        <v>85</v>
      </c>
      <c r="AV1400" s="12" t="s">
        <v>85</v>
      </c>
      <c r="AW1400" s="12" t="s">
        <v>39</v>
      </c>
      <c r="AX1400" s="12" t="s">
        <v>76</v>
      </c>
      <c r="AY1400" s="261" t="s">
        <v>184</v>
      </c>
    </row>
    <row r="1401" s="12" customFormat="1">
      <c r="B1401" s="251"/>
      <c r="C1401" s="252"/>
      <c r="D1401" s="248" t="s">
        <v>195</v>
      </c>
      <c r="E1401" s="253" t="s">
        <v>21</v>
      </c>
      <c r="F1401" s="254" t="s">
        <v>1883</v>
      </c>
      <c r="G1401" s="252"/>
      <c r="H1401" s="255">
        <v>20.399999999999999</v>
      </c>
      <c r="I1401" s="256"/>
      <c r="J1401" s="252"/>
      <c r="K1401" s="252"/>
      <c r="L1401" s="257"/>
      <c r="M1401" s="258"/>
      <c r="N1401" s="259"/>
      <c r="O1401" s="259"/>
      <c r="P1401" s="259"/>
      <c r="Q1401" s="259"/>
      <c r="R1401" s="259"/>
      <c r="S1401" s="259"/>
      <c r="T1401" s="260"/>
      <c r="AT1401" s="261" t="s">
        <v>195</v>
      </c>
      <c r="AU1401" s="261" t="s">
        <v>85</v>
      </c>
      <c r="AV1401" s="12" t="s">
        <v>85</v>
      </c>
      <c r="AW1401" s="12" t="s">
        <v>39</v>
      </c>
      <c r="AX1401" s="12" t="s">
        <v>76</v>
      </c>
      <c r="AY1401" s="261" t="s">
        <v>184</v>
      </c>
    </row>
    <row r="1402" s="12" customFormat="1">
      <c r="B1402" s="251"/>
      <c r="C1402" s="252"/>
      <c r="D1402" s="248" t="s">
        <v>195</v>
      </c>
      <c r="E1402" s="253" t="s">
        <v>21</v>
      </c>
      <c r="F1402" s="254" t="s">
        <v>1884</v>
      </c>
      <c r="G1402" s="252"/>
      <c r="H1402" s="255">
        <v>18.550000000000001</v>
      </c>
      <c r="I1402" s="256"/>
      <c r="J1402" s="252"/>
      <c r="K1402" s="252"/>
      <c r="L1402" s="257"/>
      <c r="M1402" s="258"/>
      <c r="N1402" s="259"/>
      <c r="O1402" s="259"/>
      <c r="P1402" s="259"/>
      <c r="Q1402" s="259"/>
      <c r="R1402" s="259"/>
      <c r="S1402" s="259"/>
      <c r="T1402" s="260"/>
      <c r="AT1402" s="261" t="s">
        <v>195</v>
      </c>
      <c r="AU1402" s="261" t="s">
        <v>85</v>
      </c>
      <c r="AV1402" s="12" t="s">
        <v>85</v>
      </c>
      <c r="AW1402" s="12" t="s">
        <v>39</v>
      </c>
      <c r="AX1402" s="12" t="s">
        <v>76</v>
      </c>
      <c r="AY1402" s="261" t="s">
        <v>184</v>
      </c>
    </row>
    <row r="1403" s="12" customFormat="1">
      <c r="B1403" s="251"/>
      <c r="C1403" s="252"/>
      <c r="D1403" s="248" t="s">
        <v>195</v>
      </c>
      <c r="E1403" s="253" t="s">
        <v>21</v>
      </c>
      <c r="F1403" s="254" t="s">
        <v>1885</v>
      </c>
      <c r="G1403" s="252"/>
      <c r="H1403" s="255">
        <v>10.08</v>
      </c>
      <c r="I1403" s="256"/>
      <c r="J1403" s="252"/>
      <c r="K1403" s="252"/>
      <c r="L1403" s="257"/>
      <c r="M1403" s="258"/>
      <c r="N1403" s="259"/>
      <c r="O1403" s="259"/>
      <c r="P1403" s="259"/>
      <c r="Q1403" s="259"/>
      <c r="R1403" s="259"/>
      <c r="S1403" s="259"/>
      <c r="T1403" s="260"/>
      <c r="AT1403" s="261" t="s">
        <v>195</v>
      </c>
      <c r="AU1403" s="261" t="s">
        <v>85</v>
      </c>
      <c r="AV1403" s="12" t="s">
        <v>85</v>
      </c>
      <c r="AW1403" s="12" t="s">
        <v>39</v>
      </c>
      <c r="AX1403" s="12" t="s">
        <v>76</v>
      </c>
      <c r="AY1403" s="261" t="s">
        <v>184</v>
      </c>
    </row>
    <row r="1404" s="13" customFormat="1">
      <c r="B1404" s="262"/>
      <c r="C1404" s="263"/>
      <c r="D1404" s="248" t="s">
        <v>195</v>
      </c>
      <c r="E1404" s="264" t="s">
        <v>21</v>
      </c>
      <c r="F1404" s="265" t="s">
        <v>395</v>
      </c>
      <c r="G1404" s="263"/>
      <c r="H1404" s="264" t="s">
        <v>21</v>
      </c>
      <c r="I1404" s="266"/>
      <c r="J1404" s="263"/>
      <c r="K1404" s="263"/>
      <c r="L1404" s="267"/>
      <c r="M1404" s="268"/>
      <c r="N1404" s="269"/>
      <c r="O1404" s="269"/>
      <c r="P1404" s="269"/>
      <c r="Q1404" s="269"/>
      <c r="R1404" s="269"/>
      <c r="S1404" s="269"/>
      <c r="T1404" s="270"/>
      <c r="AT1404" s="271" t="s">
        <v>195</v>
      </c>
      <c r="AU1404" s="271" t="s">
        <v>85</v>
      </c>
      <c r="AV1404" s="13" t="s">
        <v>83</v>
      </c>
      <c r="AW1404" s="13" t="s">
        <v>39</v>
      </c>
      <c r="AX1404" s="13" t="s">
        <v>76</v>
      </c>
      <c r="AY1404" s="271" t="s">
        <v>184</v>
      </c>
    </row>
    <row r="1405" s="12" customFormat="1">
      <c r="B1405" s="251"/>
      <c r="C1405" s="252"/>
      <c r="D1405" s="248" t="s">
        <v>195</v>
      </c>
      <c r="E1405" s="253" t="s">
        <v>21</v>
      </c>
      <c r="F1405" s="254" t="s">
        <v>1889</v>
      </c>
      <c r="G1405" s="252"/>
      <c r="H1405" s="255">
        <v>16.242999999999999</v>
      </c>
      <c r="I1405" s="256"/>
      <c r="J1405" s="252"/>
      <c r="K1405" s="252"/>
      <c r="L1405" s="257"/>
      <c r="M1405" s="258"/>
      <c r="N1405" s="259"/>
      <c r="O1405" s="259"/>
      <c r="P1405" s="259"/>
      <c r="Q1405" s="259"/>
      <c r="R1405" s="259"/>
      <c r="S1405" s="259"/>
      <c r="T1405" s="260"/>
      <c r="AT1405" s="261" t="s">
        <v>195</v>
      </c>
      <c r="AU1405" s="261" t="s">
        <v>85</v>
      </c>
      <c r="AV1405" s="12" t="s">
        <v>85</v>
      </c>
      <c r="AW1405" s="12" t="s">
        <v>39</v>
      </c>
      <c r="AX1405" s="12" t="s">
        <v>76</v>
      </c>
      <c r="AY1405" s="261" t="s">
        <v>184</v>
      </c>
    </row>
    <row r="1406" s="12" customFormat="1">
      <c r="B1406" s="251"/>
      <c r="C1406" s="252"/>
      <c r="D1406" s="248" t="s">
        <v>195</v>
      </c>
      <c r="E1406" s="253" t="s">
        <v>21</v>
      </c>
      <c r="F1406" s="254" t="s">
        <v>1890</v>
      </c>
      <c r="G1406" s="252"/>
      <c r="H1406" s="255">
        <v>18.202999999999999</v>
      </c>
      <c r="I1406" s="256"/>
      <c r="J1406" s="252"/>
      <c r="K1406" s="252"/>
      <c r="L1406" s="257"/>
      <c r="M1406" s="258"/>
      <c r="N1406" s="259"/>
      <c r="O1406" s="259"/>
      <c r="P1406" s="259"/>
      <c r="Q1406" s="259"/>
      <c r="R1406" s="259"/>
      <c r="S1406" s="259"/>
      <c r="T1406" s="260"/>
      <c r="AT1406" s="261" t="s">
        <v>195</v>
      </c>
      <c r="AU1406" s="261" t="s">
        <v>85</v>
      </c>
      <c r="AV1406" s="12" t="s">
        <v>85</v>
      </c>
      <c r="AW1406" s="12" t="s">
        <v>39</v>
      </c>
      <c r="AX1406" s="12" t="s">
        <v>76</v>
      </c>
      <c r="AY1406" s="261" t="s">
        <v>184</v>
      </c>
    </row>
    <row r="1407" s="12" customFormat="1">
      <c r="B1407" s="251"/>
      <c r="C1407" s="252"/>
      <c r="D1407" s="248" t="s">
        <v>195</v>
      </c>
      <c r="E1407" s="253" t="s">
        <v>21</v>
      </c>
      <c r="F1407" s="254" t="s">
        <v>1886</v>
      </c>
      <c r="G1407" s="252"/>
      <c r="H1407" s="255">
        <v>15.351000000000001</v>
      </c>
      <c r="I1407" s="256"/>
      <c r="J1407" s="252"/>
      <c r="K1407" s="252"/>
      <c r="L1407" s="257"/>
      <c r="M1407" s="258"/>
      <c r="N1407" s="259"/>
      <c r="O1407" s="259"/>
      <c r="P1407" s="259"/>
      <c r="Q1407" s="259"/>
      <c r="R1407" s="259"/>
      <c r="S1407" s="259"/>
      <c r="T1407" s="260"/>
      <c r="AT1407" s="261" t="s">
        <v>195</v>
      </c>
      <c r="AU1407" s="261" t="s">
        <v>85</v>
      </c>
      <c r="AV1407" s="12" t="s">
        <v>85</v>
      </c>
      <c r="AW1407" s="12" t="s">
        <v>39</v>
      </c>
      <c r="AX1407" s="12" t="s">
        <v>76</v>
      </c>
      <c r="AY1407" s="261" t="s">
        <v>184</v>
      </c>
    </row>
    <row r="1408" s="12" customFormat="1">
      <c r="B1408" s="251"/>
      <c r="C1408" s="252"/>
      <c r="D1408" s="248" t="s">
        <v>195</v>
      </c>
      <c r="E1408" s="253" t="s">
        <v>21</v>
      </c>
      <c r="F1408" s="254" t="s">
        <v>1887</v>
      </c>
      <c r="G1408" s="252"/>
      <c r="H1408" s="255">
        <v>6.9500000000000002</v>
      </c>
      <c r="I1408" s="256"/>
      <c r="J1408" s="252"/>
      <c r="K1408" s="252"/>
      <c r="L1408" s="257"/>
      <c r="M1408" s="258"/>
      <c r="N1408" s="259"/>
      <c r="O1408" s="259"/>
      <c r="P1408" s="259"/>
      <c r="Q1408" s="259"/>
      <c r="R1408" s="259"/>
      <c r="S1408" s="259"/>
      <c r="T1408" s="260"/>
      <c r="AT1408" s="261" t="s">
        <v>195</v>
      </c>
      <c r="AU1408" s="261" t="s">
        <v>85</v>
      </c>
      <c r="AV1408" s="12" t="s">
        <v>85</v>
      </c>
      <c r="AW1408" s="12" t="s">
        <v>39</v>
      </c>
      <c r="AX1408" s="12" t="s">
        <v>76</v>
      </c>
      <c r="AY1408" s="261" t="s">
        <v>184</v>
      </c>
    </row>
    <row r="1409" s="12" customFormat="1">
      <c r="B1409" s="251"/>
      <c r="C1409" s="252"/>
      <c r="D1409" s="248" t="s">
        <v>195</v>
      </c>
      <c r="E1409" s="253" t="s">
        <v>21</v>
      </c>
      <c r="F1409" s="254" t="s">
        <v>1888</v>
      </c>
      <c r="G1409" s="252"/>
      <c r="H1409" s="255">
        <v>11.255000000000001</v>
      </c>
      <c r="I1409" s="256"/>
      <c r="J1409" s="252"/>
      <c r="K1409" s="252"/>
      <c r="L1409" s="257"/>
      <c r="M1409" s="258"/>
      <c r="N1409" s="259"/>
      <c r="O1409" s="259"/>
      <c r="P1409" s="259"/>
      <c r="Q1409" s="259"/>
      <c r="R1409" s="259"/>
      <c r="S1409" s="259"/>
      <c r="T1409" s="260"/>
      <c r="AT1409" s="261" t="s">
        <v>195</v>
      </c>
      <c r="AU1409" s="261" t="s">
        <v>85</v>
      </c>
      <c r="AV1409" s="12" t="s">
        <v>85</v>
      </c>
      <c r="AW1409" s="12" t="s">
        <v>39</v>
      </c>
      <c r="AX1409" s="12" t="s">
        <v>76</v>
      </c>
      <c r="AY1409" s="261" t="s">
        <v>184</v>
      </c>
    </row>
    <row r="1410" s="14" customFormat="1">
      <c r="B1410" s="272"/>
      <c r="C1410" s="273"/>
      <c r="D1410" s="248" t="s">
        <v>195</v>
      </c>
      <c r="E1410" s="274" t="s">
        <v>21</v>
      </c>
      <c r="F1410" s="275" t="s">
        <v>211</v>
      </c>
      <c r="G1410" s="273"/>
      <c r="H1410" s="276">
        <v>535.96299999999997</v>
      </c>
      <c r="I1410" s="277"/>
      <c r="J1410" s="273"/>
      <c r="K1410" s="273"/>
      <c r="L1410" s="278"/>
      <c r="M1410" s="279"/>
      <c r="N1410" s="280"/>
      <c r="O1410" s="280"/>
      <c r="P1410" s="280"/>
      <c r="Q1410" s="280"/>
      <c r="R1410" s="280"/>
      <c r="S1410" s="280"/>
      <c r="T1410" s="281"/>
      <c r="AT1410" s="282" t="s">
        <v>195</v>
      </c>
      <c r="AU1410" s="282" t="s">
        <v>85</v>
      </c>
      <c r="AV1410" s="14" t="s">
        <v>191</v>
      </c>
      <c r="AW1410" s="14" t="s">
        <v>39</v>
      </c>
      <c r="AX1410" s="14" t="s">
        <v>83</v>
      </c>
      <c r="AY1410" s="282" t="s">
        <v>184</v>
      </c>
    </row>
    <row r="1411" s="1" customFormat="1" ht="16.5" customHeight="1">
      <c r="B1411" s="47"/>
      <c r="C1411" s="283" t="s">
        <v>1891</v>
      </c>
      <c r="D1411" s="283" t="s">
        <v>303</v>
      </c>
      <c r="E1411" s="284" t="s">
        <v>1892</v>
      </c>
      <c r="F1411" s="285" t="s">
        <v>1893</v>
      </c>
      <c r="G1411" s="286" t="s">
        <v>189</v>
      </c>
      <c r="H1411" s="287">
        <v>546.68200000000002</v>
      </c>
      <c r="I1411" s="288"/>
      <c r="J1411" s="289">
        <f>ROUND(I1411*H1411,2)</f>
        <v>0</v>
      </c>
      <c r="K1411" s="285" t="s">
        <v>190</v>
      </c>
      <c r="L1411" s="290"/>
      <c r="M1411" s="291" t="s">
        <v>21</v>
      </c>
      <c r="N1411" s="292" t="s">
        <v>47</v>
      </c>
      <c r="O1411" s="48"/>
      <c r="P1411" s="245">
        <f>O1411*H1411</f>
        <v>0</v>
      </c>
      <c r="Q1411" s="245">
        <v>0.00029999999999999997</v>
      </c>
      <c r="R1411" s="245">
        <f>Q1411*H1411</f>
        <v>0.1640046</v>
      </c>
      <c r="S1411" s="245">
        <v>0</v>
      </c>
      <c r="T1411" s="246">
        <f>S1411*H1411</f>
        <v>0</v>
      </c>
      <c r="AR1411" s="25" t="s">
        <v>386</v>
      </c>
      <c r="AT1411" s="25" t="s">
        <v>303</v>
      </c>
      <c r="AU1411" s="25" t="s">
        <v>85</v>
      </c>
      <c r="AY1411" s="25" t="s">
        <v>184</v>
      </c>
      <c r="BE1411" s="247">
        <f>IF(N1411="základní",J1411,0)</f>
        <v>0</v>
      </c>
      <c r="BF1411" s="247">
        <f>IF(N1411="snížená",J1411,0)</f>
        <v>0</v>
      </c>
      <c r="BG1411" s="247">
        <f>IF(N1411="zákl. přenesená",J1411,0)</f>
        <v>0</v>
      </c>
      <c r="BH1411" s="247">
        <f>IF(N1411="sníž. přenesená",J1411,0)</f>
        <v>0</v>
      </c>
      <c r="BI1411" s="247">
        <f>IF(N1411="nulová",J1411,0)</f>
        <v>0</v>
      </c>
      <c r="BJ1411" s="25" t="s">
        <v>83</v>
      </c>
      <c r="BK1411" s="247">
        <f>ROUND(I1411*H1411,2)</f>
        <v>0</v>
      </c>
      <c r="BL1411" s="25" t="s">
        <v>284</v>
      </c>
      <c r="BM1411" s="25" t="s">
        <v>1894</v>
      </c>
    </row>
    <row r="1412" s="12" customFormat="1">
      <c r="B1412" s="251"/>
      <c r="C1412" s="252"/>
      <c r="D1412" s="248" t="s">
        <v>195</v>
      </c>
      <c r="E1412" s="253" t="s">
        <v>21</v>
      </c>
      <c r="F1412" s="254" t="s">
        <v>1895</v>
      </c>
      <c r="G1412" s="252"/>
      <c r="H1412" s="255">
        <v>546.68200000000002</v>
      </c>
      <c r="I1412" s="256"/>
      <c r="J1412" s="252"/>
      <c r="K1412" s="252"/>
      <c r="L1412" s="257"/>
      <c r="M1412" s="258"/>
      <c r="N1412" s="259"/>
      <c r="O1412" s="259"/>
      <c r="P1412" s="259"/>
      <c r="Q1412" s="259"/>
      <c r="R1412" s="259"/>
      <c r="S1412" s="259"/>
      <c r="T1412" s="260"/>
      <c r="AT1412" s="261" t="s">
        <v>195</v>
      </c>
      <c r="AU1412" s="261" t="s">
        <v>85</v>
      </c>
      <c r="AV1412" s="12" t="s">
        <v>85</v>
      </c>
      <c r="AW1412" s="12" t="s">
        <v>39</v>
      </c>
      <c r="AX1412" s="12" t="s">
        <v>83</v>
      </c>
      <c r="AY1412" s="261" t="s">
        <v>184</v>
      </c>
    </row>
    <row r="1413" s="1" customFormat="1" ht="25.5" customHeight="1">
      <c r="B1413" s="47"/>
      <c r="C1413" s="236" t="s">
        <v>1896</v>
      </c>
      <c r="D1413" s="236" t="s">
        <v>186</v>
      </c>
      <c r="E1413" s="237" t="s">
        <v>1897</v>
      </c>
      <c r="F1413" s="238" t="s">
        <v>1898</v>
      </c>
      <c r="G1413" s="239" t="s">
        <v>315</v>
      </c>
      <c r="H1413" s="240">
        <v>58.656999999999996</v>
      </c>
      <c r="I1413" s="241"/>
      <c r="J1413" s="242">
        <f>ROUND(I1413*H1413,2)</f>
        <v>0</v>
      </c>
      <c r="K1413" s="238" t="s">
        <v>190</v>
      </c>
      <c r="L1413" s="73"/>
      <c r="M1413" s="243" t="s">
        <v>21</v>
      </c>
      <c r="N1413" s="244" t="s">
        <v>47</v>
      </c>
      <c r="O1413" s="48"/>
      <c r="P1413" s="245">
        <f>O1413*H1413</f>
        <v>0</v>
      </c>
      <c r="Q1413" s="245">
        <v>0</v>
      </c>
      <c r="R1413" s="245">
        <f>Q1413*H1413</f>
        <v>0</v>
      </c>
      <c r="S1413" s="245">
        <v>0</v>
      </c>
      <c r="T1413" s="246">
        <f>S1413*H1413</f>
        <v>0</v>
      </c>
      <c r="AR1413" s="25" t="s">
        <v>284</v>
      </c>
      <c r="AT1413" s="25" t="s">
        <v>186</v>
      </c>
      <c r="AU1413" s="25" t="s">
        <v>85</v>
      </c>
      <c r="AY1413" s="25" t="s">
        <v>184</v>
      </c>
      <c r="BE1413" s="247">
        <f>IF(N1413="základní",J1413,0)</f>
        <v>0</v>
      </c>
      <c r="BF1413" s="247">
        <f>IF(N1413="snížená",J1413,0)</f>
        <v>0</v>
      </c>
      <c r="BG1413" s="247">
        <f>IF(N1413="zákl. přenesená",J1413,0)</f>
        <v>0</v>
      </c>
      <c r="BH1413" s="247">
        <f>IF(N1413="sníž. přenesená",J1413,0)</f>
        <v>0</v>
      </c>
      <c r="BI1413" s="247">
        <f>IF(N1413="nulová",J1413,0)</f>
        <v>0</v>
      </c>
      <c r="BJ1413" s="25" t="s">
        <v>83</v>
      </c>
      <c r="BK1413" s="247">
        <f>ROUND(I1413*H1413,2)</f>
        <v>0</v>
      </c>
      <c r="BL1413" s="25" t="s">
        <v>284</v>
      </c>
      <c r="BM1413" s="25" t="s">
        <v>1899</v>
      </c>
    </row>
    <row r="1414" s="1" customFormat="1">
      <c r="B1414" s="47"/>
      <c r="C1414" s="75"/>
      <c r="D1414" s="248" t="s">
        <v>193</v>
      </c>
      <c r="E1414" s="75"/>
      <c r="F1414" s="249" t="s">
        <v>1900</v>
      </c>
      <c r="G1414" s="75"/>
      <c r="H1414" s="75"/>
      <c r="I1414" s="204"/>
      <c r="J1414" s="75"/>
      <c r="K1414" s="75"/>
      <c r="L1414" s="73"/>
      <c r="M1414" s="250"/>
      <c r="N1414" s="48"/>
      <c r="O1414" s="48"/>
      <c r="P1414" s="48"/>
      <c r="Q1414" s="48"/>
      <c r="R1414" s="48"/>
      <c r="S1414" s="48"/>
      <c r="T1414" s="96"/>
      <c r="AT1414" s="25" t="s">
        <v>193</v>
      </c>
      <c r="AU1414" s="25" t="s">
        <v>85</v>
      </c>
    </row>
    <row r="1415" s="13" customFormat="1">
      <c r="B1415" s="262"/>
      <c r="C1415" s="263"/>
      <c r="D1415" s="248" t="s">
        <v>195</v>
      </c>
      <c r="E1415" s="264" t="s">
        <v>21</v>
      </c>
      <c r="F1415" s="265" t="s">
        <v>395</v>
      </c>
      <c r="G1415" s="263"/>
      <c r="H1415" s="264" t="s">
        <v>21</v>
      </c>
      <c r="I1415" s="266"/>
      <c r="J1415" s="263"/>
      <c r="K1415" s="263"/>
      <c r="L1415" s="267"/>
      <c r="M1415" s="268"/>
      <c r="N1415" s="269"/>
      <c r="O1415" s="269"/>
      <c r="P1415" s="269"/>
      <c r="Q1415" s="269"/>
      <c r="R1415" s="269"/>
      <c r="S1415" s="269"/>
      <c r="T1415" s="270"/>
      <c r="AT1415" s="271" t="s">
        <v>195</v>
      </c>
      <c r="AU1415" s="271" t="s">
        <v>85</v>
      </c>
      <c r="AV1415" s="13" t="s">
        <v>83</v>
      </c>
      <c r="AW1415" s="13" t="s">
        <v>39</v>
      </c>
      <c r="AX1415" s="13" t="s">
        <v>76</v>
      </c>
      <c r="AY1415" s="271" t="s">
        <v>184</v>
      </c>
    </row>
    <row r="1416" s="13" customFormat="1">
      <c r="B1416" s="262"/>
      <c r="C1416" s="263"/>
      <c r="D1416" s="248" t="s">
        <v>195</v>
      </c>
      <c r="E1416" s="264" t="s">
        <v>21</v>
      </c>
      <c r="F1416" s="265" t="s">
        <v>1901</v>
      </c>
      <c r="G1416" s="263"/>
      <c r="H1416" s="264" t="s">
        <v>21</v>
      </c>
      <c r="I1416" s="266"/>
      <c r="J1416" s="263"/>
      <c r="K1416" s="263"/>
      <c r="L1416" s="267"/>
      <c r="M1416" s="268"/>
      <c r="N1416" s="269"/>
      <c r="O1416" s="269"/>
      <c r="P1416" s="269"/>
      <c r="Q1416" s="269"/>
      <c r="R1416" s="269"/>
      <c r="S1416" s="269"/>
      <c r="T1416" s="270"/>
      <c r="AT1416" s="271" t="s">
        <v>195</v>
      </c>
      <c r="AU1416" s="271" t="s">
        <v>85</v>
      </c>
      <c r="AV1416" s="13" t="s">
        <v>83</v>
      </c>
      <c r="AW1416" s="13" t="s">
        <v>39</v>
      </c>
      <c r="AX1416" s="13" t="s">
        <v>76</v>
      </c>
      <c r="AY1416" s="271" t="s">
        <v>184</v>
      </c>
    </row>
    <row r="1417" s="12" customFormat="1">
      <c r="B1417" s="251"/>
      <c r="C1417" s="252"/>
      <c r="D1417" s="248" t="s">
        <v>195</v>
      </c>
      <c r="E1417" s="253" t="s">
        <v>21</v>
      </c>
      <c r="F1417" s="254" t="s">
        <v>1902</v>
      </c>
      <c r="G1417" s="252"/>
      <c r="H1417" s="255">
        <v>35.970999999999997</v>
      </c>
      <c r="I1417" s="256"/>
      <c r="J1417" s="252"/>
      <c r="K1417" s="252"/>
      <c r="L1417" s="257"/>
      <c r="M1417" s="258"/>
      <c r="N1417" s="259"/>
      <c r="O1417" s="259"/>
      <c r="P1417" s="259"/>
      <c r="Q1417" s="259"/>
      <c r="R1417" s="259"/>
      <c r="S1417" s="259"/>
      <c r="T1417" s="260"/>
      <c r="AT1417" s="261" t="s">
        <v>195</v>
      </c>
      <c r="AU1417" s="261" t="s">
        <v>85</v>
      </c>
      <c r="AV1417" s="12" t="s">
        <v>85</v>
      </c>
      <c r="AW1417" s="12" t="s">
        <v>39</v>
      </c>
      <c r="AX1417" s="12" t="s">
        <v>76</v>
      </c>
      <c r="AY1417" s="261" t="s">
        <v>184</v>
      </c>
    </row>
    <row r="1418" s="12" customFormat="1">
      <c r="B1418" s="251"/>
      <c r="C1418" s="252"/>
      <c r="D1418" s="248" t="s">
        <v>195</v>
      </c>
      <c r="E1418" s="253" t="s">
        <v>21</v>
      </c>
      <c r="F1418" s="254" t="s">
        <v>1903</v>
      </c>
      <c r="G1418" s="252"/>
      <c r="H1418" s="255">
        <v>8.0830000000000002</v>
      </c>
      <c r="I1418" s="256"/>
      <c r="J1418" s="252"/>
      <c r="K1418" s="252"/>
      <c r="L1418" s="257"/>
      <c r="M1418" s="258"/>
      <c r="N1418" s="259"/>
      <c r="O1418" s="259"/>
      <c r="P1418" s="259"/>
      <c r="Q1418" s="259"/>
      <c r="R1418" s="259"/>
      <c r="S1418" s="259"/>
      <c r="T1418" s="260"/>
      <c r="AT1418" s="261" t="s">
        <v>195</v>
      </c>
      <c r="AU1418" s="261" t="s">
        <v>85</v>
      </c>
      <c r="AV1418" s="12" t="s">
        <v>85</v>
      </c>
      <c r="AW1418" s="12" t="s">
        <v>39</v>
      </c>
      <c r="AX1418" s="12" t="s">
        <v>76</v>
      </c>
      <c r="AY1418" s="261" t="s">
        <v>184</v>
      </c>
    </row>
    <row r="1419" s="12" customFormat="1">
      <c r="B1419" s="251"/>
      <c r="C1419" s="252"/>
      <c r="D1419" s="248" t="s">
        <v>195</v>
      </c>
      <c r="E1419" s="253" t="s">
        <v>21</v>
      </c>
      <c r="F1419" s="254" t="s">
        <v>1904</v>
      </c>
      <c r="G1419" s="252"/>
      <c r="H1419" s="255">
        <v>13.663</v>
      </c>
      <c r="I1419" s="256"/>
      <c r="J1419" s="252"/>
      <c r="K1419" s="252"/>
      <c r="L1419" s="257"/>
      <c r="M1419" s="258"/>
      <c r="N1419" s="259"/>
      <c r="O1419" s="259"/>
      <c r="P1419" s="259"/>
      <c r="Q1419" s="259"/>
      <c r="R1419" s="259"/>
      <c r="S1419" s="259"/>
      <c r="T1419" s="260"/>
      <c r="AT1419" s="261" t="s">
        <v>195</v>
      </c>
      <c r="AU1419" s="261" t="s">
        <v>85</v>
      </c>
      <c r="AV1419" s="12" t="s">
        <v>85</v>
      </c>
      <c r="AW1419" s="12" t="s">
        <v>39</v>
      </c>
      <c r="AX1419" s="12" t="s">
        <v>76</v>
      </c>
      <c r="AY1419" s="261" t="s">
        <v>184</v>
      </c>
    </row>
    <row r="1420" s="12" customFormat="1">
      <c r="B1420" s="251"/>
      <c r="C1420" s="252"/>
      <c r="D1420" s="248" t="s">
        <v>195</v>
      </c>
      <c r="E1420" s="253" t="s">
        <v>21</v>
      </c>
      <c r="F1420" s="254" t="s">
        <v>1905</v>
      </c>
      <c r="G1420" s="252"/>
      <c r="H1420" s="255">
        <v>0.93999999999999995</v>
      </c>
      <c r="I1420" s="256"/>
      <c r="J1420" s="252"/>
      <c r="K1420" s="252"/>
      <c r="L1420" s="257"/>
      <c r="M1420" s="258"/>
      <c r="N1420" s="259"/>
      <c r="O1420" s="259"/>
      <c r="P1420" s="259"/>
      <c r="Q1420" s="259"/>
      <c r="R1420" s="259"/>
      <c r="S1420" s="259"/>
      <c r="T1420" s="260"/>
      <c r="AT1420" s="261" t="s">
        <v>195</v>
      </c>
      <c r="AU1420" s="261" t="s">
        <v>85</v>
      </c>
      <c r="AV1420" s="12" t="s">
        <v>85</v>
      </c>
      <c r="AW1420" s="12" t="s">
        <v>39</v>
      </c>
      <c r="AX1420" s="12" t="s">
        <v>76</v>
      </c>
      <c r="AY1420" s="261" t="s">
        <v>184</v>
      </c>
    </row>
    <row r="1421" s="14" customFormat="1">
      <c r="B1421" s="272"/>
      <c r="C1421" s="273"/>
      <c r="D1421" s="248" t="s">
        <v>195</v>
      </c>
      <c r="E1421" s="274" t="s">
        <v>21</v>
      </c>
      <c r="F1421" s="275" t="s">
        <v>211</v>
      </c>
      <c r="G1421" s="273"/>
      <c r="H1421" s="276">
        <v>58.656999999999996</v>
      </c>
      <c r="I1421" s="277"/>
      <c r="J1421" s="273"/>
      <c r="K1421" s="273"/>
      <c r="L1421" s="278"/>
      <c r="M1421" s="279"/>
      <c r="N1421" s="280"/>
      <c r="O1421" s="280"/>
      <c r="P1421" s="280"/>
      <c r="Q1421" s="280"/>
      <c r="R1421" s="280"/>
      <c r="S1421" s="280"/>
      <c r="T1421" s="281"/>
      <c r="AT1421" s="282" t="s">
        <v>195</v>
      </c>
      <c r="AU1421" s="282" t="s">
        <v>85</v>
      </c>
      <c r="AV1421" s="14" t="s">
        <v>191</v>
      </c>
      <c r="AW1421" s="14" t="s">
        <v>39</v>
      </c>
      <c r="AX1421" s="14" t="s">
        <v>83</v>
      </c>
      <c r="AY1421" s="282" t="s">
        <v>184</v>
      </c>
    </row>
    <row r="1422" s="1" customFormat="1" ht="25.5" customHeight="1">
      <c r="B1422" s="47"/>
      <c r="C1422" s="283" t="s">
        <v>1906</v>
      </c>
      <c r="D1422" s="283" t="s">
        <v>303</v>
      </c>
      <c r="E1422" s="284" t="s">
        <v>1907</v>
      </c>
      <c r="F1422" s="285" t="s">
        <v>1908</v>
      </c>
      <c r="G1422" s="286" t="s">
        <v>315</v>
      </c>
      <c r="H1422" s="287">
        <v>394.05200000000002</v>
      </c>
      <c r="I1422" s="288"/>
      <c r="J1422" s="289">
        <f>ROUND(I1422*H1422,2)</f>
        <v>0</v>
      </c>
      <c r="K1422" s="285" t="s">
        <v>190</v>
      </c>
      <c r="L1422" s="290"/>
      <c r="M1422" s="291" t="s">
        <v>21</v>
      </c>
      <c r="N1422" s="292" t="s">
        <v>47</v>
      </c>
      <c r="O1422" s="48"/>
      <c r="P1422" s="245">
        <f>O1422*H1422</f>
        <v>0</v>
      </c>
      <c r="Q1422" s="245">
        <v>0.0050000000000000001</v>
      </c>
      <c r="R1422" s="245">
        <f>Q1422*H1422</f>
        <v>1.9702600000000001</v>
      </c>
      <c r="S1422" s="245">
        <v>0</v>
      </c>
      <c r="T1422" s="246">
        <f>S1422*H1422</f>
        <v>0</v>
      </c>
      <c r="AR1422" s="25" t="s">
        <v>386</v>
      </c>
      <c r="AT1422" s="25" t="s">
        <v>303</v>
      </c>
      <c r="AU1422" s="25" t="s">
        <v>85</v>
      </c>
      <c r="AY1422" s="25" t="s">
        <v>184</v>
      </c>
      <c r="BE1422" s="247">
        <f>IF(N1422="základní",J1422,0)</f>
        <v>0</v>
      </c>
      <c r="BF1422" s="247">
        <f>IF(N1422="snížená",J1422,0)</f>
        <v>0</v>
      </c>
      <c r="BG1422" s="247">
        <f>IF(N1422="zákl. přenesená",J1422,0)</f>
        <v>0</v>
      </c>
      <c r="BH1422" s="247">
        <f>IF(N1422="sníž. přenesená",J1422,0)</f>
        <v>0</v>
      </c>
      <c r="BI1422" s="247">
        <f>IF(N1422="nulová",J1422,0)</f>
        <v>0</v>
      </c>
      <c r="BJ1422" s="25" t="s">
        <v>83</v>
      </c>
      <c r="BK1422" s="247">
        <f>ROUND(I1422*H1422,2)</f>
        <v>0</v>
      </c>
      <c r="BL1422" s="25" t="s">
        <v>284</v>
      </c>
      <c r="BM1422" s="25" t="s">
        <v>1909</v>
      </c>
    </row>
    <row r="1423" s="12" customFormat="1">
      <c r="B1423" s="251"/>
      <c r="C1423" s="252"/>
      <c r="D1423" s="248" t="s">
        <v>195</v>
      </c>
      <c r="E1423" s="253" t="s">
        <v>21</v>
      </c>
      <c r="F1423" s="254" t="s">
        <v>1910</v>
      </c>
      <c r="G1423" s="252"/>
      <c r="H1423" s="255">
        <v>59.829999999999998</v>
      </c>
      <c r="I1423" s="256"/>
      <c r="J1423" s="252"/>
      <c r="K1423" s="252"/>
      <c r="L1423" s="257"/>
      <c r="M1423" s="258"/>
      <c r="N1423" s="259"/>
      <c r="O1423" s="259"/>
      <c r="P1423" s="259"/>
      <c r="Q1423" s="259"/>
      <c r="R1423" s="259"/>
      <c r="S1423" s="259"/>
      <c r="T1423" s="260"/>
      <c r="AT1423" s="261" t="s">
        <v>195</v>
      </c>
      <c r="AU1423" s="261" t="s">
        <v>85</v>
      </c>
      <c r="AV1423" s="12" t="s">
        <v>85</v>
      </c>
      <c r="AW1423" s="12" t="s">
        <v>39</v>
      </c>
      <c r="AX1423" s="12" t="s">
        <v>76</v>
      </c>
      <c r="AY1423" s="261" t="s">
        <v>184</v>
      </c>
    </row>
    <row r="1424" s="12" customFormat="1">
      <c r="B1424" s="251"/>
      <c r="C1424" s="252"/>
      <c r="D1424" s="248" t="s">
        <v>195</v>
      </c>
      <c r="E1424" s="253" t="s">
        <v>21</v>
      </c>
      <c r="F1424" s="254" t="s">
        <v>1911</v>
      </c>
      <c r="G1424" s="252"/>
      <c r="H1424" s="255">
        <v>20.120999999999999</v>
      </c>
      <c r="I1424" s="256"/>
      <c r="J1424" s="252"/>
      <c r="K1424" s="252"/>
      <c r="L1424" s="257"/>
      <c r="M1424" s="258"/>
      <c r="N1424" s="259"/>
      <c r="O1424" s="259"/>
      <c r="P1424" s="259"/>
      <c r="Q1424" s="259"/>
      <c r="R1424" s="259"/>
      <c r="S1424" s="259"/>
      <c r="T1424" s="260"/>
      <c r="AT1424" s="261" t="s">
        <v>195</v>
      </c>
      <c r="AU1424" s="261" t="s">
        <v>85</v>
      </c>
      <c r="AV1424" s="12" t="s">
        <v>85</v>
      </c>
      <c r="AW1424" s="12" t="s">
        <v>39</v>
      </c>
      <c r="AX1424" s="12" t="s">
        <v>76</v>
      </c>
      <c r="AY1424" s="261" t="s">
        <v>184</v>
      </c>
    </row>
    <row r="1425" s="12" customFormat="1">
      <c r="B1425" s="251"/>
      <c r="C1425" s="252"/>
      <c r="D1425" s="248" t="s">
        <v>195</v>
      </c>
      <c r="E1425" s="253" t="s">
        <v>21</v>
      </c>
      <c r="F1425" s="254" t="s">
        <v>1912</v>
      </c>
      <c r="G1425" s="252"/>
      <c r="H1425" s="255">
        <v>314.101</v>
      </c>
      <c r="I1425" s="256"/>
      <c r="J1425" s="252"/>
      <c r="K1425" s="252"/>
      <c r="L1425" s="257"/>
      <c r="M1425" s="258"/>
      <c r="N1425" s="259"/>
      <c r="O1425" s="259"/>
      <c r="P1425" s="259"/>
      <c r="Q1425" s="259"/>
      <c r="R1425" s="259"/>
      <c r="S1425" s="259"/>
      <c r="T1425" s="260"/>
      <c r="AT1425" s="261" t="s">
        <v>195</v>
      </c>
      <c r="AU1425" s="261" t="s">
        <v>85</v>
      </c>
      <c r="AV1425" s="12" t="s">
        <v>85</v>
      </c>
      <c r="AW1425" s="12" t="s">
        <v>39</v>
      </c>
      <c r="AX1425" s="12" t="s">
        <v>76</v>
      </c>
      <c r="AY1425" s="261" t="s">
        <v>184</v>
      </c>
    </row>
    <row r="1426" s="14" customFormat="1">
      <c r="B1426" s="272"/>
      <c r="C1426" s="273"/>
      <c r="D1426" s="248" t="s">
        <v>195</v>
      </c>
      <c r="E1426" s="274" t="s">
        <v>21</v>
      </c>
      <c r="F1426" s="275" t="s">
        <v>211</v>
      </c>
      <c r="G1426" s="273"/>
      <c r="H1426" s="276">
        <v>394.05200000000002</v>
      </c>
      <c r="I1426" s="277"/>
      <c r="J1426" s="273"/>
      <c r="K1426" s="273"/>
      <c r="L1426" s="278"/>
      <c r="M1426" s="279"/>
      <c r="N1426" s="280"/>
      <c r="O1426" s="280"/>
      <c r="P1426" s="280"/>
      <c r="Q1426" s="280"/>
      <c r="R1426" s="280"/>
      <c r="S1426" s="280"/>
      <c r="T1426" s="281"/>
      <c r="AT1426" s="282" t="s">
        <v>195</v>
      </c>
      <c r="AU1426" s="282" t="s">
        <v>85</v>
      </c>
      <c r="AV1426" s="14" t="s">
        <v>191</v>
      </c>
      <c r="AW1426" s="14" t="s">
        <v>39</v>
      </c>
      <c r="AX1426" s="14" t="s">
        <v>83</v>
      </c>
      <c r="AY1426" s="282" t="s">
        <v>184</v>
      </c>
    </row>
    <row r="1427" s="1" customFormat="1" ht="25.5" customHeight="1">
      <c r="B1427" s="47"/>
      <c r="C1427" s="236" t="s">
        <v>1913</v>
      </c>
      <c r="D1427" s="236" t="s">
        <v>186</v>
      </c>
      <c r="E1427" s="237" t="s">
        <v>1914</v>
      </c>
      <c r="F1427" s="238" t="s">
        <v>1915</v>
      </c>
      <c r="G1427" s="239" t="s">
        <v>315</v>
      </c>
      <c r="H1427" s="240">
        <v>71.718999999999994</v>
      </c>
      <c r="I1427" s="241"/>
      <c r="J1427" s="242">
        <f>ROUND(I1427*H1427,2)</f>
        <v>0</v>
      </c>
      <c r="K1427" s="238" t="s">
        <v>190</v>
      </c>
      <c r="L1427" s="73"/>
      <c r="M1427" s="243" t="s">
        <v>21</v>
      </c>
      <c r="N1427" s="244" t="s">
        <v>47</v>
      </c>
      <c r="O1427" s="48"/>
      <c r="P1427" s="245">
        <f>O1427*H1427</f>
        <v>0</v>
      </c>
      <c r="Q1427" s="245">
        <v>0</v>
      </c>
      <c r="R1427" s="245">
        <f>Q1427*H1427</f>
        <v>0</v>
      </c>
      <c r="S1427" s="245">
        <v>0</v>
      </c>
      <c r="T1427" s="246">
        <f>S1427*H1427</f>
        <v>0</v>
      </c>
      <c r="AR1427" s="25" t="s">
        <v>284</v>
      </c>
      <c r="AT1427" s="25" t="s">
        <v>186</v>
      </c>
      <c r="AU1427" s="25" t="s">
        <v>85</v>
      </c>
      <c r="AY1427" s="25" t="s">
        <v>184</v>
      </c>
      <c r="BE1427" s="247">
        <f>IF(N1427="základní",J1427,0)</f>
        <v>0</v>
      </c>
      <c r="BF1427" s="247">
        <f>IF(N1427="snížená",J1427,0)</f>
        <v>0</v>
      </c>
      <c r="BG1427" s="247">
        <f>IF(N1427="zákl. přenesená",J1427,0)</f>
        <v>0</v>
      </c>
      <c r="BH1427" s="247">
        <f>IF(N1427="sníž. přenesená",J1427,0)</f>
        <v>0</v>
      </c>
      <c r="BI1427" s="247">
        <f>IF(N1427="nulová",J1427,0)</f>
        <v>0</v>
      </c>
      <c r="BJ1427" s="25" t="s">
        <v>83</v>
      </c>
      <c r="BK1427" s="247">
        <f>ROUND(I1427*H1427,2)</f>
        <v>0</v>
      </c>
      <c r="BL1427" s="25" t="s">
        <v>284</v>
      </c>
      <c r="BM1427" s="25" t="s">
        <v>1916</v>
      </c>
    </row>
    <row r="1428" s="1" customFormat="1">
      <c r="B1428" s="47"/>
      <c r="C1428" s="75"/>
      <c r="D1428" s="248" t="s">
        <v>193</v>
      </c>
      <c r="E1428" s="75"/>
      <c r="F1428" s="249" t="s">
        <v>1900</v>
      </c>
      <c r="G1428" s="75"/>
      <c r="H1428" s="75"/>
      <c r="I1428" s="204"/>
      <c r="J1428" s="75"/>
      <c r="K1428" s="75"/>
      <c r="L1428" s="73"/>
      <c r="M1428" s="250"/>
      <c r="N1428" s="48"/>
      <c r="O1428" s="48"/>
      <c r="P1428" s="48"/>
      <c r="Q1428" s="48"/>
      <c r="R1428" s="48"/>
      <c r="S1428" s="48"/>
      <c r="T1428" s="96"/>
      <c r="AT1428" s="25" t="s">
        <v>193</v>
      </c>
      <c r="AU1428" s="25" t="s">
        <v>85</v>
      </c>
    </row>
    <row r="1429" s="13" customFormat="1">
      <c r="B1429" s="262"/>
      <c r="C1429" s="263"/>
      <c r="D1429" s="248" t="s">
        <v>195</v>
      </c>
      <c r="E1429" s="264" t="s">
        <v>21</v>
      </c>
      <c r="F1429" s="265" t="s">
        <v>395</v>
      </c>
      <c r="G1429" s="263"/>
      <c r="H1429" s="264" t="s">
        <v>21</v>
      </c>
      <c r="I1429" s="266"/>
      <c r="J1429" s="263"/>
      <c r="K1429" s="263"/>
      <c r="L1429" s="267"/>
      <c r="M1429" s="268"/>
      <c r="N1429" s="269"/>
      <c r="O1429" s="269"/>
      <c r="P1429" s="269"/>
      <c r="Q1429" s="269"/>
      <c r="R1429" s="269"/>
      <c r="S1429" s="269"/>
      <c r="T1429" s="270"/>
      <c r="AT1429" s="271" t="s">
        <v>195</v>
      </c>
      <c r="AU1429" s="271" t="s">
        <v>85</v>
      </c>
      <c r="AV1429" s="13" t="s">
        <v>83</v>
      </c>
      <c r="AW1429" s="13" t="s">
        <v>39</v>
      </c>
      <c r="AX1429" s="13" t="s">
        <v>76</v>
      </c>
      <c r="AY1429" s="271" t="s">
        <v>184</v>
      </c>
    </row>
    <row r="1430" s="12" customFormat="1">
      <c r="B1430" s="251"/>
      <c r="C1430" s="252"/>
      <c r="D1430" s="248" t="s">
        <v>195</v>
      </c>
      <c r="E1430" s="253" t="s">
        <v>21</v>
      </c>
      <c r="F1430" s="254" t="s">
        <v>1917</v>
      </c>
      <c r="G1430" s="252"/>
      <c r="H1430" s="255">
        <v>43.468000000000004</v>
      </c>
      <c r="I1430" s="256"/>
      <c r="J1430" s="252"/>
      <c r="K1430" s="252"/>
      <c r="L1430" s="257"/>
      <c r="M1430" s="258"/>
      <c r="N1430" s="259"/>
      <c r="O1430" s="259"/>
      <c r="P1430" s="259"/>
      <c r="Q1430" s="259"/>
      <c r="R1430" s="259"/>
      <c r="S1430" s="259"/>
      <c r="T1430" s="260"/>
      <c r="AT1430" s="261" t="s">
        <v>195</v>
      </c>
      <c r="AU1430" s="261" t="s">
        <v>85</v>
      </c>
      <c r="AV1430" s="12" t="s">
        <v>85</v>
      </c>
      <c r="AW1430" s="12" t="s">
        <v>39</v>
      </c>
      <c r="AX1430" s="12" t="s">
        <v>76</v>
      </c>
      <c r="AY1430" s="261" t="s">
        <v>184</v>
      </c>
    </row>
    <row r="1431" s="12" customFormat="1">
      <c r="B1431" s="251"/>
      <c r="C1431" s="252"/>
      <c r="D1431" s="248" t="s">
        <v>195</v>
      </c>
      <c r="E1431" s="253" t="s">
        <v>21</v>
      </c>
      <c r="F1431" s="254" t="s">
        <v>1918</v>
      </c>
      <c r="G1431" s="252"/>
      <c r="H1431" s="255">
        <v>2.145</v>
      </c>
      <c r="I1431" s="256"/>
      <c r="J1431" s="252"/>
      <c r="K1431" s="252"/>
      <c r="L1431" s="257"/>
      <c r="M1431" s="258"/>
      <c r="N1431" s="259"/>
      <c r="O1431" s="259"/>
      <c r="P1431" s="259"/>
      <c r="Q1431" s="259"/>
      <c r="R1431" s="259"/>
      <c r="S1431" s="259"/>
      <c r="T1431" s="260"/>
      <c r="AT1431" s="261" t="s">
        <v>195</v>
      </c>
      <c r="AU1431" s="261" t="s">
        <v>85</v>
      </c>
      <c r="AV1431" s="12" t="s">
        <v>85</v>
      </c>
      <c r="AW1431" s="12" t="s">
        <v>39</v>
      </c>
      <c r="AX1431" s="12" t="s">
        <v>76</v>
      </c>
      <c r="AY1431" s="261" t="s">
        <v>184</v>
      </c>
    </row>
    <row r="1432" s="13" customFormat="1">
      <c r="B1432" s="262"/>
      <c r="C1432" s="263"/>
      <c r="D1432" s="248" t="s">
        <v>195</v>
      </c>
      <c r="E1432" s="264" t="s">
        <v>21</v>
      </c>
      <c r="F1432" s="265" t="s">
        <v>409</v>
      </c>
      <c r="G1432" s="263"/>
      <c r="H1432" s="264" t="s">
        <v>21</v>
      </c>
      <c r="I1432" s="266"/>
      <c r="J1432" s="263"/>
      <c r="K1432" s="263"/>
      <c r="L1432" s="267"/>
      <c r="M1432" s="268"/>
      <c r="N1432" s="269"/>
      <c r="O1432" s="269"/>
      <c r="P1432" s="269"/>
      <c r="Q1432" s="269"/>
      <c r="R1432" s="269"/>
      <c r="S1432" s="269"/>
      <c r="T1432" s="270"/>
      <c r="AT1432" s="271" t="s">
        <v>195</v>
      </c>
      <c r="AU1432" s="271" t="s">
        <v>85</v>
      </c>
      <c r="AV1432" s="13" t="s">
        <v>83</v>
      </c>
      <c r="AW1432" s="13" t="s">
        <v>39</v>
      </c>
      <c r="AX1432" s="13" t="s">
        <v>76</v>
      </c>
      <c r="AY1432" s="271" t="s">
        <v>184</v>
      </c>
    </row>
    <row r="1433" s="12" customFormat="1">
      <c r="B1433" s="251"/>
      <c r="C1433" s="252"/>
      <c r="D1433" s="248" t="s">
        <v>195</v>
      </c>
      <c r="E1433" s="253" t="s">
        <v>21</v>
      </c>
      <c r="F1433" s="254" t="s">
        <v>1919</v>
      </c>
      <c r="G1433" s="252"/>
      <c r="H1433" s="255">
        <v>26.106000000000002</v>
      </c>
      <c r="I1433" s="256"/>
      <c r="J1433" s="252"/>
      <c r="K1433" s="252"/>
      <c r="L1433" s="257"/>
      <c r="M1433" s="258"/>
      <c r="N1433" s="259"/>
      <c r="O1433" s="259"/>
      <c r="P1433" s="259"/>
      <c r="Q1433" s="259"/>
      <c r="R1433" s="259"/>
      <c r="S1433" s="259"/>
      <c r="T1433" s="260"/>
      <c r="AT1433" s="261" t="s">
        <v>195</v>
      </c>
      <c r="AU1433" s="261" t="s">
        <v>85</v>
      </c>
      <c r="AV1433" s="12" t="s">
        <v>85</v>
      </c>
      <c r="AW1433" s="12" t="s">
        <v>39</v>
      </c>
      <c r="AX1433" s="12" t="s">
        <v>76</v>
      </c>
      <c r="AY1433" s="261" t="s">
        <v>184</v>
      </c>
    </row>
    <row r="1434" s="14" customFormat="1">
      <c r="B1434" s="272"/>
      <c r="C1434" s="273"/>
      <c r="D1434" s="248" t="s">
        <v>195</v>
      </c>
      <c r="E1434" s="274" t="s">
        <v>21</v>
      </c>
      <c r="F1434" s="275" t="s">
        <v>211</v>
      </c>
      <c r="G1434" s="273"/>
      <c r="H1434" s="276">
        <v>71.718999999999994</v>
      </c>
      <c r="I1434" s="277"/>
      <c r="J1434" s="273"/>
      <c r="K1434" s="273"/>
      <c r="L1434" s="278"/>
      <c r="M1434" s="279"/>
      <c r="N1434" s="280"/>
      <c r="O1434" s="280"/>
      <c r="P1434" s="280"/>
      <c r="Q1434" s="280"/>
      <c r="R1434" s="280"/>
      <c r="S1434" s="280"/>
      <c r="T1434" s="281"/>
      <c r="AT1434" s="282" t="s">
        <v>195</v>
      </c>
      <c r="AU1434" s="282" t="s">
        <v>85</v>
      </c>
      <c r="AV1434" s="14" t="s">
        <v>191</v>
      </c>
      <c r="AW1434" s="14" t="s">
        <v>39</v>
      </c>
      <c r="AX1434" s="14" t="s">
        <v>83</v>
      </c>
      <c r="AY1434" s="282" t="s">
        <v>184</v>
      </c>
    </row>
    <row r="1435" s="1" customFormat="1" ht="25.5" customHeight="1">
      <c r="B1435" s="47"/>
      <c r="C1435" s="236" t="s">
        <v>1920</v>
      </c>
      <c r="D1435" s="236" t="s">
        <v>186</v>
      </c>
      <c r="E1435" s="237" t="s">
        <v>1921</v>
      </c>
      <c r="F1435" s="238" t="s">
        <v>1922</v>
      </c>
      <c r="G1435" s="239" t="s">
        <v>315</v>
      </c>
      <c r="H1435" s="240">
        <v>167.78399999999999</v>
      </c>
      <c r="I1435" s="241"/>
      <c r="J1435" s="242">
        <f>ROUND(I1435*H1435,2)</f>
        <v>0</v>
      </c>
      <c r="K1435" s="238" t="s">
        <v>190</v>
      </c>
      <c r="L1435" s="73"/>
      <c r="M1435" s="243" t="s">
        <v>21</v>
      </c>
      <c r="N1435" s="244" t="s">
        <v>47</v>
      </c>
      <c r="O1435" s="48"/>
      <c r="P1435" s="245">
        <f>O1435*H1435</f>
        <v>0</v>
      </c>
      <c r="Q1435" s="245">
        <v>0</v>
      </c>
      <c r="R1435" s="245">
        <f>Q1435*H1435</f>
        <v>0</v>
      </c>
      <c r="S1435" s="245">
        <v>0</v>
      </c>
      <c r="T1435" s="246">
        <f>S1435*H1435</f>
        <v>0</v>
      </c>
      <c r="AR1435" s="25" t="s">
        <v>284</v>
      </c>
      <c r="AT1435" s="25" t="s">
        <v>186</v>
      </c>
      <c r="AU1435" s="25" t="s">
        <v>85</v>
      </c>
      <c r="AY1435" s="25" t="s">
        <v>184</v>
      </c>
      <c r="BE1435" s="247">
        <f>IF(N1435="základní",J1435,0)</f>
        <v>0</v>
      </c>
      <c r="BF1435" s="247">
        <f>IF(N1435="snížená",J1435,0)</f>
        <v>0</v>
      </c>
      <c r="BG1435" s="247">
        <f>IF(N1435="zákl. přenesená",J1435,0)</f>
        <v>0</v>
      </c>
      <c r="BH1435" s="247">
        <f>IF(N1435="sníž. přenesená",J1435,0)</f>
        <v>0</v>
      </c>
      <c r="BI1435" s="247">
        <f>IF(N1435="nulová",J1435,0)</f>
        <v>0</v>
      </c>
      <c r="BJ1435" s="25" t="s">
        <v>83</v>
      </c>
      <c r="BK1435" s="247">
        <f>ROUND(I1435*H1435,2)</f>
        <v>0</v>
      </c>
      <c r="BL1435" s="25" t="s">
        <v>284</v>
      </c>
      <c r="BM1435" s="25" t="s">
        <v>1923</v>
      </c>
    </row>
    <row r="1436" s="1" customFormat="1">
      <c r="B1436" s="47"/>
      <c r="C1436" s="75"/>
      <c r="D1436" s="248" t="s">
        <v>193</v>
      </c>
      <c r="E1436" s="75"/>
      <c r="F1436" s="249" t="s">
        <v>1924</v>
      </c>
      <c r="G1436" s="75"/>
      <c r="H1436" s="75"/>
      <c r="I1436" s="204"/>
      <c r="J1436" s="75"/>
      <c r="K1436" s="75"/>
      <c r="L1436" s="73"/>
      <c r="M1436" s="250"/>
      <c r="N1436" s="48"/>
      <c r="O1436" s="48"/>
      <c r="P1436" s="48"/>
      <c r="Q1436" s="48"/>
      <c r="R1436" s="48"/>
      <c r="S1436" s="48"/>
      <c r="T1436" s="96"/>
      <c r="AT1436" s="25" t="s">
        <v>193</v>
      </c>
      <c r="AU1436" s="25" t="s">
        <v>85</v>
      </c>
    </row>
    <row r="1437" s="13" customFormat="1">
      <c r="B1437" s="262"/>
      <c r="C1437" s="263"/>
      <c r="D1437" s="248" t="s">
        <v>195</v>
      </c>
      <c r="E1437" s="264" t="s">
        <v>21</v>
      </c>
      <c r="F1437" s="265" t="s">
        <v>395</v>
      </c>
      <c r="G1437" s="263"/>
      <c r="H1437" s="264" t="s">
        <v>21</v>
      </c>
      <c r="I1437" s="266"/>
      <c r="J1437" s="263"/>
      <c r="K1437" s="263"/>
      <c r="L1437" s="267"/>
      <c r="M1437" s="268"/>
      <c r="N1437" s="269"/>
      <c r="O1437" s="269"/>
      <c r="P1437" s="269"/>
      <c r="Q1437" s="269"/>
      <c r="R1437" s="269"/>
      <c r="S1437" s="269"/>
      <c r="T1437" s="270"/>
      <c r="AT1437" s="271" t="s">
        <v>195</v>
      </c>
      <c r="AU1437" s="271" t="s">
        <v>85</v>
      </c>
      <c r="AV1437" s="13" t="s">
        <v>83</v>
      </c>
      <c r="AW1437" s="13" t="s">
        <v>39</v>
      </c>
      <c r="AX1437" s="13" t="s">
        <v>76</v>
      </c>
      <c r="AY1437" s="271" t="s">
        <v>184</v>
      </c>
    </row>
    <row r="1438" s="12" customFormat="1">
      <c r="B1438" s="251"/>
      <c r="C1438" s="252"/>
      <c r="D1438" s="248" t="s">
        <v>195</v>
      </c>
      <c r="E1438" s="253" t="s">
        <v>21</v>
      </c>
      <c r="F1438" s="254" t="s">
        <v>1925</v>
      </c>
      <c r="G1438" s="252"/>
      <c r="H1438" s="255">
        <v>61.305</v>
      </c>
      <c r="I1438" s="256"/>
      <c r="J1438" s="252"/>
      <c r="K1438" s="252"/>
      <c r="L1438" s="257"/>
      <c r="M1438" s="258"/>
      <c r="N1438" s="259"/>
      <c r="O1438" s="259"/>
      <c r="P1438" s="259"/>
      <c r="Q1438" s="259"/>
      <c r="R1438" s="259"/>
      <c r="S1438" s="259"/>
      <c r="T1438" s="260"/>
      <c r="AT1438" s="261" t="s">
        <v>195</v>
      </c>
      <c r="AU1438" s="261" t="s">
        <v>85</v>
      </c>
      <c r="AV1438" s="12" t="s">
        <v>85</v>
      </c>
      <c r="AW1438" s="12" t="s">
        <v>39</v>
      </c>
      <c r="AX1438" s="12" t="s">
        <v>76</v>
      </c>
      <c r="AY1438" s="261" t="s">
        <v>184</v>
      </c>
    </row>
    <row r="1439" s="13" customFormat="1">
      <c r="B1439" s="262"/>
      <c r="C1439" s="263"/>
      <c r="D1439" s="248" t="s">
        <v>195</v>
      </c>
      <c r="E1439" s="264" t="s">
        <v>21</v>
      </c>
      <c r="F1439" s="265" t="s">
        <v>412</v>
      </c>
      <c r="G1439" s="263"/>
      <c r="H1439" s="264" t="s">
        <v>21</v>
      </c>
      <c r="I1439" s="266"/>
      <c r="J1439" s="263"/>
      <c r="K1439" s="263"/>
      <c r="L1439" s="267"/>
      <c r="M1439" s="268"/>
      <c r="N1439" s="269"/>
      <c r="O1439" s="269"/>
      <c r="P1439" s="269"/>
      <c r="Q1439" s="269"/>
      <c r="R1439" s="269"/>
      <c r="S1439" s="269"/>
      <c r="T1439" s="270"/>
      <c r="AT1439" s="271" t="s">
        <v>195</v>
      </c>
      <c r="AU1439" s="271" t="s">
        <v>85</v>
      </c>
      <c r="AV1439" s="13" t="s">
        <v>83</v>
      </c>
      <c r="AW1439" s="13" t="s">
        <v>39</v>
      </c>
      <c r="AX1439" s="13" t="s">
        <v>76</v>
      </c>
      <c r="AY1439" s="271" t="s">
        <v>184</v>
      </c>
    </row>
    <row r="1440" s="13" customFormat="1">
      <c r="B1440" s="262"/>
      <c r="C1440" s="263"/>
      <c r="D1440" s="248" t="s">
        <v>195</v>
      </c>
      <c r="E1440" s="264" t="s">
        <v>21</v>
      </c>
      <c r="F1440" s="265" t="s">
        <v>723</v>
      </c>
      <c r="G1440" s="263"/>
      <c r="H1440" s="264" t="s">
        <v>21</v>
      </c>
      <c r="I1440" s="266"/>
      <c r="J1440" s="263"/>
      <c r="K1440" s="263"/>
      <c r="L1440" s="267"/>
      <c r="M1440" s="268"/>
      <c r="N1440" s="269"/>
      <c r="O1440" s="269"/>
      <c r="P1440" s="269"/>
      <c r="Q1440" s="269"/>
      <c r="R1440" s="269"/>
      <c r="S1440" s="269"/>
      <c r="T1440" s="270"/>
      <c r="AT1440" s="271" t="s">
        <v>195</v>
      </c>
      <c r="AU1440" s="271" t="s">
        <v>85</v>
      </c>
      <c r="AV1440" s="13" t="s">
        <v>83</v>
      </c>
      <c r="AW1440" s="13" t="s">
        <v>39</v>
      </c>
      <c r="AX1440" s="13" t="s">
        <v>76</v>
      </c>
      <c r="AY1440" s="271" t="s">
        <v>184</v>
      </c>
    </row>
    <row r="1441" s="12" customFormat="1">
      <c r="B1441" s="251"/>
      <c r="C1441" s="252"/>
      <c r="D1441" s="248" t="s">
        <v>195</v>
      </c>
      <c r="E1441" s="253" t="s">
        <v>21</v>
      </c>
      <c r="F1441" s="254" t="s">
        <v>1926</v>
      </c>
      <c r="G1441" s="252"/>
      <c r="H1441" s="255">
        <v>106.479</v>
      </c>
      <c r="I1441" s="256"/>
      <c r="J1441" s="252"/>
      <c r="K1441" s="252"/>
      <c r="L1441" s="257"/>
      <c r="M1441" s="258"/>
      <c r="N1441" s="259"/>
      <c r="O1441" s="259"/>
      <c r="P1441" s="259"/>
      <c r="Q1441" s="259"/>
      <c r="R1441" s="259"/>
      <c r="S1441" s="259"/>
      <c r="T1441" s="260"/>
      <c r="AT1441" s="261" t="s">
        <v>195</v>
      </c>
      <c r="AU1441" s="261" t="s">
        <v>85</v>
      </c>
      <c r="AV1441" s="12" t="s">
        <v>85</v>
      </c>
      <c r="AW1441" s="12" t="s">
        <v>39</v>
      </c>
      <c r="AX1441" s="12" t="s">
        <v>76</v>
      </c>
      <c r="AY1441" s="261" t="s">
        <v>184</v>
      </c>
    </row>
    <row r="1442" s="14" customFormat="1">
      <c r="B1442" s="272"/>
      <c r="C1442" s="273"/>
      <c r="D1442" s="248" t="s">
        <v>195</v>
      </c>
      <c r="E1442" s="274" t="s">
        <v>21</v>
      </c>
      <c r="F1442" s="275" t="s">
        <v>211</v>
      </c>
      <c r="G1442" s="273"/>
      <c r="H1442" s="276">
        <v>167.78399999999999</v>
      </c>
      <c r="I1442" s="277"/>
      <c r="J1442" s="273"/>
      <c r="K1442" s="273"/>
      <c r="L1442" s="278"/>
      <c r="M1442" s="279"/>
      <c r="N1442" s="280"/>
      <c r="O1442" s="280"/>
      <c r="P1442" s="280"/>
      <c r="Q1442" s="280"/>
      <c r="R1442" s="280"/>
      <c r="S1442" s="280"/>
      <c r="T1442" s="281"/>
      <c r="AT1442" s="282" t="s">
        <v>195</v>
      </c>
      <c r="AU1442" s="282" t="s">
        <v>85</v>
      </c>
      <c r="AV1442" s="14" t="s">
        <v>191</v>
      </c>
      <c r="AW1442" s="14" t="s">
        <v>39</v>
      </c>
      <c r="AX1442" s="14" t="s">
        <v>83</v>
      </c>
      <c r="AY1442" s="282" t="s">
        <v>184</v>
      </c>
    </row>
    <row r="1443" s="1" customFormat="1" ht="25.5" customHeight="1">
      <c r="B1443" s="47"/>
      <c r="C1443" s="283" t="s">
        <v>1927</v>
      </c>
      <c r="D1443" s="283" t="s">
        <v>303</v>
      </c>
      <c r="E1443" s="284" t="s">
        <v>1928</v>
      </c>
      <c r="F1443" s="285" t="s">
        <v>1929</v>
      </c>
      <c r="G1443" s="286" t="s">
        <v>315</v>
      </c>
      <c r="H1443" s="287">
        <v>171.13999999999999</v>
      </c>
      <c r="I1443" s="288"/>
      <c r="J1443" s="289">
        <f>ROUND(I1443*H1443,2)</f>
        <v>0</v>
      </c>
      <c r="K1443" s="285" t="s">
        <v>21</v>
      </c>
      <c r="L1443" s="290"/>
      <c r="M1443" s="291" t="s">
        <v>21</v>
      </c>
      <c r="N1443" s="292" t="s">
        <v>47</v>
      </c>
      <c r="O1443" s="48"/>
      <c r="P1443" s="245">
        <f>O1443*H1443</f>
        <v>0</v>
      </c>
      <c r="Q1443" s="245">
        <v>0.0074999999999999997</v>
      </c>
      <c r="R1443" s="245">
        <f>Q1443*H1443</f>
        <v>1.2835499999999998</v>
      </c>
      <c r="S1443" s="245">
        <v>0</v>
      </c>
      <c r="T1443" s="246">
        <f>S1443*H1443</f>
        <v>0</v>
      </c>
      <c r="AR1443" s="25" t="s">
        <v>386</v>
      </c>
      <c r="AT1443" s="25" t="s">
        <v>303</v>
      </c>
      <c r="AU1443" s="25" t="s">
        <v>85</v>
      </c>
      <c r="AY1443" s="25" t="s">
        <v>184</v>
      </c>
      <c r="BE1443" s="247">
        <f>IF(N1443="základní",J1443,0)</f>
        <v>0</v>
      </c>
      <c r="BF1443" s="247">
        <f>IF(N1443="snížená",J1443,0)</f>
        <v>0</v>
      </c>
      <c r="BG1443" s="247">
        <f>IF(N1443="zákl. přenesená",J1443,0)</f>
        <v>0</v>
      </c>
      <c r="BH1443" s="247">
        <f>IF(N1443="sníž. přenesená",J1443,0)</f>
        <v>0</v>
      </c>
      <c r="BI1443" s="247">
        <f>IF(N1443="nulová",J1443,0)</f>
        <v>0</v>
      </c>
      <c r="BJ1443" s="25" t="s">
        <v>83</v>
      </c>
      <c r="BK1443" s="247">
        <f>ROUND(I1443*H1443,2)</f>
        <v>0</v>
      </c>
      <c r="BL1443" s="25" t="s">
        <v>284</v>
      </c>
      <c r="BM1443" s="25" t="s">
        <v>1930</v>
      </c>
    </row>
    <row r="1444" s="12" customFormat="1">
      <c r="B1444" s="251"/>
      <c r="C1444" s="252"/>
      <c r="D1444" s="248" t="s">
        <v>195</v>
      </c>
      <c r="E1444" s="253" t="s">
        <v>21</v>
      </c>
      <c r="F1444" s="254" t="s">
        <v>1931</v>
      </c>
      <c r="G1444" s="252"/>
      <c r="H1444" s="255">
        <v>171.13999999999999</v>
      </c>
      <c r="I1444" s="256"/>
      <c r="J1444" s="252"/>
      <c r="K1444" s="252"/>
      <c r="L1444" s="257"/>
      <c r="M1444" s="258"/>
      <c r="N1444" s="259"/>
      <c r="O1444" s="259"/>
      <c r="P1444" s="259"/>
      <c r="Q1444" s="259"/>
      <c r="R1444" s="259"/>
      <c r="S1444" s="259"/>
      <c r="T1444" s="260"/>
      <c r="AT1444" s="261" t="s">
        <v>195</v>
      </c>
      <c r="AU1444" s="261" t="s">
        <v>85</v>
      </c>
      <c r="AV1444" s="12" t="s">
        <v>85</v>
      </c>
      <c r="AW1444" s="12" t="s">
        <v>39</v>
      </c>
      <c r="AX1444" s="12" t="s">
        <v>83</v>
      </c>
      <c r="AY1444" s="261" t="s">
        <v>184</v>
      </c>
    </row>
    <row r="1445" s="1" customFormat="1" ht="25.5" customHeight="1">
      <c r="B1445" s="47"/>
      <c r="C1445" s="236" t="s">
        <v>1932</v>
      </c>
      <c r="D1445" s="236" t="s">
        <v>186</v>
      </c>
      <c r="E1445" s="237" t="s">
        <v>1933</v>
      </c>
      <c r="F1445" s="238" t="s">
        <v>1934</v>
      </c>
      <c r="G1445" s="239" t="s">
        <v>315</v>
      </c>
      <c r="H1445" s="240">
        <v>167.78399999999999</v>
      </c>
      <c r="I1445" s="241"/>
      <c r="J1445" s="242">
        <f>ROUND(I1445*H1445,2)</f>
        <v>0</v>
      </c>
      <c r="K1445" s="238" t="s">
        <v>190</v>
      </c>
      <c r="L1445" s="73"/>
      <c r="M1445" s="243" t="s">
        <v>21</v>
      </c>
      <c r="N1445" s="244" t="s">
        <v>47</v>
      </c>
      <c r="O1445" s="48"/>
      <c r="P1445" s="245">
        <f>O1445*H1445</f>
        <v>0</v>
      </c>
      <c r="Q1445" s="245">
        <v>0</v>
      </c>
      <c r="R1445" s="245">
        <f>Q1445*H1445</f>
        <v>0</v>
      </c>
      <c r="S1445" s="245">
        <v>0</v>
      </c>
      <c r="T1445" s="246">
        <f>S1445*H1445</f>
        <v>0</v>
      </c>
      <c r="AR1445" s="25" t="s">
        <v>284</v>
      </c>
      <c r="AT1445" s="25" t="s">
        <v>186</v>
      </c>
      <c r="AU1445" s="25" t="s">
        <v>85</v>
      </c>
      <c r="AY1445" s="25" t="s">
        <v>184</v>
      </c>
      <c r="BE1445" s="247">
        <f>IF(N1445="základní",J1445,0)</f>
        <v>0</v>
      </c>
      <c r="BF1445" s="247">
        <f>IF(N1445="snížená",J1445,0)</f>
        <v>0</v>
      </c>
      <c r="BG1445" s="247">
        <f>IF(N1445="zákl. přenesená",J1445,0)</f>
        <v>0</v>
      </c>
      <c r="BH1445" s="247">
        <f>IF(N1445="sníž. přenesená",J1445,0)</f>
        <v>0</v>
      </c>
      <c r="BI1445" s="247">
        <f>IF(N1445="nulová",J1445,0)</f>
        <v>0</v>
      </c>
      <c r="BJ1445" s="25" t="s">
        <v>83</v>
      </c>
      <c r="BK1445" s="247">
        <f>ROUND(I1445*H1445,2)</f>
        <v>0</v>
      </c>
      <c r="BL1445" s="25" t="s">
        <v>284</v>
      </c>
      <c r="BM1445" s="25" t="s">
        <v>1935</v>
      </c>
    </row>
    <row r="1446" s="1" customFormat="1">
      <c r="B1446" s="47"/>
      <c r="C1446" s="75"/>
      <c r="D1446" s="248" t="s">
        <v>193</v>
      </c>
      <c r="E1446" s="75"/>
      <c r="F1446" s="249" t="s">
        <v>1924</v>
      </c>
      <c r="G1446" s="75"/>
      <c r="H1446" s="75"/>
      <c r="I1446" s="204"/>
      <c r="J1446" s="75"/>
      <c r="K1446" s="75"/>
      <c r="L1446" s="73"/>
      <c r="M1446" s="250"/>
      <c r="N1446" s="48"/>
      <c r="O1446" s="48"/>
      <c r="P1446" s="48"/>
      <c r="Q1446" s="48"/>
      <c r="R1446" s="48"/>
      <c r="S1446" s="48"/>
      <c r="T1446" s="96"/>
      <c r="AT1446" s="25" t="s">
        <v>193</v>
      </c>
      <c r="AU1446" s="25" t="s">
        <v>85</v>
      </c>
    </row>
    <row r="1447" s="1" customFormat="1" ht="16.5" customHeight="1">
      <c r="B1447" s="47"/>
      <c r="C1447" s="283" t="s">
        <v>1936</v>
      </c>
      <c r="D1447" s="283" t="s">
        <v>303</v>
      </c>
      <c r="E1447" s="284" t="s">
        <v>1937</v>
      </c>
      <c r="F1447" s="285" t="s">
        <v>1938</v>
      </c>
      <c r="G1447" s="286" t="s">
        <v>315</v>
      </c>
      <c r="H1447" s="287">
        <v>217.66499999999999</v>
      </c>
      <c r="I1447" s="288"/>
      <c r="J1447" s="289">
        <f>ROUND(I1447*H1447,2)</f>
        <v>0</v>
      </c>
      <c r="K1447" s="285" t="s">
        <v>190</v>
      </c>
      <c r="L1447" s="290"/>
      <c r="M1447" s="291" t="s">
        <v>21</v>
      </c>
      <c r="N1447" s="292" t="s">
        <v>47</v>
      </c>
      <c r="O1447" s="48"/>
      <c r="P1447" s="245">
        <f>O1447*H1447</f>
        <v>0</v>
      </c>
      <c r="Q1447" s="245">
        <v>0.0030000000000000001</v>
      </c>
      <c r="R1447" s="245">
        <f>Q1447*H1447</f>
        <v>0.65299499999999999</v>
      </c>
      <c r="S1447" s="245">
        <v>0</v>
      </c>
      <c r="T1447" s="246">
        <f>S1447*H1447</f>
        <v>0</v>
      </c>
      <c r="AR1447" s="25" t="s">
        <v>386</v>
      </c>
      <c r="AT1447" s="25" t="s">
        <v>303</v>
      </c>
      <c r="AU1447" s="25" t="s">
        <v>85</v>
      </c>
      <c r="AY1447" s="25" t="s">
        <v>184</v>
      </c>
      <c r="BE1447" s="247">
        <f>IF(N1447="základní",J1447,0)</f>
        <v>0</v>
      </c>
      <c r="BF1447" s="247">
        <f>IF(N1447="snížená",J1447,0)</f>
        <v>0</v>
      </c>
      <c r="BG1447" s="247">
        <f>IF(N1447="zákl. přenesená",J1447,0)</f>
        <v>0</v>
      </c>
      <c r="BH1447" s="247">
        <f>IF(N1447="sníž. přenesená",J1447,0)</f>
        <v>0</v>
      </c>
      <c r="BI1447" s="247">
        <f>IF(N1447="nulová",J1447,0)</f>
        <v>0</v>
      </c>
      <c r="BJ1447" s="25" t="s">
        <v>83</v>
      </c>
      <c r="BK1447" s="247">
        <f>ROUND(I1447*H1447,2)</f>
        <v>0</v>
      </c>
      <c r="BL1447" s="25" t="s">
        <v>284</v>
      </c>
      <c r="BM1447" s="25" t="s">
        <v>1939</v>
      </c>
    </row>
    <row r="1448" s="12" customFormat="1">
      <c r="B1448" s="251"/>
      <c r="C1448" s="252"/>
      <c r="D1448" s="248" t="s">
        <v>195</v>
      </c>
      <c r="E1448" s="253" t="s">
        <v>21</v>
      </c>
      <c r="F1448" s="254" t="s">
        <v>1940</v>
      </c>
      <c r="G1448" s="252"/>
      <c r="H1448" s="255">
        <v>46.524999999999999</v>
      </c>
      <c r="I1448" s="256"/>
      <c r="J1448" s="252"/>
      <c r="K1448" s="252"/>
      <c r="L1448" s="257"/>
      <c r="M1448" s="258"/>
      <c r="N1448" s="259"/>
      <c r="O1448" s="259"/>
      <c r="P1448" s="259"/>
      <c r="Q1448" s="259"/>
      <c r="R1448" s="259"/>
      <c r="S1448" s="259"/>
      <c r="T1448" s="260"/>
      <c r="AT1448" s="261" t="s">
        <v>195</v>
      </c>
      <c r="AU1448" s="261" t="s">
        <v>85</v>
      </c>
      <c r="AV1448" s="12" t="s">
        <v>85</v>
      </c>
      <c r="AW1448" s="12" t="s">
        <v>39</v>
      </c>
      <c r="AX1448" s="12" t="s">
        <v>76</v>
      </c>
      <c r="AY1448" s="261" t="s">
        <v>184</v>
      </c>
    </row>
    <row r="1449" s="12" customFormat="1">
      <c r="B1449" s="251"/>
      <c r="C1449" s="252"/>
      <c r="D1449" s="248" t="s">
        <v>195</v>
      </c>
      <c r="E1449" s="253" t="s">
        <v>21</v>
      </c>
      <c r="F1449" s="254" t="s">
        <v>1931</v>
      </c>
      <c r="G1449" s="252"/>
      <c r="H1449" s="255">
        <v>171.13999999999999</v>
      </c>
      <c r="I1449" s="256"/>
      <c r="J1449" s="252"/>
      <c r="K1449" s="252"/>
      <c r="L1449" s="257"/>
      <c r="M1449" s="258"/>
      <c r="N1449" s="259"/>
      <c r="O1449" s="259"/>
      <c r="P1449" s="259"/>
      <c r="Q1449" s="259"/>
      <c r="R1449" s="259"/>
      <c r="S1449" s="259"/>
      <c r="T1449" s="260"/>
      <c r="AT1449" s="261" t="s">
        <v>195</v>
      </c>
      <c r="AU1449" s="261" t="s">
        <v>85</v>
      </c>
      <c r="AV1449" s="12" t="s">
        <v>85</v>
      </c>
      <c r="AW1449" s="12" t="s">
        <v>39</v>
      </c>
      <c r="AX1449" s="12" t="s">
        <v>76</v>
      </c>
      <c r="AY1449" s="261" t="s">
        <v>184</v>
      </c>
    </row>
    <row r="1450" s="14" customFormat="1">
      <c r="B1450" s="272"/>
      <c r="C1450" s="273"/>
      <c r="D1450" s="248" t="s">
        <v>195</v>
      </c>
      <c r="E1450" s="274" t="s">
        <v>21</v>
      </c>
      <c r="F1450" s="275" t="s">
        <v>211</v>
      </c>
      <c r="G1450" s="273"/>
      <c r="H1450" s="276">
        <v>217.66499999999999</v>
      </c>
      <c r="I1450" s="277"/>
      <c r="J1450" s="273"/>
      <c r="K1450" s="273"/>
      <c r="L1450" s="278"/>
      <c r="M1450" s="279"/>
      <c r="N1450" s="280"/>
      <c r="O1450" s="280"/>
      <c r="P1450" s="280"/>
      <c r="Q1450" s="280"/>
      <c r="R1450" s="280"/>
      <c r="S1450" s="280"/>
      <c r="T1450" s="281"/>
      <c r="AT1450" s="282" t="s">
        <v>195</v>
      </c>
      <c r="AU1450" s="282" t="s">
        <v>85</v>
      </c>
      <c r="AV1450" s="14" t="s">
        <v>191</v>
      </c>
      <c r="AW1450" s="14" t="s">
        <v>39</v>
      </c>
      <c r="AX1450" s="14" t="s">
        <v>83</v>
      </c>
      <c r="AY1450" s="282" t="s">
        <v>184</v>
      </c>
    </row>
    <row r="1451" s="1" customFormat="1" ht="25.5" customHeight="1">
      <c r="B1451" s="47"/>
      <c r="C1451" s="236" t="s">
        <v>1941</v>
      </c>
      <c r="D1451" s="236" t="s">
        <v>186</v>
      </c>
      <c r="E1451" s="237" t="s">
        <v>1942</v>
      </c>
      <c r="F1451" s="238" t="s">
        <v>1943</v>
      </c>
      <c r="G1451" s="239" t="s">
        <v>315</v>
      </c>
      <c r="H1451" s="240">
        <v>687.75199999999995</v>
      </c>
      <c r="I1451" s="241"/>
      <c r="J1451" s="242">
        <f>ROUND(I1451*H1451,2)</f>
        <v>0</v>
      </c>
      <c r="K1451" s="238" t="s">
        <v>190</v>
      </c>
      <c r="L1451" s="73"/>
      <c r="M1451" s="243" t="s">
        <v>21</v>
      </c>
      <c r="N1451" s="244" t="s">
        <v>47</v>
      </c>
      <c r="O1451" s="48"/>
      <c r="P1451" s="245">
        <f>O1451*H1451</f>
        <v>0</v>
      </c>
      <c r="Q1451" s="245">
        <v>0</v>
      </c>
      <c r="R1451" s="245">
        <f>Q1451*H1451</f>
        <v>0</v>
      </c>
      <c r="S1451" s="245">
        <v>0</v>
      </c>
      <c r="T1451" s="246">
        <f>S1451*H1451</f>
        <v>0</v>
      </c>
      <c r="AR1451" s="25" t="s">
        <v>284</v>
      </c>
      <c r="AT1451" s="25" t="s">
        <v>186</v>
      </c>
      <c r="AU1451" s="25" t="s">
        <v>85</v>
      </c>
      <c r="AY1451" s="25" t="s">
        <v>184</v>
      </c>
      <c r="BE1451" s="247">
        <f>IF(N1451="základní",J1451,0)</f>
        <v>0</v>
      </c>
      <c r="BF1451" s="247">
        <f>IF(N1451="snížená",J1451,0)</f>
        <v>0</v>
      </c>
      <c r="BG1451" s="247">
        <f>IF(N1451="zákl. přenesená",J1451,0)</f>
        <v>0</v>
      </c>
      <c r="BH1451" s="247">
        <f>IF(N1451="sníž. přenesená",J1451,0)</f>
        <v>0</v>
      </c>
      <c r="BI1451" s="247">
        <f>IF(N1451="nulová",J1451,0)</f>
        <v>0</v>
      </c>
      <c r="BJ1451" s="25" t="s">
        <v>83</v>
      </c>
      <c r="BK1451" s="247">
        <f>ROUND(I1451*H1451,2)</f>
        <v>0</v>
      </c>
      <c r="BL1451" s="25" t="s">
        <v>284</v>
      </c>
      <c r="BM1451" s="25" t="s">
        <v>1944</v>
      </c>
    </row>
    <row r="1452" s="12" customFormat="1">
      <c r="B1452" s="251"/>
      <c r="C1452" s="252"/>
      <c r="D1452" s="248" t="s">
        <v>195</v>
      </c>
      <c r="E1452" s="253" t="s">
        <v>21</v>
      </c>
      <c r="F1452" s="254" t="s">
        <v>1945</v>
      </c>
      <c r="G1452" s="252"/>
      <c r="H1452" s="255">
        <v>331.25299999999999</v>
      </c>
      <c r="I1452" s="256"/>
      <c r="J1452" s="252"/>
      <c r="K1452" s="252"/>
      <c r="L1452" s="257"/>
      <c r="M1452" s="258"/>
      <c r="N1452" s="259"/>
      <c r="O1452" s="259"/>
      <c r="P1452" s="259"/>
      <c r="Q1452" s="259"/>
      <c r="R1452" s="259"/>
      <c r="S1452" s="259"/>
      <c r="T1452" s="260"/>
      <c r="AT1452" s="261" t="s">
        <v>195</v>
      </c>
      <c r="AU1452" s="261" t="s">
        <v>85</v>
      </c>
      <c r="AV1452" s="12" t="s">
        <v>85</v>
      </c>
      <c r="AW1452" s="12" t="s">
        <v>39</v>
      </c>
      <c r="AX1452" s="12" t="s">
        <v>76</v>
      </c>
      <c r="AY1452" s="261" t="s">
        <v>184</v>
      </c>
    </row>
    <row r="1453" s="15" customFormat="1">
      <c r="B1453" s="293"/>
      <c r="C1453" s="294"/>
      <c r="D1453" s="248" t="s">
        <v>195</v>
      </c>
      <c r="E1453" s="295" t="s">
        <v>21</v>
      </c>
      <c r="F1453" s="296" t="s">
        <v>335</v>
      </c>
      <c r="G1453" s="294"/>
      <c r="H1453" s="297">
        <v>331.25299999999999</v>
      </c>
      <c r="I1453" s="298"/>
      <c r="J1453" s="294"/>
      <c r="K1453" s="294"/>
      <c r="L1453" s="299"/>
      <c r="M1453" s="300"/>
      <c r="N1453" s="301"/>
      <c r="O1453" s="301"/>
      <c r="P1453" s="301"/>
      <c r="Q1453" s="301"/>
      <c r="R1453" s="301"/>
      <c r="S1453" s="301"/>
      <c r="T1453" s="302"/>
      <c r="AT1453" s="303" t="s">
        <v>195</v>
      </c>
      <c r="AU1453" s="303" t="s">
        <v>85</v>
      </c>
      <c r="AV1453" s="15" t="s">
        <v>201</v>
      </c>
      <c r="AW1453" s="15" t="s">
        <v>39</v>
      </c>
      <c r="AX1453" s="15" t="s">
        <v>76</v>
      </c>
      <c r="AY1453" s="303" t="s">
        <v>184</v>
      </c>
    </row>
    <row r="1454" s="13" customFormat="1">
      <c r="B1454" s="262"/>
      <c r="C1454" s="263"/>
      <c r="D1454" s="248" t="s">
        <v>195</v>
      </c>
      <c r="E1454" s="264" t="s">
        <v>21</v>
      </c>
      <c r="F1454" s="265" t="s">
        <v>1812</v>
      </c>
      <c r="G1454" s="263"/>
      <c r="H1454" s="264" t="s">
        <v>21</v>
      </c>
      <c r="I1454" s="266"/>
      <c r="J1454" s="263"/>
      <c r="K1454" s="263"/>
      <c r="L1454" s="267"/>
      <c r="M1454" s="268"/>
      <c r="N1454" s="269"/>
      <c r="O1454" s="269"/>
      <c r="P1454" s="269"/>
      <c r="Q1454" s="269"/>
      <c r="R1454" s="269"/>
      <c r="S1454" s="269"/>
      <c r="T1454" s="270"/>
      <c r="AT1454" s="271" t="s">
        <v>195</v>
      </c>
      <c r="AU1454" s="271" t="s">
        <v>85</v>
      </c>
      <c r="AV1454" s="13" t="s">
        <v>83</v>
      </c>
      <c r="AW1454" s="13" t="s">
        <v>39</v>
      </c>
      <c r="AX1454" s="13" t="s">
        <v>76</v>
      </c>
      <c r="AY1454" s="271" t="s">
        <v>184</v>
      </c>
    </row>
    <row r="1455" s="12" customFormat="1">
      <c r="B1455" s="251"/>
      <c r="C1455" s="252"/>
      <c r="D1455" s="248" t="s">
        <v>195</v>
      </c>
      <c r="E1455" s="253" t="s">
        <v>21</v>
      </c>
      <c r="F1455" s="254" t="s">
        <v>1813</v>
      </c>
      <c r="G1455" s="252"/>
      <c r="H1455" s="255">
        <v>122.807</v>
      </c>
      <c r="I1455" s="256"/>
      <c r="J1455" s="252"/>
      <c r="K1455" s="252"/>
      <c r="L1455" s="257"/>
      <c r="M1455" s="258"/>
      <c r="N1455" s="259"/>
      <c r="O1455" s="259"/>
      <c r="P1455" s="259"/>
      <c r="Q1455" s="259"/>
      <c r="R1455" s="259"/>
      <c r="S1455" s="259"/>
      <c r="T1455" s="260"/>
      <c r="AT1455" s="261" t="s">
        <v>195</v>
      </c>
      <c r="AU1455" s="261" t="s">
        <v>85</v>
      </c>
      <c r="AV1455" s="12" t="s">
        <v>85</v>
      </c>
      <c r="AW1455" s="12" t="s">
        <v>39</v>
      </c>
      <c r="AX1455" s="12" t="s">
        <v>76</v>
      </c>
      <c r="AY1455" s="261" t="s">
        <v>184</v>
      </c>
    </row>
    <row r="1456" s="12" customFormat="1">
      <c r="B1456" s="251"/>
      <c r="C1456" s="252"/>
      <c r="D1456" s="248" t="s">
        <v>195</v>
      </c>
      <c r="E1456" s="253" t="s">
        <v>21</v>
      </c>
      <c r="F1456" s="254" t="s">
        <v>1946</v>
      </c>
      <c r="G1456" s="252"/>
      <c r="H1456" s="255">
        <v>9.8629999999999995</v>
      </c>
      <c r="I1456" s="256"/>
      <c r="J1456" s="252"/>
      <c r="K1456" s="252"/>
      <c r="L1456" s="257"/>
      <c r="M1456" s="258"/>
      <c r="N1456" s="259"/>
      <c r="O1456" s="259"/>
      <c r="P1456" s="259"/>
      <c r="Q1456" s="259"/>
      <c r="R1456" s="259"/>
      <c r="S1456" s="259"/>
      <c r="T1456" s="260"/>
      <c r="AT1456" s="261" t="s">
        <v>195</v>
      </c>
      <c r="AU1456" s="261" t="s">
        <v>85</v>
      </c>
      <c r="AV1456" s="12" t="s">
        <v>85</v>
      </c>
      <c r="AW1456" s="12" t="s">
        <v>39</v>
      </c>
      <c r="AX1456" s="12" t="s">
        <v>76</v>
      </c>
      <c r="AY1456" s="261" t="s">
        <v>184</v>
      </c>
    </row>
    <row r="1457" s="13" customFormat="1">
      <c r="B1457" s="262"/>
      <c r="C1457" s="263"/>
      <c r="D1457" s="248" t="s">
        <v>195</v>
      </c>
      <c r="E1457" s="264" t="s">
        <v>21</v>
      </c>
      <c r="F1457" s="265" t="s">
        <v>1815</v>
      </c>
      <c r="G1457" s="263"/>
      <c r="H1457" s="264" t="s">
        <v>21</v>
      </c>
      <c r="I1457" s="266"/>
      <c r="J1457" s="263"/>
      <c r="K1457" s="263"/>
      <c r="L1457" s="267"/>
      <c r="M1457" s="268"/>
      <c r="N1457" s="269"/>
      <c r="O1457" s="269"/>
      <c r="P1457" s="269"/>
      <c r="Q1457" s="269"/>
      <c r="R1457" s="269"/>
      <c r="S1457" s="269"/>
      <c r="T1457" s="270"/>
      <c r="AT1457" s="271" t="s">
        <v>195</v>
      </c>
      <c r="AU1457" s="271" t="s">
        <v>85</v>
      </c>
      <c r="AV1457" s="13" t="s">
        <v>83</v>
      </c>
      <c r="AW1457" s="13" t="s">
        <v>39</v>
      </c>
      <c r="AX1457" s="13" t="s">
        <v>76</v>
      </c>
      <c r="AY1457" s="271" t="s">
        <v>184</v>
      </c>
    </row>
    <row r="1458" s="12" customFormat="1">
      <c r="B1458" s="251"/>
      <c r="C1458" s="252"/>
      <c r="D1458" s="248" t="s">
        <v>195</v>
      </c>
      <c r="E1458" s="253" t="s">
        <v>21</v>
      </c>
      <c r="F1458" s="254" t="s">
        <v>1947</v>
      </c>
      <c r="G1458" s="252"/>
      <c r="H1458" s="255">
        <v>38.694000000000003</v>
      </c>
      <c r="I1458" s="256"/>
      <c r="J1458" s="252"/>
      <c r="K1458" s="252"/>
      <c r="L1458" s="257"/>
      <c r="M1458" s="258"/>
      <c r="N1458" s="259"/>
      <c r="O1458" s="259"/>
      <c r="P1458" s="259"/>
      <c r="Q1458" s="259"/>
      <c r="R1458" s="259"/>
      <c r="S1458" s="259"/>
      <c r="T1458" s="260"/>
      <c r="AT1458" s="261" t="s">
        <v>195</v>
      </c>
      <c r="AU1458" s="261" t="s">
        <v>85</v>
      </c>
      <c r="AV1458" s="12" t="s">
        <v>85</v>
      </c>
      <c r="AW1458" s="12" t="s">
        <v>39</v>
      </c>
      <c r="AX1458" s="12" t="s">
        <v>76</v>
      </c>
      <c r="AY1458" s="261" t="s">
        <v>184</v>
      </c>
    </row>
    <row r="1459" s="12" customFormat="1">
      <c r="B1459" s="251"/>
      <c r="C1459" s="252"/>
      <c r="D1459" s="248" t="s">
        <v>195</v>
      </c>
      <c r="E1459" s="253" t="s">
        <v>21</v>
      </c>
      <c r="F1459" s="254" t="s">
        <v>1817</v>
      </c>
      <c r="G1459" s="252"/>
      <c r="H1459" s="255">
        <v>112.295</v>
      </c>
      <c r="I1459" s="256"/>
      <c r="J1459" s="252"/>
      <c r="K1459" s="252"/>
      <c r="L1459" s="257"/>
      <c r="M1459" s="258"/>
      <c r="N1459" s="259"/>
      <c r="O1459" s="259"/>
      <c r="P1459" s="259"/>
      <c r="Q1459" s="259"/>
      <c r="R1459" s="259"/>
      <c r="S1459" s="259"/>
      <c r="T1459" s="260"/>
      <c r="AT1459" s="261" t="s">
        <v>195</v>
      </c>
      <c r="AU1459" s="261" t="s">
        <v>85</v>
      </c>
      <c r="AV1459" s="12" t="s">
        <v>85</v>
      </c>
      <c r="AW1459" s="12" t="s">
        <v>39</v>
      </c>
      <c r="AX1459" s="12" t="s">
        <v>76</v>
      </c>
      <c r="AY1459" s="261" t="s">
        <v>184</v>
      </c>
    </row>
    <row r="1460" s="13" customFormat="1">
      <c r="B1460" s="262"/>
      <c r="C1460" s="263"/>
      <c r="D1460" s="248" t="s">
        <v>195</v>
      </c>
      <c r="E1460" s="264" t="s">
        <v>21</v>
      </c>
      <c r="F1460" s="265" t="s">
        <v>1818</v>
      </c>
      <c r="G1460" s="263"/>
      <c r="H1460" s="264" t="s">
        <v>21</v>
      </c>
      <c r="I1460" s="266"/>
      <c r="J1460" s="263"/>
      <c r="K1460" s="263"/>
      <c r="L1460" s="267"/>
      <c r="M1460" s="268"/>
      <c r="N1460" s="269"/>
      <c r="O1460" s="269"/>
      <c r="P1460" s="269"/>
      <c r="Q1460" s="269"/>
      <c r="R1460" s="269"/>
      <c r="S1460" s="269"/>
      <c r="T1460" s="270"/>
      <c r="AT1460" s="271" t="s">
        <v>195</v>
      </c>
      <c r="AU1460" s="271" t="s">
        <v>85</v>
      </c>
      <c r="AV1460" s="13" t="s">
        <v>83</v>
      </c>
      <c r="AW1460" s="13" t="s">
        <v>39</v>
      </c>
      <c r="AX1460" s="13" t="s">
        <v>76</v>
      </c>
      <c r="AY1460" s="271" t="s">
        <v>184</v>
      </c>
    </row>
    <row r="1461" s="12" customFormat="1">
      <c r="B1461" s="251"/>
      <c r="C1461" s="252"/>
      <c r="D1461" s="248" t="s">
        <v>195</v>
      </c>
      <c r="E1461" s="253" t="s">
        <v>21</v>
      </c>
      <c r="F1461" s="254" t="s">
        <v>1819</v>
      </c>
      <c r="G1461" s="252"/>
      <c r="H1461" s="255">
        <v>72.840000000000003</v>
      </c>
      <c r="I1461" s="256"/>
      <c r="J1461" s="252"/>
      <c r="K1461" s="252"/>
      <c r="L1461" s="257"/>
      <c r="M1461" s="258"/>
      <c r="N1461" s="259"/>
      <c r="O1461" s="259"/>
      <c r="P1461" s="259"/>
      <c r="Q1461" s="259"/>
      <c r="R1461" s="259"/>
      <c r="S1461" s="259"/>
      <c r="T1461" s="260"/>
      <c r="AT1461" s="261" t="s">
        <v>195</v>
      </c>
      <c r="AU1461" s="261" t="s">
        <v>85</v>
      </c>
      <c r="AV1461" s="12" t="s">
        <v>85</v>
      </c>
      <c r="AW1461" s="12" t="s">
        <v>39</v>
      </c>
      <c r="AX1461" s="12" t="s">
        <v>76</v>
      </c>
      <c r="AY1461" s="261" t="s">
        <v>184</v>
      </c>
    </row>
    <row r="1462" s="15" customFormat="1">
      <c r="B1462" s="293"/>
      <c r="C1462" s="294"/>
      <c r="D1462" s="248" t="s">
        <v>195</v>
      </c>
      <c r="E1462" s="295" t="s">
        <v>21</v>
      </c>
      <c r="F1462" s="296" t="s">
        <v>335</v>
      </c>
      <c r="G1462" s="294"/>
      <c r="H1462" s="297">
        <v>356.49900000000002</v>
      </c>
      <c r="I1462" s="298"/>
      <c r="J1462" s="294"/>
      <c r="K1462" s="294"/>
      <c r="L1462" s="299"/>
      <c r="M1462" s="300"/>
      <c r="N1462" s="301"/>
      <c r="O1462" s="301"/>
      <c r="P1462" s="301"/>
      <c r="Q1462" s="301"/>
      <c r="R1462" s="301"/>
      <c r="S1462" s="301"/>
      <c r="T1462" s="302"/>
      <c r="AT1462" s="303" t="s">
        <v>195</v>
      </c>
      <c r="AU1462" s="303" t="s">
        <v>85</v>
      </c>
      <c r="AV1462" s="15" t="s">
        <v>201</v>
      </c>
      <c r="AW1462" s="15" t="s">
        <v>39</v>
      </c>
      <c r="AX1462" s="15" t="s">
        <v>76</v>
      </c>
      <c r="AY1462" s="303" t="s">
        <v>184</v>
      </c>
    </row>
    <row r="1463" s="14" customFormat="1">
      <c r="B1463" s="272"/>
      <c r="C1463" s="273"/>
      <c r="D1463" s="248" t="s">
        <v>195</v>
      </c>
      <c r="E1463" s="274" t="s">
        <v>21</v>
      </c>
      <c r="F1463" s="275" t="s">
        <v>211</v>
      </c>
      <c r="G1463" s="273"/>
      <c r="H1463" s="276">
        <v>687.75199999999995</v>
      </c>
      <c r="I1463" s="277"/>
      <c r="J1463" s="273"/>
      <c r="K1463" s="273"/>
      <c r="L1463" s="278"/>
      <c r="M1463" s="279"/>
      <c r="N1463" s="280"/>
      <c r="O1463" s="280"/>
      <c r="P1463" s="280"/>
      <c r="Q1463" s="280"/>
      <c r="R1463" s="280"/>
      <c r="S1463" s="280"/>
      <c r="T1463" s="281"/>
      <c r="AT1463" s="282" t="s">
        <v>195</v>
      </c>
      <c r="AU1463" s="282" t="s">
        <v>85</v>
      </c>
      <c r="AV1463" s="14" t="s">
        <v>191</v>
      </c>
      <c r="AW1463" s="14" t="s">
        <v>39</v>
      </c>
      <c r="AX1463" s="14" t="s">
        <v>83</v>
      </c>
      <c r="AY1463" s="282" t="s">
        <v>184</v>
      </c>
    </row>
    <row r="1464" s="1" customFormat="1" ht="16.5" customHeight="1">
      <c r="B1464" s="47"/>
      <c r="C1464" s="283" t="s">
        <v>1948</v>
      </c>
      <c r="D1464" s="283" t="s">
        <v>303</v>
      </c>
      <c r="E1464" s="284" t="s">
        <v>1949</v>
      </c>
      <c r="F1464" s="285" t="s">
        <v>1950</v>
      </c>
      <c r="G1464" s="286" t="s">
        <v>315</v>
      </c>
      <c r="H1464" s="287">
        <v>380.94099999999997</v>
      </c>
      <c r="I1464" s="288"/>
      <c r="J1464" s="289">
        <f>ROUND(I1464*H1464,2)</f>
        <v>0</v>
      </c>
      <c r="K1464" s="285" t="s">
        <v>190</v>
      </c>
      <c r="L1464" s="290"/>
      <c r="M1464" s="291" t="s">
        <v>21</v>
      </c>
      <c r="N1464" s="292" t="s">
        <v>47</v>
      </c>
      <c r="O1464" s="48"/>
      <c r="P1464" s="245">
        <f>O1464*H1464</f>
        <v>0</v>
      </c>
      <c r="Q1464" s="245">
        <v>0.00011</v>
      </c>
      <c r="R1464" s="245">
        <f>Q1464*H1464</f>
        <v>0.041903509999999998</v>
      </c>
      <c r="S1464" s="245">
        <v>0</v>
      </c>
      <c r="T1464" s="246">
        <f>S1464*H1464</f>
        <v>0</v>
      </c>
      <c r="AR1464" s="25" t="s">
        <v>386</v>
      </c>
      <c r="AT1464" s="25" t="s">
        <v>303</v>
      </c>
      <c r="AU1464" s="25" t="s">
        <v>85</v>
      </c>
      <c r="AY1464" s="25" t="s">
        <v>184</v>
      </c>
      <c r="BE1464" s="247">
        <f>IF(N1464="základní",J1464,0)</f>
        <v>0</v>
      </c>
      <c r="BF1464" s="247">
        <f>IF(N1464="snížená",J1464,0)</f>
        <v>0</v>
      </c>
      <c r="BG1464" s="247">
        <f>IF(N1464="zákl. přenesená",J1464,0)</f>
        <v>0</v>
      </c>
      <c r="BH1464" s="247">
        <f>IF(N1464="sníž. přenesená",J1464,0)</f>
        <v>0</v>
      </c>
      <c r="BI1464" s="247">
        <f>IF(N1464="nulová",J1464,0)</f>
        <v>0</v>
      </c>
      <c r="BJ1464" s="25" t="s">
        <v>83</v>
      </c>
      <c r="BK1464" s="247">
        <f>ROUND(I1464*H1464,2)</f>
        <v>0</v>
      </c>
      <c r="BL1464" s="25" t="s">
        <v>284</v>
      </c>
      <c r="BM1464" s="25" t="s">
        <v>1951</v>
      </c>
    </row>
    <row r="1465" s="12" customFormat="1">
      <c r="B1465" s="251"/>
      <c r="C1465" s="252"/>
      <c r="D1465" s="248" t="s">
        <v>195</v>
      </c>
      <c r="E1465" s="253" t="s">
        <v>21</v>
      </c>
      <c r="F1465" s="254" t="s">
        <v>1952</v>
      </c>
      <c r="G1465" s="252"/>
      <c r="H1465" s="255">
        <v>380.94099999999997</v>
      </c>
      <c r="I1465" s="256"/>
      <c r="J1465" s="252"/>
      <c r="K1465" s="252"/>
      <c r="L1465" s="257"/>
      <c r="M1465" s="258"/>
      <c r="N1465" s="259"/>
      <c r="O1465" s="259"/>
      <c r="P1465" s="259"/>
      <c r="Q1465" s="259"/>
      <c r="R1465" s="259"/>
      <c r="S1465" s="259"/>
      <c r="T1465" s="260"/>
      <c r="AT1465" s="261" t="s">
        <v>195</v>
      </c>
      <c r="AU1465" s="261" t="s">
        <v>85</v>
      </c>
      <c r="AV1465" s="12" t="s">
        <v>85</v>
      </c>
      <c r="AW1465" s="12" t="s">
        <v>39</v>
      </c>
      <c r="AX1465" s="12" t="s">
        <v>83</v>
      </c>
      <c r="AY1465" s="261" t="s">
        <v>184</v>
      </c>
    </row>
    <row r="1466" s="1" customFormat="1" ht="25.5" customHeight="1">
      <c r="B1466" s="47"/>
      <c r="C1466" s="283" t="s">
        <v>1953</v>
      </c>
      <c r="D1466" s="283" t="s">
        <v>303</v>
      </c>
      <c r="E1466" s="284" t="s">
        <v>1954</v>
      </c>
      <c r="F1466" s="285" t="s">
        <v>1955</v>
      </c>
      <c r="G1466" s="286" t="s">
        <v>315</v>
      </c>
      <c r="H1466" s="287">
        <v>409.97399999999999</v>
      </c>
      <c r="I1466" s="288"/>
      <c r="J1466" s="289">
        <f>ROUND(I1466*H1466,2)</f>
        <v>0</v>
      </c>
      <c r="K1466" s="285" t="s">
        <v>190</v>
      </c>
      <c r="L1466" s="290"/>
      <c r="M1466" s="291" t="s">
        <v>21</v>
      </c>
      <c r="N1466" s="292" t="s">
        <v>47</v>
      </c>
      <c r="O1466" s="48"/>
      <c r="P1466" s="245">
        <f>O1466*H1466</f>
        <v>0</v>
      </c>
      <c r="Q1466" s="245">
        <v>0.00016000000000000001</v>
      </c>
      <c r="R1466" s="245">
        <f>Q1466*H1466</f>
        <v>0.065595840000000002</v>
      </c>
      <c r="S1466" s="245">
        <v>0</v>
      </c>
      <c r="T1466" s="246">
        <f>S1466*H1466</f>
        <v>0</v>
      </c>
      <c r="AR1466" s="25" t="s">
        <v>386</v>
      </c>
      <c r="AT1466" s="25" t="s">
        <v>303</v>
      </c>
      <c r="AU1466" s="25" t="s">
        <v>85</v>
      </c>
      <c r="AY1466" s="25" t="s">
        <v>184</v>
      </c>
      <c r="BE1466" s="247">
        <f>IF(N1466="základní",J1466,0)</f>
        <v>0</v>
      </c>
      <c r="BF1466" s="247">
        <f>IF(N1466="snížená",J1466,0)</f>
        <v>0</v>
      </c>
      <c r="BG1466" s="247">
        <f>IF(N1466="zákl. přenesená",J1466,0)</f>
        <v>0</v>
      </c>
      <c r="BH1466" s="247">
        <f>IF(N1466="sníž. přenesená",J1466,0)</f>
        <v>0</v>
      </c>
      <c r="BI1466" s="247">
        <f>IF(N1466="nulová",J1466,0)</f>
        <v>0</v>
      </c>
      <c r="BJ1466" s="25" t="s">
        <v>83</v>
      </c>
      <c r="BK1466" s="247">
        <f>ROUND(I1466*H1466,2)</f>
        <v>0</v>
      </c>
      <c r="BL1466" s="25" t="s">
        <v>284</v>
      </c>
      <c r="BM1466" s="25" t="s">
        <v>1956</v>
      </c>
    </row>
    <row r="1467" s="12" customFormat="1">
      <c r="B1467" s="251"/>
      <c r="C1467" s="252"/>
      <c r="D1467" s="248" t="s">
        <v>195</v>
      </c>
      <c r="E1467" s="253" t="s">
        <v>21</v>
      </c>
      <c r="F1467" s="254" t="s">
        <v>1957</v>
      </c>
      <c r="G1467" s="252"/>
      <c r="H1467" s="255">
        <v>409.97399999999999</v>
      </c>
      <c r="I1467" s="256"/>
      <c r="J1467" s="252"/>
      <c r="K1467" s="252"/>
      <c r="L1467" s="257"/>
      <c r="M1467" s="258"/>
      <c r="N1467" s="259"/>
      <c r="O1467" s="259"/>
      <c r="P1467" s="259"/>
      <c r="Q1467" s="259"/>
      <c r="R1467" s="259"/>
      <c r="S1467" s="259"/>
      <c r="T1467" s="260"/>
      <c r="AT1467" s="261" t="s">
        <v>195</v>
      </c>
      <c r="AU1467" s="261" t="s">
        <v>85</v>
      </c>
      <c r="AV1467" s="12" t="s">
        <v>85</v>
      </c>
      <c r="AW1467" s="12" t="s">
        <v>39</v>
      </c>
      <c r="AX1467" s="12" t="s">
        <v>83</v>
      </c>
      <c r="AY1467" s="261" t="s">
        <v>184</v>
      </c>
    </row>
    <row r="1468" s="1" customFormat="1" ht="38.25" customHeight="1">
      <c r="B1468" s="47"/>
      <c r="C1468" s="236" t="s">
        <v>1958</v>
      </c>
      <c r="D1468" s="236" t="s">
        <v>186</v>
      </c>
      <c r="E1468" s="237" t="s">
        <v>1959</v>
      </c>
      <c r="F1468" s="238" t="s">
        <v>1960</v>
      </c>
      <c r="G1468" s="239" t="s">
        <v>293</v>
      </c>
      <c r="H1468" s="240">
        <v>5.5430000000000001</v>
      </c>
      <c r="I1468" s="241"/>
      <c r="J1468" s="242">
        <f>ROUND(I1468*H1468,2)</f>
        <v>0</v>
      </c>
      <c r="K1468" s="238" t="s">
        <v>190</v>
      </c>
      <c r="L1468" s="73"/>
      <c r="M1468" s="243" t="s">
        <v>21</v>
      </c>
      <c r="N1468" s="244" t="s">
        <v>47</v>
      </c>
      <c r="O1468" s="48"/>
      <c r="P1468" s="245">
        <f>O1468*H1468</f>
        <v>0</v>
      </c>
      <c r="Q1468" s="245">
        <v>0</v>
      </c>
      <c r="R1468" s="245">
        <f>Q1468*H1468</f>
        <v>0</v>
      </c>
      <c r="S1468" s="245">
        <v>0</v>
      </c>
      <c r="T1468" s="246">
        <f>S1468*H1468</f>
        <v>0</v>
      </c>
      <c r="AR1468" s="25" t="s">
        <v>284</v>
      </c>
      <c r="AT1468" s="25" t="s">
        <v>186</v>
      </c>
      <c r="AU1468" s="25" t="s">
        <v>85</v>
      </c>
      <c r="AY1468" s="25" t="s">
        <v>184</v>
      </c>
      <c r="BE1468" s="247">
        <f>IF(N1468="základní",J1468,0)</f>
        <v>0</v>
      </c>
      <c r="BF1468" s="247">
        <f>IF(N1468="snížená",J1468,0)</f>
        <v>0</v>
      </c>
      <c r="BG1468" s="247">
        <f>IF(N1468="zákl. přenesená",J1468,0)</f>
        <v>0</v>
      </c>
      <c r="BH1468" s="247">
        <f>IF(N1468="sníž. přenesená",J1468,0)</f>
        <v>0</v>
      </c>
      <c r="BI1468" s="247">
        <f>IF(N1468="nulová",J1468,0)</f>
        <v>0</v>
      </c>
      <c r="BJ1468" s="25" t="s">
        <v>83</v>
      </c>
      <c r="BK1468" s="247">
        <f>ROUND(I1468*H1468,2)</f>
        <v>0</v>
      </c>
      <c r="BL1468" s="25" t="s">
        <v>284</v>
      </c>
      <c r="BM1468" s="25" t="s">
        <v>1961</v>
      </c>
    </row>
    <row r="1469" s="1" customFormat="1">
      <c r="B1469" s="47"/>
      <c r="C1469" s="75"/>
      <c r="D1469" s="248" t="s">
        <v>193</v>
      </c>
      <c r="E1469" s="75"/>
      <c r="F1469" s="249" t="s">
        <v>1962</v>
      </c>
      <c r="G1469" s="75"/>
      <c r="H1469" s="75"/>
      <c r="I1469" s="204"/>
      <c r="J1469" s="75"/>
      <c r="K1469" s="75"/>
      <c r="L1469" s="73"/>
      <c r="M1469" s="250"/>
      <c r="N1469" s="48"/>
      <c r="O1469" s="48"/>
      <c r="P1469" s="48"/>
      <c r="Q1469" s="48"/>
      <c r="R1469" s="48"/>
      <c r="S1469" s="48"/>
      <c r="T1469" s="96"/>
      <c r="AT1469" s="25" t="s">
        <v>193</v>
      </c>
      <c r="AU1469" s="25" t="s">
        <v>85</v>
      </c>
    </row>
    <row r="1470" s="11" customFormat="1" ht="29.88" customHeight="1">
      <c r="B1470" s="220"/>
      <c r="C1470" s="221"/>
      <c r="D1470" s="222" t="s">
        <v>75</v>
      </c>
      <c r="E1470" s="234" t="s">
        <v>1963</v>
      </c>
      <c r="F1470" s="234" t="s">
        <v>1964</v>
      </c>
      <c r="G1470" s="221"/>
      <c r="H1470" s="221"/>
      <c r="I1470" s="224"/>
      <c r="J1470" s="235">
        <f>BK1470</f>
        <v>0</v>
      </c>
      <c r="K1470" s="221"/>
      <c r="L1470" s="226"/>
      <c r="M1470" s="227"/>
      <c r="N1470" s="228"/>
      <c r="O1470" s="228"/>
      <c r="P1470" s="229">
        <f>SUM(P1471:P1480)</f>
        <v>0</v>
      </c>
      <c r="Q1470" s="228"/>
      <c r="R1470" s="229">
        <f>SUM(R1471:R1480)</f>
        <v>0</v>
      </c>
      <c r="S1470" s="228"/>
      <c r="T1470" s="230">
        <f>SUM(T1471:T1480)</f>
        <v>0.073499999999999996</v>
      </c>
      <c r="AR1470" s="231" t="s">
        <v>85</v>
      </c>
      <c r="AT1470" s="232" t="s">
        <v>75</v>
      </c>
      <c r="AU1470" s="232" t="s">
        <v>83</v>
      </c>
      <c r="AY1470" s="231" t="s">
        <v>184</v>
      </c>
      <c r="BK1470" s="233">
        <f>SUM(BK1471:BK1480)</f>
        <v>0</v>
      </c>
    </row>
    <row r="1471" s="1" customFormat="1" ht="25.5" customHeight="1">
      <c r="B1471" s="47"/>
      <c r="C1471" s="236" t="s">
        <v>1965</v>
      </c>
      <c r="D1471" s="236" t="s">
        <v>186</v>
      </c>
      <c r="E1471" s="237" t="s">
        <v>1966</v>
      </c>
      <c r="F1471" s="238" t="s">
        <v>1967</v>
      </c>
      <c r="G1471" s="239" t="s">
        <v>370</v>
      </c>
      <c r="H1471" s="240">
        <v>35</v>
      </c>
      <c r="I1471" s="241"/>
      <c r="J1471" s="242">
        <f>ROUND(I1471*H1471,2)</f>
        <v>0</v>
      </c>
      <c r="K1471" s="238" t="s">
        <v>190</v>
      </c>
      <c r="L1471" s="73"/>
      <c r="M1471" s="243" t="s">
        <v>21</v>
      </c>
      <c r="N1471" s="244" t="s">
        <v>47</v>
      </c>
      <c r="O1471" s="48"/>
      <c r="P1471" s="245">
        <f>O1471*H1471</f>
        <v>0</v>
      </c>
      <c r="Q1471" s="245">
        <v>0</v>
      </c>
      <c r="R1471" s="245">
        <f>Q1471*H1471</f>
        <v>0</v>
      </c>
      <c r="S1471" s="245">
        <v>0.0020999999999999999</v>
      </c>
      <c r="T1471" s="246">
        <f>S1471*H1471</f>
        <v>0.073499999999999996</v>
      </c>
      <c r="AR1471" s="25" t="s">
        <v>284</v>
      </c>
      <c r="AT1471" s="25" t="s">
        <v>186</v>
      </c>
      <c r="AU1471" s="25" t="s">
        <v>85</v>
      </c>
      <c r="AY1471" s="25" t="s">
        <v>184</v>
      </c>
      <c r="BE1471" s="247">
        <f>IF(N1471="základní",J1471,0)</f>
        <v>0</v>
      </c>
      <c r="BF1471" s="247">
        <f>IF(N1471="snížená",J1471,0)</f>
        <v>0</v>
      </c>
      <c r="BG1471" s="247">
        <f>IF(N1471="zákl. přenesená",J1471,0)</f>
        <v>0</v>
      </c>
      <c r="BH1471" s="247">
        <f>IF(N1471="sníž. přenesená",J1471,0)</f>
        <v>0</v>
      </c>
      <c r="BI1471" s="247">
        <f>IF(N1471="nulová",J1471,0)</f>
        <v>0</v>
      </c>
      <c r="BJ1471" s="25" t="s">
        <v>83</v>
      </c>
      <c r="BK1471" s="247">
        <f>ROUND(I1471*H1471,2)</f>
        <v>0</v>
      </c>
      <c r="BL1471" s="25" t="s">
        <v>284</v>
      </c>
      <c r="BM1471" s="25" t="s">
        <v>1968</v>
      </c>
    </row>
    <row r="1472" s="1" customFormat="1">
      <c r="B1472" s="47"/>
      <c r="C1472" s="75"/>
      <c r="D1472" s="248" t="s">
        <v>193</v>
      </c>
      <c r="E1472" s="75"/>
      <c r="F1472" s="249" t="s">
        <v>1969</v>
      </c>
      <c r="G1472" s="75"/>
      <c r="H1472" s="75"/>
      <c r="I1472" s="204"/>
      <c r="J1472" s="75"/>
      <c r="K1472" s="75"/>
      <c r="L1472" s="73"/>
      <c r="M1472" s="250"/>
      <c r="N1472" s="48"/>
      <c r="O1472" s="48"/>
      <c r="P1472" s="48"/>
      <c r="Q1472" s="48"/>
      <c r="R1472" s="48"/>
      <c r="S1472" s="48"/>
      <c r="T1472" s="96"/>
      <c r="AT1472" s="25" t="s">
        <v>193</v>
      </c>
      <c r="AU1472" s="25" t="s">
        <v>85</v>
      </c>
    </row>
    <row r="1473" s="13" customFormat="1">
      <c r="B1473" s="262"/>
      <c r="C1473" s="263"/>
      <c r="D1473" s="248" t="s">
        <v>195</v>
      </c>
      <c r="E1473" s="264" t="s">
        <v>21</v>
      </c>
      <c r="F1473" s="265" t="s">
        <v>216</v>
      </c>
      <c r="G1473" s="263"/>
      <c r="H1473" s="264" t="s">
        <v>21</v>
      </c>
      <c r="I1473" s="266"/>
      <c r="J1473" s="263"/>
      <c r="K1473" s="263"/>
      <c r="L1473" s="267"/>
      <c r="M1473" s="268"/>
      <c r="N1473" s="269"/>
      <c r="O1473" s="269"/>
      <c r="P1473" s="269"/>
      <c r="Q1473" s="269"/>
      <c r="R1473" s="269"/>
      <c r="S1473" s="269"/>
      <c r="T1473" s="270"/>
      <c r="AT1473" s="271" t="s">
        <v>195</v>
      </c>
      <c r="AU1473" s="271" t="s">
        <v>85</v>
      </c>
      <c r="AV1473" s="13" t="s">
        <v>83</v>
      </c>
      <c r="AW1473" s="13" t="s">
        <v>39</v>
      </c>
      <c r="AX1473" s="13" t="s">
        <v>76</v>
      </c>
      <c r="AY1473" s="271" t="s">
        <v>184</v>
      </c>
    </row>
    <row r="1474" s="12" customFormat="1">
      <c r="B1474" s="251"/>
      <c r="C1474" s="252"/>
      <c r="D1474" s="248" t="s">
        <v>195</v>
      </c>
      <c r="E1474" s="253" t="s">
        <v>21</v>
      </c>
      <c r="F1474" s="254" t="s">
        <v>1970</v>
      </c>
      <c r="G1474" s="252"/>
      <c r="H1474" s="255">
        <v>20</v>
      </c>
      <c r="I1474" s="256"/>
      <c r="J1474" s="252"/>
      <c r="K1474" s="252"/>
      <c r="L1474" s="257"/>
      <c r="M1474" s="258"/>
      <c r="N1474" s="259"/>
      <c r="O1474" s="259"/>
      <c r="P1474" s="259"/>
      <c r="Q1474" s="259"/>
      <c r="R1474" s="259"/>
      <c r="S1474" s="259"/>
      <c r="T1474" s="260"/>
      <c r="AT1474" s="261" t="s">
        <v>195</v>
      </c>
      <c r="AU1474" s="261" t="s">
        <v>85</v>
      </c>
      <c r="AV1474" s="12" t="s">
        <v>85</v>
      </c>
      <c r="AW1474" s="12" t="s">
        <v>39</v>
      </c>
      <c r="AX1474" s="12" t="s">
        <v>76</v>
      </c>
      <c r="AY1474" s="261" t="s">
        <v>184</v>
      </c>
    </row>
    <row r="1475" s="13" customFormat="1">
      <c r="B1475" s="262"/>
      <c r="C1475" s="263"/>
      <c r="D1475" s="248" t="s">
        <v>195</v>
      </c>
      <c r="E1475" s="264" t="s">
        <v>21</v>
      </c>
      <c r="F1475" s="265" t="s">
        <v>1280</v>
      </c>
      <c r="G1475" s="263"/>
      <c r="H1475" s="264" t="s">
        <v>21</v>
      </c>
      <c r="I1475" s="266"/>
      <c r="J1475" s="263"/>
      <c r="K1475" s="263"/>
      <c r="L1475" s="267"/>
      <c r="M1475" s="268"/>
      <c r="N1475" s="269"/>
      <c r="O1475" s="269"/>
      <c r="P1475" s="269"/>
      <c r="Q1475" s="269"/>
      <c r="R1475" s="269"/>
      <c r="S1475" s="269"/>
      <c r="T1475" s="270"/>
      <c r="AT1475" s="271" t="s">
        <v>195</v>
      </c>
      <c r="AU1475" s="271" t="s">
        <v>85</v>
      </c>
      <c r="AV1475" s="13" t="s">
        <v>83</v>
      </c>
      <c r="AW1475" s="13" t="s">
        <v>39</v>
      </c>
      <c r="AX1475" s="13" t="s">
        <v>76</v>
      </c>
      <c r="AY1475" s="271" t="s">
        <v>184</v>
      </c>
    </row>
    <row r="1476" s="12" customFormat="1">
      <c r="B1476" s="251"/>
      <c r="C1476" s="252"/>
      <c r="D1476" s="248" t="s">
        <v>195</v>
      </c>
      <c r="E1476" s="253" t="s">
        <v>21</v>
      </c>
      <c r="F1476" s="254" t="s">
        <v>1971</v>
      </c>
      <c r="G1476" s="252"/>
      <c r="H1476" s="255">
        <v>10</v>
      </c>
      <c r="I1476" s="256"/>
      <c r="J1476" s="252"/>
      <c r="K1476" s="252"/>
      <c r="L1476" s="257"/>
      <c r="M1476" s="258"/>
      <c r="N1476" s="259"/>
      <c r="O1476" s="259"/>
      <c r="P1476" s="259"/>
      <c r="Q1476" s="259"/>
      <c r="R1476" s="259"/>
      <c r="S1476" s="259"/>
      <c r="T1476" s="260"/>
      <c r="AT1476" s="261" t="s">
        <v>195</v>
      </c>
      <c r="AU1476" s="261" t="s">
        <v>85</v>
      </c>
      <c r="AV1476" s="12" t="s">
        <v>85</v>
      </c>
      <c r="AW1476" s="12" t="s">
        <v>39</v>
      </c>
      <c r="AX1476" s="12" t="s">
        <v>76</v>
      </c>
      <c r="AY1476" s="261" t="s">
        <v>184</v>
      </c>
    </row>
    <row r="1477" s="13" customFormat="1">
      <c r="B1477" s="262"/>
      <c r="C1477" s="263"/>
      <c r="D1477" s="248" t="s">
        <v>195</v>
      </c>
      <c r="E1477" s="264" t="s">
        <v>21</v>
      </c>
      <c r="F1477" s="265" t="s">
        <v>1282</v>
      </c>
      <c r="G1477" s="263"/>
      <c r="H1477" s="264" t="s">
        <v>21</v>
      </c>
      <c r="I1477" s="266"/>
      <c r="J1477" s="263"/>
      <c r="K1477" s="263"/>
      <c r="L1477" s="267"/>
      <c r="M1477" s="268"/>
      <c r="N1477" s="269"/>
      <c r="O1477" s="269"/>
      <c r="P1477" s="269"/>
      <c r="Q1477" s="269"/>
      <c r="R1477" s="269"/>
      <c r="S1477" s="269"/>
      <c r="T1477" s="270"/>
      <c r="AT1477" s="271" t="s">
        <v>195</v>
      </c>
      <c r="AU1477" s="271" t="s">
        <v>85</v>
      </c>
      <c r="AV1477" s="13" t="s">
        <v>83</v>
      </c>
      <c r="AW1477" s="13" t="s">
        <v>39</v>
      </c>
      <c r="AX1477" s="13" t="s">
        <v>76</v>
      </c>
      <c r="AY1477" s="271" t="s">
        <v>184</v>
      </c>
    </row>
    <row r="1478" s="12" customFormat="1">
      <c r="B1478" s="251"/>
      <c r="C1478" s="252"/>
      <c r="D1478" s="248" t="s">
        <v>195</v>
      </c>
      <c r="E1478" s="253" t="s">
        <v>21</v>
      </c>
      <c r="F1478" s="254" t="s">
        <v>1972</v>
      </c>
      <c r="G1478" s="252"/>
      <c r="H1478" s="255">
        <v>5</v>
      </c>
      <c r="I1478" s="256"/>
      <c r="J1478" s="252"/>
      <c r="K1478" s="252"/>
      <c r="L1478" s="257"/>
      <c r="M1478" s="258"/>
      <c r="N1478" s="259"/>
      <c r="O1478" s="259"/>
      <c r="P1478" s="259"/>
      <c r="Q1478" s="259"/>
      <c r="R1478" s="259"/>
      <c r="S1478" s="259"/>
      <c r="T1478" s="260"/>
      <c r="AT1478" s="261" t="s">
        <v>195</v>
      </c>
      <c r="AU1478" s="261" t="s">
        <v>85</v>
      </c>
      <c r="AV1478" s="12" t="s">
        <v>85</v>
      </c>
      <c r="AW1478" s="12" t="s">
        <v>39</v>
      </c>
      <c r="AX1478" s="12" t="s">
        <v>76</v>
      </c>
      <c r="AY1478" s="261" t="s">
        <v>184</v>
      </c>
    </row>
    <row r="1479" s="14" customFormat="1">
      <c r="B1479" s="272"/>
      <c r="C1479" s="273"/>
      <c r="D1479" s="248" t="s">
        <v>195</v>
      </c>
      <c r="E1479" s="274" t="s">
        <v>21</v>
      </c>
      <c r="F1479" s="275" t="s">
        <v>211</v>
      </c>
      <c r="G1479" s="273"/>
      <c r="H1479" s="276">
        <v>35</v>
      </c>
      <c r="I1479" s="277"/>
      <c r="J1479" s="273"/>
      <c r="K1479" s="273"/>
      <c r="L1479" s="278"/>
      <c r="M1479" s="279"/>
      <c r="N1479" s="280"/>
      <c r="O1479" s="280"/>
      <c r="P1479" s="280"/>
      <c r="Q1479" s="280"/>
      <c r="R1479" s="280"/>
      <c r="S1479" s="280"/>
      <c r="T1479" s="281"/>
      <c r="AT1479" s="282" t="s">
        <v>195</v>
      </c>
      <c r="AU1479" s="282" t="s">
        <v>85</v>
      </c>
      <c r="AV1479" s="14" t="s">
        <v>191</v>
      </c>
      <c r="AW1479" s="14" t="s">
        <v>39</v>
      </c>
      <c r="AX1479" s="14" t="s">
        <v>83</v>
      </c>
      <c r="AY1479" s="282" t="s">
        <v>184</v>
      </c>
    </row>
    <row r="1480" s="1" customFormat="1" ht="25.5" customHeight="1">
      <c r="B1480" s="47"/>
      <c r="C1480" s="236" t="s">
        <v>1973</v>
      </c>
      <c r="D1480" s="236" t="s">
        <v>186</v>
      </c>
      <c r="E1480" s="237" t="s">
        <v>1974</v>
      </c>
      <c r="F1480" s="238" t="s">
        <v>1975</v>
      </c>
      <c r="G1480" s="239" t="s">
        <v>293</v>
      </c>
      <c r="H1480" s="240">
        <v>0.073999999999999996</v>
      </c>
      <c r="I1480" s="241"/>
      <c r="J1480" s="242">
        <f>ROUND(I1480*H1480,2)</f>
        <v>0</v>
      </c>
      <c r="K1480" s="238" t="s">
        <v>190</v>
      </c>
      <c r="L1480" s="73"/>
      <c r="M1480" s="243" t="s">
        <v>21</v>
      </c>
      <c r="N1480" s="244" t="s">
        <v>47</v>
      </c>
      <c r="O1480" s="48"/>
      <c r="P1480" s="245">
        <f>O1480*H1480</f>
        <v>0</v>
      </c>
      <c r="Q1480" s="245">
        <v>0</v>
      </c>
      <c r="R1480" s="245">
        <f>Q1480*H1480</f>
        <v>0</v>
      </c>
      <c r="S1480" s="245">
        <v>0</v>
      </c>
      <c r="T1480" s="246">
        <f>S1480*H1480</f>
        <v>0</v>
      </c>
      <c r="AR1480" s="25" t="s">
        <v>284</v>
      </c>
      <c r="AT1480" s="25" t="s">
        <v>186</v>
      </c>
      <c r="AU1480" s="25" t="s">
        <v>85</v>
      </c>
      <c r="AY1480" s="25" t="s">
        <v>184</v>
      </c>
      <c r="BE1480" s="247">
        <f>IF(N1480="základní",J1480,0)</f>
        <v>0</v>
      </c>
      <c r="BF1480" s="247">
        <f>IF(N1480="snížená",J1480,0)</f>
        <v>0</v>
      </c>
      <c r="BG1480" s="247">
        <f>IF(N1480="zákl. přenesená",J1480,0)</f>
        <v>0</v>
      </c>
      <c r="BH1480" s="247">
        <f>IF(N1480="sníž. přenesená",J1480,0)</f>
        <v>0</v>
      </c>
      <c r="BI1480" s="247">
        <f>IF(N1480="nulová",J1480,0)</f>
        <v>0</v>
      </c>
      <c r="BJ1480" s="25" t="s">
        <v>83</v>
      </c>
      <c r="BK1480" s="247">
        <f>ROUND(I1480*H1480,2)</f>
        <v>0</v>
      </c>
      <c r="BL1480" s="25" t="s">
        <v>284</v>
      </c>
      <c r="BM1480" s="25" t="s">
        <v>1976</v>
      </c>
    </row>
    <row r="1481" s="11" customFormat="1" ht="29.88" customHeight="1">
      <c r="B1481" s="220"/>
      <c r="C1481" s="221"/>
      <c r="D1481" s="222" t="s">
        <v>75</v>
      </c>
      <c r="E1481" s="234" t="s">
        <v>1977</v>
      </c>
      <c r="F1481" s="234" t="s">
        <v>1978</v>
      </c>
      <c r="G1481" s="221"/>
      <c r="H1481" s="221"/>
      <c r="I1481" s="224"/>
      <c r="J1481" s="235">
        <f>BK1481</f>
        <v>0</v>
      </c>
      <c r="K1481" s="221"/>
      <c r="L1481" s="226"/>
      <c r="M1481" s="227"/>
      <c r="N1481" s="228"/>
      <c r="O1481" s="228"/>
      <c r="P1481" s="229">
        <f>SUM(P1482:P1493)</f>
        <v>0</v>
      </c>
      <c r="Q1481" s="228"/>
      <c r="R1481" s="229">
        <f>SUM(R1482:R1493)</f>
        <v>0</v>
      </c>
      <c r="S1481" s="228"/>
      <c r="T1481" s="230">
        <f>SUM(T1482:T1493)</f>
        <v>0.087999999999999995</v>
      </c>
      <c r="AR1481" s="231" t="s">
        <v>85</v>
      </c>
      <c r="AT1481" s="232" t="s">
        <v>75</v>
      </c>
      <c r="AU1481" s="232" t="s">
        <v>83</v>
      </c>
      <c r="AY1481" s="231" t="s">
        <v>184</v>
      </c>
      <c r="BK1481" s="233">
        <f>SUM(BK1482:BK1493)</f>
        <v>0</v>
      </c>
    </row>
    <row r="1482" s="1" customFormat="1" ht="16.5" customHeight="1">
      <c r="B1482" s="47"/>
      <c r="C1482" s="236" t="s">
        <v>1979</v>
      </c>
      <c r="D1482" s="236" t="s">
        <v>186</v>
      </c>
      <c r="E1482" s="237" t="s">
        <v>1980</v>
      </c>
      <c r="F1482" s="238" t="s">
        <v>1981</v>
      </c>
      <c r="G1482" s="239" t="s">
        <v>370</v>
      </c>
      <c r="H1482" s="240">
        <v>40</v>
      </c>
      <c r="I1482" s="241"/>
      <c r="J1482" s="242">
        <f>ROUND(I1482*H1482,2)</f>
        <v>0</v>
      </c>
      <c r="K1482" s="238" t="s">
        <v>190</v>
      </c>
      <c r="L1482" s="73"/>
      <c r="M1482" s="243" t="s">
        <v>21</v>
      </c>
      <c r="N1482" s="244" t="s">
        <v>47</v>
      </c>
      <c r="O1482" s="48"/>
      <c r="P1482" s="245">
        <f>O1482*H1482</f>
        <v>0</v>
      </c>
      <c r="Q1482" s="245">
        <v>0</v>
      </c>
      <c r="R1482" s="245">
        <f>Q1482*H1482</f>
        <v>0</v>
      </c>
      <c r="S1482" s="245">
        <v>0.0021299999999999999</v>
      </c>
      <c r="T1482" s="246">
        <f>S1482*H1482</f>
        <v>0.085199999999999998</v>
      </c>
      <c r="AR1482" s="25" t="s">
        <v>284</v>
      </c>
      <c r="AT1482" s="25" t="s">
        <v>186</v>
      </c>
      <c r="AU1482" s="25" t="s">
        <v>85</v>
      </c>
      <c r="AY1482" s="25" t="s">
        <v>184</v>
      </c>
      <c r="BE1482" s="247">
        <f>IF(N1482="základní",J1482,0)</f>
        <v>0</v>
      </c>
      <c r="BF1482" s="247">
        <f>IF(N1482="snížená",J1482,0)</f>
        <v>0</v>
      </c>
      <c r="BG1482" s="247">
        <f>IF(N1482="zákl. přenesená",J1482,0)</f>
        <v>0</v>
      </c>
      <c r="BH1482" s="247">
        <f>IF(N1482="sníž. přenesená",J1482,0)</f>
        <v>0</v>
      </c>
      <c r="BI1482" s="247">
        <f>IF(N1482="nulová",J1482,0)</f>
        <v>0</v>
      </c>
      <c r="BJ1482" s="25" t="s">
        <v>83</v>
      </c>
      <c r="BK1482" s="247">
        <f>ROUND(I1482*H1482,2)</f>
        <v>0</v>
      </c>
      <c r="BL1482" s="25" t="s">
        <v>284</v>
      </c>
      <c r="BM1482" s="25" t="s">
        <v>1982</v>
      </c>
    </row>
    <row r="1483" s="13" customFormat="1">
      <c r="B1483" s="262"/>
      <c r="C1483" s="263"/>
      <c r="D1483" s="248" t="s">
        <v>195</v>
      </c>
      <c r="E1483" s="264" t="s">
        <v>21</v>
      </c>
      <c r="F1483" s="265" t="s">
        <v>216</v>
      </c>
      <c r="G1483" s="263"/>
      <c r="H1483" s="264" t="s">
        <v>21</v>
      </c>
      <c r="I1483" s="266"/>
      <c r="J1483" s="263"/>
      <c r="K1483" s="263"/>
      <c r="L1483" s="267"/>
      <c r="M1483" s="268"/>
      <c r="N1483" s="269"/>
      <c r="O1483" s="269"/>
      <c r="P1483" s="269"/>
      <c r="Q1483" s="269"/>
      <c r="R1483" s="269"/>
      <c r="S1483" s="269"/>
      <c r="T1483" s="270"/>
      <c r="AT1483" s="271" t="s">
        <v>195</v>
      </c>
      <c r="AU1483" s="271" t="s">
        <v>85</v>
      </c>
      <c r="AV1483" s="13" t="s">
        <v>83</v>
      </c>
      <c r="AW1483" s="13" t="s">
        <v>39</v>
      </c>
      <c r="AX1483" s="13" t="s">
        <v>76</v>
      </c>
      <c r="AY1483" s="271" t="s">
        <v>184</v>
      </c>
    </row>
    <row r="1484" s="12" customFormat="1">
      <c r="B1484" s="251"/>
      <c r="C1484" s="252"/>
      <c r="D1484" s="248" t="s">
        <v>195</v>
      </c>
      <c r="E1484" s="253" t="s">
        <v>21</v>
      </c>
      <c r="F1484" s="254" t="s">
        <v>1970</v>
      </c>
      <c r="G1484" s="252"/>
      <c r="H1484" s="255">
        <v>20</v>
      </c>
      <c r="I1484" s="256"/>
      <c r="J1484" s="252"/>
      <c r="K1484" s="252"/>
      <c r="L1484" s="257"/>
      <c r="M1484" s="258"/>
      <c r="N1484" s="259"/>
      <c r="O1484" s="259"/>
      <c r="P1484" s="259"/>
      <c r="Q1484" s="259"/>
      <c r="R1484" s="259"/>
      <c r="S1484" s="259"/>
      <c r="T1484" s="260"/>
      <c r="AT1484" s="261" t="s">
        <v>195</v>
      </c>
      <c r="AU1484" s="261" t="s">
        <v>85</v>
      </c>
      <c r="AV1484" s="12" t="s">
        <v>85</v>
      </c>
      <c r="AW1484" s="12" t="s">
        <v>39</v>
      </c>
      <c r="AX1484" s="12" t="s">
        <v>76</v>
      </c>
      <c r="AY1484" s="261" t="s">
        <v>184</v>
      </c>
    </row>
    <row r="1485" s="13" customFormat="1">
      <c r="B1485" s="262"/>
      <c r="C1485" s="263"/>
      <c r="D1485" s="248" t="s">
        <v>195</v>
      </c>
      <c r="E1485" s="264" t="s">
        <v>21</v>
      </c>
      <c r="F1485" s="265" t="s">
        <v>1280</v>
      </c>
      <c r="G1485" s="263"/>
      <c r="H1485" s="264" t="s">
        <v>21</v>
      </c>
      <c r="I1485" s="266"/>
      <c r="J1485" s="263"/>
      <c r="K1485" s="263"/>
      <c r="L1485" s="267"/>
      <c r="M1485" s="268"/>
      <c r="N1485" s="269"/>
      <c r="O1485" s="269"/>
      <c r="P1485" s="269"/>
      <c r="Q1485" s="269"/>
      <c r="R1485" s="269"/>
      <c r="S1485" s="269"/>
      <c r="T1485" s="270"/>
      <c r="AT1485" s="271" t="s">
        <v>195</v>
      </c>
      <c r="AU1485" s="271" t="s">
        <v>85</v>
      </c>
      <c r="AV1485" s="13" t="s">
        <v>83</v>
      </c>
      <c r="AW1485" s="13" t="s">
        <v>39</v>
      </c>
      <c r="AX1485" s="13" t="s">
        <v>76</v>
      </c>
      <c r="AY1485" s="271" t="s">
        <v>184</v>
      </c>
    </row>
    <row r="1486" s="12" customFormat="1">
      <c r="B1486" s="251"/>
      <c r="C1486" s="252"/>
      <c r="D1486" s="248" t="s">
        <v>195</v>
      </c>
      <c r="E1486" s="253" t="s">
        <v>21</v>
      </c>
      <c r="F1486" s="254" t="s">
        <v>1971</v>
      </c>
      <c r="G1486" s="252"/>
      <c r="H1486" s="255">
        <v>10</v>
      </c>
      <c r="I1486" s="256"/>
      <c r="J1486" s="252"/>
      <c r="K1486" s="252"/>
      <c r="L1486" s="257"/>
      <c r="M1486" s="258"/>
      <c r="N1486" s="259"/>
      <c r="O1486" s="259"/>
      <c r="P1486" s="259"/>
      <c r="Q1486" s="259"/>
      <c r="R1486" s="259"/>
      <c r="S1486" s="259"/>
      <c r="T1486" s="260"/>
      <c r="AT1486" s="261" t="s">
        <v>195</v>
      </c>
      <c r="AU1486" s="261" t="s">
        <v>85</v>
      </c>
      <c r="AV1486" s="12" t="s">
        <v>85</v>
      </c>
      <c r="AW1486" s="12" t="s">
        <v>39</v>
      </c>
      <c r="AX1486" s="12" t="s">
        <v>76</v>
      </c>
      <c r="AY1486" s="261" t="s">
        <v>184</v>
      </c>
    </row>
    <row r="1487" s="13" customFormat="1">
      <c r="B1487" s="262"/>
      <c r="C1487" s="263"/>
      <c r="D1487" s="248" t="s">
        <v>195</v>
      </c>
      <c r="E1487" s="264" t="s">
        <v>21</v>
      </c>
      <c r="F1487" s="265" t="s">
        <v>1282</v>
      </c>
      <c r="G1487" s="263"/>
      <c r="H1487" s="264" t="s">
        <v>21</v>
      </c>
      <c r="I1487" s="266"/>
      <c r="J1487" s="263"/>
      <c r="K1487" s="263"/>
      <c r="L1487" s="267"/>
      <c r="M1487" s="268"/>
      <c r="N1487" s="269"/>
      <c r="O1487" s="269"/>
      <c r="P1487" s="269"/>
      <c r="Q1487" s="269"/>
      <c r="R1487" s="269"/>
      <c r="S1487" s="269"/>
      <c r="T1487" s="270"/>
      <c r="AT1487" s="271" t="s">
        <v>195</v>
      </c>
      <c r="AU1487" s="271" t="s">
        <v>85</v>
      </c>
      <c r="AV1487" s="13" t="s">
        <v>83</v>
      </c>
      <c r="AW1487" s="13" t="s">
        <v>39</v>
      </c>
      <c r="AX1487" s="13" t="s">
        <v>76</v>
      </c>
      <c r="AY1487" s="271" t="s">
        <v>184</v>
      </c>
    </row>
    <row r="1488" s="12" customFormat="1">
      <c r="B1488" s="251"/>
      <c r="C1488" s="252"/>
      <c r="D1488" s="248" t="s">
        <v>195</v>
      </c>
      <c r="E1488" s="253" t="s">
        <v>21</v>
      </c>
      <c r="F1488" s="254" t="s">
        <v>1971</v>
      </c>
      <c r="G1488" s="252"/>
      <c r="H1488" s="255">
        <v>10</v>
      </c>
      <c r="I1488" s="256"/>
      <c r="J1488" s="252"/>
      <c r="K1488" s="252"/>
      <c r="L1488" s="257"/>
      <c r="M1488" s="258"/>
      <c r="N1488" s="259"/>
      <c r="O1488" s="259"/>
      <c r="P1488" s="259"/>
      <c r="Q1488" s="259"/>
      <c r="R1488" s="259"/>
      <c r="S1488" s="259"/>
      <c r="T1488" s="260"/>
      <c r="AT1488" s="261" t="s">
        <v>195</v>
      </c>
      <c r="AU1488" s="261" t="s">
        <v>85</v>
      </c>
      <c r="AV1488" s="12" t="s">
        <v>85</v>
      </c>
      <c r="AW1488" s="12" t="s">
        <v>39</v>
      </c>
      <c r="AX1488" s="12" t="s">
        <v>76</v>
      </c>
      <c r="AY1488" s="261" t="s">
        <v>184</v>
      </c>
    </row>
    <row r="1489" s="14" customFormat="1">
      <c r="B1489" s="272"/>
      <c r="C1489" s="273"/>
      <c r="D1489" s="248" t="s">
        <v>195</v>
      </c>
      <c r="E1489" s="274" t="s">
        <v>21</v>
      </c>
      <c r="F1489" s="275" t="s">
        <v>211</v>
      </c>
      <c r="G1489" s="273"/>
      <c r="H1489" s="276">
        <v>40</v>
      </c>
      <c r="I1489" s="277"/>
      <c r="J1489" s="273"/>
      <c r="K1489" s="273"/>
      <c r="L1489" s="278"/>
      <c r="M1489" s="279"/>
      <c r="N1489" s="280"/>
      <c r="O1489" s="280"/>
      <c r="P1489" s="280"/>
      <c r="Q1489" s="280"/>
      <c r="R1489" s="280"/>
      <c r="S1489" s="280"/>
      <c r="T1489" s="281"/>
      <c r="AT1489" s="282" t="s">
        <v>195</v>
      </c>
      <c r="AU1489" s="282" t="s">
        <v>85</v>
      </c>
      <c r="AV1489" s="14" t="s">
        <v>191</v>
      </c>
      <c r="AW1489" s="14" t="s">
        <v>39</v>
      </c>
      <c r="AX1489" s="14" t="s">
        <v>83</v>
      </c>
      <c r="AY1489" s="282" t="s">
        <v>184</v>
      </c>
    </row>
    <row r="1490" s="1" customFormat="1" ht="16.5" customHeight="1">
      <c r="B1490" s="47"/>
      <c r="C1490" s="236" t="s">
        <v>1983</v>
      </c>
      <c r="D1490" s="236" t="s">
        <v>186</v>
      </c>
      <c r="E1490" s="237" t="s">
        <v>1984</v>
      </c>
      <c r="F1490" s="238" t="s">
        <v>1985</v>
      </c>
      <c r="G1490" s="239" t="s">
        <v>370</v>
      </c>
      <c r="H1490" s="240">
        <v>10</v>
      </c>
      <c r="I1490" s="241"/>
      <c r="J1490" s="242">
        <f>ROUND(I1490*H1490,2)</f>
        <v>0</v>
      </c>
      <c r="K1490" s="238" t="s">
        <v>190</v>
      </c>
      <c r="L1490" s="73"/>
      <c r="M1490" s="243" t="s">
        <v>21</v>
      </c>
      <c r="N1490" s="244" t="s">
        <v>47</v>
      </c>
      <c r="O1490" s="48"/>
      <c r="P1490" s="245">
        <f>O1490*H1490</f>
        <v>0</v>
      </c>
      <c r="Q1490" s="245">
        <v>0</v>
      </c>
      <c r="R1490" s="245">
        <f>Q1490*H1490</f>
        <v>0</v>
      </c>
      <c r="S1490" s="245">
        <v>0.00027999999999999998</v>
      </c>
      <c r="T1490" s="246">
        <f>S1490*H1490</f>
        <v>0.0027999999999999995</v>
      </c>
      <c r="AR1490" s="25" t="s">
        <v>284</v>
      </c>
      <c r="AT1490" s="25" t="s">
        <v>186</v>
      </c>
      <c r="AU1490" s="25" t="s">
        <v>85</v>
      </c>
      <c r="AY1490" s="25" t="s">
        <v>184</v>
      </c>
      <c r="BE1490" s="247">
        <f>IF(N1490="základní",J1490,0)</f>
        <v>0</v>
      </c>
      <c r="BF1490" s="247">
        <f>IF(N1490="snížená",J1490,0)</f>
        <v>0</v>
      </c>
      <c r="BG1490" s="247">
        <f>IF(N1490="zákl. přenesená",J1490,0)</f>
        <v>0</v>
      </c>
      <c r="BH1490" s="247">
        <f>IF(N1490="sníž. přenesená",J1490,0)</f>
        <v>0</v>
      </c>
      <c r="BI1490" s="247">
        <f>IF(N1490="nulová",J1490,0)</f>
        <v>0</v>
      </c>
      <c r="BJ1490" s="25" t="s">
        <v>83</v>
      </c>
      <c r="BK1490" s="247">
        <f>ROUND(I1490*H1490,2)</f>
        <v>0</v>
      </c>
      <c r="BL1490" s="25" t="s">
        <v>284</v>
      </c>
      <c r="BM1490" s="25" t="s">
        <v>1986</v>
      </c>
    </row>
    <row r="1491" s="13" customFormat="1">
      <c r="B1491" s="262"/>
      <c r="C1491" s="263"/>
      <c r="D1491" s="248" t="s">
        <v>195</v>
      </c>
      <c r="E1491" s="264" t="s">
        <v>21</v>
      </c>
      <c r="F1491" s="265" t="s">
        <v>216</v>
      </c>
      <c r="G1491" s="263"/>
      <c r="H1491" s="264" t="s">
        <v>21</v>
      </c>
      <c r="I1491" s="266"/>
      <c r="J1491" s="263"/>
      <c r="K1491" s="263"/>
      <c r="L1491" s="267"/>
      <c r="M1491" s="268"/>
      <c r="N1491" s="269"/>
      <c r="O1491" s="269"/>
      <c r="P1491" s="269"/>
      <c r="Q1491" s="269"/>
      <c r="R1491" s="269"/>
      <c r="S1491" s="269"/>
      <c r="T1491" s="270"/>
      <c r="AT1491" s="271" t="s">
        <v>195</v>
      </c>
      <c r="AU1491" s="271" t="s">
        <v>85</v>
      </c>
      <c r="AV1491" s="13" t="s">
        <v>83</v>
      </c>
      <c r="AW1491" s="13" t="s">
        <v>39</v>
      </c>
      <c r="AX1491" s="13" t="s">
        <v>76</v>
      </c>
      <c r="AY1491" s="271" t="s">
        <v>184</v>
      </c>
    </row>
    <row r="1492" s="12" customFormat="1">
      <c r="B1492" s="251"/>
      <c r="C1492" s="252"/>
      <c r="D1492" s="248" t="s">
        <v>195</v>
      </c>
      <c r="E1492" s="253" t="s">
        <v>21</v>
      </c>
      <c r="F1492" s="254" t="s">
        <v>1971</v>
      </c>
      <c r="G1492" s="252"/>
      <c r="H1492" s="255">
        <v>10</v>
      </c>
      <c r="I1492" s="256"/>
      <c r="J1492" s="252"/>
      <c r="K1492" s="252"/>
      <c r="L1492" s="257"/>
      <c r="M1492" s="258"/>
      <c r="N1492" s="259"/>
      <c r="O1492" s="259"/>
      <c r="P1492" s="259"/>
      <c r="Q1492" s="259"/>
      <c r="R1492" s="259"/>
      <c r="S1492" s="259"/>
      <c r="T1492" s="260"/>
      <c r="AT1492" s="261" t="s">
        <v>195</v>
      </c>
      <c r="AU1492" s="261" t="s">
        <v>85</v>
      </c>
      <c r="AV1492" s="12" t="s">
        <v>85</v>
      </c>
      <c r="AW1492" s="12" t="s">
        <v>39</v>
      </c>
      <c r="AX1492" s="12" t="s">
        <v>83</v>
      </c>
      <c r="AY1492" s="261" t="s">
        <v>184</v>
      </c>
    </row>
    <row r="1493" s="1" customFormat="1" ht="25.5" customHeight="1">
      <c r="B1493" s="47"/>
      <c r="C1493" s="236" t="s">
        <v>1987</v>
      </c>
      <c r="D1493" s="236" t="s">
        <v>186</v>
      </c>
      <c r="E1493" s="237" t="s">
        <v>1988</v>
      </c>
      <c r="F1493" s="238" t="s">
        <v>1989</v>
      </c>
      <c r="G1493" s="239" t="s">
        <v>293</v>
      </c>
      <c r="H1493" s="240">
        <v>0.087999999999999995</v>
      </c>
      <c r="I1493" s="241"/>
      <c r="J1493" s="242">
        <f>ROUND(I1493*H1493,2)</f>
        <v>0</v>
      </c>
      <c r="K1493" s="238" t="s">
        <v>190</v>
      </c>
      <c r="L1493" s="73"/>
      <c r="M1493" s="243" t="s">
        <v>21</v>
      </c>
      <c r="N1493" s="244" t="s">
        <v>47</v>
      </c>
      <c r="O1493" s="48"/>
      <c r="P1493" s="245">
        <f>O1493*H1493</f>
        <v>0</v>
      </c>
      <c r="Q1493" s="245">
        <v>0</v>
      </c>
      <c r="R1493" s="245">
        <f>Q1493*H1493</f>
        <v>0</v>
      </c>
      <c r="S1493" s="245">
        <v>0</v>
      </c>
      <c r="T1493" s="246">
        <f>S1493*H1493</f>
        <v>0</v>
      </c>
      <c r="AR1493" s="25" t="s">
        <v>284</v>
      </c>
      <c r="AT1493" s="25" t="s">
        <v>186</v>
      </c>
      <c r="AU1493" s="25" t="s">
        <v>85</v>
      </c>
      <c r="AY1493" s="25" t="s">
        <v>184</v>
      </c>
      <c r="BE1493" s="247">
        <f>IF(N1493="základní",J1493,0)</f>
        <v>0</v>
      </c>
      <c r="BF1493" s="247">
        <f>IF(N1493="snížená",J1493,0)</f>
        <v>0</v>
      </c>
      <c r="BG1493" s="247">
        <f>IF(N1493="zákl. přenesená",J1493,0)</f>
        <v>0</v>
      </c>
      <c r="BH1493" s="247">
        <f>IF(N1493="sníž. přenesená",J1493,0)</f>
        <v>0</v>
      </c>
      <c r="BI1493" s="247">
        <f>IF(N1493="nulová",J1493,0)</f>
        <v>0</v>
      </c>
      <c r="BJ1493" s="25" t="s">
        <v>83</v>
      </c>
      <c r="BK1493" s="247">
        <f>ROUND(I1493*H1493,2)</f>
        <v>0</v>
      </c>
      <c r="BL1493" s="25" t="s">
        <v>284</v>
      </c>
      <c r="BM1493" s="25" t="s">
        <v>1990</v>
      </c>
    </row>
    <row r="1494" s="11" customFormat="1" ht="29.88" customHeight="1">
      <c r="B1494" s="220"/>
      <c r="C1494" s="221"/>
      <c r="D1494" s="222" t="s">
        <v>75</v>
      </c>
      <c r="E1494" s="234" t="s">
        <v>1991</v>
      </c>
      <c r="F1494" s="234" t="s">
        <v>1992</v>
      </c>
      <c r="G1494" s="221"/>
      <c r="H1494" s="221"/>
      <c r="I1494" s="224"/>
      <c r="J1494" s="235">
        <f>BK1494</f>
        <v>0</v>
      </c>
      <c r="K1494" s="221"/>
      <c r="L1494" s="226"/>
      <c r="M1494" s="227"/>
      <c r="N1494" s="228"/>
      <c r="O1494" s="228"/>
      <c r="P1494" s="229">
        <f>SUM(P1495:P1590)</f>
        <v>0</v>
      </c>
      <c r="Q1494" s="228"/>
      <c r="R1494" s="229">
        <f>SUM(R1495:R1590)</f>
        <v>0.033889999999999997</v>
      </c>
      <c r="S1494" s="228"/>
      <c r="T1494" s="230">
        <f>SUM(T1495:T1590)</f>
        <v>0.24853000000000003</v>
      </c>
      <c r="AR1494" s="231" t="s">
        <v>85</v>
      </c>
      <c r="AT1494" s="232" t="s">
        <v>75</v>
      </c>
      <c r="AU1494" s="232" t="s">
        <v>83</v>
      </c>
      <c r="AY1494" s="231" t="s">
        <v>184</v>
      </c>
      <c r="BK1494" s="233">
        <f>SUM(BK1495:BK1590)</f>
        <v>0</v>
      </c>
    </row>
    <row r="1495" s="1" customFormat="1" ht="16.5" customHeight="1">
      <c r="B1495" s="47"/>
      <c r="C1495" s="236" t="s">
        <v>1993</v>
      </c>
      <c r="D1495" s="236" t="s">
        <v>186</v>
      </c>
      <c r="E1495" s="237" t="s">
        <v>1994</v>
      </c>
      <c r="F1495" s="238" t="s">
        <v>1995</v>
      </c>
      <c r="G1495" s="239" t="s">
        <v>1996</v>
      </c>
      <c r="H1495" s="240">
        <v>2</v>
      </c>
      <c r="I1495" s="241"/>
      <c r="J1495" s="242">
        <f>ROUND(I1495*H1495,2)</f>
        <v>0</v>
      </c>
      <c r="K1495" s="238" t="s">
        <v>190</v>
      </c>
      <c r="L1495" s="73"/>
      <c r="M1495" s="243" t="s">
        <v>21</v>
      </c>
      <c r="N1495" s="244" t="s">
        <v>47</v>
      </c>
      <c r="O1495" s="48"/>
      <c r="P1495" s="245">
        <f>O1495*H1495</f>
        <v>0</v>
      </c>
      <c r="Q1495" s="245">
        <v>0</v>
      </c>
      <c r="R1495" s="245">
        <f>Q1495*H1495</f>
        <v>0</v>
      </c>
      <c r="S1495" s="245">
        <v>0.034200000000000001</v>
      </c>
      <c r="T1495" s="246">
        <f>S1495*H1495</f>
        <v>0.068400000000000002</v>
      </c>
      <c r="AR1495" s="25" t="s">
        <v>284</v>
      </c>
      <c r="AT1495" s="25" t="s">
        <v>186</v>
      </c>
      <c r="AU1495" s="25" t="s">
        <v>85</v>
      </c>
      <c r="AY1495" s="25" t="s">
        <v>184</v>
      </c>
      <c r="BE1495" s="247">
        <f>IF(N1495="základní",J1495,0)</f>
        <v>0</v>
      </c>
      <c r="BF1495" s="247">
        <f>IF(N1495="snížená",J1495,0)</f>
        <v>0</v>
      </c>
      <c r="BG1495" s="247">
        <f>IF(N1495="zákl. přenesená",J1495,0)</f>
        <v>0</v>
      </c>
      <c r="BH1495" s="247">
        <f>IF(N1495="sníž. přenesená",J1495,0)</f>
        <v>0</v>
      </c>
      <c r="BI1495" s="247">
        <f>IF(N1495="nulová",J1495,0)</f>
        <v>0</v>
      </c>
      <c r="BJ1495" s="25" t="s">
        <v>83</v>
      </c>
      <c r="BK1495" s="247">
        <f>ROUND(I1495*H1495,2)</f>
        <v>0</v>
      </c>
      <c r="BL1495" s="25" t="s">
        <v>284</v>
      </c>
      <c r="BM1495" s="25" t="s">
        <v>1997</v>
      </c>
    </row>
    <row r="1496" s="12" customFormat="1">
      <c r="B1496" s="251"/>
      <c r="C1496" s="252"/>
      <c r="D1496" s="248" t="s">
        <v>195</v>
      </c>
      <c r="E1496" s="253" t="s">
        <v>21</v>
      </c>
      <c r="F1496" s="254" t="s">
        <v>1998</v>
      </c>
      <c r="G1496" s="252"/>
      <c r="H1496" s="255">
        <v>1</v>
      </c>
      <c r="I1496" s="256"/>
      <c r="J1496" s="252"/>
      <c r="K1496" s="252"/>
      <c r="L1496" s="257"/>
      <c r="M1496" s="258"/>
      <c r="N1496" s="259"/>
      <c r="O1496" s="259"/>
      <c r="P1496" s="259"/>
      <c r="Q1496" s="259"/>
      <c r="R1496" s="259"/>
      <c r="S1496" s="259"/>
      <c r="T1496" s="260"/>
      <c r="AT1496" s="261" t="s">
        <v>195</v>
      </c>
      <c r="AU1496" s="261" t="s">
        <v>85</v>
      </c>
      <c r="AV1496" s="12" t="s">
        <v>85</v>
      </c>
      <c r="AW1496" s="12" t="s">
        <v>39</v>
      </c>
      <c r="AX1496" s="12" t="s">
        <v>76</v>
      </c>
      <c r="AY1496" s="261" t="s">
        <v>184</v>
      </c>
    </row>
    <row r="1497" s="12" customFormat="1">
      <c r="B1497" s="251"/>
      <c r="C1497" s="252"/>
      <c r="D1497" s="248" t="s">
        <v>195</v>
      </c>
      <c r="E1497" s="253" t="s">
        <v>21</v>
      </c>
      <c r="F1497" s="254" t="s">
        <v>1999</v>
      </c>
      <c r="G1497" s="252"/>
      <c r="H1497" s="255">
        <v>1</v>
      </c>
      <c r="I1497" s="256"/>
      <c r="J1497" s="252"/>
      <c r="K1497" s="252"/>
      <c r="L1497" s="257"/>
      <c r="M1497" s="258"/>
      <c r="N1497" s="259"/>
      <c r="O1497" s="259"/>
      <c r="P1497" s="259"/>
      <c r="Q1497" s="259"/>
      <c r="R1497" s="259"/>
      <c r="S1497" s="259"/>
      <c r="T1497" s="260"/>
      <c r="AT1497" s="261" t="s">
        <v>195</v>
      </c>
      <c r="AU1497" s="261" t="s">
        <v>85</v>
      </c>
      <c r="AV1497" s="12" t="s">
        <v>85</v>
      </c>
      <c r="AW1497" s="12" t="s">
        <v>39</v>
      </c>
      <c r="AX1497" s="12" t="s">
        <v>76</v>
      </c>
      <c r="AY1497" s="261" t="s">
        <v>184</v>
      </c>
    </row>
    <row r="1498" s="14" customFormat="1">
      <c r="B1498" s="272"/>
      <c r="C1498" s="273"/>
      <c r="D1498" s="248" t="s">
        <v>195</v>
      </c>
      <c r="E1498" s="274" t="s">
        <v>21</v>
      </c>
      <c r="F1498" s="275" t="s">
        <v>211</v>
      </c>
      <c r="G1498" s="273"/>
      <c r="H1498" s="276">
        <v>2</v>
      </c>
      <c r="I1498" s="277"/>
      <c r="J1498" s="273"/>
      <c r="K1498" s="273"/>
      <c r="L1498" s="278"/>
      <c r="M1498" s="279"/>
      <c r="N1498" s="280"/>
      <c r="O1498" s="280"/>
      <c r="P1498" s="280"/>
      <c r="Q1498" s="280"/>
      <c r="R1498" s="280"/>
      <c r="S1498" s="280"/>
      <c r="T1498" s="281"/>
      <c r="AT1498" s="282" t="s">
        <v>195</v>
      </c>
      <c r="AU1498" s="282" t="s">
        <v>85</v>
      </c>
      <c r="AV1498" s="14" t="s">
        <v>191</v>
      </c>
      <c r="AW1498" s="14" t="s">
        <v>39</v>
      </c>
      <c r="AX1498" s="14" t="s">
        <v>83</v>
      </c>
      <c r="AY1498" s="282" t="s">
        <v>184</v>
      </c>
    </row>
    <row r="1499" s="1" customFormat="1" ht="16.5" customHeight="1">
      <c r="B1499" s="47"/>
      <c r="C1499" s="236" t="s">
        <v>2000</v>
      </c>
      <c r="D1499" s="236" t="s">
        <v>186</v>
      </c>
      <c r="E1499" s="237" t="s">
        <v>2001</v>
      </c>
      <c r="F1499" s="238" t="s">
        <v>2002</v>
      </c>
      <c r="G1499" s="239" t="s">
        <v>1996</v>
      </c>
      <c r="H1499" s="240">
        <v>3</v>
      </c>
      <c r="I1499" s="241"/>
      <c r="J1499" s="242">
        <f>ROUND(I1499*H1499,2)</f>
        <v>0</v>
      </c>
      <c r="K1499" s="238" t="s">
        <v>190</v>
      </c>
      <c r="L1499" s="73"/>
      <c r="M1499" s="243" t="s">
        <v>21</v>
      </c>
      <c r="N1499" s="244" t="s">
        <v>47</v>
      </c>
      <c r="O1499" s="48"/>
      <c r="P1499" s="245">
        <f>O1499*H1499</f>
        <v>0</v>
      </c>
      <c r="Q1499" s="245">
        <v>0</v>
      </c>
      <c r="R1499" s="245">
        <f>Q1499*H1499</f>
        <v>0</v>
      </c>
      <c r="S1499" s="245">
        <v>0.019460000000000002</v>
      </c>
      <c r="T1499" s="246">
        <f>S1499*H1499</f>
        <v>0.058380000000000001</v>
      </c>
      <c r="AR1499" s="25" t="s">
        <v>284</v>
      </c>
      <c r="AT1499" s="25" t="s">
        <v>186</v>
      </c>
      <c r="AU1499" s="25" t="s">
        <v>85</v>
      </c>
      <c r="AY1499" s="25" t="s">
        <v>184</v>
      </c>
      <c r="BE1499" s="247">
        <f>IF(N1499="základní",J1499,0)</f>
        <v>0</v>
      </c>
      <c r="BF1499" s="247">
        <f>IF(N1499="snížená",J1499,0)</f>
        <v>0</v>
      </c>
      <c r="BG1499" s="247">
        <f>IF(N1499="zákl. přenesená",J1499,0)</f>
        <v>0</v>
      </c>
      <c r="BH1499" s="247">
        <f>IF(N1499="sníž. přenesená",J1499,0)</f>
        <v>0</v>
      </c>
      <c r="BI1499" s="247">
        <f>IF(N1499="nulová",J1499,0)</f>
        <v>0</v>
      </c>
      <c r="BJ1499" s="25" t="s">
        <v>83</v>
      </c>
      <c r="BK1499" s="247">
        <f>ROUND(I1499*H1499,2)</f>
        <v>0</v>
      </c>
      <c r="BL1499" s="25" t="s">
        <v>284</v>
      </c>
      <c r="BM1499" s="25" t="s">
        <v>2003</v>
      </c>
    </row>
    <row r="1500" s="12" customFormat="1">
      <c r="B1500" s="251"/>
      <c r="C1500" s="252"/>
      <c r="D1500" s="248" t="s">
        <v>195</v>
      </c>
      <c r="E1500" s="253" t="s">
        <v>21</v>
      </c>
      <c r="F1500" s="254" t="s">
        <v>2004</v>
      </c>
      <c r="G1500" s="252"/>
      <c r="H1500" s="255">
        <v>1</v>
      </c>
      <c r="I1500" s="256"/>
      <c r="J1500" s="252"/>
      <c r="K1500" s="252"/>
      <c r="L1500" s="257"/>
      <c r="M1500" s="258"/>
      <c r="N1500" s="259"/>
      <c r="O1500" s="259"/>
      <c r="P1500" s="259"/>
      <c r="Q1500" s="259"/>
      <c r="R1500" s="259"/>
      <c r="S1500" s="259"/>
      <c r="T1500" s="260"/>
      <c r="AT1500" s="261" t="s">
        <v>195</v>
      </c>
      <c r="AU1500" s="261" t="s">
        <v>85</v>
      </c>
      <c r="AV1500" s="12" t="s">
        <v>85</v>
      </c>
      <c r="AW1500" s="12" t="s">
        <v>39</v>
      </c>
      <c r="AX1500" s="12" t="s">
        <v>76</v>
      </c>
      <c r="AY1500" s="261" t="s">
        <v>184</v>
      </c>
    </row>
    <row r="1501" s="12" customFormat="1">
      <c r="B1501" s="251"/>
      <c r="C1501" s="252"/>
      <c r="D1501" s="248" t="s">
        <v>195</v>
      </c>
      <c r="E1501" s="253" t="s">
        <v>21</v>
      </c>
      <c r="F1501" s="254" t="s">
        <v>2005</v>
      </c>
      <c r="G1501" s="252"/>
      <c r="H1501" s="255">
        <v>2</v>
      </c>
      <c r="I1501" s="256"/>
      <c r="J1501" s="252"/>
      <c r="K1501" s="252"/>
      <c r="L1501" s="257"/>
      <c r="M1501" s="258"/>
      <c r="N1501" s="259"/>
      <c r="O1501" s="259"/>
      <c r="P1501" s="259"/>
      <c r="Q1501" s="259"/>
      <c r="R1501" s="259"/>
      <c r="S1501" s="259"/>
      <c r="T1501" s="260"/>
      <c r="AT1501" s="261" t="s">
        <v>195</v>
      </c>
      <c r="AU1501" s="261" t="s">
        <v>85</v>
      </c>
      <c r="AV1501" s="12" t="s">
        <v>85</v>
      </c>
      <c r="AW1501" s="12" t="s">
        <v>39</v>
      </c>
      <c r="AX1501" s="12" t="s">
        <v>76</v>
      </c>
      <c r="AY1501" s="261" t="s">
        <v>184</v>
      </c>
    </row>
    <row r="1502" s="14" customFormat="1">
      <c r="B1502" s="272"/>
      <c r="C1502" s="273"/>
      <c r="D1502" s="248" t="s">
        <v>195</v>
      </c>
      <c r="E1502" s="274" t="s">
        <v>21</v>
      </c>
      <c r="F1502" s="275" t="s">
        <v>211</v>
      </c>
      <c r="G1502" s="273"/>
      <c r="H1502" s="276">
        <v>3</v>
      </c>
      <c r="I1502" s="277"/>
      <c r="J1502" s="273"/>
      <c r="K1502" s="273"/>
      <c r="L1502" s="278"/>
      <c r="M1502" s="279"/>
      <c r="N1502" s="280"/>
      <c r="O1502" s="280"/>
      <c r="P1502" s="280"/>
      <c r="Q1502" s="280"/>
      <c r="R1502" s="280"/>
      <c r="S1502" s="280"/>
      <c r="T1502" s="281"/>
      <c r="AT1502" s="282" t="s">
        <v>195</v>
      </c>
      <c r="AU1502" s="282" t="s">
        <v>85</v>
      </c>
      <c r="AV1502" s="14" t="s">
        <v>191</v>
      </c>
      <c r="AW1502" s="14" t="s">
        <v>39</v>
      </c>
      <c r="AX1502" s="14" t="s">
        <v>83</v>
      </c>
      <c r="AY1502" s="282" t="s">
        <v>184</v>
      </c>
    </row>
    <row r="1503" s="1" customFormat="1" ht="16.5" customHeight="1">
      <c r="B1503" s="47"/>
      <c r="C1503" s="236" t="s">
        <v>2006</v>
      </c>
      <c r="D1503" s="236" t="s">
        <v>186</v>
      </c>
      <c r="E1503" s="237" t="s">
        <v>2007</v>
      </c>
      <c r="F1503" s="238" t="s">
        <v>2008</v>
      </c>
      <c r="G1503" s="239" t="s">
        <v>1996</v>
      </c>
      <c r="H1503" s="240">
        <v>2</v>
      </c>
      <c r="I1503" s="241"/>
      <c r="J1503" s="242">
        <f>ROUND(I1503*H1503,2)</f>
        <v>0</v>
      </c>
      <c r="K1503" s="238" t="s">
        <v>190</v>
      </c>
      <c r="L1503" s="73"/>
      <c r="M1503" s="243" t="s">
        <v>21</v>
      </c>
      <c r="N1503" s="244" t="s">
        <v>47</v>
      </c>
      <c r="O1503" s="48"/>
      <c r="P1503" s="245">
        <f>O1503*H1503</f>
        <v>0</v>
      </c>
      <c r="Q1503" s="245">
        <v>0</v>
      </c>
      <c r="R1503" s="245">
        <f>Q1503*H1503</f>
        <v>0</v>
      </c>
      <c r="S1503" s="245">
        <v>0.032899999999999999</v>
      </c>
      <c r="T1503" s="246">
        <f>S1503*H1503</f>
        <v>0.065799999999999997</v>
      </c>
      <c r="AR1503" s="25" t="s">
        <v>284</v>
      </c>
      <c r="AT1503" s="25" t="s">
        <v>186</v>
      </c>
      <c r="AU1503" s="25" t="s">
        <v>85</v>
      </c>
      <c r="AY1503" s="25" t="s">
        <v>184</v>
      </c>
      <c r="BE1503" s="247">
        <f>IF(N1503="základní",J1503,0)</f>
        <v>0</v>
      </c>
      <c r="BF1503" s="247">
        <f>IF(N1503="snížená",J1503,0)</f>
        <v>0</v>
      </c>
      <c r="BG1503" s="247">
        <f>IF(N1503="zákl. přenesená",J1503,0)</f>
        <v>0</v>
      </c>
      <c r="BH1503" s="247">
        <f>IF(N1503="sníž. přenesená",J1503,0)</f>
        <v>0</v>
      </c>
      <c r="BI1503" s="247">
        <f>IF(N1503="nulová",J1503,0)</f>
        <v>0</v>
      </c>
      <c r="BJ1503" s="25" t="s">
        <v>83</v>
      </c>
      <c r="BK1503" s="247">
        <f>ROUND(I1503*H1503,2)</f>
        <v>0</v>
      </c>
      <c r="BL1503" s="25" t="s">
        <v>284</v>
      </c>
      <c r="BM1503" s="25" t="s">
        <v>2009</v>
      </c>
    </row>
    <row r="1504" s="12" customFormat="1">
      <c r="B1504" s="251"/>
      <c r="C1504" s="252"/>
      <c r="D1504" s="248" t="s">
        <v>195</v>
      </c>
      <c r="E1504" s="253" t="s">
        <v>21</v>
      </c>
      <c r="F1504" s="254" t="s">
        <v>1998</v>
      </c>
      <c r="G1504" s="252"/>
      <c r="H1504" s="255">
        <v>1</v>
      </c>
      <c r="I1504" s="256"/>
      <c r="J1504" s="252"/>
      <c r="K1504" s="252"/>
      <c r="L1504" s="257"/>
      <c r="M1504" s="258"/>
      <c r="N1504" s="259"/>
      <c r="O1504" s="259"/>
      <c r="P1504" s="259"/>
      <c r="Q1504" s="259"/>
      <c r="R1504" s="259"/>
      <c r="S1504" s="259"/>
      <c r="T1504" s="260"/>
      <c r="AT1504" s="261" t="s">
        <v>195</v>
      </c>
      <c r="AU1504" s="261" t="s">
        <v>85</v>
      </c>
      <c r="AV1504" s="12" t="s">
        <v>85</v>
      </c>
      <c r="AW1504" s="12" t="s">
        <v>39</v>
      </c>
      <c r="AX1504" s="12" t="s">
        <v>76</v>
      </c>
      <c r="AY1504" s="261" t="s">
        <v>184</v>
      </c>
    </row>
    <row r="1505" s="12" customFormat="1">
      <c r="B1505" s="251"/>
      <c r="C1505" s="252"/>
      <c r="D1505" s="248" t="s">
        <v>195</v>
      </c>
      <c r="E1505" s="253" t="s">
        <v>21</v>
      </c>
      <c r="F1505" s="254" t="s">
        <v>1999</v>
      </c>
      <c r="G1505" s="252"/>
      <c r="H1505" s="255">
        <v>1</v>
      </c>
      <c r="I1505" s="256"/>
      <c r="J1505" s="252"/>
      <c r="K1505" s="252"/>
      <c r="L1505" s="257"/>
      <c r="M1505" s="258"/>
      <c r="N1505" s="259"/>
      <c r="O1505" s="259"/>
      <c r="P1505" s="259"/>
      <c r="Q1505" s="259"/>
      <c r="R1505" s="259"/>
      <c r="S1505" s="259"/>
      <c r="T1505" s="260"/>
      <c r="AT1505" s="261" t="s">
        <v>195</v>
      </c>
      <c r="AU1505" s="261" t="s">
        <v>85</v>
      </c>
      <c r="AV1505" s="12" t="s">
        <v>85</v>
      </c>
      <c r="AW1505" s="12" t="s">
        <v>39</v>
      </c>
      <c r="AX1505" s="12" t="s">
        <v>76</v>
      </c>
      <c r="AY1505" s="261" t="s">
        <v>184</v>
      </c>
    </row>
    <row r="1506" s="14" customFormat="1">
      <c r="B1506" s="272"/>
      <c r="C1506" s="273"/>
      <c r="D1506" s="248" t="s">
        <v>195</v>
      </c>
      <c r="E1506" s="274" t="s">
        <v>21</v>
      </c>
      <c r="F1506" s="275" t="s">
        <v>211</v>
      </c>
      <c r="G1506" s="273"/>
      <c r="H1506" s="276">
        <v>2</v>
      </c>
      <c r="I1506" s="277"/>
      <c r="J1506" s="273"/>
      <c r="K1506" s="273"/>
      <c r="L1506" s="278"/>
      <c r="M1506" s="279"/>
      <c r="N1506" s="280"/>
      <c r="O1506" s="280"/>
      <c r="P1506" s="280"/>
      <c r="Q1506" s="280"/>
      <c r="R1506" s="280"/>
      <c r="S1506" s="280"/>
      <c r="T1506" s="281"/>
      <c r="AT1506" s="282" t="s">
        <v>195</v>
      </c>
      <c r="AU1506" s="282" t="s">
        <v>85</v>
      </c>
      <c r="AV1506" s="14" t="s">
        <v>191</v>
      </c>
      <c r="AW1506" s="14" t="s">
        <v>39</v>
      </c>
      <c r="AX1506" s="14" t="s">
        <v>83</v>
      </c>
      <c r="AY1506" s="282" t="s">
        <v>184</v>
      </c>
    </row>
    <row r="1507" s="1" customFormat="1" ht="38.25" customHeight="1">
      <c r="B1507" s="47"/>
      <c r="C1507" s="236" t="s">
        <v>2010</v>
      </c>
      <c r="D1507" s="236" t="s">
        <v>186</v>
      </c>
      <c r="E1507" s="237" t="s">
        <v>2011</v>
      </c>
      <c r="F1507" s="238" t="s">
        <v>2012</v>
      </c>
      <c r="G1507" s="239" t="s">
        <v>1996</v>
      </c>
      <c r="H1507" s="240">
        <v>1</v>
      </c>
      <c r="I1507" s="241"/>
      <c r="J1507" s="242">
        <f>ROUND(I1507*H1507,2)</f>
        <v>0</v>
      </c>
      <c r="K1507" s="238" t="s">
        <v>21</v>
      </c>
      <c r="L1507" s="73"/>
      <c r="M1507" s="243" t="s">
        <v>21</v>
      </c>
      <c r="N1507" s="244" t="s">
        <v>47</v>
      </c>
      <c r="O1507" s="48"/>
      <c r="P1507" s="245">
        <f>O1507*H1507</f>
        <v>0</v>
      </c>
      <c r="Q1507" s="245">
        <v>0.00080000000000000004</v>
      </c>
      <c r="R1507" s="245">
        <f>Q1507*H1507</f>
        <v>0.00080000000000000004</v>
      </c>
      <c r="S1507" s="245">
        <v>0</v>
      </c>
      <c r="T1507" s="246">
        <f>S1507*H1507</f>
        <v>0</v>
      </c>
      <c r="AR1507" s="25" t="s">
        <v>284</v>
      </c>
      <c r="AT1507" s="25" t="s">
        <v>186</v>
      </c>
      <c r="AU1507" s="25" t="s">
        <v>85</v>
      </c>
      <c r="AY1507" s="25" t="s">
        <v>184</v>
      </c>
      <c r="BE1507" s="247">
        <f>IF(N1507="základní",J1507,0)</f>
        <v>0</v>
      </c>
      <c r="BF1507" s="247">
        <f>IF(N1507="snížená",J1507,0)</f>
        <v>0</v>
      </c>
      <c r="BG1507" s="247">
        <f>IF(N1507="zákl. přenesená",J1507,0)</f>
        <v>0</v>
      </c>
      <c r="BH1507" s="247">
        <f>IF(N1507="sníž. přenesená",J1507,0)</f>
        <v>0</v>
      </c>
      <c r="BI1507" s="247">
        <f>IF(N1507="nulová",J1507,0)</f>
        <v>0</v>
      </c>
      <c r="BJ1507" s="25" t="s">
        <v>83</v>
      </c>
      <c r="BK1507" s="247">
        <f>ROUND(I1507*H1507,2)</f>
        <v>0</v>
      </c>
      <c r="BL1507" s="25" t="s">
        <v>284</v>
      </c>
      <c r="BM1507" s="25" t="s">
        <v>2013</v>
      </c>
    </row>
    <row r="1508" s="12" customFormat="1">
      <c r="B1508" s="251"/>
      <c r="C1508" s="252"/>
      <c r="D1508" s="248" t="s">
        <v>195</v>
      </c>
      <c r="E1508" s="253" t="s">
        <v>21</v>
      </c>
      <c r="F1508" s="254" t="s">
        <v>2014</v>
      </c>
      <c r="G1508" s="252"/>
      <c r="H1508" s="255">
        <v>1</v>
      </c>
      <c r="I1508" s="256"/>
      <c r="J1508" s="252"/>
      <c r="K1508" s="252"/>
      <c r="L1508" s="257"/>
      <c r="M1508" s="258"/>
      <c r="N1508" s="259"/>
      <c r="O1508" s="259"/>
      <c r="P1508" s="259"/>
      <c r="Q1508" s="259"/>
      <c r="R1508" s="259"/>
      <c r="S1508" s="259"/>
      <c r="T1508" s="260"/>
      <c r="AT1508" s="261" t="s">
        <v>195</v>
      </c>
      <c r="AU1508" s="261" t="s">
        <v>85</v>
      </c>
      <c r="AV1508" s="12" t="s">
        <v>85</v>
      </c>
      <c r="AW1508" s="12" t="s">
        <v>39</v>
      </c>
      <c r="AX1508" s="12" t="s">
        <v>83</v>
      </c>
      <c r="AY1508" s="261" t="s">
        <v>184</v>
      </c>
    </row>
    <row r="1509" s="1" customFormat="1" ht="38.25" customHeight="1">
      <c r="B1509" s="47"/>
      <c r="C1509" s="236" t="s">
        <v>2015</v>
      </c>
      <c r="D1509" s="236" t="s">
        <v>186</v>
      </c>
      <c r="E1509" s="237" t="s">
        <v>2016</v>
      </c>
      <c r="F1509" s="238" t="s">
        <v>2017</v>
      </c>
      <c r="G1509" s="239" t="s">
        <v>1996</v>
      </c>
      <c r="H1509" s="240">
        <v>5</v>
      </c>
      <c r="I1509" s="241"/>
      <c r="J1509" s="242">
        <f>ROUND(I1509*H1509,2)</f>
        <v>0</v>
      </c>
      <c r="K1509" s="238" t="s">
        <v>21</v>
      </c>
      <c r="L1509" s="73"/>
      <c r="M1509" s="243" t="s">
        <v>21</v>
      </c>
      <c r="N1509" s="244" t="s">
        <v>47</v>
      </c>
      <c r="O1509" s="48"/>
      <c r="P1509" s="245">
        <f>O1509*H1509</f>
        <v>0</v>
      </c>
      <c r="Q1509" s="245">
        <v>0.00051999999999999995</v>
      </c>
      <c r="R1509" s="245">
        <f>Q1509*H1509</f>
        <v>0.0025999999999999999</v>
      </c>
      <c r="S1509" s="245">
        <v>0</v>
      </c>
      <c r="T1509" s="246">
        <f>S1509*H1509</f>
        <v>0</v>
      </c>
      <c r="AR1509" s="25" t="s">
        <v>284</v>
      </c>
      <c r="AT1509" s="25" t="s">
        <v>186</v>
      </c>
      <c r="AU1509" s="25" t="s">
        <v>85</v>
      </c>
      <c r="AY1509" s="25" t="s">
        <v>184</v>
      </c>
      <c r="BE1509" s="247">
        <f>IF(N1509="základní",J1509,0)</f>
        <v>0</v>
      </c>
      <c r="BF1509" s="247">
        <f>IF(N1509="snížená",J1509,0)</f>
        <v>0</v>
      </c>
      <c r="BG1509" s="247">
        <f>IF(N1509="zákl. přenesená",J1509,0)</f>
        <v>0</v>
      </c>
      <c r="BH1509" s="247">
        <f>IF(N1509="sníž. přenesená",J1509,0)</f>
        <v>0</v>
      </c>
      <c r="BI1509" s="247">
        <f>IF(N1509="nulová",J1509,0)</f>
        <v>0</v>
      </c>
      <c r="BJ1509" s="25" t="s">
        <v>83</v>
      </c>
      <c r="BK1509" s="247">
        <f>ROUND(I1509*H1509,2)</f>
        <v>0</v>
      </c>
      <c r="BL1509" s="25" t="s">
        <v>284</v>
      </c>
      <c r="BM1509" s="25" t="s">
        <v>2018</v>
      </c>
    </row>
    <row r="1510" s="13" customFormat="1">
      <c r="B1510" s="262"/>
      <c r="C1510" s="263"/>
      <c r="D1510" s="248" t="s">
        <v>195</v>
      </c>
      <c r="E1510" s="264" t="s">
        <v>21</v>
      </c>
      <c r="F1510" s="265" t="s">
        <v>2019</v>
      </c>
      <c r="G1510" s="263"/>
      <c r="H1510" s="264" t="s">
        <v>21</v>
      </c>
      <c r="I1510" s="266"/>
      <c r="J1510" s="263"/>
      <c r="K1510" s="263"/>
      <c r="L1510" s="267"/>
      <c r="M1510" s="268"/>
      <c r="N1510" s="269"/>
      <c r="O1510" s="269"/>
      <c r="P1510" s="269"/>
      <c r="Q1510" s="269"/>
      <c r="R1510" s="269"/>
      <c r="S1510" s="269"/>
      <c r="T1510" s="270"/>
      <c r="AT1510" s="271" t="s">
        <v>195</v>
      </c>
      <c r="AU1510" s="271" t="s">
        <v>85</v>
      </c>
      <c r="AV1510" s="13" t="s">
        <v>83</v>
      </c>
      <c r="AW1510" s="13" t="s">
        <v>39</v>
      </c>
      <c r="AX1510" s="13" t="s">
        <v>76</v>
      </c>
      <c r="AY1510" s="271" t="s">
        <v>184</v>
      </c>
    </row>
    <row r="1511" s="12" customFormat="1">
      <c r="B1511" s="251"/>
      <c r="C1511" s="252"/>
      <c r="D1511" s="248" t="s">
        <v>195</v>
      </c>
      <c r="E1511" s="253" t="s">
        <v>21</v>
      </c>
      <c r="F1511" s="254" t="s">
        <v>2020</v>
      </c>
      <c r="G1511" s="252"/>
      <c r="H1511" s="255">
        <v>2</v>
      </c>
      <c r="I1511" s="256"/>
      <c r="J1511" s="252"/>
      <c r="K1511" s="252"/>
      <c r="L1511" s="257"/>
      <c r="M1511" s="258"/>
      <c r="N1511" s="259"/>
      <c r="O1511" s="259"/>
      <c r="P1511" s="259"/>
      <c r="Q1511" s="259"/>
      <c r="R1511" s="259"/>
      <c r="S1511" s="259"/>
      <c r="T1511" s="260"/>
      <c r="AT1511" s="261" t="s">
        <v>195</v>
      </c>
      <c r="AU1511" s="261" t="s">
        <v>85</v>
      </c>
      <c r="AV1511" s="12" t="s">
        <v>85</v>
      </c>
      <c r="AW1511" s="12" t="s">
        <v>39</v>
      </c>
      <c r="AX1511" s="12" t="s">
        <v>76</v>
      </c>
      <c r="AY1511" s="261" t="s">
        <v>184</v>
      </c>
    </row>
    <row r="1512" s="13" customFormat="1">
      <c r="B1512" s="262"/>
      <c r="C1512" s="263"/>
      <c r="D1512" s="248" t="s">
        <v>195</v>
      </c>
      <c r="E1512" s="264" t="s">
        <v>21</v>
      </c>
      <c r="F1512" s="265" t="s">
        <v>2021</v>
      </c>
      <c r="G1512" s="263"/>
      <c r="H1512" s="264" t="s">
        <v>21</v>
      </c>
      <c r="I1512" s="266"/>
      <c r="J1512" s="263"/>
      <c r="K1512" s="263"/>
      <c r="L1512" s="267"/>
      <c r="M1512" s="268"/>
      <c r="N1512" s="269"/>
      <c r="O1512" s="269"/>
      <c r="P1512" s="269"/>
      <c r="Q1512" s="269"/>
      <c r="R1512" s="269"/>
      <c r="S1512" s="269"/>
      <c r="T1512" s="270"/>
      <c r="AT1512" s="271" t="s">
        <v>195</v>
      </c>
      <c r="AU1512" s="271" t="s">
        <v>85</v>
      </c>
      <c r="AV1512" s="13" t="s">
        <v>83</v>
      </c>
      <c r="AW1512" s="13" t="s">
        <v>39</v>
      </c>
      <c r="AX1512" s="13" t="s">
        <v>76</v>
      </c>
      <c r="AY1512" s="271" t="s">
        <v>184</v>
      </c>
    </row>
    <row r="1513" s="12" customFormat="1">
      <c r="B1513" s="251"/>
      <c r="C1513" s="252"/>
      <c r="D1513" s="248" t="s">
        <v>195</v>
      </c>
      <c r="E1513" s="253" t="s">
        <v>21</v>
      </c>
      <c r="F1513" s="254" t="s">
        <v>2022</v>
      </c>
      <c r="G1513" s="252"/>
      <c r="H1513" s="255">
        <v>2</v>
      </c>
      <c r="I1513" s="256"/>
      <c r="J1513" s="252"/>
      <c r="K1513" s="252"/>
      <c r="L1513" s="257"/>
      <c r="M1513" s="258"/>
      <c r="N1513" s="259"/>
      <c r="O1513" s="259"/>
      <c r="P1513" s="259"/>
      <c r="Q1513" s="259"/>
      <c r="R1513" s="259"/>
      <c r="S1513" s="259"/>
      <c r="T1513" s="260"/>
      <c r="AT1513" s="261" t="s">
        <v>195</v>
      </c>
      <c r="AU1513" s="261" t="s">
        <v>85</v>
      </c>
      <c r="AV1513" s="12" t="s">
        <v>85</v>
      </c>
      <c r="AW1513" s="12" t="s">
        <v>39</v>
      </c>
      <c r="AX1513" s="12" t="s">
        <v>76</v>
      </c>
      <c r="AY1513" s="261" t="s">
        <v>184</v>
      </c>
    </row>
    <row r="1514" s="13" customFormat="1">
      <c r="B1514" s="262"/>
      <c r="C1514" s="263"/>
      <c r="D1514" s="248" t="s">
        <v>195</v>
      </c>
      <c r="E1514" s="264" t="s">
        <v>21</v>
      </c>
      <c r="F1514" s="265" t="s">
        <v>2023</v>
      </c>
      <c r="G1514" s="263"/>
      <c r="H1514" s="264" t="s">
        <v>21</v>
      </c>
      <c r="I1514" s="266"/>
      <c r="J1514" s="263"/>
      <c r="K1514" s="263"/>
      <c r="L1514" s="267"/>
      <c r="M1514" s="268"/>
      <c r="N1514" s="269"/>
      <c r="O1514" s="269"/>
      <c r="P1514" s="269"/>
      <c r="Q1514" s="269"/>
      <c r="R1514" s="269"/>
      <c r="S1514" s="269"/>
      <c r="T1514" s="270"/>
      <c r="AT1514" s="271" t="s">
        <v>195</v>
      </c>
      <c r="AU1514" s="271" t="s">
        <v>85</v>
      </c>
      <c r="AV1514" s="13" t="s">
        <v>83</v>
      </c>
      <c r="AW1514" s="13" t="s">
        <v>39</v>
      </c>
      <c r="AX1514" s="13" t="s">
        <v>76</v>
      </c>
      <c r="AY1514" s="271" t="s">
        <v>184</v>
      </c>
    </row>
    <row r="1515" s="12" customFormat="1">
      <c r="B1515" s="251"/>
      <c r="C1515" s="252"/>
      <c r="D1515" s="248" t="s">
        <v>195</v>
      </c>
      <c r="E1515" s="253" t="s">
        <v>21</v>
      </c>
      <c r="F1515" s="254" t="s">
        <v>2024</v>
      </c>
      <c r="G1515" s="252"/>
      <c r="H1515" s="255">
        <v>1</v>
      </c>
      <c r="I1515" s="256"/>
      <c r="J1515" s="252"/>
      <c r="K1515" s="252"/>
      <c r="L1515" s="257"/>
      <c r="M1515" s="258"/>
      <c r="N1515" s="259"/>
      <c r="O1515" s="259"/>
      <c r="P1515" s="259"/>
      <c r="Q1515" s="259"/>
      <c r="R1515" s="259"/>
      <c r="S1515" s="259"/>
      <c r="T1515" s="260"/>
      <c r="AT1515" s="261" t="s">
        <v>195</v>
      </c>
      <c r="AU1515" s="261" t="s">
        <v>85</v>
      </c>
      <c r="AV1515" s="12" t="s">
        <v>85</v>
      </c>
      <c r="AW1515" s="12" t="s">
        <v>39</v>
      </c>
      <c r="AX1515" s="12" t="s">
        <v>76</v>
      </c>
      <c r="AY1515" s="261" t="s">
        <v>184</v>
      </c>
    </row>
    <row r="1516" s="14" customFormat="1">
      <c r="B1516" s="272"/>
      <c r="C1516" s="273"/>
      <c r="D1516" s="248" t="s">
        <v>195</v>
      </c>
      <c r="E1516" s="274" t="s">
        <v>21</v>
      </c>
      <c r="F1516" s="275" t="s">
        <v>211</v>
      </c>
      <c r="G1516" s="273"/>
      <c r="H1516" s="276">
        <v>5</v>
      </c>
      <c r="I1516" s="277"/>
      <c r="J1516" s="273"/>
      <c r="K1516" s="273"/>
      <c r="L1516" s="278"/>
      <c r="M1516" s="279"/>
      <c r="N1516" s="280"/>
      <c r="O1516" s="280"/>
      <c r="P1516" s="280"/>
      <c r="Q1516" s="280"/>
      <c r="R1516" s="280"/>
      <c r="S1516" s="280"/>
      <c r="T1516" s="281"/>
      <c r="AT1516" s="282" t="s">
        <v>195</v>
      </c>
      <c r="AU1516" s="282" t="s">
        <v>85</v>
      </c>
      <c r="AV1516" s="14" t="s">
        <v>191</v>
      </c>
      <c r="AW1516" s="14" t="s">
        <v>39</v>
      </c>
      <c r="AX1516" s="14" t="s">
        <v>83</v>
      </c>
      <c r="AY1516" s="282" t="s">
        <v>184</v>
      </c>
    </row>
    <row r="1517" s="1" customFormat="1" ht="25.5" customHeight="1">
      <c r="B1517" s="47"/>
      <c r="C1517" s="236" t="s">
        <v>2025</v>
      </c>
      <c r="D1517" s="236" t="s">
        <v>186</v>
      </c>
      <c r="E1517" s="237" t="s">
        <v>2026</v>
      </c>
      <c r="F1517" s="238" t="s">
        <v>2027</v>
      </c>
      <c r="G1517" s="239" t="s">
        <v>1996</v>
      </c>
      <c r="H1517" s="240">
        <v>4</v>
      </c>
      <c r="I1517" s="241"/>
      <c r="J1517" s="242">
        <f>ROUND(I1517*H1517,2)</f>
        <v>0</v>
      </c>
      <c r="K1517" s="238" t="s">
        <v>190</v>
      </c>
      <c r="L1517" s="73"/>
      <c r="M1517" s="243" t="s">
        <v>21</v>
      </c>
      <c r="N1517" s="244" t="s">
        <v>47</v>
      </c>
      <c r="O1517" s="48"/>
      <c r="P1517" s="245">
        <f>O1517*H1517</f>
        <v>0</v>
      </c>
      <c r="Q1517" s="245">
        <v>0.00051999999999999995</v>
      </c>
      <c r="R1517" s="245">
        <f>Q1517*H1517</f>
        <v>0.0020799999999999998</v>
      </c>
      <c r="S1517" s="245">
        <v>0</v>
      </c>
      <c r="T1517" s="246">
        <f>S1517*H1517</f>
        <v>0</v>
      </c>
      <c r="AR1517" s="25" t="s">
        <v>284</v>
      </c>
      <c r="AT1517" s="25" t="s">
        <v>186</v>
      </c>
      <c r="AU1517" s="25" t="s">
        <v>85</v>
      </c>
      <c r="AY1517" s="25" t="s">
        <v>184</v>
      </c>
      <c r="BE1517" s="247">
        <f>IF(N1517="základní",J1517,0)</f>
        <v>0</v>
      </c>
      <c r="BF1517" s="247">
        <f>IF(N1517="snížená",J1517,0)</f>
        <v>0</v>
      </c>
      <c r="BG1517" s="247">
        <f>IF(N1517="zákl. přenesená",J1517,0)</f>
        <v>0</v>
      </c>
      <c r="BH1517" s="247">
        <f>IF(N1517="sníž. přenesená",J1517,0)</f>
        <v>0</v>
      </c>
      <c r="BI1517" s="247">
        <f>IF(N1517="nulová",J1517,0)</f>
        <v>0</v>
      </c>
      <c r="BJ1517" s="25" t="s">
        <v>83</v>
      </c>
      <c r="BK1517" s="247">
        <f>ROUND(I1517*H1517,2)</f>
        <v>0</v>
      </c>
      <c r="BL1517" s="25" t="s">
        <v>284</v>
      </c>
      <c r="BM1517" s="25" t="s">
        <v>2028</v>
      </c>
    </row>
    <row r="1518" s="13" customFormat="1">
      <c r="B1518" s="262"/>
      <c r="C1518" s="263"/>
      <c r="D1518" s="248" t="s">
        <v>195</v>
      </c>
      <c r="E1518" s="264" t="s">
        <v>21</v>
      </c>
      <c r="F1518" s="265" t="s">
        <v>2019</v>
      </c>
      <c r="G1518" s="263"/>
      <c r="H1518" s="264" t="s">
        <v>21</v>
      </c>
      <c r="I1518" s="266"/>
      <c r="J1518" s="263"/>
      <c r="K1518" s="263"/>
      <c r="L1518" s="267"/>
      <c r="M1518" s="268"/>
      <c r="N1518" s="269"/>
      <c r="O1518" s="269"/>
      <c r="P1518" s="269"/>
      <c r="Q1518" s="269"/>
      <c r="R1518" s="269"/>
      <c r="S1518" s="269"/>
      <c r="T1518" s="270"/>
      <c r="AT1518" s="271" t="s">
        <v>195</v>
      </c>
      <c r="AU1518" s="271" t="s">
        <v>85</v>
      </c>
      <c r="AV1518" s="13" t="s">
        <v>83</v>
      </c>
      <c r="AW1518" s="13" t="s">
        <v>39</v>
      </c>
      <c r="AX1518" s="13" t="s">
        <v>76</v>
      </c>
      <c r="AY1518" s="271" t="s">
        <v>184</v>
      </c>
    </row>
    <row r="1519" s="12" customFormat="1">
      <c r="B1519" s="251"/>
      <c r="C1519" s="252"/>
      <c r="D1519" s="248" t="s">
        <v>195</v>
      </c>
      <c r="E1519" s="253" t="s">
        <v>21</v>
      </c>
      <c r="F1519" s="254" t="s">
        <v>2029</v>
      </c>
      <c r="G1519" s="252"/>
      <c r="H1519" s="255">
        <v>2</v>
      </c>
      <c r="I1519" s="256"/>
      <c r="J1519" s="252"/>
      <c r="K1519" s="252"/>
      <c r="L1519" s="257"/>
      <c r="M1519" s="258"/>
      <c r="N1519" s="259"/>
      <c r="O1519" s="259"/>
      <c r="P1519" s="259"/>
      <c r="Q1519" s="259"/>
      <c r="R1519" s="259"/>
      <c r="S1519" s="259"/>
      <c r="T1519" s="260"/>
      <c r="AT1519" s="261" t="s">
        <v>195</v>
      </c>
      <c r="AU1519" s="261" t="s">
        <v>85</v>
      </c>
      <c r="AV1519" s="12" t="s">
        <v>85</v>
      </c>
      <c r="AW1519" s="12" t="s">
        <v>39</v>
      </c>
      <c r="AX1519" s="12" t="s">
        <v>76</v>
      </c>
      <c r="AY1519" s="261" t="s">
        <v>184</v>
      </c>
    </row>
    <row r="1520" s="13" customFormat="1">
      <c r="B1520" s="262"/>
      <c r="C1520" s="263"/>
      <c r="D1520" s="248" t="s">
        <v>195</v>
      </c>
      <c r="E1520" s="264" t="s">
        <v>21</v>
      </c>
      <c r="F1520" s="265" t="s">
        <v>2021</v>
      </c>
      <c r="G1520" s="263"/>
      <c r="H1520" s="264" t="s">
        <v>21</v>
      </c>
      <c r="I1520" s="266"/>
      <c r="J1520" s="263"/>
      <c r="K1520" s="263"/>
      <c r="L1520" s="267"/>
      <c r="M1520" s="268"/>
      <c r="N1520" s="269"/>
      <c r="O1520" s="269"/>
      <c r="P1520" s="269"/>
      <c r="Q1520" s="269"/>
      <c r="R1520" s="269"/>
      <c r="S1520" s="269"/>
      <c r="T1520" s="270"/>
      <c r="AT1520" s="271" t="s">
        <v>195</v>
      </c>
      <c r="AU1520" s="271" t="s">
        <v>85</v>
      </c>
      <c r="AV1520" s="13" t="s">
        <v>83</v>
      </c>
      <c r="AW1520" s="13" t="s">
        <v>39</v>
      </c>
      <c r="AX1520" s="13" t="s">
        <v>76</v>
      </c>
      <c r="AY1520" s="271" t="s">
        <v>184</v>
      </c>
    </row>
    <row r="1521" s="12" customFormat="1">
      <c r="B1521" s="251"/>
      <c r="C1521" s="252"/>
      <c r="D1521" s="248" t="s">
        <v>195</v>
      </c>
      <c r="E1521" s="253" t="s">
        <v>21</v>
      </c>
      <c r="F1521" s="254" t="s">
        <v>2022</v>
      </c>
      <c r="G1521" s="252"/>
      <c r="H1521" s="255">
        <v>2</v>
      </c>
      <c r="I1521" s="256"/>
      <c r="J1521" s="252"/>
      <c r="K1521" s="252"/>
      <c r="L1521" s="257"/>
      <c r="M1521" s="258"/>
      <c r="N1521" s="259"/>
      <c r="O1521" s="259"/>
      <c r="P1521" s="259"/>
      <c r="Q1521" s="259"/>
      <c r="R1521" s="259"/>
      <c r="S1521" s="259"/>
      <c r="T1521" s="260"/>
      <c r="AT1521" s="261" t="s">
        <v>195</v>
      </c>
      <c r="AU1521" s="261" t="s">
        <v>85</v>
      </c>
      <c r="AV1521" s="12" t="s">
        <v>85</v>
      </c>
      <c r="AW1521" s="12" t="s">
        <v>39</v>
      </c>
      <c r="AX1521" s="12" t="s">
        <v>76</v>
      </c>
      <c r="AY1521" s="261" t="s">
        <v>184</v>
      </c>
    </row>
    <row r="1522" s="14" customFormat="1">
      <c r="B1522" s="272"/>
      <c r="C1522" s="273"/>
      <c r="D1522" s="248" t="s">
        <v>195</v>
      </c>
      <c r="E1522" s="274" t="s">
        <v>21</v>
      </c>
      <c r="F1522" s="275" t="s">
        <v>211</v>
      </c>
      <c r="G1522" s="273"/>
      <c r="H1522" s="276">
        <v>4</v>
      </c>
      <c r="I1522" s="277"/>
      <c r="J1522" s="273"/>
      <c r="K1522" s="273"/>
      <c r="L1522" s="278"/>
      <c r="M1522" s="279"/>
      <c r="N1522" s="280"/>
      <c r="O1522" s="280"/>
      <c r="P1522" s="280"/>
      <c r="Q1522" s="280"/>
      <c r="R1522" s="280"/>
      <c r="S1522" s="280"/>
      <c r="T1522" s="281"/>
      <c r="AT1522" s="282" t="s">
        <v>195</v>
      </c>
      <c r="AU1522" s="282" t="s">
        <v>85</v>
      </c>
      <c r="AV1522" s="14" t="s">
        <v>191</v>
      </c>
      <c r="AW1522" s="14" t="s">
        <v>39</v>
      </c>
      <c r="AX1522" s="14" t="s">
        <v>83</v>
      </c>
      <c r="AY1522" s="282" t="s">
        <v>184</v>
      </c>
    </row>
    <row r="1523" s="1" customFormat="1" ht="38.25" customHeight="1">
      <c r="B1523" s="47"/>
      <c r="C1523" s="236" t="s">
        <v>2030</v>
      </c>
      <c r="D1523" s="236" t="s">
        <v>186</v>
      </c>
      <c r="E1523" s="237" t="s">
        <v>2031</v>
      </c>
      <c r="F1523" s="238" t="s">
        <v>2032</v>
      </c>
      <c r="G1523" s="239" t="s">
        <v>1996</v>
      </c>
      <c r="H1523" s="240">
        <v>1</v>
      </c>
      <c r="I1523" s="241"/>
      <c r="J1523" s="242">
        <f>ROUND(I1523*H1523,2)</f>
        <v>0</v>
      </c>
      <c r="K1523" s="238" t="s">
        <v>21</v>
      </c>
      <c r="L1523" s="73"/>
      <c r="M1523" s="243" t="s">
        <v>21</v>
      </c>
      <c r="N1523" s="244" t="s">
        <v>47</v>
      </c>
      <c r="O1523" s="48"/>
      <c r="P1523" s="245">
        <f>O1523*H1523</f>
        <v>0</v>
      </c>
      <c r="Q1523" s="245">
        <v>0.00084999999999999995</v>
      </c>
      <c r="R1523" s="245">
        <f>Q1523*H1523</f>
        <v>0.00084999999999999995</v>
      </c>
      <c r="S1523" s="245">
        <v>0</v>
      </c>
      <c r="T1523" s="246">
        <f>S1523*H1523</f>
        <v>0</v>
      </c>
      <c r="AR1523" s="25" t="s">
        <v>284</v>
      </c>
      <c r="AT1523" s="25" t="s">
        <v>186</v>
      </c>
      <c r="AU1523" s="25" t="s">
        <v>85</v>
      </c>
      <c r="AY1523" s="25" t="s">
        <v>184</v>
      </c>
      <c r="BE1523" s="247">
        <f>IF(N1523="základní",J1523,0)</f>
        <v>0</v>
      </c>
      <c r="BF1523" s="247">
        <f>IF(N1523="snížená",J1523,0)</f>
        <v>0</v>
      </c>
      <c r="BG1523" s="247">
        <f>IF(N1523="zákl. přenesená",J1523,0)</f>
        <v>0</v>
      </c>
      <c r="BH1523" s="247">
        <f>IF(N1523="sníž. přenesená",J1523,0)</f>
        <v>0</v>
      </c>
      <c r="BI1523" s="247">
        <f>IF(N1523="nulová",J1523,0)</f>
        <v>0</v>
      </c>
      <c r="BJ1523" s="25" t="s">
        <v>83</v>
      </c>
      <c r="BK1523" s="247">
        <f>ROUND(I1523*H1523,2)</f>
        <v>0</v>
      </c>
      <c r="BL1523" s="25" t="s">
        <v>284</v>
      </c>
      <c r="BM1523" s="25" t="s">
        <v>2033</v>
      </c>
    </row>
    <row r="1524" s="12" customFormat="1">
      <c r="B1524" s="251"/>
      <c r="C1524" s="252"/>
      <c r="D1524" s="248" t="s">
        <v>195</v>
      </c>
      <c r="E1524" s="253" t="s">
        <v>21</v>
      </c>
      <c r="F1524" s="254" t="s">
        <v>2014</v>
      </c>
      <c r="G1524" s="252"/>
      <c r="H1524" s="255">
        <v>1</v>
      </c>
      <c r="I1524" s="256"/>
      <c r="J1524" s="252"/>
      <c r="K1524" s="252"/>
      <c r="L1524" s="257"/>
      <c r="M1524" s="258"/>
      <c r="N1524" s="259"/>
      <c r="O1524" s="259"/>
      <c r="P1524" s="259"/>
      <c r="Q1524" s="259"/>
      <c r="R1524" s="259"/>
      <c r="S1524" s="259"/>
      <c r="T1524" s="260"/>
      <c r="AT1524" s="261" t="s">
        <v>195</v>
      </c>
      <c r="AU1524" s="261" t="s">
        <v>85</v>
      </c>
      <c r="AV1524" s="12" t="s">
        <v>85</v>
      </c>
      <c r="AW1524" s="12" t="s">
        <v>39</v>
      </c>
      <c r="AX1524" s="12" t="s">
        <v>83</v>
      </c>
      <c r="AY1524" s="261" t="s">
        <v>184</v>
      </c>
    </row>
    <row r="1525" s="1" customFormat="1" ht="51" customHeight="1">
      <c r="B1525" s="47"/>
      <c r="C1525" s="236" t="s">
        <v>2034</v>
      </c>
      <c r="D1525" s="236" t="s">
        <v>186</v>
      </c>
      <c r="E1525" s="237" t="s">
        <v>2035</v>
      </c>
      <c r="F1525" s="238" t="s">
        <v>2036</v>
      </c>
      <c r="G1525" s="239" t="s">
        <v>1996</v>
      </c>
      <c r="H1525" s="240">
        <v>7</v>
      </c>
      <c r="I1525" s="241"/>
      <c r="J1525" s="242">
        <f>ROUND(I1525*H1525,2)</f>
        <v>0</v>
      </c>
      <c r="K1525" s="238" t="s">
        <v>190</v>
      </c>
      <c r="L1525" s="73"/>
      <c r="M1525" s="243" t="s">
        <v>21</v>
      </c>
      <c r="N1525" s="244" t="s">
        <v>47</v>
      </c>
      <c r="O1525" s="48"/>
      <c r="P1525" s="245">
        <f>O1525*H1525</f>
        <v>0</v>
      </c>
      <c r="Q1525" s="245">
        <v>0.00051999999999999995</v>
      </c>
      <c r="R1525" s="245">
        <f>Q1525*H1525</f>
        <v>0.0036399999999999996</v>
      </c>
      <c r="S1525" s="245">
        <v>0</v>
      </c>
      <c r="T1525" s="246">
        <f>S1525*H1525</f>
        <v>0</v>
      </c>
      <c r="AR1525" s="25" t="s">
        <v>284</v>
      </c>
      <c r="AT1525" s="25" t="s">
        <v>186</v>
      </c>
      <c r="AU1525" s="25" t="s">
        <v>85</v>
      </c>
      <c r="AY1525" s="25" t="s">
        <v>184</v>
      </c>
      <c r="BE1525" s="247">
        <f>IF(N1525="základní",J1525,0)</f>
        <v>0</v>
      </c>
      <c r="BF1525" s="247">
        <f>IF(N1525="snížená",J1525,0)</f>
        <v>0</v>
      </c>
      <c r="BG1525" s="247">
        <f>IF(N1525="zákl. přenesená",J1525,0)</f>
        <v>0</v>
      </c>
      <c r="BH1525" s="247">
        <f>IF(N1525="sníž. přenesená",J1525,0)</f>
        <v>0</v>
      </c>
      <c r="BI1525" s="247">
        <f>IF(N1525="nulová",J1525,0)</f>
        <v>0</v>
      </c>
      <c r="BJ1525" s="25" t="s">
        <v>83</v>
      </c>
      <c r="BK1525" s="247">
        <f>ROUND(I1525*H1525,2)</f>
        <v>0</v>
      </c>
      <c r="BL1525" s="25" t="s">
        <v>284</v>
      </c>
      <c r="BM1525" s="25" t="s">
        <v>2037</v>
      </c>
    </row>
    <row r="1526" s="13" customFormat="1">
      <c r="B1526" s="262"/>
      <c r="C1526" s="263"/>
      <c r="D1526" s="248" t="s">
        <v>195</v>
      </c>
      <c r="E1526" s="264" t="s">
        <v>21</v>
      </c>
      <c r="F1526" s="265" t="s">
        <v>2019</v>
      </c>
      <c r="G1526" s="263"/>
      <c r="H1526" s="264" t="s">
        <v>21</v>
      </c>
      <c r="I1526" s="266"/>
      <c r="J1526" s="263"/>
      <c r="K1526" s="263"/>
      <c r="L1526" s="267"/>
      <c r="M1526" s="268"/>
      <c r="N1526" s="269"/>
      <c r="O1526" s="269"/>
      <c r="P1526" s="269"/>
      <c r="Q1526" s="269"/>
      <c r="R1526" s="269"/>
      <c r="S1526" s="269"/>
      <c r="T1526" s="270"/>
      <c r="AT1526" s="271" t="s">
        <v>195</v>
      </c>
      <c r="AU1526" s="271" t="s">
        <v>85</v>
      </c>
      <c r="AV1526" s="13" t="s">
        <v>83</v>
      </c>
      <c r="AW1526" s="13" t="s">
        <v>39</v>
      </c>
      <c r="AX1526" s="13" t="s">
        <v>76</v>
      </c>
      <c r="AY1526" s="271" t="s">
        <v>184</v>
      </c>
    </row>
    <row r="1527" s="12" customFormat="1">
      <c r="B1527" s="251"/>
      <c r="C1527" s="252"/>
      <c r="D1527" s="248" t="s">
        <v>195</v>
      </c>
      <c r="E1527" s="253" t="s">
        <v>21</v>
      </c>
      <c r="F1527" s="254" t="s">
        <v>2038</v>
      </c>
      <c r="G1527" s="252"/>
      <c r="H1527" s="255">
        <v>3</v>
      </c>
      <c r="I1527" s="256"/>
      <c r="J1527" s="252"/>
      <c r="K1527" s="252"/>
      <c r="L1527" s="257"/>
      <c r="M1527" s="258"/>
      <c r="N1527" s="259"/>
      <c r="O1527" s="259"/>
      <c r="P1527" s="259"/>
      <c r="Q1527" s="259"/>
      <c r="R1527" s="259"/>
      <c r="S1527" s="259"/>
      <c r="T1527" s="260"/>
      <c r="AT1527" s="261" t="s">
        <v>195</v>
      </c>
      <c r="AU1527" s="261" t="s">
        <v>85</v>
      </c>
      <c r="AV1527" s="12" t="s">
        <v>85</v>
      </c>
      <c r="AW1527" s="12" t="s">
        <v>39</v>
      </c>
      <c r="AX1527" s="12" t="s">
        <v>76</v>
      </c>
      <c r="AY1527" s="261" t="s">
        <v>184</v>
      </c>
    </row>
    <row r="1528" s="13" customFormat="1">
      <c r="B1528" s="262"/>
      <c r="C1528" s="263"/>
      <c r="D1528" s="248" t="s">
        <v>195</v>
      </c>
      <c r="E1528" s="264" t="s">
        <v>21</v>
      </c>
      <c r="F1528" s="265" t="s">
        <v>2021</v>
      </c>
      <c r="G1528" s="263"/>
      <c r="H1528" s="264" t="s">
        <v>21</v>
      </c>
      <c r="I1528" s="266"/>
      <c r="J1528" s="263"/>
      <c r="K1528" s="263"/>
      <c r="L1528" s="267"/>
      <c r="M1528" s="268"/>
      <c r="N1528" s="269"/>
      <c r="O1528" s="269"/>
      <c r="P1528" s="269"/>
      <c r="Q1528" s="269"/>
      <c r="R1528" s="269"/>
      <c r="S1528" s="269"/>
      <c r="T1528" s="270"/>
      <c r="AT1528" s="271" t="s">
        <v>195</v>
      </c>
      <c r="AU1528" s="271" t="s">
        <v>85</v>
      </c>
      <c r="AV1528" s="13" t="s">
        <v>83</v>
      </c>
      <c r="AW1528" s="13" t="s">
        <v>39</v>
      </c>
      <c r="AX1528" s="13" t="s">
        <v>76</v>
      </c>
      <c r="AY1528" s="271" t="s">
        <v>184</v>
      </c>
    </row>
    <row r="1529" s="12" customFormat="1">
      <c r="B1529" s="251"/>
      <c r="C1529" s="252"/>
      <c r="D1529" s="248" t="s">
        <v>195</v>
      </c>
      <c r="E1529" s="253" t="s">
        <v>21</v>
      </c>
      <c r="F1529" s="254" t="s">
        <v>2022</v>
      </c>
      <c r="G1529" s="252"/>
      <c r="H1529" s="255">
        <v>2</v>
      </c>
      <c r="I1529" s="256"/>
      <c r="J1529" s="252"/>
      <c r="K1529" s="252"/>
      <c r="L1529" s="257"/>
      <c r="M1529" s="258"/>
      <c r="N1529" s="259"/>
      <c r="O1529" s="259"/>
      <c r="P1529" s="259"/>
      <c r="Q1529" s="259"/>
      <c r="R1529" s="259"/>
      <c r="S1529" s="259"/>
      <c r="T1529" s="260"/>
      <c r="AT1529" s="261" t="s">
        <v>195</v>
      </c>
      <c r="AU1529" s="261" t="s">
        <v>85</v>
      </c>
      <c r="AV1529" s="12" t="s">
        <v>85</v>
      </c>
      <c r="AW1529" s="12" t="s">
        <v>39</v>
      </c>
      <c r="AX1529" s="12" t="s">
        <v>76</v>
      </c>
      <c r="AY1529" s="261" t="s">
        <v>184</v>
      </c>
    </row>
    <row r="1530" s="13" customFormat="1">
      <c r="B1530" s="262"/>
      <c r="C1530" s="263"/>
      <c r="D1530" s="248" t="s">
        <v>195</v>
      </c>
      <c r="E1530" s="264" t="s">
        <v>21</v>
      </c>
      <c r="F1530" s="265" t="s">
        <v>2023</v>
      </c>
      <c r="G1530" s="263"/>
      <c r="H1530" s="264" t="s">
        <v>21</v>
      </c>
      <c r="I1530" s="266"/>
      <c r="J1530" s="263"/>
      <c r="K1530" s="263"/>
      <c r="L1530" s="267"/>
      <c r="M1530" s="268"/>
      <c r="N1530" s="269"/>
      <c r="O1530" s="269"/>
      <c r="P1530" s="269"/>
      <c r="Q1530" s="269"/>
      <c r="R1530" s="269"/>
      <c r="S1530" s="269"/>
      <c r="T1530" s="270"/>
      <c r="AT1530" s="271" t="s">
        <v>195</v>
      </c>
      <c r="AU1530" s="271" t="s">
        <v>85</v>
      </c>
      <c r="AV1530" s="13" t="s">
        <v>83</v>
      </c>
      <c r="AW1530" s="13" t="s">
        <v>39</v>
      </c>
      <c r="AX1530" s="13" t="s">
        <v>76</v>
      </c>
      <c r="AY1530" s="271" t="s">
        <v>184</v>
      </c>
    </row>
    <row r="1531" s="12" customFormat="1">
      <c r="B1531" s="251"/>
      <c r="C1531" s="252"/>
      <c r="D1531" s="248" t="s">
        <v>195</v>
      </c>
      <c r="E1531" s="253" t="s">
        <v>21</v>
      </c>
      <c r="F1531" s="254" t="s">
        <v>2039</v>
      </c>
      <c r="G1531" s="252"/>
      <c r="H1531" s="255">
        <v>2</v>
      </c>
      <c r="I1531" s="256"/>
      <c r="J1531" s="252"/>
      <c r="K1531" s="252"/>
      <c r="L1531" s="257"/>
      <c r="M1531" s="258"/>
      <c r="N1531" s="259"/>
      <c r="O1531" s="259"/>
      <c r="P1531" s="259"/>
      <c r="Q1531" s="259"/>
      <c r="R1531" s="259"/>
      <c r="S1531" s="259"/>
      <c r="T1531" s="260"/>
      <c r="AT1531" s="261" t="s">
        <v>195</v>
      </c>
      <c r="AU1531" s="261" t="s">
        <v>85</v>
      </c>
      <c r="AV1531" s="12" t="s">
        <v>85</v>
      </c>
      <c r="AW1531" s="12" t="s">
        <v>39</v>
      </c>
      <c r="AX1531" s="12" t="s">
        <v>76</v>
      </c>
      <c r="AY1531" s="261" t="s">
        <v>184</v>
      </c>
    </row>
    <row r="1532" s="14" customFormat="1">
      <c r="B1532" s="272"/>
      <c r="C1532" s="273"/>
      <c r="D1532" s="248" t="s">
        <v>195</v>
      </c>
      <c r="E1532" s="274" t="s">
        <v>21</v>
      </c>
      <c r="F1532" s="275" t="s">
        <v>211</v>
      </c>
      <c r="G1532" s="273"/>
      <c r="H1532" s="276">
        <v>7</v>
      </c>
      <c r="I1532" s="277"/>
      <c r="J1532" s="273"/>
      <c r="K1532" s="273"/>
      <c r="L1532" s="278"/>
      <c r="M1532" s="279"/>
      <c r="N1532" s="280"/>
      <c r="O1532" s="280"/>
      <c r="P1532" s="280"/>
      <c r="Q1532" s="280"/>
      <c r="R1532" s="280"/>
      <c r="S1532" s="280"/>
      <c r="T1532" s="281"/>
      <c r="AT1532" s="282" t="s">
        <v>195</v>
      </c>
      <c r="AU1532" s="282" t="s">
        <v>85</v>
      </c>
      <c r="AV1532" s="14" t="s">
        <v>191</v>
      </c>
      <c r="AW1532" s="14" t="s">
        <v>39</v>
      </c>
      <c r="AX1532" s="14" t="s">
        <v>83</v>
      </c>
      <c r="AY1532" s="282" t="s">
        <v>184</v>
      </c>
    </row>
    <row r="1533" s="1" customFormat="1" ht="25.5" customHeight="1">
      <c r="B1533" s="47"/>
      <c r="C1533" s="236" t="s">
        <v>2040</v>
      </c>
      <c r="D1533" s="236" t="s">
        <v>186</v>
      </c>
      <c r="E1533" s="237" t="s">
        <v>2041</v>
      </c>
      <c r="F1533" s="238" t="s">
        <v>2042</v>
      </c>
      <c r="G1533" s="239" t="s">
        <v>1996</v>
      </c>
      <c r="H1533" s="240">
        <v>1</v>
      </c>
      <c r="I1533" s="241"/>
      <c r="J1533" s="242">
        <f>ROUND(I1533*H1533,2)</f>
        <v>0</v>
      </c>
      <c r="K1533" s="238" t="s">
        <v>21</v>
      </c>
      <c r="L1533" s="73"/>
      <c r="M1533" s="243" t="s">
        <v>21</v>
      </c>
      <c r="N1533" s="244" t="s">
        <v>47</v>
      </c>
      <c r="O1533" s="48"/>
      <c r="P1533" s="245">
        <f>O1533*H1533</f>
        <v>0</v>
      </c>
      <c r="Q1533" s="245">
        <v>0.0016000000000000001</v>
      </c>
      <c r="R1533" s="245">
        <f>Q1533*H1533</f>
        <v>0.0016000000000000001</v>
      </c>
      <c r="S1533" s="245">
        <v>0</v>
      </c>
      <c r="T1533" s="246">
        <f>S1533*H1533</f>
        <v>0</v>
      </c>
      <c r="AR1533" s="25" t="s">
        <v>284</v>
      </c>
      <c r="AT1533" s="25" t="s">
        <v>186</v>
      </c>
      <c r="AU1533" s="25" t="s">
        <v>85</v>
      </c>
      <c r="AY1533" s="25" t="s">
        <v>184</v>
      </c>
      <c r="BE1533" s="247">
        <f>IF(N1533="základní",J1533,0)</f>
        <v>0</v>
      </c>
      <c r="BF1533" s="247">
        <f>IF(N1533="snížená",J1533,0)</f>
        <v>0</v>
      </c>
      <c r="BG1533" s="247">
        <f>IF(N1533="zákl. přenesená",J1533,0)</f>
        <v>0</v>
      </c>
      <c r="BH1533" s="247">
        <f>IF(N1533="sníž. přenesená",J1533,0)</f>
        <v>0</v>
      </c>
      <c r="BI1533" s="247">
        <f>IF(N1533="nulová",J1533,0)</f>
        <v>0</v>
      </c>
      <c r="BJ1533" s="25" t="s">
        <v>83</v>
      </c>
      <c r="BK1533" s="247">
        <f>ROUND(I1533*H1533,2)</f>
        <v>0</v>
      </c>
      <c r="BL1533" s="25" t="s">
        <v>284</v>
      </c>
      <c r="BM1533" s="25" t="s">
        <v>2043</v>
      </c>
    </row>
    <row r="1534" s="12" customFormat="1">
      <c r="B1534" s="251"/>
      <c r="C1534" s="252"/>
      <c r="D1534" s="248" t="s">
        <v>195</v>
      </c>
      <c r="E1534" s="253" t="s">
        <v>21</v>
      </c>
      <c r="F1534" s="254" t="s">
        <v>2014</v>
      </c>
      <c r="G1534" s="252"/>
      <c r="H1534" s="255">
        <v>1</v>
      </c>
      <c r="I1534" s="256"/>
      <c r="J1534" s="252"/>
      <c r="K1534" s="252"/>
      <c r="L1534" s="257"/>
      <c r="M1534" s="258"/>
      <c r="N1534" s="259"/>
      <c r="O1534" s="259"/>
      <c r="P1534" s="259"/>
      <c r="Q1534" s="259"/>
      <c r="R1534" s="259"/>
      <c r="S1534" s="259"/>
      <c r="T1534" s="260"/>
      <c r="AT1534" s="261" t="s">
        <v>195</v>
      </c>
      <c r="AU1534" s="261" t="s">
        <v>85</v>
      </c>
      <c r="AV1534" s="12" t="s">
        <v>85</v>
      </c>
      <c r="AW1534" s="12" t="s">
        <v>39</v>
      </c>
      <c r="AX1534" s="12" t="s">
        <v>83</v>
      </c>
      <c r="AY1534" s="261" t="s">
        <v>184</v>
      </c>
    </row>
    <row r="1535" s="1" customFormat="1" ht="63.75" customHeight="1">
      <c r="B1535" s="47"/>
      <c r="C1535" s="236" t="s">
        <v>2044</v>
      </c>
      <c r="D1535" s="236" t="s">
        <v>186</v>
      </c>
      <c r="E1535" s="237" t="s">
        <v>2045</v>
      </c>
      <c r="F1535" s="238" t="s">
        <v>2046</v>
      </c>
      <c r="G1535" s="239" t="s">
        <v>1996</v>
      </c>
      <c r="H1535" s="240">
        <v>5</v>
      </c>
      <c r="I1535" s="241"/>
      <c r="J1535" s="242">
        <f>ROUND(I1535*H1535,2)</f>
        <v>0</v>
      </c>
      <c r="K1535" s="238" t="s">
        <v>190</v>
      </c>
      <c r="L1535" s="73"/>
      <c r="M1535" s="243" t="s">
        <v>21</v>
      </c>
      <c r="N1535" s="244" t="s">
        <v>47</v>
      </c>
      <c r="O1535" s="48"/>
      <c r="P1535" s="245">
        <f>O1535*H1535</f>
        <v>0</v>
      </c>
      <c r="Q1535" s="245">
        <v>0.002</v>
      </c>
      <c r="R1535" s="245">
        <f>Q1535*H1535</f>
        <v>0.01</v>
      </c>
      <c r="S1535" s="245">
        <v>0</v>
      </c>
      <c r="T1535" s="246">
        <f>S1535*H1535</f>
        <v>0</v>
      </c>
      <c r="AR1535" s="25" t="s">
        <v>284</v>
      </c>
      <c r="AT1535" s="25" t="s">
        <v>186</v>
      </c>
      <c r="AU1535" s="25" t="s">
        <v>85</v>
      </c>
      <c r="AY1535" s="25" t="s">
        <v>184</v>
      </c>
      <c r="BE1535" s="247">
        <f>IF(N1535="základní",J1535,0)</f>
        <v>0</v>
      </c>
      <c r="BF1535" s="247">
        <f>IF(N1535="snížená",J1535,0)</f>
        <v>0</v>
      </c>
      <c r="BG1535" s="247">
        <f>IF(N1535="zákl. přenesená",J1535,0)</f>
        <v>0</v>
      </c>
      <c r="BH1535" s="247">
        <f>IF(N1535="sníž. přenesená",J1535,0)</f>
        <v>0</v>
      </c>
      <c r="BI1535" s="247">
        <f>IF(N1535="nulová",J1535,0)</f>
        <v>0</v>
      </c>
      <c r="BJ1535" s="25" t="s">
        <v>83</v>
      </c>
      <c r="BK1535" s="247">
        <f>ROUND(I1535*H1535,2)</f>
        <v>0</v>
      </c>
      <c r="BL1535" s="25" t="s">
        <v>284</v>
      </c>
      <c r="BM1535" s="25" t="s">
        <v>2047</v>
      </c>
    </row>
    <row r="1536" s="13" customFormat="1">
      <c r="B1536" s="262"/>
      <c r="C1536" s="263"/>
      <c r="D1536" s="248" t="s">
        <v>195</v>
      </c>
      <c r="E1536" s="264" t="s">
        <v>21</v>
      </c>
      <c r="F1536" s="265" t="s">
        <v>2019</v>
      </c>
      <c r="G1536" s="263"/>
      <c r="H1536" s="264" t="s">
        <v>21</v>
      </c>
      <c r="I1536" s="266"/>
      <c r="J1536" s="263"/>
      <c r="K1536" s="263"/>
      <c r="L1536" s="267"/>
      <c r="M1536" s="268"/>
      <c r="N1536" s="269"/>
      <c r="O1536" s="269"/>
      <c r="P1536" s="269"/>
      <c r="Q1536" s="269"/>
      <c r="R1536" s="269"/>
      <c r="S1536" s="269"/>
      <c r="T1536" s="270"/>
      <c r="AT1536" s="271" t="s">
        <v>195</v>
      </c>
      <c r="AU1536" s="271" t="s">
        <v>85</v>
      </c>
      <c r="AV1536" s="13" t="s">
        <v>83</v>
      </c>
      <c r="AW1536" s="13" t="s">
        <v>39</v>
      </c>
      <c r="AX1536" s="13" t="s">
        <v>76</v>
      </c>
      <c r="AY1536" s="271" t="s">
        <v>184</v>
      </c>
    </row>
    <row r="1537" s="12" customFormat="1">
      <c r="B1537" s="251"/>
      <c r="C1537" s="252"/>
      <c r="D1537" s="248" t="s">
        <v>195</v>
      </c>
      <c r="E1537" s="253" t="s">
        <v>21</v>
      </c>
      <c r="F1537" s="254" t="s">
        <v>2048</v>
      </c>
      <c r="G1537" s="252"/>
      <c r="H1537" s="255">
        <v>2</v>
      </c>
      <c r="I1537" s="256"/>
      <c r="J1537" s="252"/>
      <c r="K1537" s="252"/>
      <c r="L1537" s="257"/>
      <c r="M1537" s="258"/>
      <c r="N1537" s="259"/>
      <c r="O1537" s="259"/>
      <c r="P1537" s="259"/>
      <c r="Q1537" s="259"/>
      <c r="R1537" s="259"/>
      <c r="S1537" s="259"/>
      <c r="T1537" s="260"/>
      <c r="AT1537" s="261" t="s">
        <v>195</v>
      </c>
      <c r="AU1537" s="261" t="s">
        <v>85</v>
      </c>
      <c r="AV1537" s="12" t="s">
        <v>85</v>
      </c>
      <c r="AW1537" s="12" t="s">
        <v>39</v>
      </c>
      <c r="AX1537" s="12" t="s">
        <v>76</v>
      </c>
      <c r="AY1537" s="261" t="s">
        <v>184</v>
      </c>
    </row>
    <row r="1538" s="13" customFormat="1">
      <c r="B1538" s="262"/>
      <c r="C1538" s="263"/>
      <c r="D1538" s="248" t="s">
        <v>195</v>
      </c>
      <c r="E1538" s="264" t="s">
        <v>21</v>
      </c>
      <c r="F1538" s="265" t="s">
        <v>2021</v>
      </c>
      <c r="G1538" s="263"/>
      <c r="H1538" s="264" t="s">
        <v>21</v>
      </c>
      <c r="I1538" s="266"/>
      <c r="J1538" s="263"/>
      <c r="K1538" s="263"/>
      <c r="L1538" s="267"/>
      <c r="M1538" s="268"/>
      <c r="N1538" s="269"/>
      <c r="O1538" s="269"/>
      <c r="P1538" s="269"/>
      <c r="Q1538" s="269"/>
      <c r="R1538" s="269"/>
      <c r="S1538" s="269"/>
      <c r="T1538" s="270"/>
      <c r="AT1538" s="271" t="s">
        <v>195</v>
      </c>
      <c r="AU1538" s="271" t="s">
        <v>85</v>
      </c>
      <c r="AV1538" s="13" t="s">
        <v>83</v>
      </c>
      <c r="AW1538" s="13" t="s">
        <v>39</v>
      </c>
      <c r="AX1538" s="13" t="s">
        <v>76</v>
      </c>
      <c r="AY1538" s="271" t="s">
        <v>184</v>
      </c>
    </row>
    <row r="1539" s="12" customFormat="1">
      <c r="B1539" s="251"/>
      <c r="C1539" s="252"/>
      <c r="D1539" s="248" t="s">
        <v>195</v>
      </c>
      <c r="E1539" s="253" t="s">
        <v>21</v>
      </c>
      <c r="F1539" s="254" t="s">
        <v>2022</v>
      </c>
      <c r="G1539" s="252"/>
      <c r="H1539" s="255">
        <v>2</v>
      </c>
      <c r="I1539" s="256"/>
      <c r="J1539" s="252"/>
      <c r="K1539" s="252"/>
      <c r="L1539" s="257"/>
      <c r="M1539" s="258"/>
      <c r="N1539" s="259"/>
      <c r="O1539" s="259"/>
      <c r="P1539" s="259"/>
      <c r="Q1539" s="259"/>
      <c r="R1539" s="259"/>
      <c r="S1539" s="259"/>
      <c r="T1539" s="260"/>
      <c r="AT1539" s="261" t="s">
        <v>195</v>
      </c>
      <c r="AU1539" s="261" t="s">
        <v>85</v>
      </c>
      <c r="AV1539" s="12" t="s">
        <v>85</v>
      </c>
      <c r="AW1539" s="12" t="s">
        <v>39</v>
      </c>
      <c r="AX1539" s="12" t="s">
        <v>76</v>
      </c>
      <c r="AY1539" s="261" t="s">
        <v>184</v>
      </c>
    </row>
    <row r="1540" s="13" customFormat="1">
      <c r="B1540" s="262"/>
      <c r="C1540" s="263"/>
      <c r="D1540" s="248" t="s">
        <v>195</v>
      </c>
      <c r="E1540" s="264" t="s">
        <v>21</v>
      </c>
      <c r="F1540" s="265" t="s">
        <v>2023</v>
      </c>
      <c r="G1540" s="263"/>
      <c r="H1540" s="264" t="s">
        <v>21</v>
      </c>
      <c r="I1540" s="266"/>
      <c r="J1540" s="263"/>
      <c r="K1540" s="263"/>
      <c r="L1540" s="267"/>
      <c r="M1540" s="268"/>
      <c r="N1540" s="269"/>
      <c r="O1540" s="269"/>
      <c r="P1540" s="269"/>
      <c r="Q1540" s="269"/>
      <c r="R1540" s="269"/>
      <c r="S1540" s="269"/>
      <c r="T1540" s="270"/>
      <c r="AT1540" s="271" t="s">
        <v>195</v>
      </c>
      <c r="AU1540" s="271" t="s">
        <v>85</v>
      </c>
      <c r="AV1540" s="13" t="s">
        <v>83</v>
      </c>
      <c r="AW1540" s="13" t="s">
        <v>39</v>
      </c>
      <c r="AX1540" s="13" t="s">
        <v>76</v>
      </c>
      <c r="AY1540" s="271" t="s">
        <v>184</v>
      </c>
    </row>
    <row r="1541" s="12" customFormat="1">
      <c r="B1541" s="251"/>
      <c r="C1541" s="252"/>
      <c r="D1541" s="248" t="s">
        <v>195</v>
      </c>
      <c r="E1541" s="253" t="s">
        <v>21</v>
      </c>
      <c r="F1541" s="254" t="s">
        <v>2049</v>
      </c>
      <c r="G1541" s="252"/>
      <c r="H1541" s="255">
        <v>1</v>
      </c>
      <c r="I1541" s="256"/>
      <c r="J1541" s="252"/>
      <c r="K1541" s="252"/>
      <c r="L1541" s="257"/>
      <c r="M1541" s="258"/>
      <c r="N1541" s="259"/>
      <c r="O1541" s="259"/>
      <c r="P1541" s="259"/>
      <c r="Q1541" s="259"/>
      <c r="R1541" s="259"/>
      <c r="S1541" s="259"/>
      <c r="T1541" s="260"/>
      <c r="AT1541" s="261" t="s">
        <v>195</v>
      </c>
      <c r="AU1541" s="261" t="s">
        <v>85</v>
      </c>
      <c r="AV1541" s="12" t="s">
        <v>85</v>
      </c>
      <c r="AW1541" s="12" t="s">
        <v>39</v>
      </c>
      <c r="AX1541" s="12" t="s">
        <v>76</v>
      </c>
      <c r="AY1541" s="261" t="s">
        <v>184</v>
      </c>
    </row>
    <row r="1542" s="14" customFormat="1">
      <c r="B1542" s="272"/>
      <c r="C1542" s="273"/>
      <c r="D1542" s="248" t="s">
        <v>195</v>
      </c>
      <c r="E1542" s="274" t="s">
        <v>21</v>
      </c>
      <c r="F1542" s="275" t="s">
        <v>211</v>
      </c>
      <c r="G1542" s="273"/>
      <c r="H1542" s="276">
        <v>5</v>
      </c>
      <c r="I1542" s="277"/>
      <c r="J1542" s="273"/>
      <c r="K1542" s="273"/>
      <c r="L1542" s="278"/>
      <c r="M1542" s="279"/>
      <c r="N1542" s="280"/>
      <c r="O1542" s="280"/>
      <c r="P1542" s="280"/>
      <c r="Q1542" s="280"/>
      <c r="R1542" s="280"/>
      <c r="S1542" s="280"/>
      <c r="T1542" s="281"/>
      <c r="AT1542" s="282" t="s">
        <v>195</v>
      </c>
      <c r="AU1542" s="282" t="s">
        <v>85</v>
      </c>
      <c r="AV1542" s="14" t="s">
        <v>191</v>
      </c>
      <c r="AW1542" s="14" t="s">
        <v>39</v>
      </c>
      <c r="AX1542" s="14" t="s">
        <v>83</v>
      </c>
      <c r="AY1542" s="282" t="s">
        <v>184</v>
      </c>
    </row>
    <row r="1543" s="1" customFormat="1" ht="51" customHeight="1">
      <c r="B1543" s="47"/>
      <c r="C1543" s="236" t="s">
        <v>2050</v>
      </c>
      <c r="D1543" s="236" t="s">
        <v>186</v>
      </c>
      <c r="E1543" s="237" t="s">
        <v>2051</v>
      </c>
      <c r="F1543" s="238" t="s">
        <v>2052</v>
      </c>
      <c r="G1543" s="239" t="s">
        <v>1996</v>
      </c>
      <c r="H1543" s="240">
        <v>28</v>
      </c>
      <c r="I1543" s="241"/>
      <c r="J1543" s="242">
        <f>ROUND(I1543*H1543,2)</f>
        <v>0</v>
      </c>
      <c r="K1543" s="238" t="s">
        <v>21</v>
      </c>
      <c r="L1543" s="73"/>
      <c r="M1543" s="243" t="s">
        <v>21</v>
      </c>
      <c r="N1543" s="244" t="s">
        <v>47</v>
      </c>
      <c r="O1543" s="48"/>
      <c r="P1543" s="245">
        <f>O1543*H1543</f>
        <v>0</v>
      </c>
      <c r="Q1543" s="245">
        <v>5.0000000000000002E-05</v>
      </c>
      <c r="R1543" s="245">
        <f>Q1543*H1543</f>
        <v>0.0014</v>
      </c>
      <c r="S1543" s="245">
        <v>0</v>
      </c>
      <c r="T1543" s="246">
        <f>S1543*H1543</f>
        <v>0</v>
      </c>
      <c r="AR1543" s="25" t="s">
        <v>284</v>
      </c>
      <c r="AT1543" s="25" t="s">
        <v>186</v>
      </c>
      <c r="AU1543" s="25" t="s">
        <v>85</v>
      </c>
      <c r="AY1543" s="25" t="s">
        <v>184</v>
      </c>
      <c r="BE1543" s="247">
        <f>IF(N1543="základní",J1543,0)</f>
        <v>0</v>
      </c>
      <c r="BF1543" s="247">
        <f>IF(N1543="snížená",J1543,0)</f>
        <v>0</v>
      </c>
      <c r="BG1543" s="247">
        <f>IF(N1543="zákl. přenesená",J1543,0)</f>
        <v>0</v>
      </c>
      <c r="BH1543" s="247">
        <f>IF(N1543="sníž. přenesená",J1543,0)</f>
        <v>0</v>
      </c>
      <c r="BI1543" s="247">
        <f>IF(N1543="nulová",J1543,0)</f>
        <v>0</v>
      </c>
      <c r="BJ1543" s="25" t="s">
        <v>83</v>
      </c>
      <c r="BK1543" s="247">
        <f>ROUND(I1543*H1543,2)</f>
        <v>0</v>
      </c>
      <c r="BL1543" s="25" t="s">
        <v>284</v>
      </c>
      <c r="BM1543" s="25" t="s">
        <v>2053</v>
      </c>
    </row>
    <row r="1544" s="13" customFormat="1">
      <c r="B1544" s="262"/>
      <c r="C1544" s="263"/>
      <c r="D1544" s="248" t="s">
        <v>195</v>
      </c>
      <c r="E1544" s="264" t="s">
        <v>21</v>
      </c>
      <c r="F1544" s="265" t="s">
        <v>2019</v>
      </c>
      <c r="G1544" s="263"/>
      <c r="H1544" s="264" t="s">
        <v>21</v>
      </c>
      <c r="I1544" s="266"/>
      <c r="J1544" s="263"/>
      <c r="K1544" s="263"/>
      <c r="L1544" s="267"/>
      <c r="M1544" s="268"/>
      <c r="N1544" s="269"/>
      <c r="O1544" s="269"/>
      <c r="P1544" s="269"/>
      <c r="Q1544" s="269"/>
      <c r="R1544" s="269"/>
      <c r="S1544" s="269"/>
      <c r="T1544" s="270"/>
      <c r="AT1544" s="271" t="s">
        <v>195</v>
      </c>
      <c r="AU1544" s="271" t="s">
        <v>85</v>
      </c>
      <c r="AV1544" s="13" t="s">
        <v>83</v>
      </c>
      <c r="AW1544" s="13" t="s">
        <v>39</v>
      </c>
      <c r="AX1544" s="13" t="s">
        <v>76</v>
      </c>
      <c r="AY1544" s="271" t="s">
        <v>184</v>
      </c>
    </row>
    <row r="1545" s="12" customFormat="1">
      <c r="B1545" s="251"/>
      <c r="C1545" s="252"/>
      <c r="D1545" s="248" t="s">
        <v>195</v>
      </c>
      <c r="E1545" s="253" t="s">
        <v>21</v>
      </c>
      <c r="F1545" s="254" t="s">
        <v>2054</v>
      </c>
      <c r="G1545" s="252"/>
      <c r="H1545" s="255">
        <v>12</v>
      </c>
      <c r="I1545" s="256"/>
      <c r="J1545" s="252"/>
      <c r="K1545" s="252"/>
      <c r="L1545" s="257"/>
      <c r="M1545" s="258"/>
      <c r="N1545" s="259"/>
      <c r="O1545" s="259"/>
      <c r="P1545" s="259"/>
      <c r="Q1545" s="259"/>
      <c r="R1545" s="259"/>
      <c r="S1545" s="259"/>
      <c r="T1545" s="260"/>
      <c r="AT1545" s="261" t="s">
        <v>195</v>
      </c>
      <c r="AU1545" s="261" t="s">
        <v>85</v>
      </c>
      <c r="AV1545" s="12" t="s">
        <v>85</v>
      </c>
      <c r="AW1545" s="12" t="s">
        <v>39</v>
      </c>
      <c r="AX1545" s="12" t="s">
        <v>76</v>
      </c>
      <c r="AY1545" s="261" t="s">
        <v>184</v>
      </c>
    </row>
    <row r="1546" s="13" customFormat="1">
      <c r="B1546" s="262"/>
      <c r="C1546" s="263"/>
      <c r="D1546" s="248" t="s">
        <v>195</v>
      </c>
      <c r="E1546" s="264" t="s">
        <v>21</v>
      </c>
      <c r="F1546" s="265" t="s">
        <v>2021</v>
      </c>
      <c r="G1546" s="263"/>
      <c r="H1546" s="264" t="s">
        <v>21</v>
      </c>
      <c r="I1546" s="266"/>
      <c r="J1546" s="263"/>
      <c r="K1546" s="263"/>
      <c r="L1546" s="267"/>
      <c r="M1546" s="268"/>
      <c r="N1546" s="269"/>
      <c r="O1546" s="269"/>
      <c r="P1546" s="269"/>
      <c r="Q1546" s="269"/>
      <c r="R1546" s="269"/>
      <c r="S1546" s="269"/>
      <c r="T1546" s="270"/>
      <c r="AT1546" s="271" t="s">
        <v>195</v>
      </c>
      <c r="AU1546" s="271" t="s">
        <v>85</v>
      </c>
      <c r="AV1546" s="13" t="s">
        <v>83</v>
      </c>
      <c r="AW1546" s="13" t="s">
        <v>39</v>
      </c>
      <c r="AX1546" s="13" t="s">
        <v>76</v>
      </c>
      <c r="AY1546" s="271" t="s">
        <v>184</v>
      </c>
    </row>
    <row r="1547" s="12" customFormat="1">
      <c r="B1547" s="251"/>
      <c r="C1547" s="252"/>
      <c r="D1547" s="248" t="s">
        <v>195</v>
      </c>
      <c r="E1547" s="253" t="s">
        <v>21</v>
      </c>
      <c r="F1547" s="254" t="s">
        <v>2055</v>
      </c>
      <c r="G1547" s="252"/>
      <c r="H1547" s="255">
        <v>8</v>
      </c>
      <c r="I1547" s="256"/>
      <c r="J1547" s="252"/>
      <c r="K1547" s="252"/>
      <c r="L1547" s="257"/>
      <c r="M1547" s="258"/>
      <c r="N1547" s="259"/>
      <c r="O1547" s="259"/>
      <c r="P1547" s="259"/>
      <c r="Q1547" s="259"/>
      <c r="R1547" s="259"/>
      <c r="S1547" s="259"/>
      <c r="T1547" s="260"/>
      <c r="AT1547" s="261" t="s">
        <v>195</v>
      </c>
      <c r="AU1547" s="261" t="s">
        <v>85</v>
      </c>
      <c r="AV1547" s="12" t="s">
        <v>85</v>
      </c>
      <c r="AW1547" s="12" t="s">
        <v>39</v>
      </c>
      <c r="AX1547" s="12" t="s">
        <v>76</v>
      </c>
      <c r="AY1547" s="261" t="s">
        <v>184</v>
      </c>
    </row>
    <row r="1548" s="13" customFormat="1">
      <c r="B1548" s="262"/>
      <c r="C1548" s="263"/>
      <c r="D1548" s="248" t="s">
        <v>195</v>
      </c>
      <c r="E1548" s="264" t="s">
        <v>21</v>
      </c>
      <c r="F1548" s="265" t="s">
        <v>2023</v>
      </c>
      <c r="G1548" s="263"/>
      <c r="H1548" s="264" t="s">
        <v>21</v>
      </c>
      <c r="I1548" s="266"/>
      <c r="J1548" s="263"/>
      <c r="K1548" s="263"/>
      <c r="L1548" s="267"/>
      <c r="M1548" s="268"/>
      <c r="N1548" s="269"/>
      <c r="O1548" s="269"/>
      <c r="P1548" s="269"/>
      <c r="Q1548" s="269"/>
      <c r="R1548" s="269"/>
      <c r="S1548" s="269"/>
      <c r="T1548" s="270"/>
      <c r="AT1548" s="271" t="s">
        <v>195</v>
      </c>
      <c r="AU1548" s="271" t="s">
        <v>85</v>
      </c>
      <c r="AV1548" s="13" t="s">
        <v>83</v>
      </c>
      <c r="AW1548" s="13" t="s">
        <v>39</v>
      </c>
      <c r="AX1548" s="13" t="s">
        <v>76</v>
      </c>
      <c r="AY1548" s="271" t="s">
        <v>184</v>
      </c>
    </row>
    <row r="1549" s="12" customFormat="1">
      <c r="B1549" s="251"/>
      <c r="C1549" s="252"/>
      <c r="D1549" s="248" t="s">
        <v>195</v>
      </c>
      <c r="E1549" s="253" t="s">
        <v>21</v>
      </c>
      <c r="F1549" s="254" t="s">
        <v>2056</v>
      </c>
      <c r="G1549" s="252"/>
      <c r="H1549" s="255">
        <v>8</v>
      </c>
      <c r="I1549" s="256"/>
      <c r="J1549" s="252"/>
      <c r="K1549" s="252"/>
      <c r="L1549" s="257"/>
      <c r="M1549" s="258"/>
      <c r="N1549" s="259"/>
      <c r="O1549" s="259"/>
      <c r="P1549" s="259"/>
      <c r="Q1549" s="259"/>
      <c r="R1549" s="259"/>
      <c r="S1549" s="259"/>
      <c r="T1549" s="260"/>
      <c r="AT1549" s="261" t="s">
        <v>195</v>
      </c>
      <c r="AU1549" s="261" t="s">
        <v>85</v>
      </c>
      <c r="AV1549" s="12" t="s">
        <v>85</v>
      </c>
      <c r="AW1549" s="12" t="s">
        <v>39</v>
      </c>
      <c r="AX1549" s="12" t="s">
        <v>76</v>
      </c>
      <c r="AY1549" s="261" t="s">
        <v>184</v>
      </c>
    </row>
    <row r="1550" s="14" customFormat="1">
      <c r="B1550" s="272"/>
      <c r="C1550" s="273"/>
      <c r="D1550" s="248" t="s">
        <v>195</v>
      </c>
      <c r="E1550" s="274" t="s">
        <v>21</v>
      </c>
      <c r="F1550" s="275" t="s">
        <v>211</v>
      </c>
      <c r="G1550" s="273"/>
      <c r="H1550" s="276">
        <v>28</v>
      </c>
      <c r="I1550" s="277"/>
      <c r="J1550" s="273"/>
      <c r="K1550" s="273"/>
      <c r="L1550" s="278"/>
      <c r="M1550" s="279"/>
      <c r="N1550" s="280"/>
      <c r="O1550" s="280"/>
      <c r="P1550" s="280"/>
      <c r="Q1550" s="280"/>
      <c r="R1550" s="280"/>
      <c r="S1550" s="280"/>
      <c r="T1550" s="281"/>
      <c r="AT1550" s="282" t="s">
        <v>195</v>
      </c>
      <c r="AU1550" s="282" t="s">
        <v>85</v>
      </c>
      <c r="AV1550" s="14" t="s">
        <v>191</v>
      </c>
      <c r="AW1550" s="14" t="s">
        <v>39</v>
      </c>
      <c r="AX1550" s="14" t="s">
        <v>83</v>
      </c>
      <c r="AY1550" s="282" t="s">
        <v>184</v>
      </c>
    </row>
    <row r="1551" s="1" customFormat="1" ht="25.5" customHeight="1">
      <c r="B1551" s="47"/>
      <c r="C1551" s="236" t="s">
        <v>2057</v>
      </c>
      <c r="D1551" s="236" t="s">
        <v>186</v>
      </c>
      <c r="E1551" s="237" t="s">
        <v>2058</v>
      </c>
      <c r="F1551" s="238" t="s">
        <v>2059</v>
      </c>
      <c r="G1551" s="239" t="s">
        <v>1996</v>
      </c>
      <c r="H1551" s="240">
        <v>11</v>
      </c>
      <c r="I1551" s="241"/>
      <c r="J1551" s="242">
        <f>ROUND(I1551*H1551,2)</f>
        <v>0</v>
      </c>
      <c r="K1551" s="238" t="s">
        <v>21</v>
      </c>
      <c r="L1551" s="73"/>
      <c r="M1551" s="243" t="s">
        <v>21</v>
      </c>
      <c r="N1551" s="244" t="s">
        <v>47</v>
      </c>
      <c r="O1551" s="48"/>
      <c r="P1551" s="245">
        <f>O1551*H1551</f>
        <v>0</v>
      </c>
      <c r="Q1551" s="245">
        <v>0.00051999999999999995</v>
      </c>
      <c r="R1551" s="245">
        <f>Q1551*H1551</f>
        <v>0.0057199999999999994</v>
      </c>
      <c r="S1551" s="245">
        <v>0</v>
      </c>
      <c r="T1551" s="246">
        <f>S1551*H1551</f>
        <v>0</v>
      </c>
      <c r="AR1551" s="25" t="s">
        <v>284</v>
      </c>
      <c r="AT1551" s="25" t="s">
        <v>186</v>
      </c>
      <c r="AU1551" s="25" t="s">
        <v>85</v>
      </c>
      <c r="AY1551" s="25" t="s">
        <v>184</v>
      </c>
      <c r="BE1551" s="247">
        <f>IF(N1551="základní",J1551,0)</f>
        <v>0</v>
      </c>
      <c r="BF1551" s="247">
        <f>IF(N1551="snížená",J1551,0)</f>
        <v>0</v>
      </c>
      <c r="BG1551" s="247">
        <f>IF(N1551="zákl. přenesená",J1551,0)</f>
        <v>0</v>
      </c>
      <c r="BH1551" s="247">
        <f>IF(N1551="sníž. přenesená",J1551,0)</f>
        <v>0</v>
      </c>
      <c r="BI1551" s="247">
        <f>IF(N1551="nulová",J1551,0)</f>
        <v>0</v>
      </c>
      <c r="BJ1551" s="25" t="s">
        <v>83</v>
      </c>
      <c r="BK1551" s="247">
        <f>ROUND(I1551*H1551,2)</f>
        <v>0</v>
      </c>
      <c r="BL1551" s="25" t="s">
        <v>284</v>
      </c>
      <c r="BM1551" s="25" t="s">
        <v>2060</v>
      </c>
    </row>
    <row r="1552" s="13" customFormat="1">
      <c r="B1552" s="262"/>
      <c r="C1552" s="263"/>
      <c r="D1552" s="248" t="s">
        <v>195</v>
      </c>
      <c r="E1552" s="264" t="s">
        <v>21</v>
      </c>
      <c r="F1552" s="265" t="s">
        <v>2019</v>
      </c>
      <c r="G1552" s="263"/>
      <c r="H1552" s="264" t="s">
        <v>21</v>
      </c>
      <c r="I1552" s="266"/>
      <c r="J1552" s="263"/>
      <c r="K1552" s="263"/>
      <c r="L1552" s="267"/>
      <c r="M1552" s="268"/>
      <c r="N1552" s="269"/>
      <c r="O1552" s="269"/>
      <c r="P1552" s="269"/>
      <c r="Q1552" s="269"/>
      <c r="R1552" s="269"/>
      <c r="S1552" s="269"/>
      <c r="T1552" s="270"/>
      <c r="AT1552" s="271" t="s">
        <v>195</v>
      </c>
      <c r="AU1552" s="271" t="s">
        <v>85</v>
      </c>
      <c r="AV1552" s="13" t="s">
        <v>83</v>
      </c>
      <c r="AW1552" s="13" t="s">
        <v>39</v>
      </c>
      <c r="AX1552" s="13" t="s">
        <v>76</v>
      </c>
      <c r="AY1552" s="271" t="s">
        <v>184</v>
      </c>
    </row>
    <row r="1553" s="12" customFormat="1">
      <c r="B1553" s="251"/>
      <c r="C1553" s="252"/>
      <c r="D1553" s="248" t="s">
        <v>195</v>
      </c>
      <c r="E1553" s="253" t="s">
        <v>21</v>
      </c>
      <c r="F1553" s="254" t="s">
        <v>2061</v>
      </c>
      <c r="G1553" s="252"/>
      <c r="H1553" s="255">
        <v>5</v>
      </c>
      <c r="I1553" s="256"/>
      <c r="J1553" s="252"/>
      <c r="K1553" s="252"/>
      <c r="L1553" s="257"/>
      <c r="M1553" s="258"/>
      <c r="N1553" s="259"/>
      <c r="O1553" s="259"/>
      <c r="P1553" s="259"/>
      <c r="Q1553" s="259"/>
      <c r="R1553" s="259"/>
      <c r="S1553" s="259"/>
      <c r="T1553" s="260"/>
      <c r="AT1553" s="261" t="s">
        <v>195</v>
      </c>
      <c r="AU1553" s="261" t="s">
        <v>85</v>
      </c>
      <c r="AV1553" s="12" t="s">
        <v>85</v>
      </c>
      <c r="AW1553" s="12" t="s">
        <v>39</v>
      </c>
      <c r="AX1553" s="12" t="s">
        <v>76</v>
      </c>
      <c r="AY1553" s="261" t="s">
        <v>184</v>
      </c>
    </row>
    <row r="1554" s="13" customFormat="1">
      <c r="B1554" s="262"/>
      <c r="C1554" s="263"/>
      <c r="D1554" s="248" t="s">
        <v>195</v>
      </c>
      <c r="E1554" s="264" t="s">
        <v>21</v>
      </c>
      <c r="F1554" s="265" t="s">
        <v>2021</v>
      </c>
      <c r="G1554" s="263"/>
      <c r="H1554" s="264" t="s">
        <v>21</v>
      </c>
      <c r="I1554" s="266"/>
      <c r="J1554" s="263"/>
      <c r="K1554" s="263"/>
      <c r="L1554" s="267"/>
      <c r="M1554" s="268"/>
      <c r="N1554" s="269"/>
      <c r="O1554" s="269"/>
      <c r="P1554" s="269"/>
      <c r="Q1554" s="269"/>
      <c r="R1554" s="269"/>
      <c r="S1554" s="269"/>
      <c r="T1554" s="270"/>
      <c r="AT1554" s="271" t="s">
        <v>195</v>
      </c>
      <c r="AU1554" s="271" t="s">
        <v>85</v>
      </c>
      <c r="AV1554" s="13" t="s">
        <v>83</v>
      </c>
      <c r="AW1554" s="13" t="s">
        <v>39</v>
      </c>
      <c r="AX1554" s="13" t="s">
        <v>76</v>
      </c>
      <c r="AY1554" s="271" t="s">
        <v>184</v>
      </c>
    </row>
    <row r="1555" s="12" customFormat="1">
      <c r="B1555" s="251"/>
      <c r="C1555" s="252"/>
      <c r="D1555" s="248" t="s">
        <v>195</v>
      </c>
      <c r="E1555" s="253" t="s">
        <v>21</v>
      </c>
      <c r="F1555" s="254" t="s">
        <v>2062</v>
      </c>
      <c r="G1555" s="252"/>
      <c r="H1555" s="255">
        <v>4</v>
      </c>
      <c r="I1555" s="256"/>
      <c r="J1555" s="252"/>
      <c r="K1555" s="252"/>
      <c r="L1555" s="257"/>
      <c r="M1555" s="258"/>
      <c r="N1555" s="259"/>
      <c r="O1555" s="259"/>
      <c r="P1555" s="259"/>
      <c r="Q1555" s="259"/>
      <c r="R1555" s="259"/>
      <c r="S1555" s="259"/>
      <c r="T1555" s="260"/>
      <c r="AT1555" s="261" t="s">
        <v>195</v>
      </c>
      <c r="AU1555" s="261" t="s">
        <v>85</v>
      </c>
      <c r="AV1555" s="12" t="s">
        <v>85</v>
      </c>
      <c r="AW1555" s="12" t="s">
        <v>39</v>
      </c>
      <c r="AX1555" s="12" t="s">
        <v>76</v>
      </c>
      <c r="AY1555" s="261" t="s">
        <v>184</v>
      </c>
    </row>
    <row r="1556" s="13" customFormat="1">
      <c r="B1556" s="262"/>
      <c r="C1556" s="263"/>
      <c r="D1556" s="248" t="s">
        <v>195</v>
      </c>
      <c r="E1556" s="264" t="s">
        <v>21</v>
      </c>
      <c r="F1556" s="265" t="s">
        <v>2023</v>
      </c>
      <c r="G1556" s="263"/>
      <c r="H1556" s="264" t="s">
        <v>21</v>
      </c>
      <c r="I1556" s="266"/>
      <c r="J1556" s="263"/>
      <c r="K1556" s="263"/>
      <c r="L1556" s="267"/>
      <c r="M1556" s="268"/>
      <c r="N1556" s="269"/>
      <c r="O1556" s="269"/>
      <c r="P1556" s="269"/>
      <c r="Q1556" s="269"/>
      <c r="R1556" s="269"/>
      <c r="S1556" s="269"/>
      <c r="T1556" s="270"/>
      <c r="AT1556" s="271" t="s">
        <v>195</v>
      </c>
      <c r="AU1556" s="271" t="s">
        <v>85</v>
      </c>
      <c r="AV1556" s="13" t="s">
        <v>83</v>
      </c>
      <c r="AW1556" s="13" t="s">
        <v>39</v>
      </c>
      <c r="AX1556" s="13" t="s">
        <v>76</v>
      </c>
      <c r="AY1556" s="271" t="s">
        <v>184</v>
      </c>
    </row>
    <row r="1557" s="12" customFormat="1">
      <c r="B1557" s="251"/>
      <c r="C1557" s="252"/>
      <c r="D1557" s="248" t="s">
        <v>195</v>
      </c>
      <c r="E1557" s="253" t="s">
        <v>21</v>
      </c>
      <c r="F1557" s="254" t="s">
        <v>2063</v>
      </c>
      <c r="G1557" s="252"/>
      <c r="H1557" s="255">
        <v>2</v>
      </c>
      <c r="I1557" s="256"/>
      <c r="J1557" s="252"/>
      <c r="K1557" s="252"/>
      <c r="L1557" s="257"/>
      <c r="M1557" s="258"/>
      <c r="N1557" s="259"/>
      <c r="O1557" s="259"/>
      <c r="P1557" s="259"/>
      <c r="Q1557" s="259"/>
      <c r="R1557" s="259"/>
      <c r="S1557" s="259"/>
      <c r="T1557" s="260"/>
      <c r="AT1557" s="261" t="s">
        <v>195</v>
      </c>
      <c r="AU1557" s="261" t="s">
        <v>85</v>
      </c>
      <c r="AV1557" s="12" t="s">
        <v>85</v>
      </c>
      <c r="AW1557" s="12" t="s">
        <v>39</v>
      </c>
      <c r="AX1557" s="12" t="s">
        <v>76</v>
      </c>
      <c r="AY1557" s="261" t="s">
        <v>184</v>
      </c>
    </row>
    <row r="1558" s="14" customFormat="1">
      <c r="B1558" s="272"/>
      <c r="C1558" s="273"/>
      <c r="D1558" s="248" t="s">
        <v>195</v>
      </c>
      <c r="E1558" s="274" t="s">
        <v>21</v>
      </c>
      <c r="F1558" s="275" t="s">
        <v>211</v>
      </c>
      <c r="G1558" s="273"/>
      <c r="H1558" s="276">
        <v>11</v>
      </c>
      <c r="I1558" s="277"/>
      <c r="J1558" s="273"/>
      <c r="K1558" s="273"/>
      <c r="L1558" s="278"/>
      <c r="M1558" s="279"/>
      <c r="N1558" s="280"/>
      <c r="O1558" s="280"/>
      <c r="P1558" s="280"/>
      <c r="Q1558" s="280"/>
      <c r="R1558" s="280"/>
      <c r="S1558" s="280"/>
      <c r="T1558" s="281"/>
      <c r="AT1558" s="282" t="s">
        <v>195</v>
      </c>
      <c r="AU1558" s="282" t="s">
        <v>85</v>
      </c>
      <c r="AV1558" s="14" t="s">
        <v>191</v>
      </c>
      <c r="AW1558" s="14" t="s">
        <v>39</v>
      </c>
      <c r="AX1558" s="14" t="s">
        <v>83</v>
      </c>
      <c r="AY1558" s="282" t="s">
        <v>184</v>
      </c>
    </row>
    <row r="1559" s="1" customFormat="1" ht="25.5" customHeight="1">
      <c r="B1559" s="47"/>
      <c r="C1559" s="236" t="s">
        <v>2064</v>
      </c>
      <c r="D1559" s="236" t="s">
        <v>186</v>
      </c>
      <c r="E1559" s="237" t="s">
        <v>2065</v>
      </c>
      <c r="F1559" s="238" t="s">
        <v>2066</v>
      </c>
      <c r="G1559" s="239" t="s">
        <v>1996</v>
      </c>
      <c r="H1559" s="240">
        <v>4</v>
      </c>
      <c r="I1559" s="241"/>
      <c r="J1559" s="242">
        <f>ROUND(I1559*H1559,2)</f>
        <v>0</v>
      </c>
      <c r="K1559" s="238" t="s">
        <v>21</v>
      </c>
      <c r="L1559" s="73"/>
      <c r="M1559" s="243" t="s">
        <v>21</v>
      </c>
      <c r="N1559" s="244" t="s">
        <v>47</v>
      </c>
      <c r="O1559" s="48"/>
      <c r="P1559" s="245">
        <f>O1559*H1559</f>
        <v>0</v>
      </c>
      <c r="Q1559" s="245">
        <v>0.00080000000000000004</v>
      </c>
      <c r="R1559" s="245">
        <f>Q1559*H1559</f>
        <v>0.0032000000000000002</v>
      </c>
      <c r="S1559" s="245">
        <v>0</v>
      </c>
      <c r="T1559" s="246">
        <f>S1559*H1559</f>
        <v>0</v>
      </c>
      <c r="AR1559" s="25" t="s">
        <v>284</v>
      </c>
      <c r="AT1559" s="25" t="s">
        <v>186</v>
      </c>
      <c r="AU1559" s="25" t="s">
        <v>85</v>
      </c>
      <c r="AY1559" s="25" t="s">
        <v>184</v>
      </c>
      <c r="BE1559" s="247">
        <f>IF(N1559="základní",J1559,0)</f>
        <v>0</v>
      </c>
      <c r="BF1559" s="247">
        <f>IF(N1559="snížená",J1559,0)</f>
        <v>0</v>
      </c>
      <c r="BG1559" s="247">
        <f>IF(N1559="zákl. přenesená",J1559,0)</f>
        <v>0</v>
      </c>
      <c r="BH1559" s="247">
        <f>IF(N1559="sníž. přenesená",J1559,0)</f>
        <v>0</v>
      </c>
      <c r="BI1559" s="247">
        <f>IF(N1559="nulová",J1559,0)</f>
        <v>0</v>
      </c>
      <c r="BJ1559" s="25" t="s">
        <v>83</v>
      </c>
      <c r="BK1559" s="247">
        <f>ROUND(I1559*H1559,2)</f>
        <v>0</v>
      </c>
      <c r="BL1559" s="25" t="s">
        <v>284</v>
      </c>
      <c r="BM1559" s="25" t="s">
        <v>2067</v>
      </c>
    </row>
    <row r="1560" s="13" customFormat="1">
      <c r="B1560" s="262"/>
      <c r="C1560" s="263"/>
      <c r="D1560" s="248" t="s">
        <v>195</v>
      </c>
      <c r="E1560" s="264" t="s">
        <v>21</v>
      </c>
      <c r="F1560" s="265" t="s">
        <v>2019</v>
      </c>
      <c r="G1560" s="263"/>
      <c r="H1560" s="264" t="s">
        <v>21</v>
      </c>
      <c r="I1560" s="266"/>
      <c r="J1560" s="263"/>
      <c r="K1560" s="263"/>
      <c r="L1560" s="267"/>
      <c r="M1560" s="268"/>
      <c r="N1560" s="269"/>
      <c r="O1560" s="269"/>
      <c r="P1560" s="269"/>
      <c r="Q1560" s="269"/>
      <c r="R1560" s="269"/>
      <c r="S1560" s="269"/>
      <c r="T1560" s="270"/>
      <c r="AT1560" s="271" t="s">
        <v>195</v>
      </c>
      <c r="AU1560" s="271" t="s">
        <v>85</v>
      </c>
      <c r="AV1560" s="13" t="s">
        <v>83</v>
      </c>
      <c r="AW1560" s="13" t="s">
        <v>39</v>
      </c>
      <c r="AX1560" s="13" t="s">
        <v>76</v>
      </c>
      <c r="AY1560" s="271" t="s">
        <v>184</v>
      </c>
    </row>
    <row r="1561" s="12" customFormat="1">
      <c r="B1561" s="251"/>
      <c r="C1561" s="252"/>
      <c r="D1561" s="248" t="s">
        <v>195</v>
      </c>
      <c r="E1561" s="253" t="s">
        <v>21</v>
      </c>
      <c r="F1561" s="254" t="s">
        <v>2048</v>
      </c>
      <c r="G1561" s="252"/>
      <c r="H1561" s="255">
        <v>2</v>
      </c>
      <c r="I1561" s="256"/>
      <c r="J1561" s="252"/>
      <c r="K1561" s="252"/>
      <c r="L1561" s="257"/>
      <c r="M1561" s="258"/>
      <c r="N1561" s="259"/>
      <c r="O1561" s="259"/>
      <c r="P1561" s="259"/>
      <c r="Q1561" s="259"/>
      <c r="R1561" s="259"/>
      <c r="S1561" s="259"/>
      <c r="T1561" s="260"/>
      <c r="AT1561" s="261" t="s">
        <v>195</v>
      </c>
      <c r="AU1561" s="261" t="s">
        <v>85</v>
      </c>
      <c r="AV1561" s="12" t="s">
        <v>85</v>
      </c>
      <c r="AW1561" s="12" t="s">
        <v>39</v>
      </c>
      <c r="AX1561" s="12" t="s">
        <v>76</v>
      </c>
      <c r="AY1561" s="261" t="s">
        <v>184</v>
      </c>
    </row>
    <row r="1562" s="13" customFormat="1">
      <c r="B1562" s="262"/>
      <c r="C1562" s="263"/>
      <c r="D1562" s="248" t="s">
        <v>195</v>
      </c>
      <c r="E1562" s="264" t="s">
        <v>21</v>
      </c>
      <c r="F1562" s="265" t="s">
        <v>2021</v>
      </c>
      <c r="G1562" s="263"/>
      <c r="H1562" s="264" t="s">
        <v>21</v>
      </c>
      <c r="I1562" s="266"/>
      <c r="J1562" s="263"/>
      <c r="K1562" s="263"/>
      <c r="L1562" s="267"/>
      <c r="M1562" s="268"/>
      <c r="N1562" s="269"/>
      <c r="O1562" s="269"/>
      <c r="P1562" s="269"/>
      <c r="Q1562" s="269"/>
      <c r="R1562" s="269"/>
      <c r="S1562" s="269"/>
      <c r="T1562" s="270"/>
      <c r="AT1562" s="271" t="s">
        <v>195</v>
      </c>
      <c r="AU1562" s="271" t="s">
        <v>85</v>
      </c>
      <c r="AV1562" s="13" t="s">
        <v>83</v>
      </c>
      <c r="AW1562" s="13" t="s">
        <v>39</v>
      </c>
      <c r="AX1562" s="13" t="s">
        <v>76</v>
      </c>
      <c r="AY1562" s="271" t="s">
        <v>184</v>
      </c>
    </row>
    <row r="1563" s="12" customFormat="1">
      <c r="B1563" s="251"/>
      <c r="C1563" s="252"/>
      <c r="D1563" s="248" t="s">
        <v>195</v>
      </c>
      <c r="E1563" s="253" t="s">
        <v>21</v>
      </c>
      <c r="F1563" s="254" t="s">
        <v>2068</v>
      </c>
      <c r="G1563" s="252"/>
      <c r="H1563" s="255">
        <v>2</v>
      </c>
      <c r="I1563" s="256"/>
      <c r="J1563" s="252"/>
      <c r="K1563" s="252"/>
      <c r="L1563" s="257"/>
      <c r="M1563" s="258"/>
      <c r="N1563" s="259"/>
      <c r="O1563" s="259"/>
      <c r="P1563" s="259"/>
      <c r="Q1563" s="259"/>
      <c r="R1563" s="259"/>
      <c r="S1563" s="259"/>
      <c r="T1563" s="260"/>
      <c r="AT1563" s="261" t="s">
        <v>195</v>
      </c>
      <c r="AU1563" s="261" t="s">
        <v>85</v>
      </c>
      <c r="AV1563" s="12" t="s">
        <v>85</v>
      </c>
      <c r="AW1563" s="12" t="s">
        <v>39</v>
      </c>
      <c r="AX1563" s="12" t="s">
        <v>76</v>
      </c>
      <c r="AY1563" s="261" t="s">
        <v>184</v>
      </c>
    </row>
    <row r="1564" s="14" customFormat="1">
      <c r="B1564" s="272"/>
      <c r="C1564" s="273"/>
      <c r="D1564" s="248" t="s">
        <v>195</v>
      </c>
      <c r="E1564" s="274" t="s">
        <v>21</v>
      </c>
      <c r="F1564" s="275" t="s">
        <v>211</v>
      </c>
      <c r="G1564" s="273"/>
      <c r="H1564" s="276">
        <v>4</v>
      </c>
      <c r="I1564" s="277"/>
      <c r="J1564" s="273"/>
      <c r="K1564" s="273"/>
      <c r="L1564" s="278"/>
      <c r="M1564" s="279"/>
      <c r="N1564" s="280"/>
      <c r="O1564" s="280"/>
      <c r="P1564" s="280"/>
      <c r="Q1564" s="280"/>
      <c r="R1564" s="280"/>
      <c r="S1564" s="280"/>
      <c r="T1564" s="281"/>
      <c r="AT1564" s="282" t="s">
        <v>195</v>
      </c>
      <c r="AU1564" s="282" t="s">
        <v>85</v>
      </c>
      <c r="AV1564" s="14" t="s">
        <v>191</v>
      </c>
      <c r="AW1564" s="14" t="s">
        <v>39</v>
      </c>
      <c r="AX1564" s="14" t="s">
        <v>83</v>
      </c>
      <c r="AY1564" s="282" t="s">
        <v>184</v>
      </c>
    </row>
    <row r="1565" s="1" customFormat="1" ht="25.5" customHeight="1">
      <c r="B1565" s="47"/>
      <c r="C1565" s="236" t="s">
        <v>2069</v>
      </c>
      <c r="D1565" s="236" t="s">
        <v>186</v>
      </c>
      <c r="E1565" s="237" t="s">
        <v>2070</v>
      </c>
      <c r="F1565" s="238" t="s">
        <v>2071</v>
      </c>
      <c r="G1565" s="239" t="s">
        <v>1996</v>
      </c>
      <c r="H1565" s="240">
        <v>1</v>
      </c>
      <c r="I1565" s="241"/>
      <c r="J1565" s="242">
        <f>ROUND(I1565*H1565,2)</f>
        <v>0</v>
      </c>
      <c r="K1565" s="238" t="s">
        <v>21</v>
      </c>
      <c r="L1565" s="73"/>
      <c r="M1565" s="243" t="s">
        <v>21</v>
      </c>
      <c r="N1565" s="244" t="s">
        <v>47</v>
      </c>
      <c r="O1565" s="48"/>
      <c r="P1565" s="245">
        <f>O1565*H1565</f>
        <v>0</v>
      </c>
      <c r="Q1565" s="245">
        <v>0.002</v>
      </c>
      <c r="R1565" s="245">
        <f>Q1565*H1565</f>
        <v>0.002</v>
      </c>
      <c r="S1565" s="245">
        <v>0</v>
      </c>
      <c r="T1565" s="246">
        <f>S1565*H1565</f>
        <v>0</v>
      </c>
      <c r="AR1565" s="25" t="s">
        <v>284</v>
      </c>
      <c r="AT1565" s="25" t="s">
        <v>186</v>
      </c>
      <c r="AU1565" s="25" t="s">
        <v>85</v>
      </c>
      <c r="AY1565" s="25" t="s">
        <v>184</v>
      </c>
      <c r="BE1565" s="247">
        <f>IF(N1565="základní",J1565,0)</f>
        <v>0</v>
      </c>
      <c r="BF1565" s="247">
        <f>IF(N1565="snížená",J1565,0)</f>
        <v>0</v>
      </c>
      <c r="BG1565" s="247">
        <f>IF(N1565="zákl. přenesená",J1565,0)</f>
        <v>0</v>
      </c>
      <c r="BH1565" s="247">
        <f>IF(N1565="sníž. přenesená",J1565,0)</f>
        <v>0</v>
      </c>
      <c r="BI1565" s="247">
        <f>IF(N1565="nulová",J1565,0)</f>
        <v>0</v>
      </c>
      <c r="BJ1565" s="25" t="s">
        <v>83</v>
      </c>
      <c r="BK1565" s="247">
        <f>ROUND(I1565*H1565,2)</f>
        <v>0</v>
      </c>
      <c r="BL1565" s="25" t="s">
        <v>284</v>
      </c>
      <c r="BM1565" s="25" t="s">
        <v>2072</v>
      </c>
    </row>
    <row r="1566" s="13" customFormat="1">
      <c r="B1566" s="262"/>
      <c r="C1566" s="263"/>
      <c r="D1566" s="248" t="s">
        <v>195</v>
      </c>
      <c r="E1566" s="264" t="s">
        <v>21</v>
      </c>
      <c r="F1566" s="265" t="s">
        <v>2019</v>
      </c>
      <c r="G1566" s="263"/>
      <c r="H1566" s="264" t="s">
        <v>21</v>
      </c>
      <c r="I1566" s="266"/>
      <c r="J1566" s="263"/>
      <c r="K1566" s="263"/>
      <c r="L1566" s="267"/>
      <c r="M1566" s="268"/>
      <c r="N1566" s="269"/>
      <c r="O1566" s="269"/>
      <c r="P1566" s="269"/>
      <c r="Q1566" s="269"/>
      <c r="R1566" s="269"/>
      <c r="S1566" s="269"/>
      <c r="T1566" s="270"/>
      <c r="AT1566" s="271" t="s">
        <v>195</v>
      </c>
      <c r="AU1566" s="271" t="s">
        <v>85</v>
      </c>
      <c r="AV1566" s="13" t="s">
        <v>83</v>
      </c>
      <c r="AW1566" s="13" t="s">
        <v>39</v>
      </c>
      <c r="AX1566" s="13" t="s">
        <v>76</v>
      </c>
      <c r="AY1566" s="271" t="s">
        <v>184</v>
      </c>
    </row>
    <row r="1567" s="12" customFormat="1">
      <c r="B1567" s="251"/>
      <c r="C1567" s="252"/>
      <c r="D1567" s="248" t="s">
        <v>195</v>
      </c>
      <c r="E1567" s="253" t="s">
        <v>21</v>
      </c>
      <c r="F1567" s="254" t="s">
        <v>2073</v>
      </c>
      <c r="G1567" s="252"/>
      <c r="H1567" s="255">
        <v>1</v>
      </c>
      <c r="I1567" s="256"/>
      <c r="J1567" s="252"/>
      <c r="K1567" s="252"/>
      <c r="L1567" s="257"/>
      <c r="M1567" s="258"/>
      <c r="N1567" s="259"/>
      <c r="O1567" s="259"/>
      <c r="P1567" s="259"/>
      <c r="Q1567" s="259"/>
      <c r="R1567" s="259"/>
      <c r="S1567" s="259"/>
      <c r="T1567" s="260"/>
      <c r="AT1567" s="261" t="s">
        <v>195</v>
      </c>
      <c r="AU1567" s="261" t="s">
        <v>85</v>
      </c>
      <c r="AV1567" s="12" t="s">
        <v>85</v>
      </c>
      <c r="AW1567" s="12" t="s">
        <v>39</v>
      </c>
      <c r="AX1567" s="12" t="s">
        <v>83</v>
      </c>
      <c r="AY1567" s="261" t="s">
        <v>184</v>
      </c>
    </row>
    <row r="1568" s="1" customFormat="1" ht="25.5" customHeight="1">
      <c r="B1568" s="47"/>
      <c r="C1568" s="236" t="s">
        <v>2074</v>
      </c>
      <c r="D1568" s="236" t="s">
        <v>186</v>
      </c>
      <c r="E1568" s="237" t="s">
        <v>2075</v>
      </c>
      <c r="F1568" s="238" t="s">
        <v>2076</v>
      </c>
      <c r="G1568" s="239" t="s">
        <v>1996</v>
      </c>
      <c r="H1568" s="240">
        <v>1</v>
      </c>
      <c r="I1568" s="241"/>
      <c r="J1568" s="242">
        <f>ROUND(I1568*H1568,2)</f>
        <v>0</v>
      </c>
      <c r="K1568" s="238" t="s">
        <v>190</v>
      </c>
      <c r="L1568" s="73"/>
      <c r="M1568" s="243" t="s">
        <v>21</v>
      </c>
      <c r="N1568" s="244" t="s">
        <v>47</v>
      </c>
      <c r="O1568" s="48"/>
      <c r="P1568" s="245">
        <f>O1568*H1568</f>
        <v>0</v>
      </c>
      <c r="Q1568" s="245">
        <v>0</v>
      </c>
      <c r="R1568" s="245">
        <f>Q1568*H1568</f>
        <v>0</v>
      </c>
      <c r="S1568" s="245">
        <v>0.0091999999999999998</v>
      </c>
      <c r="T1568" s="246">
        <f>S1568*H1568</f>
        <v>0.0091999999999999998</v>
      </c>
      <c r="AR1568" s="25" t="s">
        <v>284</v>
      </c>
      <c r="AT1568" s="25" t="s">
        <v>186</v>
      </c>
      <c r="AU1568" s="25" t="s">
        <v>85</v>
      </c>
      <c r="AY1568" s="25" t="s">
        <v>184</v>
      </c>
      <c r="BE1568" s="247">
        <f>IF(N1568="základní",J1568,0)</f>
        <v>0</v>
      </c>
      <c r="BF1568" s="247">
        <f>IF(N1568="snížená",J1568,0)</f>
        <v>0</v>
      </c>
      <c r="BG1568" s="247">
        <f>IF(N1568="zákl. přenesená",J1568,0)</f>
        <v>0</v>
      </c>
      <c r="BH1568" s="247">
        <f>IF(N1568="sníž. přenesená",J1568,0)</f>
        <v>0</v>
      </c>
      <c r="BI1568" s="247">
        <f>IF(N1568="nulová",J1568,0)</f>
        <v>0</v>
      </c>
      <c r="BJ1568" s="25" t="s">
        <v>83</v>
      </c>
      <c r="BK1568" s="247">
        <f>ROUND(I1568*H1568,2)</f>
        <v>0</v>
      </c>
      <c r="BL1568" s="25" t="s">
        <v>284</v>
      </c>
      <c r="BM1568" s="25" t="s">
        <v>2077</v>
      </c>
    </row>
    <row r="1569" s="13" customFormat="1">
      <c r="B1569" s="262"/>
      <c r="C1569" s="263"/>
      <c r="D1569" s="248" t="s">
        <v>195</v>
      </c>
      <c r="E1569" s="264" t="s">
        <v>21</v>
      </c>
      <c r="F1569" s="265" t="s">
        <v>1280</v>
      </c>
      <c r="G1569" s="263"/>
      <c r="H1569" s="264" t="s">
        <v>21</v>
      </c>
      <c r="I1569" s="266"/>
      <c r="J1569" s="263"/>
      <c r="K1569" s="263"/>
      <c r="L1569" s="267"/>
      <c r="M1569" s="268"/>
      <c r="N1569" s="269"/>
      <c r="O1569" s="269"/>
      <c r="P1569" s="269"/>
      <c r="Q1569" s="269"/>
      <c r="R1569" s="269"/>
      <c r="S1569" s="269"/>
      <c r="T1569" s="270"/>
      <c r="AT1569" s="271" t="s">
        <v>195</v>
      </c>
      <c r="AU1569" s="271" t="s">
        <v>85</v>
      </c>
      <c r="AV1569" s="13" t="s">
        <v>83</v>
      </c>
      <c r="AW1569" s="13" t="s">
        <v>39</v>
      </c>
      <c r="AX1569" s="13" t="s">
        <v>76</v>
      </c>
      <c r="AY1569" s="271" t="s">
        <v>184</v>
      </c>
    </row>
    <row r="1570" s="12" customFormat="1">
      <c r="B1570" s="251"/>
      <c r="C1570" s="252"/>
      <c r="D1570" s="248" t="s">
        <v>195</v>
      </c>
      <c r="E1570" s="253" t="s">
        <v>21</v>
      </c>
      <c r="F1570" s="254" t="s">
        <v>83</v>
      </c>
      <c r="G1570" s="252"/>
      <c r="H1570" s="255">
        <v>1</v>
      </c>
      <c r="I1570" s="256"/>
      <c r="J1570" s="252"/>
      <c r="K1570" s="252"/>
      <c r="L1570" s="257"/>
      <c r="M1570" s="258"/>
      <c r="N1570" s="259"/>
      <c r="O1570" s="259"/>
      <c r="P1570" s="259"/>
      <c r="Q1570" s="259"/>
      <c r="R1570" s="259"/>
      <c r="S1570" s="259"/>
      <c r="T1570" s="260"/>
      <c r="AT1570" s="261" t="s">
        <v>195</v>
      </c>
      <c r="AU1570" s="261" t="s">
        <v>85</v>
      </c>
      <c r="AV1570" s="12" t="s">
        <v>85</v>
      </c>
      <c r="AW1570" s="12" t="s">
        <v>39</v>
      </c>
      <c r="AX1570" s="12" t="s">
        <v>83</v>
      </c>
      <c r="AY1570" s="261" t="s">
        <v>184</v>
      </c>
    </row>
    <row r="1571" s="1" customFormat="1" ht="25.5" customHeight="1">
      <c r="B1571" s="47"/>
      <c r="C1571" s="236" t="s">
        <v>2078</v>
      </c>
      <c r="D1571" s="236" t="s">
        <v>186</v>
      </c>
      <c r="E1571" s="237" t="s">
        <v>2079</v>
      </c>
      <c r="F1571" s="238" t="s">
        <v>2080</v>
      </c>
      <c r="G1571" s="239" t="s">
        <v>1996</v>
      </c>
      <c r="H1571" s="240">
        <v>1</v>
      </c>
      <c r="I1571" s="241"/>
      <c r="J1571" s="242">
        <f>ROUND(I1571*H1571,2)</f>
        <v>0</v>
      </c>
      <c r="K1571" s="238" t="s">
        <v>190</v>
      </c>
      <c r="L1571" s="73"/>
      <c r="M1571" s="243" t="s">
        <v>21</v>
      </c>
      <c r="N1571" s="244" t="s">
        <v>47</v>
      </c>
      <c r="O1571" s="48"/>
      <c r="P1571" s="245">
        <f>O1571*H1571</f>
        <v>0</v>
      </c>
      <c r="Q1571" s="245">
        <v>0</v>
      </c>
      <c r="R1571" s="245">
        <f>Q1571*H1571</f>
        <v>0</v>
      </c>
      <c r="S1571" s="245">
        <v>0.034700000000000002</v>
      </c>
      <c r="T1571" s="246">
        <f>S1571*H1571</f>
        <v>0.034700000000000002</v>
      </c>
      <c r="AR1571" s="25" t="s">
        <v>284</v>
      </c>
      <c r="AT1571" s="25" t="s">
        <v>186</v>
      </c>
      <c r="AU1571" s="25" t="s">
        <v>85</v>
      </c>
      <c r="AY1571" s="25" t="s">
        <v>184</v>
      </c>
      <c r="BE1571" s="247">
        <f>IF(N1571="základní",J1571,0)</f>
        <v>0</v>
      </c>
      <c r="BF1571" s="247">
        <f>IF(N1571="snížená",J1571,0)</f>
        <v>0</v>
      </c>
      <c r="BG1571" s="247">
        <f>IF(N1571="zákl. přenesená",J1571,0)</f>
        <v>0</v>
      </c>
      <c r="BH1571" s="247">
        <f>IF(N1571="sníž. přenesená",J1571,0)</f>
        <v>0</v>
      </c>
      <c r="BI1571" s="247">
        <f>IF(N1571="nulová",J1571,0)</f>
        <v>0</v>
      </c>
      <c r="BJ1571" s="25" t="s">
        <v>83</v>
      </c>
      <c r="BK1571" s="247">
        <f>ROUND(I1571*H1571,2)</f>
        <v>0</v>
      </c>
      <c r="BL1571" s="25" t="s">
        <v>284</v>
      </c>
      <c r="BM1571" s="25" t="s">
        <v>2081</v>
      </c>
    </row>
    <row r="1572" s="1" customFormat="1" ht="25.5" customHeight="1">
      <c r="B1572" s="47"/>
      <c r="C1572" s="236" t="s">
        <v>2082</v>
      </c>
      <c r="D1572" s="236" t="s">
        <v>186</v>
      </c>
      <c r="E1572" s="237" t="s">
        <v>2083</v>
      </c>
      <c r="F1572" s="238" t="s">
        <v>2084</v>
      </c>
      <c r="G1572" s="239" t="s">
        <v>293</v>
      </c>
      <c r="H1572" s="240">
        <v>0.16200000000000001</v>
      </c>
      <c r="I1572" s="241"/>
      <c r="J1572" s="242">
        <f>ROUND(I1572*H1572,2)</f>
        <v>0</v>
      </c>
      <c r="K1572" s="238" t="s">
        <v>190</v>
      </c>
      <c r="L1572" s="73"/>
      <c r="M1572" s="243" t="s">
        <v>21</v>
      </c>
      <c r="N1572" s="244" t="s">
        <v>47</v>
      </c>
      <c r="O1572" s="48"/>
      <c r="P1572" s="245">
        <f>O1572*H1572</f>
        <v>0</v>
      </c>
      <c r="Q1572" s="245">
        <v>0</v>
      </c>
      <c r="R1572" s="245">
        <f>Q1572*H1572</f>
        <v>0</v>
      </c>
      <c r="S1572" s="245">
        <v>0</v>
      </c>
      <c r="T1572" s="246">
        <f>S1572*H1572</f>
        <v>0</v>
      </c>
      <c r="AR1572" s="25" t="s">
        <v>284</v>
      </c>
      <c r="AT1572" s="25" t="s">
        <v>186</v>
      </c>
      <c r="AU1572" s="25" t="s">
        <v>85</v>
      </c>
      <c r="AY1572" s="25" t="s">
        <v>184</v>
      </c>
      <c r="BE1572" s="247">
        <f>IF(N1572="základní",J1572,0)</f>
        <v>0</v>
      </c>
      <c r="BF1572" s="247">
        <f>IF(N1572="snížená",J1572,0)</f>
        <v>0</v>
      </c>
      <c r="BG1572" s="247">
        <f>IF(N1572="zákl. přenesená",J1572,0)</f>
        <v>0</v>
      </c>
      <c r="BH1572" s="247">
        <f>IF(N1572="sníž. přenesená",J1572,0)</f>
        <v>0</v>
      </c>
      <c r="BI1572" s="247">
        <f>IF(N1572="nulová",J1572,0)</f>
        <v>0</v>
      </c>
      <c r="BJ1572" s="25" t="s">
        <v>83</v>
      </c>
      <c r="BK1572" s="247">
        <f>ROUND(I1572*H1572,2)</f>
        <v>0</v>
      </c>
      <c r="BL1572" s="25" t="s">
        <v>284</v>
      </c>
      <c r="BM1572" s="25" t="s">
        <v>2085</v>
      </c>
    </row>
    <row r="1573" s="1" customFormat="1" ht="16.5" customHeight="1">
      <c r="B1573" s="47"/>
      <c r="C1573" s="236" t="s">
        <v>2086</v>
      </c>
      <c r="D1573" s="236" t="s">
        <v>186</v>
      </c>
      <c r="E1573" s="237" t="s">
        <v>2087</v>
      </c>
      <c r="F1573" s="238" t="s">
        <v>2088</v>
      </c>
      <c r="G1573" s="239" t="s">
        <v>1996</v>
      </c>
      <c r="H1573" s="240">
        <v>5</v>
      </c>
      <c r="I1573" s="241"/>
      <c r="J1573" s="242">
        <f>ROUND(I1573*H1573,2)</f>
        <v>0</v>
      </c>
      <c r="K1573" s="238" t="s">
        <v>190</v>
      </c>
      <c r="L1573" s="73"/>
      <c r="M1573" s="243" t="s">
        <v>21</v>
      </c>
      <c r="N1573" s="244" t="s">
        <v>47</v>
      </c>
      <c r="O1573" s="48"/>
      <c r="P1573" s="245">
        <f>O1573*H1573</f>
        <v>0</v>
      </c>
      <c r="Q1573" s="245">
        <v>0</v>
      </c>
      <c r="R1573" s="245">
        <f>Q1573*H1573</f>
        <v>0</v>
      </c>
      <c r="S1573" s="245">
        <v>0.00156</v>
      </c>
      <c r="T1573" s="246">
        <f>S1573*H1573</f>
        <v>0.0077999999999999996</v>
      </c>
      <c r="AR1573" s="25" t="s">
        <v>284</v>
      </c>
      <c r="AT1573" s="25" t="s">
        <v>186</v>
      </c>
      <c r="AU1573" s="25" t="s">
        <v>85</v>
      </c>
      <c r="AY1573" s="25" t="s">
        <v>184</v>
      </c>
      <c r="BE1573" s="247">
        <f>IF(N1573="základní",J1573,0)</f>
        <v>0</v>
      </c>
      <c r="BF1573" s="247">
        <f>IF(N1573="snížená",J1573,0)</f>
        <v>0</v>
      </c>
      <c r="BG1573" s="247">
        <f>IF(N1573="zákl. přenesená",J1573,0)</f>
        <v>0</v>
      </c>
      <c r="BH1573" s="247">
        <f>IF(N1573="sníž. přenesená",J1573,0)</f>
        <v>0</v>
      </c>
      <c r="BI1573" s="247">
        <f>IF(N1573="nulová",J1573,0)</f>
        <v>0</v>
      </c>
      <c r="BJ1573" s="25" t="s">
        <v>83</v>
      </c>
      <c r="BK1573" s="247">
        <f>ROUND(I1573*H1573,2)</f>
        <v>0</v>
      </c>
      <c r="BL1573" s="25" t="s">
        <v>284</v>
      </c>
      <c r="BM1573" s="25" t="s">
        <v>2089</v>
      </c>
    </row>
    <row r="1574" s="13" customFormat="1">
      <c r="B1574" s="262"/>
      <c r="C1574" s="263"/>
      <c r="D1574" s="248" t="s">
        <v>195</v>
      </c>
      <c r="E1574" s="264" t="s">
        <v>21</v>
      </c>
      <c r="F1574" s="265" t="s">
        <v>216</v>
      </c>
      <c r="G1574" s="263"/>
      <c r="H1574" s="264" t="s">
        <v>21</v>
      </c>
      <c r="I1574" s="266"/>
      <c r="J1574" s="263"/>
      <c r="K1574" s="263"/>
      <c r="L1574" s="267"/>
      <c r="M1574" s="268"/>
      <c r="N1574" s="269"/>
      <c r="O1574" s="269"/>
      <c r="P1574" s="269"/>
      <c r="Q1574" s="269"/>
      <c r="R1574" s="269"/>
      <c r="S1574" s="269"/>
      <c r="T1574" s="270"/>
      <c r="AT1574" s="271" t="s">
        <v>195</v>
      </c>
      <c r="AU1574" s="271" t="s">
        <v>85</v>
      </c>
      <c r="AV1574" s="13" t="s">
        <v>83</v>
      </c>
      <c r="AW1574" s="13" t="s">
        <v>39</v>
      </c>
      <c r="AX1574" s="13" t="s">
        <v>76</v>
      </c>
      <c r="AY1574" s="271" t="s">
        <v>184</v>
      </c>
    </row>
    <row r="1575" s="12" customFormat="1">
      <c r="B1575" s="251"/>
      <c r="C1575" s="252"/>
      <c r="D1575" s="248" t="s">
        <v>195</v>
      </c>
      <c r="E1575" s="253" t="s">
        <v>21</v>
      </c>
      <c r="F1575" s="254" t="s">
        <v>2090</v>
      </c>
      <c r="G1575" s="252"/>
      <c r="H1575" s="255">
        <v>2</v>
      </c>
      <c r="I1575" s="256"/>
      <c r="J1575" s="252"/>
      <c r="K1575" s="252"/>
      <c r="L1575" s="257"/>
      <c r="M1575" s="258"/>
      <c r="N1575" s="259"/>
      <c r="O1575" s="259"/>
      <c r="P1575" s="259"/>
      <c r="Q1575" s="259"/>
      <c r="R1575" s="259"/>
      <c r="S1575" s="259"/>
      <c r="T1575" s="260"/>
      <c r="AT1575" s="261" t="s">
        <v>195</v>
      </c>
      <c r="AU1575" s="261" t="s">
        <v>85</v>
      </c>
      <c r="AV1575" s="12" t="s">
        <v>85</v>
      </c>
      <c r="AW1575" s="12" t="s">
        <v>39</v>
      </c>
      <c r="AX1575" s="12" t="s">
        <v>76</v>
      </c>
      <c r="AY1575" s="261" t="s">
        <v>184</v>
      </c>
    </row>
    <row r="1576" s="13" customFormat="1">
      <c r="B1576" s="262"/>
      <c r="C1576" s="263"/>
      <c r="D1576" s="248" t="s">
        <v>195</v>
      </c>
      <c r="E1576" s="264" t="s">
        <v>21</v>
      </c>
      <c r="F1576" s="265" t="s">
        <v>1280</v>
      </c>
      <c r="G1576" s="263"/>
      <c r="H1576" s="264" t="s">
        <v>21</v>
      </c>
      <c r="I1576" s="266"/>
      <c r="J1576" s="263"/>
      <c r="K1576" s="263"/>
      <c r="L1576" s="267"/>
      <c r="M1576" s="268"/>
      <c r="N1576" s="269"/>
      <c r="O1576" s="269"/>
      <c r="P1576" s="269"/>
      <c r="Q1576" s="269"/>
      <c r="R1576" s="269"/>
      <c r="S1576" s="269"/>
      <c r="T1576" s="270"/>
      <c r="AT1576" s="271" t="s">
        <v>195</v>
      </c>
      <c r="AU1576" s="271" t="s">
        <v>85</v>
      </c>
      <c r="AV1576" s="13" t="s">
        <v>83</v>
      </c>
      <c r="AW1576" s="13" t="s">
        <v>39</v>
      </c>
      <c r="AX1576" s="13" t="s">
        <v>76</v>
      </c>
      <c r="AY1576" s="271" t="s">
        <v>184</v>
      </c>
    </row>
    <row r="1577" s="12" customFormat="1">
      <c r="B1577" s="251"/>
      <c r="C1577" s="252"/>
      <c r="D1577" s="248" t="s">
        <v>195</v>
      </c>
      <c r="E1577" s="253" t="s">
        <v>21</v>
      </c>
      <c r="F1577" s="254" t="s">
        <v>83</v>
      </c>
      <c r="G1577" s="252"/>
      <c r="H1577" s="255">
        <v>1</v>
      </c>
      <c r="I1577" s="256"/>
      <c r="J1577" s="252"/>
      <c r="K1577" s="252"/>
      <c r="L1577" s="257"/>
      <c r="M1577" s="258"/>
      <c r="N1577" s="259"/>
      <c r="O1577" s="259"/>
      <c r="P1577" s="259"/>
      <c r="Q1577" s="259"/>
      <c r="R1577" s="259"/>
      <c r="S1577" s="259"/>
      <c r="T1577" s="260"/>
      <c r="AT1577" s="261" t="s">
        <v>195</v>
      </c>
      <c r="AU1577" s="261" t="s">
        <v>85</v>
      </c>
      <c r="AV1577" s="12" t="s">
        <v>85</v>
      </c>
      <c r="AW1577" s="12" t="s">
        <v>39</v>
      </c>
      <c r="AX1577" s="12" t="s">
        <v>76</v>
      </c>
      <c r="AY1577" s="261" t="s">
        <v>184</v>
      </c>
    </row>
    <row r="1578" s="13" customFormat="1">
      <c r="B1578" s="262"/>
      <c r="C1578" s="263"/>
      <c r="D1578" s="248" t="s">
        <v>195</v>
      </c>
      <c r="E1578" s="264" t="s">
        <v>21</v>
      </c>
      <c r="F1578" s="265" t="s">
        <v>1282</v>
      </c>
      <c r="G1578" s="263"/>
      <c r="H1578" s="264" t="s">
        <v>21</v>
      </c>
      <c r="I1578" s="266"/>
      <c r="J1578" s="263"/>
      <c r="K1578" s="263"/>
      <c r="L1578" s="267"/>
      <c r="M1578" s="268"/>
      <c r="N1578" s="269"/>
      <c r="O1578" s="269"/>
      <c r="P1578" s="269"/>
      <c r="Q1578" s="269"/>
      <c r="R1578" s="269"/>
      <c r="S1578" s="269"/>
      <c r="T1578" s="270"/>
      <c r="AT1578" s="271" t="s">
        <v>195</v>
      </c>
      <c r="AU1578" s="271" t="s">
        <v>85</v>
      </c>
      <c r="AV1578" s="13" t="s">
        <v>83</v>
      </c>
      <c r="AW1578" s="13" t="s">
        <v>39</v>
      </c>
      <c r="AX1578" s="13" t="s">
        <v>76</v>
      </c>
      <c r="AY1578" s="271" t="s">
        <v>184</v>
      </c>
    </row>
    <row r="1579" s="12" customFormat="1">
      <c r="B1579" s="251"/>
      <c r="C1579" s="252"/>
      <c r="D1579" s="248" t="s">
        <v>195</v>
      </c>
      <c r="E1579" s="253" t="s">
        <v>21</v>
      </c>
      <c r="F1579" s="254" t="s">
        <v>2090</v>
      </c>
      <c r="G1579" s="252"/>
      <c r="H1579" s="255">
        <v>2</v>
      </c>
      <c r="I1579" s="256"/>
      <c r="J1579" s="252"/>
      <c r="K1579" s="252"/>
      <c r="L1579" s="257"/>
      <c r="M1579" s="258"/>
      <c r="N1579" s="259"/>
      <c r="O1579" s="259"/>
      <c r="P1579" s="259"/>
      <c r="Q1579" s="259"/>
      <c r="R1579" s="259"/>
      <c r="S1579" s="259"/>
      <c r="T1579" s="260"/>
      <c r="AT1579" s="261" t="s">
        <v>195</v>
      </c>
      <c r="AU1579" s="261" t="s">
        <v>85</v>
      </c>
      <c r="AV1579" s="12" t="s">
        <v>85</v>
      </c>
      <c r="AW1579" s="12" t="s">
        <v>39</v>
      </c>
      <c r="AX1579" s="12" t="s">
        <v>76</v>
      </c>
      <c r="AY1579" s="261" t="s">
        <v>184</v>
      </c>
    </row>
    <row r="1580" s="14" customFormat="1">
      <c r="B1580" s="272"/>
      <c r="C1580" s="273"/>
      <c r="D1580" s="248" t="s">
        <v>195</v>
      </c>
      <c r="E1580" s="274" t="s">
        <v>21</v>
      </c>
      <c r="F1580" s="275" t="s">
        <v>211</v>
      </c>
      <c r="G1580" s="273"/>
      <c r="H1580" s="276">
        <v>5</v>
      </c>
      <c r="I1580" s="277"/>
      <c r="J1580" s="273"/>
      <c r="K1580" s="273"/>
      <c r="L1580" s="278"/>
      <c r="M1580" s="279"/>
      <c r="N1580" s="280"/>
      <c r="O1580" s="280"/>
      <c r="P1580" s="280"/>
      <c r="Q1580" s="280"/>
      <c r="R1580" s="280"/>
      <c r="S1580" s="280"/>
      <c r="T1580" s="281"/>
      <c r="AT1580" s="282" t="s">
        <v>195</v>
      </c>
      <c r="AU1580" s="282" t="s">
        <v>85</v>
      </c>
      <c r="AV1580" s="14" t="s">
        <v>191</v>
      </c>
      <c r="AW1580" s="14" t="s">
        <v>39</v>
      </c>
      <c r="AX1580" s="14" t="s">
        <v>83</v>
      </c>
      <c r="AY1580" s="282" t="s">
        <v>184</v>
      </c>
    </row>
    <row r="1581" s="1" customFormat="1" ht="16.5" customHeight="1">
      <c r="B1581" s="47"/>
      <c r="C1581" s="236" t="s">
        <v>2091</v>
      </c>
      <c r="D1581" s="236" t="s">
        <v>186</v>
      </c>
      <c r="E1581" s="237" t="s">
        <v>2092</v>
      </c>
      <c r="F1581" s="238" t="s">
        <v>2093</v>
      </c>
      <c r="G1581" s="239" t="s">
        <v>189</v>
      </c>
      <c r="H1581" s="240">
        <v>5</v>
      </c>
      <c r="I1581" s="241"/>
      <c r="J1581" s="242">
        <f>ROUND(I1581*H1581,2)</f>
        <v>0</v>
      </c>
      <c r="K1581" s="238" t="s">
        <v>190</v>
      </c>
      <c r="L1581" s="73"/>
      <c r="M1581" s="243" t="s">
        <v>21</v>
      </c>
      <c r="N1581" s="244" t="s">
        <v>47</v>
      </c>
      <c r="O1581" s="48"/>
      <c r="P1581" s="245">
        <f>O1581*H1581</f>
        <v>0</v>
      </c>
      <c r="Q1581" s="245">
        <v>0</v>
      </c>
      <c r="R1581" s="245">
        <f>Q1581*H1581</f>
        <v>0</v>
      </c>
      <c r="S1581" s="245">
        <v>0.00084999999999999995</v>
      </c>
      <c r="T1581" s="246">
        <f>S1581*H1581</f>
        <v>0.0042499999999999994</v>
      </c>
      <c r="AR1581" s="25" t="s">
        <v>284</v>
      </c>
      <c r="AT1581" s="25" t="s">
        <v>186</v>
      </c>
      <c r="AU1581" s="25" t="s">
        <v>85</v>
      </c>
      <c r="AY1581" s="25" t="s">
        <v>184</v>
      </c>
      <c r="BE1581" s="247">
        <f>IF(N1581="základní",J1581,0)</f>
        <v>0</v>
      </c>
      <c r="BF1581" s="247">
        <f>IF(N1581="snížená",J1581,0)</f>
        <v>0</v>
      </c>
      <c r="BG1581" s="247">
        <f>IF(N1581="zákl. přenesená",J1581,0)</f>
        <v>0</v>
      </c>
      <c r="BH1581" s="247">
        <f>IF(N1581="sníž. přenesená",J1581,0)</f>
        <v>0</v>
      </c>
      <c r="BI1581" s="247">
        <f>IF(N1581="nulová",J1581,0)</f>
        <v>0</v>
      </c>
      <c r="BJ1581" s="25" t="s">
        <v>83</v>
      </c>
      <c r="BK1581" s="247">
        <f>ROUND(I1581*H1581,2)</f>
        <v>0</v>
      </c>
      <c r="BL1581" s="25" t="s">
        <v>284</v>
      </c>
      <c r="BM1581" s="25" t="s">
        <v>2094</v>
      </c>
    </row>
    <row r="1582" s="13" customFormat="1">
      <c r="B1582" s="262"/>
      <c r="C1582" s="263"/>
      <c r="D1582" s="248" t="s">
        <v>195</v>
      </c>
      <c r="E1582" s="264" t="s">
        <v>21</v>
      </c>
      <c r="F1582" s="265" t="s">
        <v>216</v>
      </c>
      <c r="G1582" s="263"/>
      <c r="H1582" s="264" t="s">
        <v>21</v>
      </c>
      <c r="I1582" s="266"/>
      <c r="J1582" s="263"/>
      <c r="K1582" s="263"/>
      <c r="L1582" s="267"/>
      <c r="M1582" s="268"/>
      <c r="N1582" s="269"/>
      <c r="O1582" s="269"/>
      <c r="P1582" s="269"/>
      <c r="Q1582" s="269"/>
      <c r="R1582" s="269"/>
      <c r="S1582" s="269"/>
      <c r="T1582" s="270"/>
      <c r="AT1582" s="271" t="s">
        <v>195</v>
      </c>
      <c r="AU1582" s="271" t="s">
        <v>85</v>
      </c>
      <c r="AV1582" s="13" t="s">
        <v>83</v>
      </c>
      <c r="AW1582" s="13" t="s">
        <v>39</v>
      </c>
      <c r="AX1582" s="13" t="s">
        <v>76</v>
      </c>
      <c r="AY1582" s="271" t="s">
        <v>184</v>
      </c>
    </row>
    <row r="1583" s="12" customFormat="1">
      <c r="B1583" s="251"/>
      <c r="C1583" s="252"/>
      <c r="D1583" s="248" t="s">
        <v>195</v>
      </c>
      <c r="E1583" s="253" t="s">
        <v>21</v>
      </c>
      <c r="F1583" s="254" t="s">
        <v>2095</v>
      </c>
      <c r="G1583" s="252"/>
      <c r="H1583" s="255">
        <v>3</v>
      </c>
      <c r="I1583" s="256"/>
      <c r="J1583" s="252"/>
      <c r="K1583" s="252"/>
      <c r="L1583" s="257"/>
      <c r="M1583" s="258"/>
      <c r="N1583" s="259"/>
      <c r="O1583" s="259"/>
      <c r="P1583" s="259"/>
      <c r="Q1583" s="259"/>
      <c r="R1583" s="259"/>
      <c r="S1583" s="259"/>
      <c r="T1583" s="260"/>
      <c r="AT1583" s="261" t="s">
        <v>195</v>
      </c>
      <c r="AU1583" s="261" t="s">
        <v>85</v>
      </c>
      <c r="AV1583" s="12" t="s">
        <v>85</v>
      </c>
      <c r="AW1583" s="12" t="s">
        <v>39</v>
      </c>
      <c r="AX1583" s="12" t="s">
        <v>76</v>
      </c>
      <c r="AY1583" s="261" t="s">
        <v>184</v>
      </c>
    </row>
    <row r="1584" s="13" customFormat="1">
      <c r="B1584" s="262"/>
      <c r="C1584" s="263"/>
      <c r="D1584" s="248" t="s">
        <v>195</v>
      </c>
      <c r="E1584" s="264" t="s">
        <v>21</v>
      </c>
      <c r="F1584" s="265" t="s">
        <v>1280</v>
      </c>
      <c r="G1584" s="263"/>
      <c r="H1584" s="264" t="s">
        <v>21</v>
      </c>
      <c r="I1584" s="266"/>
      <c r="J1584" s="263"/>
      <c r="K1584" s="263"/>
      <c r="L1584" s="267"/>
      <c r="M1584" s="268"/>
      <c r="N1584" s="269"/>
      <c r="O1584" s="269"/>
      <c r="P1584" s="269"/>
      <c r="Q1584" s="269"/>
      <c r="R1584" s="269"/>
      <c r="S1584" s="269"/>
      <c r="T1584" s="270"/>
      <c r="AT1584" s="271" t="s">
        <v>195</v>
      </c>
      <c r="AU1584" s="271" t="s">
        <v>85</v>
      </c>
      <c r="AV1584" s="13" t="s">
        <v>83</v>
      </c>
      <c r="AW1584" s="13" t="s">
        <v>39</v>
      </c>
      <c r="AX1584" s="13" t="s">
        <v>76</v>
      </c>
      <c r="AY1584" s="271" t="s">
        <v>184</v>
      </c>
    </row>
    <row r="1585" s="12" customFormat="1">
      <c r="B1585" s="251"/>
      <c r="C1585" s="252"/>
      <c r="D1585" s="248" t="s">
        <v>195</v>
      </c>
      <c r="E1585" s="253" t="s">
        <v>21</v>
      </c>
      <c r="F1585" s="254" t="s">
        <v>83</v>
      </c>
      <c r="G1585" s="252"/>
      <c r="H1585" s="255">
        <v>1</v>
      </c>
      <c r="I1585" s="256"/>
      <c r="J1585" s="252"/>
      <c r="K1585" s="252"/>
      <c r="L1585" s="257"/>
      <c r="M1585" s="258"/>
      <c r="N1585" s="259"/>
      <c r="O1585" s="259"/>
      <c r="P1585" s="259"/>
      <c r="Q1585" s="259"/>
      <c r="R1585" s="259"/>
      <c r="S1585" s="259"/>
      <c r="T1585" s="260"/>
      <c r="AT1585" s="261" t="s">
        <v>195</v>
      </c>
      <c r="AU1585" s="261" t="s">
        <v>85</v>
      </c>
      <c r="AV1585" s="12" t="s">
        <v>85</v>
      </c>
      <c r="AW1585" s="12" t="s">
        <v>39</v>
      </c>
      <c r="AX1585" s="12" t="s">
        <v>76</v>
      </c>
      <c r="AY1585" s="261" t="s">
        <v>184</v>
      </c>
    </row>
    <row r="1586" s="13" customFormat="1">
      <c r="B1586" s="262"/>
      <c r="C1586" s="263"/>
      <c r="D1586" s="248" t="s">
        <v>195</v>
      </c>
      <c r="E1586" s="264" t="s">
        <v>21</v>
      </c>
      <c r="F1586" s="265" t="s">
        <v>1282</v>
      </c>
      <c r="G1586" s="263"/>
      <c r="H1586" s="264" t="s">
        <v>21</v>
      </c>
      <c r="I1586" s="266"/>
      <c r="J1586" s="263"/>
      <c r="K1586" s="263"/>
      <c r="L1586" s="267"/>
      <c r="M1586" s="268"/>
      <c r="N1586" s="269"/>
      <c r="O1586" s="269"/>
      <c r="P1586" s="269"/>
      <c r="Q1586" s="269"/>
      <c r="R1586" s="269"/>
      <c r="S1586" s="269"/>
      <c r="T1586" s="270"/>
      <c r="AT1586" s="271" t="s">
        <v>195</v>
      </c>
      <c r="AU1586" s="271" t="s">
        <v>85</v>
      </c>
      <c r="AV1586" s="13" t="s">
        <v>83</v>
      </c>
      <c r="AW1586" s="13" t="s">
        <v>39</v>
      </c>
      <c r="AX1586" s="13" t="s">
        <v>76</v>
      </c>
      <c r="AY1586" s="271" t="s">
        <v>184</v>
      </c>
    </row>
    <row r="1587" s="12" customFormat="1">
      <c r="B1587" s="251"/>
      <c r="C1587" s="252"/>
      <c r="D1587" s="248" t="s">
        <v>195</v>
      </c>
      <c r="E1587" s="253" t="s">
        <v>21</v>
      </c>
      <c r="F1587" s="254" t="s">
        <v>83</v>
      </c>
      <c r="G1587" s="252"/>
      <c r="H1587" s="255">
        <v>1</v>
      </c>
      <c r="I1587" s="256"/>
      <c r="J1587" s="252"/>
      <c r="K1587" s="252"/>
      <c r="L1587" s="257"/>
      <c r="M1587" s="258"/>
      <c r="N1587" s="259"/>
      <c r="O1587" s="259"/>
      <c r="P1587" s="259"/>
      <c r="Q1587" s="259"/>
      <c r="R1587" s="259"/>
      <c r="S1587" s="259"/>
      <c r="T1587" s="260"/>
      <c r="AT1587" s="261" t="s">
        <v>195</v>
      </c>
      <c r="AU1587" s="261" t="s">
        <v>85</v>
      </c>
      <c r="AV1587" s="12" t="s">
        <v>85</v>
      </c>
      <c r="AW1587" s="12" t="s">
        <v>39</v>
      </c>
      <c r="AX1587" s="12" t="s">
        <v>76</v>
      </c>
      <c r="AY1587" s="261" t="s">
        <v>184</v>
      </c>
    </row>
    <row r="1588" s="14" customFormat="1">
      <c r="B1588" s="272"/>
      <c r="C1588" s="273"/>
      <c r="D1588" s="248" t="s">
        <v>195</v>
      </c>
      <c r="E1588" s="274" t="s">
        <v>21</v>
      </c>
      <c r="F1588" s="275" t="s">
        <v>211</v>
      </c>
      <c r="G1588" s="273"/>
      <c r="H1588" s="276">
        <v>5</v>
      </c>
      <c r="I1588" s="277"/>
      <c r="J1588" s="273"/>
      <c r="K1588" s="273"/>
      <c r="L1588" s="278"/>
      <c r="M1588" s="279"/>
      <c r="N1588" s="280"/>
      <c r="O1588" s="280"/>
      <c r="P1588" s="280"/>
      <c r="Q1588" s="280"/>
      <c r="R1588" s="280"/>
      <c r="S1588" s="280"/>
      <c r="T1588" s="281"/>
      <c r="AT1588" s="282" t="s">
        <v>195</v>
      </c>
      <c r="AU1588" s="282" t="s">
        <v>85</v>
      </c>
      <c r="AV1588" s="14" t="s">
        <v>191</v>
      </c>
      <c r="AW1588" s="14" t="s">
        <v>39</v>
      </c>
      <c r="AX1588" s="14" t="s">
        <v>83</v>
      </c>
      <c r="AY1588" s="282" t="s">
        <v>184</v>
      </c>
    </row>
    <row r="1589" s="1" customFormat="1" ht="38.25" customHeight="1">
      <c r="B1589" s="47"/>
      <c r="C1589" s="236" t="s">
        <v>2096</v>
      </c>
      <c r="D1589" s="236" t="s">
        <v>186</v>
      </c>
      <c r="E1589" s="237" t="s">
        <v>2097</v>
      </c>
      <c r="F1589" s="238" t="s">
        <v>2098</v>
      </c>
      <c r="G1589" s="239" t="s">
        <v>293</v>
      </c>
      <c r="H1589" s="240">
        <v>0.034000000000000002</v>
      </c>
      <c r="I1589" s="241"/>
      <c r="J1589" s="242">
        <f>ROUND(I1589*H1589,2)</f>
        <v>0</v>
      </c>
      <c r="K1589" s="238" t="s">
        <v>190</v>
      </c>
      <c r="L1589" s="73"/>
      <c r="M1589" s="243" t="s">
        <v>21</v>
      </c>
      <c r="N1589" s="244" t="s">
        <v>47</v>
      </c>
      <c r="O1589" s="48"/>
      <c r="P1589" s="245">
        <f>O1589*H1589</f>
        <v>0</v>
      </c>
      <c r="Q1589" s="245">
        <v>0</v>
      </c>
      <c r="R1589" s="245">
        <f>Q1589*H1589</f>
        <v>0</v>
      </c>
      <c r="S1589" s="245">
        <v>0</v>
      </c>
      <c r="T1589" s="246">
        <f>S1589*H1589</f>
        <v>0</v>
      </c>
      <c r="AR1589" s="25" t="s">
        <v>284</v>
      </c>
      <c r="AT1589" s="25" t="s">
        <v>186</v>
      </c>
      <c r="AU1589" s="25" t="s">
        <v>85</v>
      </c>
      <c r="AY1589" s="25" t="s">
        <v>184</v>
      </c>
      <c r="BE1589" s="247">
        <f>IF(N1589="základní",J1589,0)</f>
        <v>0</v>
      </c>
      <c r="BF1589" s="247">
        <f>IF(N1589="snížená",J1589,0)</f>
        <v>0</v>
      </c>
      <c r="BG1589" s="247">
        <f>IF(N1589="zákl. přenesená",J1589,0)</f>
        <v>0</v>
      </c>
      <c r="BH1589" s="247">
        <f>IF(N1589="sníž. přenesená",J1589,0)</f>
        <v>0</v>
      </c>
      <c r="BI1589" s="247">
        <f>IF(N1589="nulová",J1589,0)</f>
        <v>0</v>
      </c>
      <c r="BJ1589" s="25" t="s">
        <v>83</v>
      </c>
      <c r="BK1589" s="247">
        <f>ROUND(I1589*H1589,2)</f>
        <v>0</v>
      </c>
      <c r="BL1589" s="25" t="s">
        <v>284</v>
      </c>
      <c r="BM1589" s="25" t="s">
        <v>2099</v>
      </c>
    </row>
    <row r="1590" s="1" customFormat="1">
      <c r="B1590" s="47"/>
      <c r="C1590" s="75"/>
      <c r="D1590" s="248" t="s">
        <v>193</v>
      </c>
      <c r="E1590" s="75"/>
      <c r="F1590" s="249" t="s">
        <v>2100</v>
      </c>
      <c r="G1590" s="75"/>
      <c r="H1590" s="75"/>
      <c r="I1590" s="204"/>
      <c r="J1590" s="75"/>
      <c r="K1590" s="75"/>
      <c r="L1590" s="73"/>
      <c r="M1590" s="250"/>
      <c r="N1590" s="48"/>
      <c r="O1590" s="48"/>
      <c r="P1590" s="48"/>
      <c r="Q1590" s="48"/>
      <c r="R1590" s="48"/>
      <c r="S1590" s="48"/>
      <c r="T1590" s="96"/>
      <c r="AT1590" s="25" t="s">
        <v>193</v>
      </c>
      <c r="AU1590" s="25" t="s">
        <v>85</v>
      </c>
    </row>
    <row r="1591" s="11" customFormat="1" ht="29.88" customHeight="1">
      <c r="B1591" s="220"/>
      <c r="C1591" s="221"/>
      <c r="D1591" s="222" t="s">
        <v>75</v>
      </c>
      <c r="E1591" s="234" t="s">
        <v>2101</v>
      </c>
      <c r="F1591" s="234" t="s">
        <v>2102</v>
      </c>
      <c r="G1591" s="221"/>
      <c r="H1591" s="221"/>
      <c r="I1591" s="224"/>
      <c r="J1591" s="235">
        <f>BK1591</f>
        <v>0</v>
      </c>
      <c r="K1591" s="221"/>
      <c r="L1591" s="226"/>
      <c r="M1591" s="227"/>
      <c r="N1591" s="228"/>
      <c r="O1591" s="228"/>
      <c r="P1591" s="229">
        <f>SUM(P1592:P1597)</f>
        <v>0</v>
      </c>
      <c r="Q1591" s="228"/>
      <c r="R1591" s="229">
        <f>SUM(R1592:R1597)</f>
        <v>4.0000000000000003E-05</v>
      </c>
      <c r="S1591" s="228"/>
      <c r="T1591" s="230">
        <f>SUM(T1592:T1597)</f>
        <v>0.24454999999999999</v>
      </c>
      <c r="AR1591" s="231" t="s">
        <v>85</v>
      </c>
      <c r="AT1591" s="232" t="s">
        <v>75</v>
      </c>
      <c r="AU1591" s="232" t="s">
        <v>83</v>
      </c>
      <c r="AY1591" s="231" t="s">
        <v>184</v>
      </c>
      <c r="BK1591" s="233">
        <f>SUM(BK1592:BK1597)</f>
        <v>0</v>
      </c>
    </row>
    <row r="1592" s="1" customFormat="1" ht="25.5" customHeight="1">
      <c r="B1592" s="47"/>
      <c r="C1592" s="236" t="s">
        <v>2103</v>
      </c>
      <c r="D1592" s="236" t="s">
        <v>186</v>
      </c>
      <c r="E1592" s="237" t="s">
        <v>2104</v>
      </c>
      <c r="F1592" s="238" t="s">
        <v>2105</v>
      </c>
      <c r="G1592" s="239" t="s">
        <v>189</v>
      </c>
      <c r="H1592" s="240">
        <v>1</v>
      </c>
      <c r="I1592" s="241"/>
      <c r="J1592" s="242">
        <f>ROUND(I1592*H1592,2)</f>
        <v>0</v>
      </c>
      <c r="K1592" s="238" t="s">
        <v>190</v>
      </c>
      <c r="L1592" s="73"/>
      <c r="M1592" s="243" t="s">
        <v>21</v>
      </c>
      <c r="N1592" s="244" t="s">
        <v>47</v>
      </c>
      <c r="O1592" s="48"/>
      <c r="P1592" s="245">
        <f>O1592*H1592</f>
        <v>0</v>
      </c>
      <c r="Q1592" s="245">
        <v>4.0000000000000003E-05</v>
      </c>
      <c r="R1592" s="245">
        <f>Q1592*H1592</f>
        <v>4.0000000000000003E-05</v>
      </c>
      <c r="S1592" s="245">
        <v>0.06055</v>
      </c>
      <c r="T1592" s="246">
        <f>S1592*H1592</f>
        <v>0.06055</v>
      </c>
      <c r="AR1592" s="25" t="s">
        <v>284</v>
      </c>
      <c r="AT1592" s="25" t="s">
        <v>186</v>
      </c>
      <c r="AU1592" s="25" t="s">
        <v>85</v>
      </c>
      <c r="AY1592" s="25" t="s">
        <v>184</v>
      </c>
      <c r="BE1592" s="247">
        <f>IF(N1592="základní",J1592,0)</f>
        <v>0</v>
      </c>
      <c r="BF1592" s="247">
        <f>IF(N1592="snížená",J1592,0)</f>
        <v>0</v>
      </c>
      <c r="BG1592" s="247">
        <f>IF(N1592="zákl. přenesená",J1592,0)</f>
        <v>0</v>
      </c>
      <c r="BH1592" s="247">
        <f>IF(N1592="sníž. přenesená",J1592,0)</f>
        <v>0</v>
      </c>
      <c r="BI1592" s="247">
        <f>IF(N1592="nulová",J1592,0)</f>
        <v>0</v>
      </c>
      <c r="BJ1592" s="25" t="s">
        <v>83</v>
      </c>
      <c r="BK1592" s="247">
        <f>ROUND(I1592*H1592,2)</f>
        <v>0</v>
      </c>
      <c r="BL1592" s="25" t="s">
        <v>284</v>
      </c>
      <c r="BM1592" s="25" t="s">
        <v>2106</v>
      </c>
    </row>
    <row r="1593" s="12" customFormat="1">
      <c r="B1593" s="251"/>
      <c r="C1593" s="252"/>
      <c r="D1593" s="248" t="s">
        <v>195</v>
      </c>
      <c r="E1593" s="253" t="s">
        <v>21</v>
      </c>
      <c r="F1593" s="254" t="s">
        <v>2107</v>
      </c>
      <c r="G1593" s="252"/>
      <c r="H1593" s="255">
        <v>1</v>
      </c>
      <c r="I1593" s="256"/>
      <c r="J1593" s="252"/>
      <c r="K1593" s="252"/>
      <c r="L1593" s="257"/>
      <c r="M1593" s="258"/>
      <c r="N1593" s="259"/>
      <c r="O1593" s="259"/>
      <c r="P1593" s="259"/>
      <c r="Q1593" s="259"/>
      <c r="R1593" s="259"/>
      <c r="S1593" s="259"/>
      <c r="T1593" s="260"/>
      <c r="AT1593" s="261" t="s">
        <v>195</v>
      </c>
      <c r="AU1593" s="261" t="s">
        <v>85</v>
      </c>
      <c r="AV1593" s="12" t="s">
        <v>85</v>
      </c>
      <c r="AW1593" s="12" t="s">
        <v>39</v>
      </c>
      <c r="AX1593" s="12" t="s">
        <v>83</v>
      </c>
      <c r="AY1593" s="261" t="s">
        <v>184</v>
      </c>
    </row>
    <row r="1594" s="1" customFormat="1" ht="16.5" customHeight="1">
      <c r="B1594" s="47"/>
      <c r="C1594" s="236" t="s">
        <v>2108</v>
      </c>
      <c r="D1594" s="236" t="s">
        <v>186</v>
      </c>
      <c r="E1594" s="237" t="s">
        <v>2109</v>
      </c>
      <c r="F1594" s="238" t="s">
        <v>2110</v>
      </c>
      <c r="G1594" s="239" t="s">
        <v>189</v>
      </c>
      <c r="H1594" s="240">
        <v>1</v>
      </c>
      <c r="I1594" s="241"/>
      <c r="J1594" s="242">
        <f>ROUND(I1594*H1594,2)</f>
        <v>0</v>
      </c>
      <c r="K1594" s="238" t="s">
        <v>190</v>
      </c>
      <c r="L1594" s="73"/>
      <c r="M1594" s="243" t="s">
        <v>21</v>
      </c>
      <c r="N1594" s="244" t="s">
        <v>47</v>
      </c>
      <c r="O1594" s="48"/>
      <c r="P1594" s="245">
        <f>O1594*H1594</f>
        <v>0</v>
      </c>
      <c r="Q1594" s="245">
        <v>0</v>
      </c>
      <c r="R1594" s="245">
        <f>Q1594*H1594</f>
        <v>0</v>
      </c>
      <c r="S1594" s="245">
        <v>0.184</v>
      </c>
      <c r="T1594" s="246">
        <f>S1594*H1594</f>
        <v>0.184</v>
      </c>
      <c r="AR1594" s="25" t="s">
        <v>284</v>
      </c>
      <c r="AT1594" s="25" t="s">
        <v>186</v>
      </c>
      <c r="AU1594" s="25" t="s">
        <v>85</v>
      </c>
      <c r="AY1594" s="25" t="s">
        <v>184</v>
      </c>
      <c r="BE1594" s="247">
        <f>IF(N1594="základní",J1594,0)</f>
        <v>0</v>
      </c>
      <c r="BF1594" s="247">
        <f>IF(N1594="snížená",J1594,0)</f>
        <v>0</v>
      </c>
      <c r="BG1594" s="247">
        <f>IF(N1594="zákl. přenesená",J1594,0)</f>
        <v>0</v>
      </c>
      <c r="BH1594" s="247">
        <f>IF(N1594="sníž. přenesená",J1594,0)</f>
        <v>0</v>
      </c>
      <c r="BI1594" s="247">
        <f>IF(N1594="nulová",J1594,0)</f>
        <v>0</v>
      </c>
      <c r="BJ1594" s="25" t="s">
        <v>83</v>
      </c>
      <c r="BK1594" s="247">
        <f>ROUND(I1594*H1594,2)</f>
        <v>0</v>
      </c>
      <c r="BL1594" s="25" t="s">
        <v>284</v>
      </c>
      <c r="BM1594" s="25" t="s">
        <v>2111</v>
      </c>
    </row>
    <row r="1595" s="12" customFormat="1">
      <c r="B1595" s="251"/>
      <c r="C1595" s="252"/>
      <c r="D1595" s="248" t="s">
        <v>195</v>
      </c>
      <c r="E1595" s="253" t="s">
        <v>21</v>
      </c>
      <c r="F1595" s="254" t="s">
        <v>2107</v>
      </c>
      <c r="G1595" s="252"/>
      <c r="H1595" s="255">
        <v>1</v>
      </c>
      <c r="I1595" s="256"/>
      <c r="J1595" s="252"/>
      <c r="K1595" s="252"/>
      <c r="L1595" s="257"/>
      <c r="M1595" s="258"/>
      <c r="N1595" s="259"/>
      <c r="O1595" s="259"/>
      <c r="P1595" s="259"/>
      <c r="Q1595" s="259"/>
      <c r="R1595" s="259"/>
      <c r="S1595" s="259"/>
      <c r="T1595" s="260"/>
      <c r="AT1595" s="261" t="s">
        <v>195</v>
      </c>
      <c r="AU1595" s="261" t="s">
        <v>85</v>
      </c>
      <c r="AV1595" s="12" t="s">
        <v>85</v>
      </c>
      <c r="AW1595" s="12" t="s">
        <v>39</v>
      </c>
      <c r="AX1595" s="12" t="s">
        <v>83</v>
      </c>
      <c r="AY1595" s="261" t="s">
        <v>184</v>
      </c>
    </row>
    <row r="1596" s="1" customFormat="1" ht="25.5" customHeight="1">
      <c r="B1596" s="47"/>
      <c r="C1596" s="236" t="s">
        <v>2112</v>
      </c>
      <c r="D1596" s="236" t="s">
        <v>186</v>
      </c>
      <c r="E1596" s="237" t="s">
        <v>2113</v>
      </c>
      <c r="F1596" s="238" t="s">
        <v>2114</v>
      </c>
      <c r="G1596" s="239" t="s">
        <v>293</v>
      </c>
      <c r="H1596" s="240">
        <v>0.245</v>
      </c>
      <c r="I1596" s="241"/>
      <c r="J1596" s="242">
        <f>ROUND(I1596*H1596,2)</f>
        <v>0</v>
      </c>
      <c r="K1596" s="238" t="s">
        <v>190</v>
      </c>
      <c r="L1596" s="73"/>
      <c r="M1596" s="243" t="s">
        <v>21</v>
      </c>
      <c r="N1596" s="244" t="s">
        <v>47</v>
      </c>
      <c r="O1596" s="48"/>
      <c r="P1596" s="245">
        <f>O1596*H1596</f>
        <v>0</v>
      </c>
      <c r="Q1596" s="245">
        <v>0</v>
      </c>
      <c r="R1596" s="245">
        <f>Q1596*H1596</f>
        <v>0</v>
      </c>
      <c r="S1596" s="245">
        <v>0</v>
      </c>
      <c r="T1596" s="246">
        <f>S1596*H1596</f>
        <v>0</v>
      </c>
      <c r="AR1596" s="25" t="s">
        <v>284</v>
      </c>
      <c r="AT1596" s="25" t="s">
        <v>186</v>
      </c>
      <c r="AU1596" s="25" t="s">
        <v>85</v>
      </c>
      <c r="AY1596" s="25" t="s">
        <v>184</v>
      </c>
      <c r="BE1596" s="247">
        <f>IF(N1596="základní",J1596,0)</f>
        <v>0</v>
      </c>
      <c r="BF1596" s="247">
        <f>IF(N1596="snížená",J1596,0)</f>
        <v>0</v>
      </c>
      <c r="BG1596" s="247">
        <f>IF(N1596="zákl. přenesená",J1596,0)</f>
        <v>0</v>
      </c>
      <c r="BH1596" s="247">
        <f>IF(N1596="sníž. přenesená",J1596,0)</f>
        <v>0</v>
      </c>
      <c r="BI1596" s="247">
        <f>IF(N1596="nulová",J1596,0)</f>
        <v>0</v>
      </c>
      <c r="BJ1596" s="25" t="s">
        <v>83</v>
      </c>
      <c r="BK1596" s="247">
        <f>ROUND(I1596*H1596,2)</f>
        <v>0</v>
      </c>
      <c r="BL1596" s="25" t="s">
        <v>284</v>
      </c>
      <c r="BM1596" s="25" t="s">
        <v>2115</v>
      </c>
    </row>
    <row r="1597" s="1" customFormat="1">
      <c r="B1597" s="47"/>
      <c r="C1597" s="75"/>
      <c r="D1597" s="248" t="s">
        <v>193</v>
      </c>
      <c r="E1597" s="75"/>
      <c r="F1597" s="249" t="s">
        <v>2116</v>
      </c>
      <c r="G1597" s="75"/>
      <c r="H1597" s="75"/>
      <c r="I1597" s="204"/>
      <c r="J1597" s="75"/>
      <c r="K1597" s="75"/>
      <c r="L1597" s="73"/>
      <c r="M1597" s="250"/>
      <c r="N1597" s="48"/>
      <c r="O1597" s="48"/>
      <c r="P1597" s="48"/>
      <c r="Q1597" s="48"/>
      <c r="R1597" s="48"/>
      <c r="S1597" s="48"/>
      <c r="T1597" s="96"/>
      <c r="AT1597" s="25" t="s">
        <v>193</v>
      </c>
      <c r="AU1597" s="25" t="s">
        <v>85</v>
      </c>
    </row>
    <row r="1598" s="11" customFormat="1" ht="29.88" customHeight="1">
      <c r="B1598" s="220"/>
      <c r="C1598" s="221"/>
      <c r="D1598" s="222" t="s">
        <v>75</v>
      </c>
      <c r="E1598" s="234" t="s">
        <v>2117</v>
      </c>
      <c r="F1598" s="234" t="s">
        <v>2118</v>
      </c>
      <c r="G1598" s="221"/>
      <c r="H1598" s="221"/>
      <c r="I1598" s="224"/>
      <c r="J1598" s="235">
        <f>BK1598</f>
        <v>0</v>
      </c>
      <c r="K1598" s="221"/>
      <c r="L1598" s="226"/>
      <c r="M1598" s="227"/>
      <c r="N1598" s="228"/>
      <c r="O1598" s="228"/>
      <c r="P1598" s="229">
        <f>SUM(P1599:P1605)</f>
        <v>0</v>
      </c>
      <c r="Q1598" s="228"/>
      <c r="R1598" s="229">
        <f>SUM(R1599:R1605)</f>
        <v>0.0042000000000000006</v>
      </c>
      <c r="S1598" s="228"/>
      <c r="T1598" s="230">
        <f>SUM(T1599:T1605)</f>
        <v>0.18580000000000002</v>
      </c>
      <c r="AR1598" s="231" t="s">
        <v>85</v>
      </c>
      <c r="AT1598" s="232" t="s">
        <v>75</v>
      </c>
      <c r="AU1598" s="232" t="s">
        <v>83</v>
      </c>
      <c r="AY1598" s="231" t="s">
        <v>184</v>
      </c>
      <c r="BK1598" s="233">
        <f>SUM(BK1599:BK1605)</f>
        <v>0</v>
      </c>
    </row>
    <row r="1599" s="1" customFormat="1" ht="16.5" customHeight="1">
      <c r="B1599" s="47"/>
      <c r="C1599" s="236" t="s">
        <v>2119</v>
      </c>
      <c r="D1599" s="236" t="s">
        <v>186</v>
      </c>
      <c r="E1599" s="237" t="s">
        <v>2120</v>
      </c>
      <c r="F1599" s="238" t="s">
        <v>2121</v>
      </c>
      <c r="G1599" s="239" t="s">
        <v>370</v>
      </c>
      <c r="H1599" s="240">
        <v>15</v>
      </c>
      <c r="I1599" s="241"/>
      <c r="J1599" s="242">
        <f>ROUND(I1599*H1599,2)</f>
        <v>0</v>
      </c>
      <c r="K1599" s="238" t="s">
        <v>190</v>
      </c>
      <c r="L1599" s="73"/>
      <c r="M1599" s="243" t="s">
        <v>21</v>
      </c>
      <c r="N1599" s="244" t="s">
        <v>47</v>
      </c>
      <c r="O1599" s="48"/>
      <c r="P1599" s="245">
        <f>O1599*H1599</f>
        <v>0</v>
      </c>
      <c r="Q1599" s="245">
        <v>2.0000000000000002E-05</v>
      </c>
      <c r="R1599" s="245">
        <f>Q1599*H1599</f>
        <v>0.00030000000000000003</v>
      </c>
      <c r="S1599" s="245">
        <v>0.0032000000000000002</v>
      </c>
      <c r="T1599" s="246">
        <f>S1599*H1599</f>
        <v>0.048000000000000001</v>
      </c>
      <c r="AR1599" s="25" t="s">
        <v>284</v>
      </c>
      <c r="AT1599" s="25" t="s">
        <v>186</v>
      </c>
      <c r="AU1599" s="25" t="s">
        <v>85</v>
      </c>
      <c r="AY1599" s="25" t="s">
        <v>184</v>
      </c>
      <c r="BE1599" s="247">
        <f>IF(N1599="základní",J1599,0)</f>
        <v>0</v>
      </c>
      <c r="BF1599" s="247">
        <f>IF(N1599="snížená",J1599,0)</f>
        <v>0</v>
      </c>
      <c r="BG1599" s="247">
        <f>IF(N1599="zákl. přenesená",J1599,0)</f>
        <v>0</v>
      </c>
      <c r="BH1599" s="247">
        <f>IF(N1599="sníž. přenesená",J1599,0)</f>
        <v>0</v>
      </c>
      <c r="BI1599" s="247">
        <f>IF(N1599="nulová",J1599,0)</f>
        <v>0</v>
      </c>
      <c r="BJ1599" s="25" t="s">
        <v>83</v>
      </c>
      <c r="BK1599" s="247">
        <f>ROUND(I1599*H1599,2)</f>
        <v>0</v>
      </c>
      <c r="BL1599" s="25" t="s">
        <v>284</v>
      </c>
      <c r="BM1599" s="25" t="s">
        <v>2122</v>
      </c>
    </row>
    <row r="1600" s="12" customFormat="1">
      <c r="B1600" s="251"/>
      <c r="C1600" s="252"/>
      <c r="D1600" s="248" t="s">
        <v>195</v>
      </c>
      <c r="E1600" s="253" t="s">
        <v>21</v>
      </c>
      <c r="F1600" s="254" t="s">
        <v>2123</v>
      </c>
      <c r="G1600" s="252"/>
      <c r="H1600" s="255">
        <v>15</v>
      </c>
      <c r="I1600" s="256"/>
      <c r="J1600" s="252"/>
      <c r="K1600" s="252"/>
      <c r="L1600" s="257"/>
      <c r="M1600" s="258"/>
      <c r="N1600" s="259"/>
      <c r="O1600" s="259"/>
      <c r="P1600" s="259"/>
      <c r="Q1600" s="259"/>
      <c r="R1600" s="259"/>
      <c r="S1600" s="259"/>
      <c r="T1600" s="260"/>
      <c r="AT1600" s="261" t="s">
        <v>195</v>
      </c>
      <c r="AU1600" s="261" t="s">
        <v>85</v>
      </c>
      <c r="AV1600" s="12" t="s">
        <v>85</v>
      </c>
      <c r="AW1600" s="12" t="s">
        <v>39</v>
      </c>
      <c r="AX1600" s="12" t="s">
        <v>83</v>
      </c>
      <c r="AY1600" s="261" t="s">
        <v>184</v>
      </c>
    </row>
    <row r="1601" s="1" customFormat="1" ht="16.5" customHeight="1">
      <c r="B1601" s="47"/>
      <c r="C1601" s="236" t="s">
        <v>2124</v>
      </c>
      <c r="D1601" s="236" t="s">
        <v>186</v>
      </c>
      <c r="E1601" s="237" t="s">
        <v>2125</v>
      </c>
      <c r="F1601" s="238" t="s">
        <v>2126</v>
      </c>
      <c r="G1601" s="239" t="s">
        <v>370</v>
      </c>
      <c r="H1601" s="240">
        <v>130</v>
      </c>
      <c r="I1601" s="241"/>
      <c r="J1601" s="242">
        <f>ROUND(I1601*H1601,2)</f>
        <v>0</v>
      </c>
      <c r="K1601" s="238" t="s">
        <v>190</v>
      </c>
      <c r="L1601" s="73"/>
      <c r="M1601" s="243" t="s">
        <v>21</v>
      </c>
      <c r="N1601" s="244" t="s">
        <v>47</v>
      </c>
      <c r="O1601" s="48"/>
      <c r="P1601" s="245">
        <f>O1601*H1601</f>
        <v>0</v>
      </c>
      <c r="Q1601" s="245">
        <v>3.0000000000000001E-05</v>
      </c>
      <c r="R1601" s="245">
        <f>Q1601*H1601</f>
        <v>0.0039000000000000003</v>
      </c>
      <c r="S1601" s="245">
        <v>0.00106</v>
      </c>
      <c r="T1601" s="246">
        <f>S1601*H1601</f>
        <v>0.13780000000000001</v>
      </c>
      <c r="AR1601" s="25" t="s">
        <v>284</v>
      </c>
      <c r="AT1601" s="25" t="s">
        <v>186</v>
      </c>
      <c r="AU1601" s="25" t="s">
        <v>85</v>
      </c>
      <c r="AY1601" s="25" t="s">
        <v>184</v>
      </c>
      <c r="BE1601" s="247">
        <f>IF(N1601="základní",J1601,0)</f>
        <v>0</v>
      </c>
      <c r="BF1601" s="247">
        <f>IF(N1601="snížená",J1601,0)</f>
        <v>0</v>
      </c>
      <c r="BG1601" s="247">
        <f>IF(N1601="zákl. přenesená",J1601,0)</f>
        <v>0</v>
      </c>
      <c r="BH1601" s="247">
        <f>IF(N1601="sníž. přenesená",J1601,0)</f>
        <v>0</v>
      </c>
      <c r="BI1601" s="247">
        <f>IF(N1601="nulová",J1601,0)</f>
        <v>0</v>
      </c>
      <c r="BJ1601" s="25" t="s">
        <v>83</v>
      </c>
      <c r="BK1601" s="247">
        <f>ROUND(I1601*H1601,2)</f>
        <v>0</v>
      </c>
      <c r="BL1601" s="25" t="s">
        <v>284</v>
      </c>
      <c r="BM1601" s="25" t="s">
        <v>2127</v>
      </c>
    </row>
    <row r="1602" s="12" customFormat="1">
      <c r="B1602" s="251"/>
      <c r="C1602" s="252"/>
      <c r="D1602" s="248" t="s">
        <v>195</v>
      </c>
      <c r="E1602" s="253" t="s">
        <v>21</v>
      </c>
      <c r="F1602" s="254" t="s">
        <v>2128</v>
      </c>
      <c r="G1602" s="252"/>
      <c r="H1602" s="255">
        <v>60</v>
      </c>
      <c r="I1602" s="256"/>
      <c r="J1602" s="252"/>
      <c r="K1602" s="252"/>
      <c r="L1602" s="257"/>
      <c r="M1602" s="258"/>
      <c r="N1602" s="259"/>
      <c r="O1602" s="259"/>
      <c r="P1602" s="259"/>
      <c r="Q1602" s="259"/>
      <c r="R1602" s="259"/>
      <c r="S1602" s="259"/>
      <c r="T1602" s="260"/>
      <c r="AT1602" s="261" t="s">
        <v>195</v>
      </c>
      <c r="AU1602" s="261" t="s">
        <v>85</v>
      </c>
      <c r="AV1602" s="12" t="s">
        <v>85</v>
      </c>
      <c r="AW1602" s="12" t="s">
        <v>39</v>
      </c>
      <c r="AX1602" s="12" t="s">
        <v>76</v>
      </c>
      <c r="AY1602" s="261" t="s">
        <v>184</v>
      </c>
    </row>
    <row r="1603" s="12" customFormat="1">
      <c r="B1603" s="251"/>
      <c r="C1603" s="252"/>
      <c r="D1603" s="248" t="s">
        <v>195</v>
      </c>
      <c r="E1603" s="253" t="s">
        <v>21</v>
      </c>
      <c r="F1603" s="254" t="s">
        <v>2129</v>
      </c>
      <c r="G1603" s="252"/>
      <c r="H1603" s="255">
        <v>70</v>
      </c>
      <c r="I1603" s="256"/>
      <c r="J1603" s="252"/>
      <c r="K1603" s="252"/>
      <c r="L1603" s="257"/>
      <c r="M1603" s="258"/>
      <c r="N1603" s="259"/>
      <c r="O1603" s="259"/>
      <c r="P1603" s="259"/>
      <c r="Q1603" s="259"/>
      <c r="R1603" s="259"/>
      <c r="S1603" s="259"/>
      <c r="T1603" s="260"/>
      <c r="AT1603" s="261" t="s">
        <v>195</v>
      </c>
      <c r="AU1603" s="261" t="s">
        <v>85</v>
      </c>
      <c r="AV1603" s="12" t="s">
        <v>85</v>
      </c>
      <c r="AW1603" s="12" t="s">
        <v>39</v>
      </c>
      <c r="AX1603" s="12" t="s">
        <v>76</v>
      </c>
      <c r="AY1603" s="261" t="s">
        <v>184</v>
      </c>
    </row>
    <row r="1604" s="14" customFormat="1">
      <c r="B1604" s="272"/>
      <c r="C1604" s="273"/>
      <c r="D1604" s="248" t="s">
        <v>195</v>
      </c>
      <c r="E1604" s="274" t="s">
        <v>21</v>
      </c>
      <c r="F1604" s="275" t="s">
        <v>211</v>
      </c>
      <c r="G1604" s="273"/>
      <c r="H1604" s="276">
        <v>130</v>
      </c>
      <c r="I1604" s="277"/>
      <c r="J1604" s="273"/>
      <c r="K1604" s="273"/>
      <c r="L1604" s="278"/>
      <c r="M1604" s="279"/>
      <c r="N1604" s="280"/>
      <c r="O1604" s="280"/>
      <c r="P1604" s="280"/>
      <c r="Q1604" s="280"/>
      <c r="R1604" s="280"/>
      <c r="S1604" s="280"/>
      <c r="T1604" s="281"/>
      <c r="AT1604" s="282" t="s">
        <v>195</v>
      </c>
      <c r="AU1604" s="282" t="s">
        <v>85</v>
      </c>
      <c r="AV1604" s="14" t="s">
        <v>191</v>
      </c>
      <c r="AW1604" s="14" t="s">
        <v>39</v>
      </c>
      <c r="AX1604" s="14" t="s">
        <v>83</v>
      </c>
      <c r="AY1604" s="282" t="s">
        <v>184</v>
      </c>
    </row>
    <row r="1605" s="1" customFormat="1" ht="25.5" customHeight="1">
      <c r="B1605" s="47"/>
      <c r="C1605" s="236" t="s">
        <v>2130</v>
      </c>
      <c r="D1605" s="236" t="s">
        <v>186</v>
      </c>
      <c r="E1605" s="237" t="s">
        <v>2131</v>
      </c>
      <c r="F1605" s="238" t="s">
        <v>2132</v>
      </c>
      <c r="G1605" s="239" t="s">
        <v>293</v>
      </c>
      <c r="H1605" s="240">
        <v>0.186</v>
      </c>
      <c r="I1605" s="241"/>
      <c r="J1605" s="242">
        <f>ROUND(I1605*H1605,2)</f>
        <v>0</v>
      </c>
      <c r="K1605" s="238" t="s">
        <v>190</v>
      </c>
      <c r="L1605" s="73"/>
      <c r="M1605" s="243" t="s">
        <v>21</v>
      </c>
      <c r="N1605" s="244" t="s">
        <v>47</v>
      </c>
      <c r="O1605" s="48"/>
      <c r="P1605" s="245">
        <f>O1605*H1605</f>
        <v>0</v>
      </c>
      <c r="Q1605" s="245">
        <v>0</v>
      </c>
      <c r="R1605" s="245">
        <f>Q1605*H1605</f>
        <v>0</v>
      </c>
      <c r="S1605" s="245">
        <v>0</v>
      </c>
      <c r="T1605" s="246">
        <f>S1605*H1605</f>
        <v>0</v>
      </c>
      <c r="AR1605" s="25" t="s">
        <v>284</v>
      </c>
      <c r="AT1605" s="25" t="s">
        <v>186</v>
      </c>
      <c r="AU1605" s="25" t="s">
        <v>85</v>
      </c>
      <c r="AY1605" s="25" t="s">
        <v>184</v>
      </c>
      <c r="BE1605" s="247">
        <f>IF(N1605="základní",J1605,0)</f>
        <v>0</v>
      </c>
      <c r="BF1605" s="247">
        <f>IF(N1605="snížená",J1605,0)</f>
        <v>0</v>
      </c>
      <c r="BG1605" s="247">
        <f>IF(N1605="zákl. přenesená",J1605,0)</f>
        <v>0</v>
      </c>
      <c r="BH1605" s="247">
        <f>IF(N1605="sníž. přenesená",J1605,0)</f>
        <v>0</v>
      </c>
      <c r="BI1605" s="247">
        <f>IF(N1605="nulová",J1605,0)</f>
        <v>0</v>
      </c>
      <c r="BJ1605" s="25" t="s">
        <v>83</v>
      </c>
      <c r="BK1605" s="247">
        <f>ROUND(I1605*H1605,2)</f>
        <v>0</v>
      </c>
      <c r="BL1605" s="25" t="s">
        <v>284</v>
      </c>
      <c r="BM1605" s="25" t="s">
        <v>2133</v>
      </c>
    </row>
    <row r="1606" s="11" customFormat="1" ht="29.88" customHeight="1">
      <c r="B1606" s="220"/>
      <c r="C1606" s="221"/>
      <c r="D1606" s="222" t="s">
        <v>75</v>
      </c>
      <c r="E1606" s="234" t="s">
        <v>2134</v>
      </c>
      <c r="F1606" s="234" t="s">
        <v>2135</v>
      </c>
      <c r="G1606" s="221"/>
      <c r="H1606" s="221"/>
      <c r="I1606" s="224"/>
      <c r="J1606" s="235">
        <f>BK1606</f>
        <v>0</v>
      </c>
      <c r="K1606" s="221"/>
      <c r="L1606" s="226"/>
      <c r="M1606" s="227"/>
      <c r="N1606" s="228"/>
      <c r="O1606" s="228"/>
      <c r="P1606" s="229">
        <f>SUM(P1607:P1613)</f>
        <v>0</v>
      </c>
      <c r="Q1606" s="228"/>
      <c r="R1606" s="229">
        <f>SUM(R1607:R1613)</f>
        <v>0.00088000000000000003</v>
      </c>
      <c r="S1606" s="228"/>
      <c r="T1606" s="230">
        <f>SUM(T1607:T1613)</f>
        <v>0.27423000000000003</v>
      </c>
      <c r="AR1606" s="231" t="s">
        <v>85</v>
      </c>
      <c r="AT1606" s="232" t="s">
        <v>75</v>
      </c>
      <c r="AU1606" s="232" t="s">
        <v>83</v>
      </c>
      <c r="AY1606" s="231" t="s">
        <v>184</v>
      </c>
      <c r="BK1606" s="233">
        <f>SUM(BK1607:BK1613)</f>
        <v>0</v>
      </c>
    </row>
    <row r="1607" s="1" customFormat="1" ht="16.5" customHeight="1">
      <c r="B1607" s="47"/>
      <c r="C1607" s="236" t="s">
        <v>2136</v>
      </c>
      <c r="D1607" s="236" t="s">
        <v>186</v>
      </c>
      <c r="E1607" s="237" t="s">
        <v>2137</v>
      </c>
      <c r="F1607" s="238" t="s">
        <v>2138</v>
      </c>
      <c r="G1607" s="239" t="s">
        <v>189</v>
      </c>
      <c r="H1607" s="240">
        <v>11</v>
      </c>
      <c r="I1607" s="241"/>
      <c r="J1607" s="242">
        <f>ROUND(I1607*H1607,2)</f>
        <v>0</v>
      </c>
      <c r="K1607" s="238" t="s">
        <v>190</v>
      </c>
      <c r="L1607" s="73"/>
      <c r="M1607" s="243" t="s">
        <v>21</v>
      </c>
      <c r="N1607" s="244" t="s">
        <v>47</v>
      </c>
      <c r="O1607" s="48"/>
      <c r="P1607" s="245">
        <f>O1607*H1607</f>
        <v>0</v>
      </c>
      <c r="Q1607" s="245">
        <v>8.0000000000000007E-05</v>
      </c>
      <c r="R1607" s="245">
        <f>Q1607*H1607</f>
        <v>0.00088000000000000003</v>
      </c>
      <c r="S1607" s="245">
        <v>0.024930000000000001</v>
      </c>
      <c r="T1607" s="246">
        <f>S1607*H1607</f>
        <v>0.27423000000000003</v>
      </c>
      <c r="AR1607" s="25" t="s">
        <v>284</v>
      </c>
      <c r="AT1607" s="25" t="s">
        <v>186</v>
      </c>
      <c r="AU1607" s="25" t="s">
        <v>85</v>
      </c>
      <c r="AY1607" s="25" t="s">
        <v>184</v>
      </c>
      <c r="BE1607" s="247">
        <f>IF(N1607="základní",J1607,0)</f>
        <v>0</v>
      </c>
      <c r="BF1607" s="247">
        <f>IF(N1607="snížená",J1607,0)</f>
        <v>0</v>
      </c>
      <c r="BG1607" s="247">
        <f>IF(N1607="zákl. přenesená",J1607,0)</f>
        <v>0</v>
      </c>
      <c r="BH1607" s="247">
        <f>IF(N1607="sníž. přenesená",J1607,0)</f>
        <v>0</v>
      </c>
      <c r="BI1607" s="247">
        <f>IF(N1607="nulová",J1607,0)</f>
        <v>0</v>
      </c>
      <c r="BJ1607" s="25" t="s">
        <v>83</v>
      </c>
      <c r="BK1607" s="247">
        <f>ROUND(I1607*H1607,2)</f>
        <v>0</v>
      </c>
      <c r="BL1607" s="25" t="s">
        <v>284</v>
      </c>
      <c r="BM1607" s="25" t="s">
        <v>2139</v>
      </c>
    </row>
    <row r="1608" s="13" customFormat="1">
      <c r="B1608" s="262"/>
      <c r="C1608" s="263"/>
      <c r="D1608" s="248" t="s">
        <v>195</v>
      </c>
      <c r="E1608" s="264" t="s">
        <v>21</v>
      </c>
      <c r="F1608" s="265" t="s">
        <v>216</v>
      </c>
      <c r="G1608" s="263"/>
      <c r="H1608" s="264" t="s">
        <v>21</v>
      </c>
      <c r="I1608" s="266"/>
      <c r="J1608" s="263"/>
      <c r="K1608" s="263"/>
      <c r="L1608" s="267"/>
      <c r="M1608" s="268"/>
      <c r="N1608" s="269"/>
      <c r="O1608" s="269"/>
      <c r="P1608" s="269"/>
      <c r="Q1608" s="269"/>
      <c r="R1608" s="269"/>
      <c r="S1608" s="269"/>
      <c r="T1608" s="270"/>
      <c r="AT1608" s="271" t="s">
        <v>195</v>
      </c>
      <c r="AU1608" s="271" t="s">
        <v>85</v>
      </c>
      <c r="AV1608" s="13" t="s">
        <v>83</v>
      </c>
      <c r="AW1608" s="13" t="s">
        <v>39</v>
      </c>
      <c r="AX1608" s="13" t="s">
        <v>76</v>
      </c>
      <c r="AY1608" s="271" t="s">
        <v>184</v>
      </c>
    </row>
    <row r="1609" s="12" customFormat="1">
      <c r="B1609" s="251"/>
      <c r="C1609" s="252"/>
      <c r="D1609" s="248" t="s">
        <v>195</v>
      </c>
      <c r="E1609" s="253" t="s">
        <v>21</v>
      </c>
      <c r="F1609" s="254" t="s">
        <v>256</v>
      </c>
      <c r="G1609" s="252"/>
      <c r="H1609" s="255">
        <v>10</v>
      </c>
      <c r="I1609" s="256"/>
      <c r="J1609" s="252"/>
      <c r="K1609" s="252"/>
      <c r="L1609" s="257"/>
      <c r="M1609" s="258"/>
      <c r="N1609" s="259"/>
      <c r="O1609" s="259"/>
      <c r="P1609" s="259"/>
      <c r="Q1609" s="259"/>
      <c r="R1609" s="259"/>
      <c r="S1609" s="259"/>
      <c r="T1609" s="260"/>
      <c r="AT1609" s="261" t="s">
        <v>195</v>
      </c>
      <c r="AU1609" s="261" t="s">
        <v>85</v>
      </c>
      <c r="AV1609" s="12" t="s">
        <v>85</v>
      </c>
      <c r="AW1609" s="12" t="s">
        <v>39</v>
      </c>
      <c r="AX1609" s="12" t="s">
        <v>76</v>
      </c>
      <c r="AY1609" s="261" t="s">
        <v>184</v>
      </c>
    </row>
    <row r="1610" s="13" customFormat="1">
      <c r="B1610" s="262"/>
      <c r="C1610" s="263"/>
      <c r="D1610" s="248" t="s">
        <v>195</v>
      </c>
      <c r="E1610" s="264" t="s">
        <v>21</v>
      </c>
      <c r="F1610" s="265" t="s">
        <v>1282</v>
      </c>
      <c r="G1610" s="263"/>
      <c r="H1610" s="264" t="s">
        <v>21</v>
      </c>
      <c r="I1610" s="266"/>
      <c r="J1610" s="263"/>
      <c r="K1610" s="263"/>
      <c r="L1610" s="267"/>
      <c r="M1610" s="268"/>
      <c r="N1610" s="269"/>
      <c r="O1610" s="269"/>
      <c r="P1610" s="269"/>
      <c r="Q1610" s="269"/>
      <c r="R1610" s="269"/>
      <c r="S1610" s="269"/>
      <c r="T1610" s="270"/>
      <c r="AT1610" s="271" t="s">
        <v>195</v>
      </c>
      <c r="AU1610" s="271" t="s">
        <v>85</v>
      </c>
      <c r="AV1610" s="13" t="s">
        <v>83</v>
      </c>
      <c r="AW1610" s="13" t="s">
        <v>39</v>
      </c>
      <c r="AX1610" s="13" t="s">
        <v>76</v>
      </c>
      <c r="AY1610" s="271" t="s">
        <v>184</v>
      </c>
    </row>
    <row r="1611" s="12" customFormat="1">
      <c r="B1611" s="251"/>
      <c r="C1611" s="252"/>
      <c r="D1611" s="248" t="s">
        <v>195</v>
      </c>
      <c r="E1611" s="253" t="s">
        <v>21</v>
      </c>
      <c r="F1611" s="254" t="s">
        <v>83</v>
      </c>
      <c r="G1611" s="252"/>
      <c r="H1611" s="255">
        <v>1</v>
      </c>
      <c r="I1611" s="256"/>
      <c r="J1611" s="252"/>
      <c r="K1611" s="252"/>
      <c r="L1611" s="257"/>
      <c r="M1611" s="258"/>
      <c r="N1611" s="259"/>
      <c r="O1611" s="259"/>
      <c r="P1611" s="259"/>
      <c r="Q1611" s="259"/>
      <c r="R1611" s="259"/>
      <c r="S1611" s="259"/>
      <c r="T1611" s="260"/>
      <c r="AT1611" s="261" t="s">
        <v>195</v>
      </c>
      <c r="AU1611" s="261" t="s">
        <v>85</v>
      </c>
      <c r="AV1611" s="12" t="s">
        <v>85</v>
      </c>
      <c r="AW1611" s="12" t="s">
        <v>39</v>
      </c>
      <c r="AX1611" s="12" t="s">
        <v>76</v>
      </c>
      <c r="AY1611" s="261" t="s">
        <v>184</v>
      </c>
    </row>
    <row r="1612" s="14" customFormat="1">
      <c r="B1612" s="272"/>
      <c r="C1612" s="273"/>
      <c r="D1612" s="248" t="s">
        <v>195</v>
      </c>
      <c r="E1612" s="274" t="s">
        <v>21</v>
      </c>
      <c r="F1612" s="275" t="s">
        <v>211</v>
      </c>
      <c r="G1612" s="273"/>
      <c r="H1612" s="276">
        <v>11</v>
      </c>
      <c r="I1612" s="277"/>
      <c r="J1612" s="273"/>
      <c r="K1612" s="273"/>
      <c r="L1612" s="278"/>
      <c r="M1612" s="279"/>
      <c r="N1612" s="280"/>
      <c r="O1612" s="280"/>
      <c r="P1612" s="280"/>
      <c r="Q1612" s="280"/>
      <c r="R1612" s="280"/>
      <c r="S1612" s="280"/>
      <c r="T1612" s="281"/>
      <c r="AT1612" s="282" t="s">
        <v>195</v>
      </c>
      <c r="AU1612" s="282" t="s">
        <v>85</v>
      </c>
      <c r="AV1612" s="14" t="s">
        <v>191</v>
      </c>
      <c r="AW1612" s="14" t="s">
        <v>39</v>
      </c>
      <c r="AX1612" s="14" t="s">
        <v>83</v>
      </c>
      <c r="AY1612" s="282" t="s">
        <v>184</v>
      </c>
    </row>
    <row r="1613" s="1" customFormat="1" ht="25.5" customHeight="1">
      <c r="B1613" s="47"/>
      <c r="C1613" s="236" t="s">
        <v>2140</v>
      </c>
      <c r="D1613" s="236" t="s">
        <v>186</v>
      </c>
      <c r="E1613" s="237" t="s">
        <v>2141</v>
      </c>
      <c r="F1613" s="238" t="s">
        <v>2142</v>
      </c>
      <c r="G1613" s="239" t="s">
        <v>293</v>
      </c>
      <c r="H1613" s="240">
        <v>0.27400000000000002</v>
      </c>
      <c r="I1613" s="241"/>
      <c r="J1613" s="242">
        <f>ROUND(I1613*H1613,2)</f>
        <v>0</v>
      </c>
      <c r="K1613" s="238" t="s">
        <v>190</v>
      </c>
      <c r="L1613" s="73"/>
      <c r="M1613" s="243" t="s">
        <v>21</v>
      </c>
      <c r="N1613" s="244" t="s">
        <v>47</v>
      </c>
      <c r="O1613" s="48"/>
      <c r="P1613" s="245">
        <f>O1613*H1613</f>
        <v>0</v>
      </c>
      <c r="Q1613" s="245">
        <v>0</v>
      </c>
      <c r="R1613" s="245">
        <f>Q1613*H1613</f>
        <v>0</v>
      </c>
      <c r="S1613" s="245">
        <v>0</v>
      </c>
      <c r="T1613" s="246">
        <f>S1613*H1613</f>
        <v>0</v>
      </c>
      <c r="AR1613" s="25" t="s">
        <v>284</v>
      </c>
      <c r="AT1613" s="25" t="s">
        <v>186</v>
      </c>
      <c r="AU1613" s="25" t="s">
        <v>85</v>
      </c>
      <c r="AY1613" s="25" t="s">
        <v>184</v>
      </c>
      <c r="BE1613" s="247">
        <f>IF(N1613="základní",J1613,0)</f>
        <v>0</v>
      </c>
      <c r="BF1613" s="247">
        <f>IF(N1613="snížená",J1613,0)</f>
        <v>0</v>
      </c>
      <c r="BG1613" s="247">
        <f>IF(N1613="zákl. přenesená",J1613,0)</f>
        <v>0</v>
      </c>
      <c r="BH1613" s="247">
        <f>IF(N1613="sníž. přenesená",J1613,0)</f>
        <v>0</v>
      </c>
      <c r="BI1613" s="247">
        <f>IF(N1613="nulová",J1613,0)</f>
        <v>0</v>
      </c>
      <c r="BJ1613" s="25" t="s">
        <v>83</v>
      </c>
      <c r="BK1613" s="247">
        <f>ROUND(I1613*H1613,2)</f>
        <v>0</v>
      </c>
      <c r="BL1613" s="25" t="s">
        <v>284</v>
      </c>
      <c r="BM1613" s="25" t="s">
        <v>2143</v>
      </c>
    </row>
    <row r="1614" s="11" customFormat="1" ht="29.88" customHeight="1">
      <c r="B1614" s="220"/>
      <c r="C1614" s="221"/>
      <c r="D1614" s="222" t="s">
        <v>75</v>
      </c>
      <c r="E1614" s="234" t="s">
        <v>2144</v>
      </c>
      <c r="F1614" s="234" t="s">
        <v>2145</v>
      </c>
      <c r="G1614" s="221"/>
      <c r="H1614" s="221"/>
      <c r="I1614" s="224"/>
      <c r="J1614" s="235">
        <f>BK1614</f>
        <v>0</v>
      </c>
      <c r="K1614" s="221"/>
      <c r="L1614" s="226"/>
      <c r="M1614" s="227"/>
      <c r="N1614" s="228"/>
      <c r="O1614" s="228"/>
      <c r="P1614" s="229">
        <f>SUM(P1615:P2037)</f>
        <v>0</v>
      </c>
      <c r="Q1614" s="228"/>
      <c r="R1614" s="229">
        <f>SUM(R1615:R2037)</f>
        <v>52.349456249999989</v>
      </c>
      <c r="S1614" s="228"/>
      <c r="T1614" s="230">
        <f>SUM(T1615:T2037)</f>
        <v>27.178163720000004</v>
      </c>
      <c r="AR1614" s="231" t="s">
        <v>85</v>
      </c>
      <c r="AT1614" s="232" t="s">
        <v>75</v>
      </c>
      <c r="AU1614" s="232" t="s">
        <v>83</v>
      </c>
      <c r="AY1614" s="231" t="s">
        <v>184</v>
      </c>
      <c r="BK1614" s="233">
        <f>SUM(BK1615:BK2037)</f>
        <v>0</v>
      </c>
    </row>
    <row r="1615" s="1" customFormat="1" ht="38.25" customHeight="1">
      <c r="B1615" s="47"/>
      <c r="C1615" s="236" t="s">
        <v>2146</v>
      </c>
      <c r="D1615" s="236" t="s">
        <v>186</v>
      </c>
      <c r="E1615" s="237" t="s">
        <v>2147</v>
      </c>
      <c r="F1615" s="238" t="s">
        <v>2148</v>
      </c>
      <c r="G1615" s="239" t="s">
        <v>204</v>
      </c>
      <c r="H1615" s="240">
        <v>60.445</v>
      </c>
      <c r="I1615" s="241"/>
      <c r="J1615" s="242">
        <f>ROUND(I1615*H1615,2)</f>
        <v>0</v>
      </c>
      <c r="K1615" s="238" t="s">
        <v>190</v>
      </c>
      <c r="L1615" s="73"/>
      <c r="M1615" s="243" t="s">
        <v>21</v>
      </c>
      <c r="N1615" s="244" t="s">
        <v>47</v>
      </c>
      <c r="O1615" s="48"/>
      <c r="P1615" s="245">
        <f>O1615*H1615</f>
        <v>0</v>
      </c>
      <c r="Q1615" s="245">
        <v>0.00108</v>
      </c>
      <c r="R1615" s="245">
        <f>Q1615*H1615</f>
        <v>0.065280600000000008</v>
      </c>
      <c r="S1615" s="245">
        <v>0</v>
      </c>
      <c r="T1615" s="246">
        <f>S1615*H1615</f>
        <v>0</v>
      </c>
      <c r="AR1615" s="25" t="s">
        <v>284</v>
      </c>
      <c r="AT1615" s="25" t="s">
        <v>186</v>
      </c>
      <c r="AU1615" s="25" t="s">
        <v>85</v>
      </c>
      <c r="AY1615" s="25" t="s">
        <v>184</v>
      </c>
      <c r="BE1615" s="247">
        <f>IF(N1615="základní",J1615,0)</f>
        <v>0</v>
      </c>
      <c r="BF1615" s="247">
        <f>IF(N1615="snížená",J1615,0)</f>
        <v>0</v>
      </c>
      <c r="BG1615" s="247">
        <f>IF(N1615="zákl. přenesená",J1615,0)</f>
        <v>0</v>
      </c>
      <c r="BH1615" s="247">
        <f>IF(N1615="sníž. přenesená",J1615,0)</f>
        <v>0</v>
      </c>
      <c r="BI1615" s="247">
        <f>IF(N1615="nulová",J1615,0)</f>
        <v>0</v>
      </c>
      <c r="BJ1615" s="25" t="s">
        <v>83</v>
      </c>
      <c r="BK1615" s="247">
        <f>ROUND(I1615*H1615,2)</f>
        <v>0</v>
      </c>
      <c r="BL1615" s="25" t="s">
        <v>284</v>
      </c>
      <c r="BM1615" s="25" t="s">
        <v>2149</v>
      </c>
    </row>
    <row r="1616" s="1" customFormat="1">
      <c r="B1616" s="47"/>
      <c r="C1616" s="75"/>
      <c r="D1616" s="248" t="s">
        <v>193</v>
      </c>
      <c r="E1616" s="75"/>
      <c r="F1616" s="249" t="s">
        <v>2150</v>
      </c>
      <c r="G1616" s="75"/>
      <c r="H1616" s="75"/>
      <c r="I1616" s="204"/>
      <c r="J1616" s="75"/>
      <c r="K1616" s="75"/>
      <c r="L1616" s="73"/>
      <c r="M1616" s="250"/>
      <c r="N1616" s="48"/>
      <c r="O1616" s="48"/>
      <c r="P1616" s="48"/>
      <c r="Q1616" s="48"/>
      <c r="R1616" s="48"/>
      <c r="S1616" s="48"/>
      <c r="T1616" s="96"/>
      <c r="AT1616" s="25" t="s">
        <v>193</v>
      </c>
      <c r="AU1616" s="25" t="s">
        <v>85</v>
      </c>
    </row>
    <row r="1617" s="12" customFormat="1">
      <c r="B1617" s="251"/>
      <c r="C1617" s="252"/>
      <c r="D1617" s="248" t="s">
        <v>195</v>
      </c>
      <c r="E1617" s="253" t="s">
        <v>21</v>
      </c>
      <c r="F1617" s="254" t="s">
        <v>2151</v>
      </c>
      <c r="G1617" s="252"/>
      <c r="H1617" s="255">
        <v>9.0630000000000006</v>
      </c>
      <c r="I1617" s="256"/>
      <c r="J1617" s="252"/>
      <c r="K1617" s="252"/>
      <c r="L1617" s="257"/>
      <c r="M1617" s="258"/>
      <c r="N1617" s="259"/>
      <c r="O1617" s="259"/>
      <c r="P1617" s="259"/>
      <c r="Q1617" s="259"/>
      <c r="R1617" s="259"/>
      <c r="S1617" s="259"/>
      <c r="T1617" s="260"/>
      <c r="AT1617" s="261" t="s">
        <v>195</v>
      </c>
      <c r="AU1617" s="261" t="s">
        <v>85</v>
      </c>
      <c r="AV1617" s="12" t="s">
        <v>85</v>
      </c>
      <c r="AW1617" s="12" t="s">
        <v>39</v>
      </c>
      <c r="AX1617" s="12" t="s">
        <v>76</v>
      </c>
      <c r="AY1617" s="261" t="s">
        <v>184</v>
      </c>
    </row>
    <row r="1618" s="12" customFormat="1">
      <c r="B1618" s="251"/>
      <c r="C1618" s="252"/>
      <c r="D1618" s="248" t="s">
        <v>195</v>
      </c>
      <c r="E1618" s="253" t="s">
        <v>21</v>
      </c>
      <c r="F1618" s="254" t="s">
        <v>2152</v>
      </c>
      <c r="G1618" s="252"/>
      <c r="H1618" s="255">
        <v>33.715000000000003</v>
      </c>
      <c r="I1618" s="256"/>
      <c r="J1618" s="252"/>
      <c r="K1618" s="252"/>
      <c r="L1618" s="257"/>
      <c r="M1618" s="258"/>
      <c r="N1618" s="259"/>
      <c r="O1618" s="259"/>
      <c r="P1618" s="259"/>
      <c r="Q1618" s="259"/>
      <c r="R1618" s="259"/>
      <c r="S1618" s="259"/>
      <c r="T1618" s="260"/>
      <c r="AT1618" s="261" t="s">
        <v>195</v>
      </c>
      <c r="AU1618" s="261" t="s">
        <v>85</v>
      </c>
      <c r="AV1618" s="12" t="s">
        <v>85</v>
      </c>
      <c r="AW1618" s="12" t="s">
        <v>39</v>
      </c>
      <c r="AX1618" s="12" t="s">
        <v>76</v>
      </c>
      <c r="AY1618" s="261" t="s">
        <v>184</v>
      </c>
    </row>
    <row r="1619" s="12" customFormat="1">
      <c r="B1619" s="251"/>
      <c r="C1619" s="252"/>
      <c r="D1619" s="248" t="s">
        <v>195</v>
      </c>
      <c r="E1619" s="253" t="s">
        <v>21</v>
      </c>
      <c r="F1619" s="254" t="s">
        <v>2153</v>
      </c>
      <c r="G1619" s="252"/>
      <c r="H1619" s="255">
        <v>17.667000000000002</v>
      </c>
      <c r="I1619" s="256"/>
      <c r="J1619" s="252"/>
      <c r="K1619" s="252"/>
      <c r="L1619" s="257"/>
      <c r="M1619" s="258"/>
      <c r="N1619" s="259"/>
      <c r="O1619" s="259"/>
      <c r="P1619" s="259"/>
      <c r="Q1619" s="259"/>
      <c r="R1619" s="259"/>
      <c r="S1619" s="259"/>
      <c r="T1619" s="260"/>
      <c r="AT1619" s="261" t="s">
        <v>195</v>
      </c>
      <c r="AU1619" s="261" t="s">
        <v>85</v>
      </c>
      <c r="AV1619" s="12" t="s">
        <v>85</v>
      </c>
      <c r="AW1619" s="12" t="s">
        <v>39</v>
      </c>
      <c r="AX1619" s="12" t="s">
        <v>76</v>
      </c>
      <c r="AY1619" s="261" t="s">
        <v>184</v>
      </c>
    </row>
    <row r="1620" s="14" customFormat="1">
      <c r="B1620" s="272"/>
      <c r="C1620" s="273"/>
      <c r="D1620" s="248" t="s">
        <v>195</v>
      </c>
      <c r="E1620" s="274" t="s">
        <v>21</v>
      </c>
      <c r="F1620" s="275" t="s">
        <v>211</v>
      </c>
      <c r="G1620" s="273"/>
      <c r="H1620" s="276">
        <v>60.445</v>
      </c>
      <c r="I1620" s="277"/>
      <c r="J1620" s="273"/>
      <c r="K1620" s="273"/>
      <c r="L1620" s="278"/>
      <c r="M1620" s="279"/>
      <c r="N1620" s="280"/>
      <c r="O1620" s="280"/>
      <c r="P1620" s="280"/>
      <c r="Q1620" s="280"/>
      <c r="R1620" s="280"/>
      <c r="S1620" s="280"/>
      <c r="T1620" s="281"/>
      <c r="AT1620" s="282" t="s">
        <v>195</v>
      </c>
      <c r="AU1620" s="282" t="s">
        <v>85</v>
      </c>
      <c r="AV1620" s="14" t="s">
        <v>191</v>
      </c>
      <c r="AW1620" s="14" t="s">
        <v>39</v>
      </c>
      <c r="AX1620" s="14" t="s">
        <v>83</v>
      </c>
      <c r="AY1620" s="282" t="s">
        <v>184</v>
      </c>
    </row>
    <row r="1621" s="1" customFormat="1" ht="25.5" customHeight="1">
      <c r="B1621" s="47"/>
      <c r="C1621" s="236" t="s">
        <v>2154</v>
      </c>
      <c r="D1621" s="236" t="s">
        <v>186</v>
      </c>
      <c r="E1621" s="237" t="s">
        <v>2155</v>
      </c>
      <c r="F1621" s="238" t="s">
        <v>2156</v>
      </c>
      <c r="G1621" s="239" t="s">
        <v>189</v>
      </c>
      <c r="H1621" s="240">
        <v>7</v>
      </c>
      <c r="I1621" s="241"/>
      <c r="J1621" s="242">
        <f>ROUND(I1621*H1621,2)</f>
        <v>0</v>
      </c>
      <c r="K1621" s="238" t="s">
        <v>190</v>
      </c>
      <c r="L1621" s="73"/>
      <c r="M1621" s="243" t="s">
        <v>21</v>
      </c>
      <c r="N1621" s="244" t="s">
        <v>47</v>
      </c>
      <c r="O1621" s="48"/>
      <c r="P1621" s="245">
        <f>O1621*H1621</f>
        <v>0</v>
      </c>
      <c r="Q1621" s="245">
        <v>0</v>
      </c>
      <c r="R1621" s="245">
        <f>Q1621*H1621</f>
        <v>0</v>
      </c>
      <c r="S1621" s="245">
        <v>0</v>
      </c>
      <c r="T1621" s="246">
        <f>S1621*H1621</f>
        <v>0</v>
      </c>
      <c r="AR1621" s="25" t="s">
        <v>284</v>
      </c>
      <c r="AT1621" s="25" t="s">
        <v>186</v>
      </c>
      <c r="AU1621" s="25" t="s">
        <v>85</v>
      </c>
      <c r="AY1621" s="25" t="s">
        <v>184</v>
      </c>
      <c r="BE1621" s="247">
        <f>IF(N1621="základní",J1621,0)</f>
        <v>0</v>
      </c>
      <c r="BF1621" s="247">
        <f>IF(N1621="snížená",J1621,0)</f>
        <v>0</v>
      </c>
      <c r="BG1621" s="247">
        <f>IF(N1621="zákl. přenesená",J1621,0)</f>
        <v>0</v>
      </c>
      <c r="BH1621" s="247">
        <f>IF(N1621="sníž. přenesená",J1621,0)</f>
        <v>0</v>
      </c>
      <c r="BI1621" s="247">
        <f>IF(N1621="nulová",J1621,0)</f>
        <v>0</v>
      </c>
      <c r="BJ1621" s="25" t="s">
        <v>83</v>
      </c>
      <c r="BK1621" s="247">
        <f>ROUND(I1621*H1621,2)</f>
        <v>0</v>
      </c>
      <c r="BL1621" s="25" t="s">
        <v>284</v>
      </c>
      <c r="BM1621" s="25" t="s">
        <v>2157</v>
      </c>
    </row>
    <row r="1622" s="1" customFormat="1">
      <c r="B1622" s="47"/>
      <c r="C1622" s="75"/>
      <c r="D1622" s="248" t="s">
        <v>193</v>
      </c>
      <c r="E1622" s="75"/>
      <c r="F1622" s="249" t="s">
        <v>2150</v>
      </c>
      <c r="G1622" s="75"/>
      <c r="H1622" s="75"/>
      <c r="I1622" s="204"/>
      <c r="J1622" s="75"/>
      <c r="K1622" s="75"/>
      <c r="L1622" s="73"/>
      <c r="M1622" s="250"/>
      <c r="N1622" s="48"/>
      <c r="O1622" s="48"/>
      <c r="P1622" s="48"/>
      <c r="Q1622" s="48"/>
      <c r="R1622" s="48"/>
      <c r="S1622" s="48"/>
      <c r="T1622" s="96"/>
      <c r="AT1622" s="25" t="s">
        <v>193</v>
      </c>
      <c r="AU1622" s="25" t="s">
        <v>85</v>
      </c>
    </row>
    <row r="1623" s="1" customFormat="1" ht="38.25" customHeight="1">
      <c r="B1623" s="47"/>
      <c r="C1623" s="236" t="s">
        <v>2158</v>
      </c>
      <c r="D1623" s="236" t="s">
        <v>186</v>
      </c>
      <c r="E1623" s="237" t="s">
        <v>2159</v>
      </c>
      <c r="F1623" s="238" t="s">
        <v>2160</v>
      </c>
      <c r="G1623" s="239" t="s">
        <v>189</v>
      </c>
      <c r="H1623" s="240">
        <v>22</v>
      </c>
      <c r="I1623" s="241"/>
      <c r="J1623" s="242">
        <f>ROUND(I1623*H1623,2)</f>
        <v>0</v>
      </c>
      <c r="K1623" s="238" t="s">
        <v>190</v>
      </c>
      <c r="L1623" s="73"/>
      <c r="M1623" s="243" t="s">
        <v>21</v>
      </c>
      <c r="N1623" s="244" t="s">
        <v>47</v>
      </c>
      <c r="O1623" s="48"/>
      <c r="P1623" s="245">
        <f>O1623*H1623</f>
        <v>0</v>
      </c>
      <c r="Q1623" s="245">
        <v>0</v>
      </c>
      <c r="R1623" s="245">
        <f>Q1623*H1623</f>
        <v>0</v>
      </c>
      <c r="S1623" s="245">
        <v>0</v>
      </c>
      <c r="T1623" s="246">
        <f>S1623*H1623</f>
        <v>0</v>
      </c>
      <c r="AR1623" s="25" t="s">
        <v>284</v>
      </c>
      <c r="AT1623" s="25" t="s">
        <v>186</v>
      </c>
      <c r="AU1623" s="25" t="s">
        <v>85</v>
      </c>
      <c r="AY1623" s="25" t="s">
        <v>184</v>
      </c>
      <c r="BE1623" s="247">
        <f>IF(N1623="základní",J1623,0)</f>
        <v>0</v>
      </c>
      <c r="BF1623" s="247">
        <f>IF(N1623="snížená",J1623,0)</f>
        <v>0</v>
      </c>
      <c r="BG1623" s="247">
        <f>IF(N1623="zákl. přenesená",J1623,0)</f>
        <v>0</v>
      </c>
      <c r="BH1623" s="247">
        <f>IF(N1623="sníž. přenesená",J1623,0)</f>
        <v>0</v>
      </c>
      <c r="BI1623" s="247">
        <f>IF(N1623="nulová",J1623,0)</f>
        <v>0</v>
      </c>
      <c r="BJ1623" s="25" t="s">
        <v>83</v>
      </c>
      <c r="BK1623" s="247">
        <f>ROUND(I1623*H1623,2)</f>
        <v>0</v>
      </c>
      <c r="BL1623" s="25" t="s">
        <v>284</v>
      </c>
      <c r="BM1623" s="25" t="s">
        <v>2161</v>
      </c>
    </row>
    <row r="1624" s="1" customFormat="1">
      <c r="B1624" s="47"/>
      <c r="C1624" s="75"/>
      <c r="D1624" s="248" t="s">
        <v>193</v>
      </c>
      <c r="E1624" s="75"/>
      <c r="F1624" s="249" t="s">
        <v>2150</v>
      </c>
      <c r="G1624" s="75"/>
      <c r="H1624" s="75"/>
      <c r="I1624" s="204"/>
      <c r="J1624" s="75"/>
      <c r="K1624" s="75"/>
      <c r="L1624" s="73"/>
      <c r="M1624" s="250"/>
      <c r="N1624" s="48"/>
      <c r="O1624" s="48"/>
      <c r="P1624" s="48"/>
      <c r="Q1624" s="48"/>
      <c r="R1624" s="48"/>
      <c r="S1624" s="48"/>
      <c r="T1624" s="96"/>
      <c r="AT1624" s="25" t="s">
        <v>193</v>
      </c>
      <c r="AU1624" s="25" t="s">
        <v>85</v>
      </c>
    </row>
    <row r="1625" s="12" customFormat="1">
      <c r="B1625" s="251"/>
      <c r="C1625" s="252"/>
      <c r="D1625" s="248" t="s">
        <v>195</v>
      </c>
      <c r="E1625" s="253" t="s">
        <v>21</v>
      </c>
      <c r="F1625" s="254" t="s">
        <v>2162</v>
      </c>
      <c r="G1625" s="252"/>
      <c r="H1625" s="255">
        <v>22</v>
      </c>
      <c r="I1625" s="256"/>
      <c r="J1625" s="252"/>
      <c r="K1625" s="252"/>
      <c r="L1625" s="257"/>
      <c r="M1625" s="258"/>
      <c r="N1625" s="259"/>
      <c r="O1625" s="259"/>
      <c r="P1625" s="259"/>
      <c r="Q1625" s="259"/>
      <c r="R1625" s="259"/>
      <c r="S1625" s="259"/>
      <c r="T1625" s="260"/>
      <c r="AT1625" s="261" t="s">
        <v>195</v>
      </c>
      <c r="AU1625" s="261" t="s">
        <v>85</v>
      </c>
      <c r="AV1625" s="12" t="s">
        <v>85</v>
      </c>
      <c r="AW1625" s="12" t="s">
        <v>39</v>
      </c>
      <c r="AX1625" s="12" t="s">
        <v>83</v>
      </c>
      <c r="AY1625" s="261" t="s">
        <v>184</v>
      </c>
    </row>
    <row r="1626" s="1" customFormat="1" ht="38.25" customHeight="1">
      <c r="B1626" s="47"/>
      <c r="C1626" s="236" t="s">
        <v>2163</v>
      </c>
      <c r="D1626" s="236" t="s">
        <v>186</v>
      </c>
      <c r="E1626" s="237" t="s">
        <v>2164</v>
      </c>
      <c r="F1626" s="238" t="s">
        <v>2165</v>
      </c>
      <c r="G1626" s="239" t="s">
        <v>189</v>
      </c>
      <c r="H1626" s="240">
        <v>2</v>
      </c>
      <c r="I1626" s="241"/>
      <c r="J1626" s="242">
        <f>ROUND(I1626*H1626,2)</f>
        <v>0</v>
      </c>
      <c r="K1626" s="238" t="s">
        <v>190</v>
      </c>
      <c r="L1626" s="73"/>
      <c r="M1626" s="243" t="s">
        <v>21</v>
      </c>
      <c r="N1626" s="244" t="s">
        <v>47</v>
      </c>
      <c r="O1626" s="48"/>
      <c r="P1626" s="245">
        <f>O1626*H1626</f>
        <v>0</v>
      </c>
      <c r="Q1626" s="245">
        <v>0</v>
      </c>
      <c r="R1626" s="245">
        <f>Q1626*H1626</f>
        <v>0</v>
      </c>
      <c r="S1626" s="245">
        <v>0</v>
      </c>
      <c r="T1626" s="246">
        <f>S1626*H1626</f>
        <v>0</v>
      </c>
      <c r="AR1626" s="25" t="s">
        <v>284</v>
      </c>
      <c r="AT1626" s="25" t="s">
        <v>186</v>
      </c>
      <c r="AU1626" s="25" t="s">
        <v>85</v>
      </c>
      <c r="AY1626" s="25" t="s">
        <v>184</v>
      </c>
      <c r="BE1626" s="247">
        <f>IF(N1626="základní",J1626,0)</f>
        <v>0</v>
      </c>
      <c r="BF1626" s="247">
        <f>IF(N1626="snížená",J1626,0)</f>
        <v>0</v>
      </c>
      <c r="BG1626" s="247">
        <f>IF(N1626="zákl. přenesená",J1626,0)</f>
        <v>0</v>
      </c>
      <c r="BH1626" s="247">
        <f>IF(N1626="sníž. přenesená",J1626,0)</f>
        <v>0</v>
      </c>
      <c r="BI1626" s="247">
        <f>IF(N1626="nulová",J1626,0)</f>
        <v>0</v>
      </c>
      <c r="BJ1626" s="25" t="s">
        <v>83</v>
      </c>
      <c r="BK1626" s="247">
        <f>ROUND(I1626*H1626,2)</f>
        <v>0</v>
      </c>
      <c r="BL1626" s="25" t="s">
        <v>284</v>
      </c>
      <c r="BM1626" s="25" t="s">
        <v>2166</v>
      </c>
    </row>
    <row r="1627" s="1" customFormat="1">
      <c r="B1627" s="47"/>
      <c r="C1627" s="75"/>
      <c r="D1627" s="248" t="s">
        <v>193</v>
      </c>
      <c r="E1627" s="75"/>
      <c r="F1627" s="249" t="s">
        <v>2150</v>
      </c>
      <c r="G1627" s="75"/>
      <c r="H1627" s="75"/>
      <c r="I1627" s="204"/>
      <c r="J1627" s="75"/>
      <c r="K1627" s="75"/>
      <c r="L1627" s="73"/>
      <c r="M1627" s="250"/>
      <c r="N1627" s="48"/>
      <c r="O1627" s="48"/>
      <c r="P1627" s="48"/>
      <c r="Q1627" s="48"/>
      <c r="R1627" s="48"/>
      <c r="S1627" s="48"/>
      <c r="T1627" s="96"/>
      <c r="AT1627" s="25" t="s">
        <v>193</v>
      </c>
      <c r="AU1627" s="25" t="s">
        <v>85</v>
      </c>
    </row>
    <row r="1628" s="1" customFormat="1" ht="16.5" customHeight="1">
      <c r="B1628" s="47"/>
      <c r="C1628" s="283" t="s">
        <v>2167</v>
      </c>
      <c r="D1628" s="283" t="s">
        <v>303</v>
      </c>
      <c r="E1628" s="284" t="s">
        <v>2168</v>
      </c>
      <c r="F1628" s="285" t="s">
        <v>2169</v>
      </c>
      <c r="G1628" s="286" t="s">
        <v>1996</v>
      </c>
      <c r="H1628" s="287">
        <v>1</v>
      </c>
      <c r="I1628" s="288"/>
      <c r="J1628" s="289">
        <f>ROUND(I1628*H1628,2)</f>
        <v>0</v>
      </c>
      <c r="K1628" s="285" t="s">
        <v>21</v>
      </c>
      <c r="L1628" s="290"/>
      <c r="M1628" s="291" t="s">
        <v>21</v>
      </c>
      <c r="N1628" s="292" t="s">
        <v>47</v>
      </c>
      <c r="O1628" s="48"/>
      <c r="P1628" s="245">
        <f>O1628*H1628</f>
        <v>0</v>
      </c>
      <c r="Q1628" s="245">
        <v>0</v>
      </c>
      <c r="R1628" s="245">
        <f>Q1628*H1628</f>
        <v>0</v>
      </c>
      <c r="S1628" s="245">
        <v>0</v>
      </c>
      <c r="T1628" s="246">
        <f>S1628*H1628</f>
        <v>0</v>
      </c>
      <c r="AR1628" s="25" t="s">
        <v>386</v>
      </c>
      <c r="AT1628" s="25" t="s">
        <v>303</v>
      </c>
      <c r="AU1628" s="25" t="s">
        <v>85</v>
      </c>
      <c r="AY1628" s="25" t="s">
        <v>184</v>
      </c>
      <c r="BE1628" s="247">
        <f>IF(N1628="základní",J1628,0)</f>
        <v>0</v>
      </c>
      <c r="BF1628" s="247">
        <f>IF(N1628="snížená",J1628,0)</f>
        <v>0</v>
      </c>
      <c r="BG1628" s="247">
        <f>IF(N1628="zákl. přenesená",J1628,0)</f>
        <v>0</v>
      </c>
      <c r="BH1628" s="247">
        <f>IF(N1628="sníž. přenesená",J1628,0)</f>
        <v>0</v>
      </c>
      <c r="BI1628" s="247">
        <f>IF(N1628="nulová",J1628,0)</f>
        <v>0</v>
      </c>
      <c r="BJ1628" s="25" t="s">
        <v>83</v>
      </c>
      <c r="BK1628" s="247">
        <f>ROUND(I1628*H1628,2)</f>
        <v>0</v>
      </c>
      <c r="BL1628" s="25" t="s">
        <v>284</v>
      </c>
      <c r="BM1628" s="25" t="s">
        <v>2170</v>
      </c>
    </row>
    <row r="1629" s="1" customFormat="1" ht="16.5" customHeight="1">
      <c r="B1629" s="47"/>
      <c r="C1629" s="236" t="s">
        <v>2171</v>
      </c>
      <c r="D1629" s="236" t="s">
        <v>186</v>
      </c>
      <c r="E1629" s="237" t="s">
        <v>2172</v>
      </c>
      <c r="F1629" s="238" t="s">
        <v>2173</v>
      </c>
      <c r="G1629" s="239" t="s">
        <v>315</v>
      </c>
      <c r="H1629" s="240">
        <v>96.316000000000002</v>
      </c>
      <c r="I1629" s="241"/>
      <c r="J1629" s="242">
        <f>ROUND(I1629*H1629,2)</f>
        <v>0</v>
      </c>
      <c r="K1629" s="238" t="s">
        <v>190</v>
      </c>
      <c r="L1629" s="73"/>
      <c r="M1629" s="243" t="s">
        <v>21</v>
      </c>
      <c r="N1629" s="244" t="s">
        <v>47</v>
      </c>
      <c r="O1629" s="48"/>
      <c r="P1629" s="245">
        <f>O1629*H1629</f>
        <v>0</v>
      </c>
      <c r="Q1629" s="245">
        <v>0</v>
      </c>
      <c r="R1629" s="245">
        <f>Q1629*H1629</f>
        <v>0</v>
      </c>
      <c r="S1629" s="245">
        <v>0.021999999999999999</v>
      </c>
      <c r="T1629" s="246">
        <f>S1629*H1629</f>
        <v>2.1189519999999997</v>
      </c>
      <c r="AR1629" s="25" t="s">
        <v>284</v>
      </c>
      <c r="AT1629" s="25" t="s">
        <v>186</v>
      </c>
      <c r="AU1629" s="25" t="s">
        <v>85</v>
      </c>
      <c r="AY1629" s="25" t="s">
        <v>184</v>
      </c>
      <c r="BE1629" s="247">
        <f>IF(N1629="základní",J1629,0)</f>
        <v>0</v>
      </c>
      <c r="BF1629" s="247">
        <f>IF(N1629="snížená",J1629,0)</f>
        <v>0</v>
      </c>
      <c r="BG1629" s="247">
        <f>IF(N1629="zákl. přenesená",J1629,0)</f>
        <v>0</v>
      </c>
      <c r="BH1629" s="247">
        <f>IF(N1629="sníž. přenesená",J1629,0)</f>
        <v>0</v>
      </c>
      <c r="BI1629" s="247">
        <f>IF(N1629="nulová",J1629,0)</f>
        <v>0</v>
      </c>
      <c r="BJ1629" s="25" t="s">
        <v>83</v>
      </c>
      <c r="BK1629" s="247">
        <f>ROUND(I1629*H1629,2)</f>
        <v>0</v>
      </c>
      <c r="BL1629" s="25" t="s">
        <v>284</v>
      </c>
      <c r="BM1629" s="25" t="s">
        <v>2174</v>
      </c>
    </row>
    <row r="1630" s="13" customFormat="1">
      <c r="B1630" s="262"/>
      <c r="C1630" s="263"/>
      <c r="D1630" s="248" t="s">
        <v>195</v>
      </c>
      <c r="E1630" s="264" t="s">
        <v>21</v>
      </c>
      <c r="F1630" s="265" t="s">
        <v>409</v>
      </c>
      <c r="G1630" s="263"/>
      <c r="H1630" s="264" t="s">
        <v>21</v>
      </c>
      <c r="I1630" s="266"/>
      <c r="J1630" s="263"/>
      <c r="K1630" s="263"/>
      <c r="L1630" s="267"/>
      <c r="M1630" s="268"/>
      <c r="N1630" s="269"/>
      <c r="O1630" s="269"/>
      <c r="P1630" s="269"/>
      <c r="Q1630" s="269"/>
      <c r="R1630" s="269"/>
      <c r="S1630" s="269"/>
      <c r="T1630" s="270"/>
      <c r="AT1630" s="271" t="s">
        <v>195</v>
      </c>
      <c r="AU1630" s="271" t="s">
        <v>85</v>
      </c>
      <c r="AV1630" s="13" t="s">
        <v>83</v>
      </c>
      <c r="AW1630" s="13" t="s">
        <v>39</v>
      </c>
      <c r="AX1630" s="13" t="s">
        <v>76</v>
      </c>
      <c r="AY1630" s="271" t="s">
        <v>184</v>
      </c>
    </row>
    <row r="1631" s="12" customFormat="1">
      <c r="B1631" s="251"/>
      <c r="C1631" s="252"/>
      <c r="D1631" s="248" t="s">
        <v>195</v>
      </c>
      <c r="E1631" s="253" t="s">
        <v>21</v>
      </c>
      <c r="F1631" s="254" t="s">
        <v>2175</v>
      </c>
      <c r="G1631" s="252"/>
      <c r="H1631" s="255">
        <v>6.1100000000000003</v>
      </c>
      <c r="I1631" s="256"/>
      <c r="J1631" s="252"/>
      <c r="K1631" s="252"/>
      <c r="L1631" s="257"/>
      <c r="M1631" s="258"/>
      <c r="N1631" s="259"/>
      <c r="O1631" s="259"/>
      <c r="P1631" s="259"/>
      <c r="Q1631" s="259"/>
      <c r="R1631" s="259"/>
      <c r="S1631" s="259"/>
      <c r="T1631" s="260"/>
      <c r="AT1631" s="261" t="s">
        <v>195</v>
      </c>
      <c r="AU1631" s="261" t="s">
        <v>85</v>
      </c>
      <c r="AV1631" s="12" t="s">
        <v>85</v>
      </c>
      <c r="AW1631" s="12" t="s">
        <v>39</v>
      </c>
      <c r="AX1631" s="12" t="s">
        <v>76</v>
      </c>
      <c r="AY1631" s="261" t="s">
        <v>184</v>
      </c>
    </row>
    <row r="1632" s="13" customFormat="1">
      <c r="B1632" s="262"/>
      <c r="C1632" s="263"/>
      <c r="D1632" s="248" t="s">
        <v>195</v>
      </c>
      <c r="E1632" s="264" t="s">
        <v>21</v>
      </c>
      <c r="F1632" s="265" t="s">
        <v>1282</v>
      </c>
      <c r="G1632" s="263"/>
      <c r="H1632" s="264" t="s">
        <v>21</v>
      </c>
      <c r="I1632" s="266"/>
      <c r="J1632" s="263"/>
      <c r="K1632" s="263"/>
      <c r="L1632" s="267"/>
      <c r="M1632" s="268"/>
      <c r="N1632" s="269"/>
      <c r="O1632" s="269"/>
      <c r="P1632" s="269"/>
      <c r="Q1632" s="269"/>
      <c r="R1632" s="269"/>
      <c r="S1632" s="269"/>
      <c r="T1632" s="270"/>
      <c r="AT1632" s="271" t="s">
        <v>195</v>
      </c>
      <c r="AU1632" s="271" t="s">
        <v>85</v>
      </c>
      <c r="AV1632" s="13" t="s">
        <v>83</v>
      </c>
      <c r="AW1632" s="13" t="s">
        <v>39</v>
      </c>
      <c r="AX1632" s="13" t="s">
        <v>76</v>
      </c>
      <c r="AY1632" s="271" t="s">
        <v>184</v>
      </c>
    </row>
    <row r="1633" s="12" customFormat="1">
      <c r="B1633" s="251"/>
      <c r="C1633" s="252"/>
      <c r="D1633" s="248" t="s">
        <v>195</v>
      </c>
      <c r="E1633" s="253" t="s">
        <v>21</v>
      </c>
      <c r="F1633" s="254" t="s">
        <v>2176</v>
      </c>
      <c r="G1633" s="252"/>
      <c r="H1633" s="255">
        <v>26.565999999999999</v>
      </c>
      <c r="I1633" s="256"/>
      <c r="J1633" s="252"/>
      <c r="K1633" s="252"/>
      <c r="L1633" s="257"/>
      <c r="M1633" s="258"/>
      <c r="N1633" s="259"/>
      <c r="O1633" s="259"/>
      <c r="P1633" s="259"/>
      <c r="Q1633" s="259"/>
      <c r="R1633" s="259"/>
      <c r="S1633" s="259"/>
      <c r="T1633" s="260"/>
      <c r="AT1633" s="261" t="s">
        <v>195</v>
      </c>
      <c r="AU1633" s="261" t="s">
        <v>85</v>
      </c>
      <c r="AV1633" s="12" t="s">
        <v>85</v>
      </c>
      <c r="AW1633" s="12" t="s">
        <v>39</v>
      </c>
      <c r="AX1633" s="12" t="s">
        <v>76</v>
      </c>
      <c r="AY1633" s="261" t="s">
        <v>184</v>
      </c>
    </row>
    <row r="1634" s="12" customFormat="1">
      <c r="B1634" s="251"/>
      <c r="C1634" s="252"/>
      <c r="D1634" s="248" t="s">
        <v>195</v>
      </c>
      <c r="E1634" s="253" t="s">
        <v>21</v>
      </c>
      <c r="F1634" s="254" t="s">
        <v>2177</v>
      </c>
      <c r="G1634" s="252"/>
      <c r="H1634" s="255">
        <v>7.5650000000000004</v>
      </c>
      <c r="I1634" s="256"/>
      <c r="J1634" s="252"/>
      <c r="K1634" s="252"/>
      <c r="L1634" s="257"/>
      <c r="M1634" s="258"/>
      <c r="N1634" s="259"/>
      <c r="O1634" s="259"/>
      <c r="P1634" s="259"/>
      <c r="Q1634" s="259"/>
      <c r="R1634" s="259"/>
      <c r="S1634" s="259"/>
      <c r="T1634" s="260"/>
      <c r="AT1634" s="261" t="s">
        <v>195</v>
      </c>
      <c r="AU1634" s="261" t="s">
        <v>85</v>
      </c>
      <c r="AV1634" s="12" t="s">
        <v>85</v>
      </c>
      <c r="AW1634" s="12" t="s">
        <v>39</v>
      </c>
      <c r="AX1634" s="12" t="s">
        <v>76</v>
      </c>
      <c r="AY1634" s="261" t="s">
        <v>184</v>
      </c>
    </row>
    <row r="1635" s="12" customFormat="1">
      <c r="B1635" s="251"/>
      <c r="C1635" s="252"/>
      <c r="D1635" s="248" t="s">
        <v>195</v>
      </c>
      <c r="E1635" s="253" t="s">
        <v>21</v>
      </c>
      <c r="F1635" s="254" t="s">
        <v>2178</v>
      </c>
      <c r="G1635" s="252"/>
      <c r="H1635" s="255">
        <v>10.59</v>
      </c>
      <c r="I1635" s="256"/>
      <c r="J1635" s="252"/>
      <c r="K1635" s="252"/>
      <c r="L1635" s="257"/>
      <c r="M1635" s="258"/>
      <c r="N1635" s="259"/>
      <c r="O1635" s="259"/>
      <c r="P1635" s="259"/>
      <c r="Q1635" s="259"/>
      <c r="R1635" s="259"/>
      <c r="S1635" s="259"/>
      <c r="T1635" s="260"/>
      <c r="AT1635" s="261" t="s">
        <v>195</v>
      </c>
      <c r="AU1635" s="261" t="s">
        <v>85</v>
      </c>
      <c r="AV1635" s="12" t="s">
        <v>85</v>
      </c>
      <c r="AW1635" s="12" t="s">
        <v>39</v>
      </c>
      <c r="AX1635" s="12" t="s">
        <v>76</v>
      </c>
      <c r="AY1635" s="261" t="s">
        <v>184</v>
      </c>
    </row>
    <row r="1636" s="12" customFormat="1">
      <c r="B1636" s="251"/>
      <c r="C1636" s="252"/>
      <c r="D1636" s="248" t="s">
        <v>195</v>
      </c>
      <c r="E1636" s="253" t="s">
        <v>21</v>
      </c>
      <c r="F1636" s="254" t="s">
        <v>2179</v>
      </c>
      <c r="G1636" s="252"/>
      <c r="H1636" s="255">
        <v>3.8260000000000001</v>
      </c>
      <c r="I1636" s="256"/>
      <c r="J1636" s="252"/>
      <c r="K1636" s="252"/>
      <c r="L1636" s="257"/>
      <c r="M1636" s="258"/>
      <c r="N1636" s="259"/>
      <c r="O1636" s="259"/>
      <c r="P1636" s="259"/>
      <c r="Q1636" s="259"/>
      <c r="R1636" s="259"/>
      <c r="S1636" s="259"/>
      <c r="T1636" s="260"/>
      <c r="AT1636" s="261" t="s">
        <v>195</v>
      </c>
      <c r="AU1636" s="261" t="s">
        <v>85</v>
      </c>
      <c r="AV1636" s="12" t="s">
        <v>85</v>
      </c>
      <c r="AW1636" s="12" t="s">
        <v>39</v>
      </c>
      <c r="AX1636" s="12" t="s">
        <v>76</v>
      </c>
      <c r="AY1636" s="261" t="s">
        <v>184</v>
      </c>
    </row>
    <row r="1637" s="12" customFormat="1">
      <c r="B1637" s="251"/>
      <c r="C1637" s="252"/>
      <c r="D1637" s="248" t="s">
        <v>195</v>
      </c>
      <c r="E1637" s="253" t="s">
        <v>21</v>
      </c>
      <c r="F1637" s="254" t="s">
        <v>2180</v>
      </c>
      <c r="G1637" s="252"/>
      <c r="H1637" s="255">
        <v>15.797000000000001</v>
      </c>
      <c r="I1637" s="256"/>
      <c r="J1637" s="252"/>
      <c r="K1637" s="252"/>
      <c r="L1637" s="257"/>
      <c r="M1637" s="258"/>
      <c r="N1637" s="259"/>
      <c r="O1637" s="259"/>
      <c r="P1637" s="259"/>
      <c r="Q1637" s="259"/>
      <c r="R1637" s="259"/>
      <c r="S1637" s="259"/>
      <c r="T1637" s="260"/>
      <c r="AT1637" s="261" t="s">
        <v>195</v>
      </c>
      <c r="AU1637" s="261" t="s">
        <v>85</v>
      </c>
      <c r="AV1637" s="12" t="s">
        <v>85</v>
      </c>
      <c r="AW1637" s="12" t="s">
        <v>39</v>
      </c>
      <c r="AX1637" s="12" t="s">
        <v>76</v>
      </c>
      <c r="AY1637" s="261" t="s">
        <v>184</v>
      </c>
    </row>
    <row r="1638" s="12" customFormat="1">
      <c r="B1638" s="251"/>
      <c r="C1638" s="252"/>
      <c r="D1638" s="248" t="s">
        <v>195</v>
      </c>
      <c r="E1638" s="253" t="s">
        <v>21</v>
      </c>
      <c r="F1638" s="254" t="s">
        <v>2181</v>
      </c>
      <c r="G1638" s="252"/>
      <c r="H1638" s="255">
        <v>3.6680000000000001</v>
      </c>
      <c r="I1638" s="256"/>
      <c r="J1638" s="252"/>
      <c r="K1638" s="252"/>
      <c r="L1638" s="257"/>
      <c r="M1638" s="258"/>
      <c r="N1638" s="259"/>
      <c r="O1638" s="259"/>
      <c r="P1638" s="259"/>
      <c r="Q1638" s="259"/>
      <c r="R1638" s="259"/>
      <c r="S1638" s="259"/>
      <c r="T1638" s="260"/>
      <c r="AT1638" s="261" t="s">
        <v>195</v>
      </c>
      <c r="AU1638" s="261" t="s">
        <v>85</v>
      </c>
      <c r="AV1638" s="12" t="s">
        <v>85</v>
      </c>
      <c r="AW1638" s="12" t="s">
        <v>39</v>
      </c>
      <c r="AX1638" s="12" t="s">
        <v>76</v>
      </c>
      <c r="AY1638" s="261" t="s">
        <v>184</v>
      </c>
    </row>
    <row r="1639" s="12" customFormat="1">
      <c r="B1639" s="251"/>
      <c r="C1639" s="252"/>
      <c r="D1639" s="248" t="s">
        <v>195</v>
      </c>
      <c r="E1639" s="253" t="s">
        <v>21</v>
      </c>
      <c r="F1639" s="254" t="s">
        <v>2182</v>
      </c>
      <c r="G1639" s="252"/>
      <c r="H1639" s="255">
        <v>5.8300000000000001</v>
      </c>
      <c r="I1639" s="256"/>
      <c r="J1639" s="252"/>
      <c r="K1639" s="252"/>
      <c r="L1639" s="257"/>
      <c r="M1639" s="258"/>
      <c r="N1639" s="259"/>
      <c r="O1639" s="259"/>
      <c r="P1639" s="259"/>
      <c r="Q1639" s="259"/>
      <c r="R1639" s="259"/>
      <c r="S1639" s="259"/>
      <c r="T1639" s="260"/>
      <c r="AT1639" s="261" t="s">
        <v>195</v>
      </c>
      <c r="AU1639" s="261" t="s">
        <v>85</v>
      </c>
      <c r="AV1639" s="12" t="s">
        <v>85</v>
      </c>
      <c r="AW1639" s="12" t="s">
        <v>39</v>
      </c>
      <c r="AX1639" s="12" t="s">
        <v>76</v>
      </c>
      <c r="AY1639" s="261" t="s">
        <v>184</v>
      </c>
    </row>
    <row r="1640" s="12" customFormat="1">
      <c r="B1640" s="251"/>
      <c r="C1640" s="252"/>
      <c r="D1640" s="248" t="s">
        <v>195</v>
      </c>
      <c r="E1640" s="253" t="s">
        <v>21</v>
      </c>
      <c r="F1640" s="254" t="s">
        <v>2183</v>
      </c>
      <c r="G1640" s="252"/>
      <c r="H1640" s="255">
        <v>16.364000000000001</v>
      </c>
      <c r="I1640" s="256"/>
      <c r="J1640" s="252"/>
      <c r="K1640" s="252"/>
      <c r="L1640" s="257"/>
      <c r="M1640" s="258"/>
      <c r="N1640" s="259"/>
      <c r="O1640" s="259"/>
      <c r="P1640" s="259"/>
      <c r="Q1640" s="259"/>
      <c r="R1640" s="259"/>
      <c r="S1640" s="259"/>
      <c r="T1640" s="260"/>
      <c r="AT1640" s="261" t="s">
        <v>195</v>
      </c>
      <c r="AU1640" s="261" t="s">
        <v>85</v>
      </c>
      <c r="AV1640" s="12" t="s">
        <v>85</v>
      </c>
      <c r="AW1640" s="12" t="s">
        <v>39</v>
      </c>
      <c r="AX1640" s="12" t="s">
        <v>76</v>
      </c>
      <c r="AY1640" s="261" t="s">
        <v>184</v>
      </c>
    </row>
    <row r="1641" s="14" customFormat="1">
      <c r="B1641" s="272"/>
      <c r="C1641" s="273"/>
      <c r="D1641" s="248" t="s">
        <v>195</v>
      </c>
      <c r="E1641" s="274" t="s">
        <v>21</v>
      </c>
      <c r="F1641" s="275" t="s">
        <v>211</v>
      </c>
      <c r="G1641" s="273"/>
      <c r="H1641" s="276">
        <v>96.316000000000002</v>
      </c>
      <c r="I1641" s="277"/>
      <c r="J1641" s="273"/>
      <c r="K1641" s="273"/>
      <c r="L1641" s="278"/>
      <c r="M1641" s="279"/>
      <c r="N1641" s="280"/>
      <c r="O1641" s="280"/>
      <c r="P1641" s="280"/>
      <c r="Q1641" s="280"/>
      <c r="R1641" s="280"/>
      <c r="S1641" s="280"/>
      <c r="T1641" s="281"/>
      <c r="AT1641" s="282" t="s">
        <v>195</v>
      </c>
      <c r="AU1641" s="282" t="s">
        <v>85</v>
      </c>
      <c r="AV1641" s="14" t="s">
        <v>191</v>
      </c>
      <c r="AW1641" s="14" t="s">
        <v>39</v>
      </c>
      <c r="AX1641" s="14" t="s">
        <v>83</v>
      </c>
      <c r="AY1641" s="282" t="s">
        <v>184</v>
      </c>
    </row>
    <row r="1642" s="1" customFormat="1" ht="25.5" customHeight="1">
      <c r="B1642" s="47"/>
      <c r="C1642" s="236" t="s">
        <v>2184</v>
      </c>
      <c r="D1642" s="236" t="s">
        <v>186</v>
      </c>
      <c r="E1642" s="237" t="s">
        <v>2185</v>
      </c>
      <c r="F1642" s="238" t="s">
        <v>2186</v>
      </c>
      <c r="G1642" s="239" t="s">
        <v>315</v>
      </c>
      <c r="H1642" s="240">
        <v>32.036999999999999</v>
      </c>
      <c r="I1642" s="241"/>
      <c r="J1642" s="242">
        <f>ROUND(I1642*H1642,2)</f>
        <v>0</v>
      </c>
      <c r="K1642" s="238" t="s">
        <v>21</v>
      </c>
      <c r="L1642" s="73"/>
      <c r="M1642" s="243" t="s">
        <v>21</v>
      </c>
      <c r="N1642" s="244" t="s">
        <v>47</v>
      </c>
      <c r="O1642" s="48"/>
      <c r="P1642" s="245">
        <f>O1642*H1642</f>
        <v>0</v>
      </c>
      <c r="Q1642" s="245">
        <v>0</v>
      </c>
      <c r="R1642" s="245">
        <f>Q1642*H1642</f>
        <v>0</v>
      </c>
      <c r="S1642" s="245">
        <v>0.021999999999999999</v>
      </c>
      <c r="T1642" s="246">
        <f>S1642*H1642</f>
        <v>0.70481399999999994</v>
      </c>
      <c r="AR1642" s="25" t="s">
        <v>284</v>
      </c>
      <c r="AT1642" s="25" t="s">
        <v>186</v>
      </c>
      <c r="AU1642" s="25" t="s">
        <v>85</v>
      </c>
      <c r="AY1642" s="25" t="s">
        <v>184</v>
      </c>
      <c r="BE1642" s="247">
        <f>IF(N1642="základní",J1642,0)</f>
        <v>0</v>
      </c>
      <c r="BF1642" s="247">
        <f>IF(N1642="snížená",J1642,0)</f>
        <v>0</v>
      </c>
      <c r="BG1642" s="247">
        <f>IF(N1642="zákl. přenesená",J1642,0)</f>
        <v>0</v>
      </c>
      <c r="BH1642" s="247">
        <f>IF(N1642="sníž. přenesená",J1642,0)</f>
        <v>0</v>
      </c>
      <c r="BI1642" s="247">
        <f>IF(N1642="nulová",J1642,0)</f>
        <v>0</v>
      </c>
      <c r="BJ1642" s="25" t="s">
        <v>83</v>
      </c>
      <c r="BK1642" s="247">
        <f>ROUND(I1642*H1642,2)</f>
        <v>0</v>
      </c>
      <c r="BL1642" s="25" t="s">
        <v>284</v>
      </c>
      <c r="BM1642" s="25" t="s">
        <v>2187</v>
      </c>
    </row>
    <row r="1643" s="13" customFormat="1">
      <c r="B1643" s="262"/>
      <c r="C1643" s="263"/>
      <c r="D1643" s="248" t="s">
        <v>195</v>
      </c>
      <c r="E1643" s="264" t="s">
        <v>21</v>
      </c>
      <c r="F1643" s="265" t="s">
        <v>2188</v>
      </c>
      <c r="G1643" s="263"/>
      <c r="H1643" s="264" t="s">
        <v>21</v>
      </c>
      <c r="I1643" s="266"/>
      <c r="J1643" s="263"/>
      <c r="K1643" s="263"/>
      <c r="L1643" s="267"/>
      <c r="M1643" s="268"/>
      <c r="N1643" s="269"/>
      <c r="O1643" s="269"/>
      <c r="P1643" s="269"/>
      <c r="Q1643" s="269"/>
      <c r="R1643" s="269"/>
      <c r="S1643" s="269"/>
      <c r="T1643" s="270"/>
      <c r="AT1643" s="271" t="s">
        <v>195</v>
      </c>
      <c r="AU1643" s="271" t="s">
        <v>85</v>
      </c>
      <c r="AV1643" s="13" t="s">
        <v>83</v>
      </c>
      <c r="AW1643" s="13" t="s">
        <v>39</v>
      </c>
      <c r="AX1643" s="13" t="s">
        <v>76</v>
      </c>
      <c r="AY1643" s="271" t="s">
        <v>184</v>
      </c>
    </row>
    <row r="1644" s="12" customFormat="1">
      <c r="B1644" s="251"/>
      <c r="C1644" s="252"/>
      <c r="D1644" s="248" t="s">
        <v>195</v>
      </c>
      <c r="E1644" s="253" t="s">
        <v>21</v>
      </c>
      <c r="F1644" s="254" t="s">
        <v>2189</v>
      </c>
      <c r="G1644" s="252"/>
      <c r="H1644" s="255">
        <v>32.036999999999999</v>
      </c>
      <c r="I1644" s="256"/>
      <c r="J1644" s="252"/>
      <c r="K1644" s="252"/>
      <c r="L1644" s="257"/>
      <c r="M1644" s="258"/>
      <c r="N1644" s="259"/>
      <c r="O1644" s="259"/>
      <c r="P1644" s="259"/>
      <c r="Q1644" s="259"/>
      <c r="R1644" s="259"/>
      <c r="S1644" s="259"/>
      <c r="T1644" s="260"/>
      <c r="AT1644" s="261" t="s">
        <v>195</v>
      </c>
      <c r="AU1644" s="261" t="s">
        <v>85</v>
      </c>
      <c r="AV1644" s="12" t="s">
        <v>85</v>
      </c>
      <c r="AW1644" s="12" t="s">
        <v>39</v>
      </c>
      <c r="AX1644" s="12" t="s">
        <v>83</v>
      </c>
      <c r="AY1644" s="261" t="s">
        <v>184</v>
      </c>
    </row>
    <row r="1645" s="1" customFormat="1" ht="25.5" customHeight="1">
      <c r="B1645" s="47"/>
      <c r="C1645" s="236" t="s">
        <v>2190</v>
      </c>
      <c r="D1645" s="236" t="s">
        <v>186</v>
      </c>
      <c r="E1645" s="237" t="s">
        <v>2191</v>
      </c>
      <c r="F1645" s="238" t="s">
        <v>2192</v>
      </c>
      <c r="G1645" s="239" t="s">
        <v>370</v>
      </c>
      <c r="H1645" s="240">
        <v>372.95499999999998</v>
      </c>
      <c r="I1645" s="241"/>
      <c r="J1645" s="242">
        <f>ROUND(I1645*H1645,2)</f>
        <v>0</v>
      </c>
      <c r="K1645" s="238" t="s">
        <v>190</v>
      </c>
      <c r="L1645" s="73"/>
      <c r="M1645" s="243" t="s">
        <v>21</v>
      </c>
      <c r="N1645" s="244" t="s">
        <v>47</v>
      </c>
      <c r="O1645" s="48"/>
      <c r="P1645" s="245">
        <f>O1645*H1645</f>
        <v>0</v>
      </c>
      <c r="Q1645" s="245">
        <v>0</v>
      </c>
      <c r="R1645" s="245">
        <f>Q1645*H1645</f>
        <v>0</v>
      </c>
      <c r="S1645" s="245">
        <v>0</v>
      </c>
      <c r="T1645" s="246">
        <f>S1645*H1645</f>
        <v>0</v>
      </c>
      <c r="AR1645" s="25" t="s">
        <v>284</v>
      </c>
      <c r="AT1645" s="25" t="s">
        <v>186</v>
      </c>
      <c r="AU1645" s="25" t="s">
        <v>85</v>
      </c>
      <c r="AY1645" s="25" t="s">
        <v>184</v>
      </c>
      <c r="BE1645" s="247">
        <f>IF(N1645="základní",J1645,0)</f>
        <v>0</v>
      </c>
      <c r="BF1645" s="247">
        <f>IF(N1645="snížená",J1645,0)</f>
        <v>0</v>
      </c>
      <c r="BG1645" s="247">
        <f>IF(N1645="zákl. přenesená",J1645,0)</f>
        <v>0</v>
      </c>
      <c r="BH1645" s="247">
        <f>IF(N1645="sníž. přenesená",J1645,0)</f>
        <v>0</v>
      </c>
      <c r="BI1645" s="247">
        <f>IF(N1645="nulová",J1645,0)</f>
        <v>0</v>
      </c>
      <c r="BJ1645" s="25" t="s">
        <v>83</v>
      </c>
      <c r="BK1645" s="247">
        <f>ROUND(I1645*H1645,2)</f>
        <v>0</v>
      </c>
      <c r="BL1645" s="25" t="s">
        <v>284</v>
      </c>
      <c r="BM1645" s="25" t="s">
        <v>2193</v>
      </c>
    </row>
    <row r="1646" s="12" customFormat="1">
      <c r="B1646" s="251"/>
      <c r="C1646" s="252"/>
      <c r="D1646" s="248" t="s">
        <v>195</v>
      </c>
      <c r="E1646" s="253" t="s">
        <v>21</v>
      </c>
      <c r="F1646" s="254" t="s">
        <v>2194</v>
      </c>
      <c r="G1646" s="252"/>
      <c r="H1646" s="255">
        <v>2.46</v>
      </c>
      <c r="I1646" s="256"/>
      <c r="J1646" s="252"/>
      <c r="K1646" s="252"/>
      <c r="L1646" s="257"/>
      <c r="M1646" s="258"/>
      <c r="N1646" s="259"/>
      <c r="O1646" s="259"/>
      <c r="P1646" s="259"/>
      <c r="Q1646" s="259"/>
      <c r="R1646" s="259"/>
      <c r="S1646" s="259"/>
      <c r="T1646" s="260"/>
      <c r="AT1646" s="261" t="s">
        <v>195</v>
      </c>
      <c r="AU1646" s="261" t="s">
        <v>85</v>
      </c>
      <c r="AV1646" s="12" t="s">
        <v>85</v>
      </c>
      <c r="AW1646" s="12" t="s">
        <v>39</v>
      </c>
      <c r="AX1646" s="12" t="s">
        <v>76</v>
      </c>
      <c r="AY1646" s="261" t="s">
        <v>184</v>
      </c>
    </row>
    <row r="1647" s="12" customFormat="1">
      <c r="B1647" s="251"/>
      <c r="C1647" s="252"/>
      <c r="D1647" s="248" t="s">
        <v>195</v>
      </c>
      <c r="E1647" s="253" t="s">
        <v>21</v>
      </c>
      <c r="F1647" s="254" t="s">
        <v>2195</v>
      </c>
      <c r="G1647" s="252"/>
      <c r="H1647" s="255">
        <v>7.5</v>
      </c>
      <c r="I1647" s="256"/>
      <c r="J1647" s="252"/>
      <c r="K1647" s="252"/>
      <c r="L1647" s="257"/>
      <c r="M1647" s="258"/>
      <c r="N1647" s="259"/>
      <c r="O1647" s="259"/>
      <c r="P1647" s="259"/>
      <c r="Q1647" s="259"/>
      <c r="R1647" s="259"/>
      <c r="S1647" s="259"/>
      <c r="T1647" s="260"/>
      <c r="AT1647" s="261" t="s">
        <v>195</v>
      </c>
      <c r="AU1647" s="261" t="s">
        <v>85</v>
      </c>
      <c r="AV1647" s="12" t="s">
        <v>85</v>
      </c>
      <c r="AW1647" s="12" t="s">
        <v>39</v>
      </c>
      <c r="AX1647" s="12" t="s">
        <v>76</v>
      </c>
      <c r="AY1647" s="261" t="s">
        <v>184</v>
      </c>
    </row>
    <row r="1648" s="13" customFormat="1">
      <c r="B1648" s="262"/>
      <c r="C1648" s="263"/>
      <c r="D1648" s="248" t="s">
        <v>195</v>
      </c>
      <c r="E1648" s="264" t="s">
        <v>21</v>
      </c>
      <c r="F1648" s="265" t="s">
        <v>395</v>
      </c>
      <c r="G1648" s="263"/>
      <c r="H1648" s="264" t="s">
        <v>21</v>
      </c>
      <c r="I1648" s="266"/>
      <c r="J1648" s="263"/>
      <c r="K1648" s="263"/>
      <c r="L1648" s="267"/>
      <c r="M1648" s="268"/>
      <c r="N1648" s="269"/>
      <c r="O1648" s="269"/>
      <c r="P1648" s="269"/>
      <c r="Q1648" s="269"/>
      <c r="R1648" s="269"/>
      <c r="S1648" s="269"/>
      <c r="T1648" s="270"/>
      <c r="AT1648" s="271" t="s">
        <v>195</v>
      </c>
      <c r="AU1648" s="271" t="s">
        <v>85</v>
      </c>
      <c r="AV1648" s="13" t="s">
        <v>83</v>
      </c>
      <c r="AW1648" s="13" t="s">
        <v>39</v>
      </c>
      <c r="AX1648" s="13" t="s">
        <v>76</v>
      </c>
      <c r="AY1648" s="271" t="s">
        <v>184</v>
      </c>
    </row>
    <row r="1649" s="12" customFormat="1">
      <c r="B1649" s="251"/>
      <c r="C1649" s="252"/>
      <c r="D1649" s="248" t="s">
        <v>195</v>
      </c>
      <c r="E1649" s="253" t="s">
        <v>21</v>
      </c>
      <c r="F1649" s="254" t="s">
        <v>2196</v>
      </c>
      <c r="G1649" s="252"/>
      <c r="H1649" s="255">
        <v>44.935000000000002</v>
      </c>
      <c r="I1649" s="256"/>
      <c r="J1649" s="252"/>
      <c r="K1649" s="252"/>
      <c r="L1649" s="257"/>
      <c r="M1649" s="258"/>
      <c r="N1649" s="259"/>
      <c r="O1649" s="259"/>
      <c r="P1649" s="259"/>
      <c r="Q1649" s="259"/>
      <c r="R1649" s="259"/>
      <c r="S1649" s="259"/>
      <c r="T1649" s="260"/>
      <c r="AT1649" s="261" t="s">
        <v>195</v>
      </c>
      <c r="AU1649" s="261" t="s">
        <v>85</v>
      </c>
      <c r="AV1649" s="12" t="s">
        <v>85</v>
      </c>
      <c r="AW1649" s="12" t="s">
        <v>39</v>
      </c>
      <c r="AX1649" s="12" t="s">
        <v>76</v>
      </c>
      <c r="AY1649" s="261" t="s">
        <v>184</v>
      </c>
    </row>
    <row r="1650" s="12" customFormat="1">
      <c r="B1650" s="251"/>
      <c r="C1650" s="252"/>
      <c r="D1650" s="248" t="s">
        <v>195</v>
      </c>
      <c r="E1650" s="253" t="s">
        <v>21</v>
      </c>
      <c r="F1650" s="254" t="s">
        <v>2197</v>
      </c>
      <c r="G1650" s="252"/>
      <c r="H1650" s="255">
        <v>18.059999999999999</v>
      </c>
      <c r="I1650" s="256"/>
      <c r="J1650" s="252"/>
      <c r="K1650" s="252"/>
      <c r="L1650" s="257"/>
      <c r="M1650" s="258"/>
      <c r="N1650" s="259"/>
      <c r="O1650" s="259"/>
      <c r="P1650" s="259"/>
      <c r="Q1650" s="259"/>
      <c r="R1650" s="259"/>
      <c r="S1650" s="259"/>
      <c r="T1650" s="260"/>
      <c r="AT1650" s="261" t="s">
        <v>195</v>
      </c>
      <c r="AU1650" s="261" t="s">
        <v>85</v>
      </c>
      <c r="AV1650" s="12" t="s">
        <v>85</v>
      </c>
      <c r="AW1650" s="12" t="s">
        <v>39</v>
      </c>
      <c r="AX1650" s="12" t="s">
        <v>76</v>
      </c>
      <c r="AY1650" s="261" t="s">
        <v>184</v>
      </c>
    </row>
    <row r="1651" s="12" customFormat="1">
      <c r="B1651" s="251"/>
      <c r="C1651" s="252"/>
      <c r="D1651" s="248" t="s">
        <v>195</v>
      </c>
      <c r="E1651" s="253" t="s">
        <v>21</v>
      </c>
      <c r="F1651" s="254" t="s">
        <v>2198</v>
      </c>
      <c r="G1651" s="252"/>
      <c r="H1651" s="255">
        <v>170</v>
      </c>
      <c r="I1651" s="256"/>
      <c r="J1651" s="252"/>
      <c r="K1651" s="252"/>
      <c r="L1651" s="257"/>
      <c r="M1651" s="258"/>
      <c r="N1651" s="259"/>
      <c r="O1651" s="259"/>
      <c r="P1651" s="259"/>
      <c r="Q1651" s="259"/>
      <c r="R1651" s="259"/>
      <c r="S1651" s="259"/>
      <c r="T1651" s="260"/>
      <c r="AT1651" s="261" t="s">
        <v>195</v>
      </c>
      <c r="AU1651" s="261" t="s">
        <v>85</v>
      </c>
      <c r="AV1651" s="12" t="s">
        <v>85</v>
      </c>
      <c r="AW1651" s="12" t="s">
        <v>39</v>
      </c>
      <c r="AX1651" s="12" t="s">
        <v>76</v>
      </c>
      <c r="AY1651" s="261" t="s">
        <v>184</v>
      </c>
    </row>
    <row r="1652" s="12" customFormat="1">
      <c r="B1652" s="251"/>
      <c r="C1652" s="252"/>
      <c r="D1652" s="248" t="s">
        <v>195</v>
      </c>
      <c r="E1652" s="253" t="s">
        <v>21</v>
      </c>
      <c r="F1652" s="254" t="s">
        <v>2199</v>
      </c>
      <c r="G1652" s="252"/>
      <c r="H1652" s="255">
        <v>130</v>
      </c>
      <c r="I1652" s="256"/>
      <c r="J1652" s="252"/>
      <c r="K1652" s="252"/>
      <c r="L1652" s="257"/>
      <c r="M1652" s="258"/>
      <c r="N1652" s="259"/>
      <c r="O1652" s="259"/>
      <c r="P1652" s="259"/>
      <c r="Q1652" s="259"/>
      <c r="R1652" s="259"/>
      <c r="S1652" s="259"/>
      <c r="T1652" s="260"/>
      <c r="AT1652" s="261" t="s">
        <v>195</v>
      </c>
      <c r="AU1652" s="261" t="s">
        <v>85</v>
      </c>
      <c r="AV1652" s="12" t="s">
        <v>85</v>
      </c>
      <c r="AW1652" s="12" t="s">
        <v>39</v>
      </c>
      <c r="AX1652" s="12" t="s">
        <v>76</v>
      </c>
      <c r="AY1652" s="261" t="s">
        <v>184</v>
      </c>
    </row>
    <row r="1653" s="14" customFormat="1">
      <c r="B1653" s="272"/>
      <c r="C1653" s="273"/>
      <c r="D1653" s="248" t="s">
        <v>195</v>
      </c>
      <c r="E1653" s="274" t="s">
        <v>21</v>
      </c>
      <c r="F1653" s="275" t="s">
        <v>211</v>
      </c>
      <c r="G1653" s="273"/>
      <c r="H1653" s="276">
        <v>372.95499999999998</v>
      </c>
      <c r="I1653" s="277"/>
      <c r="J1653" s="273"/>
      <c r="K1653" s="273"/>
      <c r="L1653" s="278"/>
      <c r="M1653" s="279"/>
      <c r="N1653" s="280"/>
      <c r="O1653" s="280"/>
      <c r="P1653" s="280"/>
      <c r="Q1653" s="280"/>
      <c r="R1653" s="280"/>
      <c r="S1653" s="280"/>
      <c r="T1653" s="281"/>
      <c r="AT1653" s="282" t="s">
        <v>195</v>
      </c>
      <c r="AU1653" s="282" t="s">
        <v>85</v>
      </c>
      <c r="AV1653" s="14" t="s">
        <v>191</v>
      </c>
      <c r="AW1653" s="14" t="s">
        <v>39</v>
      </c>
      <c r="AX1653" s="14" t="s">
        <v>83</v>
      </c>
      <c r="AY1653" s="282" t="s">
        <v>184</v>
      </c>
    </row>
    <row r="1654" s="1" customFormat="1" ht="25.5" customHeight="1">
      <c r="B1654" s="47"/>
      <c r="C1654" s="236" t="s">
        <v>2200</v>
      </c>
      <c r="D1654" s="236" t="s">
        <v>186</v>
      </c>
      <c r="E1654" s="237" t="s">
        <v>2201</v>
      </c>
      <c r="F1654" s="238" t="s">
        <v>2202</v>
      </c>
      <c r="G1654" s="239" t="s">
        <v>370</v>
      </c>
      <c r="H1654" s="240">
        <v>50.399999999999999</v>
      </c>
      <c r="I1654" s="241"/>
      <c r="J1654" s="242">
        <f>ROUND(I1654*H1654,2)</f>
        <v>0</v>
      </c>
      <c r="K1654" s="238" t="s">
        <v>190</v>
      </c>
      <c r="L1654" s="73"/>
      <c r="M1654" s="243" t="s">
        <v>21</v>
      </c>
      <c r="N1654" s="244" t="s">
        <v>47</v>
      </c>
      <c r="O1654" s="48"/>
      <c r="P1654" s="245">
        <f>O1654*H1654</f>
        <v>0</v>
      </c>
      <c r="Q1654" s="245">
        <v>0</v>
      </c>
      <c r="R1654" s="245">
        <f>Q1654*H1654</f>
        <v>0</v>
      </c>
      <c r="S1654" s="245">
        <v>0</v>
      </c>
      <c r="T1654" s="246">
        <f>S1654*H1654</f>
        <v>0</v>
      </c>
      <c r="AR1654" s="25" t="s">
        <v>284</v>
      </c>
      <c r="AT1654" s="25" t="s">
        <v>186</v>
      </c>
      <c r="AU1654" s="25" t="s">
        <v>85</v>
      </c>
      <c r="AY1654" s="25" t="s">
        <v>184</v>
      </c>
      <c r="BE1654" s="247">
        <f>IF(N1654="základní",J1654,0)</f>
        <v>0</v>
      </c>
      <c r="BF1654" s="247">
        <f>IF(N1654="snížená",J1654,0)</f>
        <v>0</v>
      </c>
      <c r="BG1654" s="247">
        <f>IF(N1654="zákl. přenesená",J1654,0)</f>
        <v>0</v>
      </c>
      <c r="BH1654" s="247">
        <f>IF(N1654="sníž. přenesená",J1654,0)</f>
        <v>0</v>
      </c>
      <c r="BI1654" s="247">
        <f>IF(N1654="nulová",J1654,0)</f>
        <v>0</v>
      </c>
      <c r="BJ1654" s="25" t="s">
        <v>83</v>
      </c>
      <c r="BK1654" s="247">
        <f>ROUND(I1654*H1654,2)</f>
        <v>0</v>
      </c>
      <c r="BL1654" s="25" t="s">
        <v>284</v>
      </c>
      <c r="BM1654" s="25" t="s">
        <v>2203</v>
      </c>
    </row>
    <row r="1655" s="13" customFormat="1">
      <c r="B1655" s="262"/>
      <c r="C1655" s="263"/>
      <c r="D1655" s="248" t="s">
        <v>195</v>
      </c>
      <c r="E1655" s="264" t="s">
        <v>21</v>
      </c>
      <c r="F1655" s="265" t="s">
        <v>409</v>
      </c>
      <c r="G1655" s="263"/>
      <c r="H1655" s="264" t="s">
        <v>21</v>
      </c>
      <c r="I1655" s="266"/>
      <c r="J1655" s="263"/>
      <c r="K1655" s="263"/>
      <c r="L1655" s="267"/>
      <c r="M1655" s="268"/>
      <c r="N1655" s="269"/>
      <c r="O1655" s="269"/>
      <c r="P1655" s="269"/>
      <c r="Q1655" s="269"/>
      <c r="R1655" s="269"/>
      <c r="S1655" s="269"/>
      <c r="T1655" s="270"/>
      <c r="AT1655" s="271" t="s">
        <v>195</v>
      </c>
      <c r="AU1655" s="271" t="s">
        <v>85</v>
      </c>
      <c r="AV1655" s="13" t="s">
        <v>83</v>
      </c>
      <c r="AW1655" s="13" t="s">
        <v>39</v>
      </c>
      <c r="AX1655" s="13" t="s">
        <v>76</v>
      </c>
      <c r="AY1655" s="271" t="s">
        <v>184</v>
      </c>
    </row>
    <row r="1656" s="12" customFormat="1">
      <c r="B1656" s="251"/>
      <c r="C1656" s="252"/>
      <c r="D1656" s="248" t="s">
        <v>195</v>
      </c>
      <c r="E1656" s="253" t="s">
        <v>21</v>
      </c>
      <c r="F1656" s="254" t="s">
        <v>2204</v>
      </c>
      <c r="G1656" s="252"/>
      <c r="H1656" s="255">
        <v>50.399999999999999</v>
      </c>
      <c r="I1656" s="256"/>
      <c r="J1656" s="252"/>
      <c r="K1656" s="252"/>
      <c r="L1656" s="257"/>
      <c r="M1656" s="258"/>
      <c r="N1656" s="259"/>
      <c r="O1656" s="259"/>
      <c r="P1656" s="259"/>
      <c r="Q1656" s="259"/>
      <c r="R1656" s="259"/>
      <c r="S1656" s="259"/>
      <c r="T1656" s="260"/>
      <c r="AT1656" s="261" t="s">
        <v>195</v>
      </c>
      <c r="AU1656" s="261" t="s">
        <v>85</v>
      </c>
      <c r="AV1656" s="12" t="s">
        <v>85</v>
      </c>
      <c r="AW1656" s="12" t="s">
        <v>39</v>
      </c>
      <c r="AX1656" s="12" t="s">
        <v>83</v>
      </c>
      <c r="AY1656" s="261" t="s">
        <v>184</v>
      </c>
    </row>
    <row r="1657" s="1" customFormat="1" ht="25.5" customHeight="1">
      <c r="B1657" s="47"/>
      <c r="C1657" s="236" t="s">
        <v>2205</v>
      </c>
      <c r="D1657" s="236" t="s">
        <v>186</v>
      </c>
      <c r="E1657" s="237" t="s">
        <v>2206</v>
      </c>
      <c r="F1657" s="238" t="s">
        <v>2207</v>
      </c>
      <c r="G1657" s="239" t="s">
        <v>370</v>
      </c>
      <c r="H1657" s="240">
        <v>26</v>
      </c>
      <c r="I1657" s="241"/>
      <c r="J1657" s="242">
        <f>ROUND(I1657*H1657,2)</f>
        <v>0</v>
      </c>
      <c r="K1657" s="238" t="s">
        <v>190</v>
      </c>
      <c r="L1657" s="73"/>
      <c r="M1657" s="243" t="s">
        <v>21</v>
      </c>
      <c r="N1657" s="244" t="s">
        <v>47</v>
      </c>
      <c r="O1657" s="48"/>
      <c r="P1657" s="245">
        <f>O1657*H1657</f>
        <v>0</v>
      </c>
      <c r="Q1657" s="245">
        <v>0</v>
      </c>
      <c r="R1657" s="245">
        <f>Q1657*H1657</f>
        <v>0</v>
      </c>
      <c r="S1657" s="245">
        <v>0</v>
      </c>
      <c r="T1657" s="246">
        <f>S1657*H1657</f>
        <v>0</v>
      </c>
      <c r="AR1657" s="25" t="s">
        <v>284</v>
      </c>
      <c r="AT1657" s="25" t="s">
        <v>186</v>
      </c>
      <c r="AU1657" s="25" t="s">
        <v>85</v>
      </c>
      <c r="AY1657" s="25" t="s">
        <v>184</v>
      </c>
      <c r="BE1657" s="247">
        <f>IF(N1657="základní",J1657,0)</f>
        <v>0</v>
      </c>
      <c r="BF1657" s="247">
        <f>IF(N1657="snížená",J1657,0)</f>
        <v>0</v>
      </c>
      <c r="BG1657" s="247">
        <f>IF(N1657="zákl. přenesená",J1657,0)</f>
        <v>0</v>
      </c>
      <c r="BH1657" s="247">
        <f>IF(N1657="sníž. přenesená",J1657,0)</f>
        <v>0</v>
      </c>
      <c r="BI1657" s="247">
        <f>IF(N1657="nulová",J1657,0)</f>
        <v>0</v>
      </c>
      <c r="BJ1657" s="25" t="s">
        <v>83</v>
      </c>
      <c r="BK1657" s="247">
        <f>ROUND(I1657*H1657,2)</f>
        <v>0</v>
      </c>
      <c r="BL1657" s="25" t="s">
        <v>284</v>
      </c>
      <c r="BM1657" s="25" t="s">
        <v>2208</v>
      </c>
    </row>
    <row r="1658" s="13" customFormat="1">
      <c r="B1658" s="262"/>
      <c r="C1658" s="263"/>
      <c r="D1658" s="248" t="s">
        <v>195</v>
      </c>
      <c r="E1658" s="264" t="s">
        <v>21</v>
      </c>
      <c r="F1658" s="265" t="s">
        <v>409</v>
      </c>
      <c r="G1658" s="263"/>
      <c r="H1658" s="264" t="s">
        <v>21</v>
      </c>
      <c r="I1658" s="266"/>
      <c r="J1658" s="263"/>
      <c r="K1658" s="263"/>
      <c r="L1658" s="267"/>
      <c r="M1658" s="268"/>
      <c r="N1658" s="269"/>
      <c r="O1658" s="269"/>
      <c r="P1658" s="269"/>
      <c r="Q1658" s="269"/>
      <c r="R1658" s="269"/>
      <c r="S1658" s="269"/>
      <c r="T1658" s="270"/>
      <c r="AT1658" s="271" t="s">
        <v>195</v>
      </c>
      <c r="AU1658" s="271" t="s">
        <v>85</v>
      </c>
      <c r="AV1658" s="13" t="s">
        <v>83</v>
      </c>
      <c r="AW1658" s="13" t="s">
        <v>39</v>
      </c>
      <c r="AX1658" s="13" t="s">
        <v>76</v>
      </c>
      <c r="AY1658" s="271" t="s">
        <v>184</v>
      </c>
    </row>
    <row r="1659" s="12" customFormat="1">
      <c r="B1659" s="251"/>
      <c r="C1659" s="252"/>
      <c r="D1659" s="248" t="s">
        <v>195</v>
      </c>
      <c r="E1659" s="253" t="s">
        <v>21</v>
      </c>
      <c r="F1659" s="254" t="s">
        <v>2209</v>
      </c>
      <c r="G1659" s="252"/>
      <c r="H1659" s="255">
        <v>26</v>
      </c>
      <c r="I1659" s="256"/>
      <c r="J1659" s="252"/>
      <c r="K1659" s="252"/>
      <c r="L1659" s="257"/>
      <c r="M1659" s="258"/>
      <c r="N1659" s="259"/>
      <c r="O1659" s="259"/>
      <c r="P1659" s="259"/>
      <c r="Q1659" s="259"/>
      <c r="R1659" s="259"/>
      <c r="S1659" s="259"/>
      <c r="T1659" s="260"/>
      <c r="AT1659" s="261" t="s">
        <v>195</v>
      </c>
      <c r="AU1659" s="261" t="s">
        <v>85</v>
      </c>
      <c r="AV1659" s="12" t="s">
        <v>85</v>
      </c>
      <c r="AW1659" s="12" t="s">
        <v>39</v>
      </c>
      <c r="AX1659" s="12" t="s">
        <v>83</v>
      </c>
      <c r="AY1659" s="261" t="s">
        <v>184</v>
      </c>
    </row>
    <row r="1660" s="1" customFormat="1" ht="25.5" customHeight="1">
      <c r="B1660" s="47"/>
      <c r="C1660" s="236" t="s">
        <v>2210</v>
      </c>
      <c r="D1660" s="236" t="s">
        <v>186</v>
      </c>
      <c r="E1660" s="237" t="s">
        <v>2211</v>
      </c>
      <c r="F1660" s="238" t="s">
        <v>2212</v>
      </c>
      <c r="G1660" s="239" t="s">
        <v>315</v>
      </c>
      <c r="H1660" s="240">
        <v>235.45699999999999</v>
      </c>
      <c r="I1660" s="241"/>
      <c r="J1660" s="242">
        <f>ROUND(I1660*H1660,2)</f>
        <v>0</v>
      </c>
      <c r="K1660" s="238" t="s">
        <v>190</v>
      </c>
      <c r="L1660" s="73"/>
      <c r="M1660" s="243" t="s">
        <v>21</v>
      </c>
      <c r="N1660" s="244" t="s">
        <v>47</v>
      </c>
      <c r="O1660" s="48"/>
      <c r="P1660" s="245">
        <f>O1660*H1660</f>
        <v>0</v>
      </c>
      <c r="Q1660" s="245">
        <v>0</v>
      </c>
      <c r="R1660" s="245">
        <f>Q1660*H1660</f>
        <v>0</v>
      </c>
      <c r="S1660" s="245">
        <v>0</v>
      </c>
      <c r="T1660" s="246">
        <f>S1660*H1660</f>
        <v>0</v>
      </c>
      <c r="AR1660" s="25" t="s">
        <v>284</v>
      </c>
      <c r="AT1660" s="25" t="s">
        <v>186</v>
      </c>
      <c r="AU1660" s="25" t="s">
        <v>85</v>
      </c>
      <c r="AY1660" s="25" t="s">
        <v>184</v>
      </c>
      <c r="BE1660" s="247">
        <f>IF(N1660="základní",J1660,0)</f>
        <v>0</v>
      </c>
      <c r="BF1660" s="247">
        <f>IF(N1660="snížená",J1660,0)</f>
        <v>0</v>
      </c>
      <c r="BG1660" s="247">
        <f>IF(N1660="zákl. přenesená",J1660,0)</f>
        <v>0</v>
      </c>
      <c r="BH1660" s="247">
        <f>IF(N1660="sníž. přenesená",J1660,0)</f>
        <v>0</v>
      </c>
      <c r="BI1660" s="247">
        <f>IF(N1660="nulová",J1660,0)</f>
        <v>0</v>
      </c>
      <c r="BJ1660" s="25" t="s">
        <v>83</v>
      </c>
      <c r="BK1660" s="247">
        <f>ROUND(I1660*H1660,2)</f>
        <v>0</v>
      </c>
      <c r="BL1660" s="25" t="s">
        <v>284</v>
      </c>
      <c r="BM1660" s="25" t="s">
        <v>2213</v>
      </c>
    </row>
    <row r="1661" s="1" customFormat="1">
      <c r="B1661" s="47"/>
      <c r="C1661" s="75"/>
      <c r="D1661" s="248" t="s">
        <v>193</v>
      </c>
      <c r="E1661" s="75"/>
      <c r="F1661" s="249" t="s">
        <v>2214</v>
      </c>
      <c r="G1661" s="75"/>
      <c r="H1661" s="75"/>
      <c r="I1661" s="204"/>
      <c r="J1661" s="75"/>
      <c r="K1661" s="75"/>
      <c r="L1661" s="73"/>
      <c r="M1661" s="250"/>
      <c r="N1661" s="48"/>
      <c r="O1661" s="48"/>
      <c r="P1661" s="48"/>
      <c r="Q1661" s="48"/>
      <c r="R1661" s="48"/>
      <c r="S1661" s="48"/>
      <c r="T1661" s="96"/>
      <c r="AT1661" s="25" t="s">
        <v>193</v>
      </c>
      <c r="AU1661" s="25" t="s">
        <v>85</v>
      </c>
    </row>
    <row r="1662" s="13" customFormat="1">
      <c r="B1662" s="262"/>
      <c r="C1662" s="263"/>
      <c r="D1662" s="248" t="s">
        <v>195</v>
      </c>
      <c r="E1662" s="264" t="s">
        <v>21</v>
      </c>
      <c r="F1662" s="265" t="s">
        <v>409</v>
      </c>
      <c r="G1662" s="263"/>
      <c r="H1662" s="264" t="s">
        <v>21</v>
      </c>
      <c r="I1662" s="266"/>
      <c r="J1662" s="263"/>
      <c r="K1662" s="263"/>
      <c r="L1662" s="267"/>
      <c r="M1662" s="268"/>
      <c r="N1662" s="269"/>
      <c r="O1662" s="269"/>
      <c r="P1662" s="269"/>
      <c r="Q1662" s="269"/>
      <c r="R1662" s="269"/>
      <c r="S1662" s="269"/>
      <c r="T1662" s="270"/>
      <c r="AT1662" s="271" t="s">
        <v>195</v>
      </c>
      <c r="AU1662" s="271" t="s">
        <v>85</v>
      </c>
      <c r="AV1662" s="13" t="s">
        <v>83</v>
      </c>
      <c r="AW1662" s="13" t="s">
        <v>39</v>
      </c>
      <c r="AX1662" s="13" t="s">
        <v>76</v>
      </c>
      <c r="AY1662" s="271" t="s">
        <v>184</v>
      </c>
    </row>
    <row r="1663" s="12" customFormat="1">
      <c r="B1663" s="251"/>
      <c r="C1663" s="252"/>
      <c r="D1663" s="248" t="s">
        <v>195</v>
      </c>
      <c r="E1663" s="253" t="s">
        <v>21</v>
      </c>
      <c r="F1663" s="254" t="s">
        <v>2215</v>
      </c>
      <c r="G1663" s="252"/>
      <c r="H1663" s="255">
        <v>11.843</v>
      </c>
      <c r="I1663" s="256"/>
      <c r="J1663" s="252"/>
      <c r="K1663" s="252"/>
      <c r="L1663" s="257"/>
      <c r="M1663" s="258"/>
      <c r="N1663" s="259"/>
      <c r="O1663" s="259"/>
      <c r="P1663" s="259"/>
      <c r="Q1663" s="259"/>
      <c r="R1663" s="259"/>
      <c r="S1663" s="259"/>
      <c r="T1663" s="260"/>
      <c r="AT1663" s="261" t="s">
        <v>195</v>
      </c>
      <c r="AU1663" s="261" t="s">
        <v>85</v>
      </c>
      <c r="AV1663" s="12" t="s">
        <v>85</v>
      </c>
      <c r="AW1663" s="12" t="s">
        <v>39</v>
      </c>
      <c r="AX1663" s="12" t="s">
        <v>76</v>
      </c>
      <c r="AY1663" s="261" t="s">
        <v>184</v>
      </c>
    </row>
    <row r="1664" s="12" customFormat="1">
      <c r="B1664" s="251"/>
      <c r="C1664" s="252"/>
      <c r="D1664" s="248" t="s">
        <v>195</v>
      </c>
      <c r="E1664" s="253" t="s">
        <v>21</v>
      </c>
      <c r="F1664" s="254" t="s">
        <v>2216</v>
      </c>
      <c r="G1664" s="252"/>
      <c r="H1664" s="255">
        <v>10.348000000000001</v>
      </c>
      <c r="I1664" s="256"/>
      <c r="J1664" s="252"/>
      <c r="K1664" s="252"/>
      <c r="L1664" s="257"/>
      <c r="M1664" s="258"/>
      <c r="N1664" s="259"/>
      <c r="O1664" s="259"/>
      <c r="P1664" s="259"/>
      <c r="Q1664" s="259"/>
      <c r="R1664" s="259"/>
      <c r="S1664" s="259"/>
      <c r="T1664" s="260"/>
      <c r="AT1664" s="261" t="s">
        <v>195</v>
      </c>
      <c r="AU1664" s="261" t="s">
        <v>85</v>
      </c>
      <c r="AV1664" s="12" t="s">
        <v>85</v>
      </c>
      <c r="AW1664" s="12" t="s">
        <v>39</v>
      </c>
      <c r="AX1664" s="12" t="s">
        <v>76</v>
      </c>
      <c r="AY1664" s="261" t="s">
        <v>184</v>
      </c>
    </row>
    <row r="1665" s="13" customFormat="1">
      <c r="B1665" s="262"/>
      <c r="C1665" s="263"/>
      <c r="D1665" s="248" t="s">
        <v>195</v>
      </c>
      <c r="E1665" s="264" t="s">
        <v>21</v>
      </c>
      <c r="F1665" s="265" t="s">
        <v>395</v>
      </c>
      <c r="G1665" s="263"/>
      <c r="H1665" s="264" t="s">
        <v>21</v>
      </c>
      <c r="I1665" s="266"/>
      <c r="J1665" s="263"/>
      <c r="K1665" s="263"/>
      <c r="L1665" s="267"/>
      <c r="M1665" s="268"/>
      <c r="N1665" s="269"/>
      <c r="O1665" s="269"/>
      <c r="P1665" s="269"/>
      <c r="Q1665" s="269"/>
      <c r="R1665" s="269"/>
      <c r="S1665" s="269"/>
      <c r="T1665" s="270"/>
      <c r="AT1665" s="271" t="s">
        <v>195</v>
      </c>
      <c r="AU1665" s="271" t="s">
        <v>85</v>
      </c>
      <c r="AV1665" s="13" t="s">
        <v>83</v>
      </c>
      <c r="AW1665" s="13" t="s">
        <v>39</v>
      </c>
      <c r="AX1665" s="13" t="s">
        <v>76</v>
      </c>
      <c r="AY1665" s="271" t="s">
        <v>184</v>
      </c>
    </row>
    <row r="1666" s="13" customFormat="1">
      <c r="B1666" s="262"/>
      <c r="C1666" s="263"/>
      <c r="D1666" s="248" t="s">
        <v>195</v>
      </c>
      <c r="E1666" s="264" t="s">
        <v>21</v>
      </c>
      <c r="F1666" s="265" t="s">
        <v>1705</v>
      </c>
      <c r="G1666" s="263"/>
      <c r="H1666" s="264" t="s">
        <v>21</v>
      </c>
      <c r="I1666" s="266"/>
      <c r="J1666" s="263"/>
      <c r="K1666" s="263"/>
      <c r="L1666" s="267"/>
      <c r="M1666" s="268"/>
      <c r="N1666" s="269"/>
      <c r="O1666" s="269"/>
      <c r="P1666" s="269"/>
      <c r="Q1666" s="269"/>
      <c r="R1666" s="269"/>
      <c r="S1666" s="269"/>
      <c r="T1666" s="270"/>
      <c r="AT1666" s="271" t="s">
        <v>195</v>
      </c>
      <c r="AU1666" s="271" t="s">
        <v>85</v>
      </c>
      <c r="AV1666" s="13" t="s">
        <v>83</v>
      </c>
      <c r="AW1666" s="13" t="s">
        <v>39</v>
      </c>
      <c r="AX1666" s="13" t="s">
        <v>76</v>
      </c>
      <c r="AY1666" s="271" t="s">
        <v>184</v>
      </c>
    </row>
    <row r="1667" s="12" customFormat="1">
      <c r="B1667" s="251"/>
      <c r="C1667" s="252"/>
      <c r="D1667" s="248" t="s">
        <v>195</v>
      </c>
      <c r="E1667" s="253" t="s">
        <v>21</v>
      </c>
      <c r="F1667" s="254" t="s">
        <v>1706</v>
      </c>
      <c r="G1667" s="252"/>
      <c r="H1667" s="255">
        <v>19.966000000000001</v>
      </c>
      <c r="I1667" s="256"/>
      <c r="J1667" s="252"/>
      <c r="K1667" s="252"/>
      <c r="L1667" s="257"/>
      <c r="M1667" s="258"/>
      <c r="N1667" s="259"/>
      <c r="O1667" s="259"/>
      <c r="P1667" s="259"/>
      <c r="Q1667" s="259"/>
      <c r="R1667" s="259"/>
      <c r="S1667" s="259"/>
      <c r="T1667" s="260"/>
      <c r="AT1667" s="261" t="s">
        <v>195</v>
      </c>
      <c r="AU1667" s="261" t="s">
        <v>85</v>
      </c>
      <c r="AV1667" s="12" t="s">
        <v>85</v>
      </c>
      <c r="AW1667" s="12" t="s">
        <v>39</v>
      </c>
      <c r="AX1667" s="12" t="s">
        <v>76</v>
      </c>
      <c r="AY1667" s="261" t="s">
        <v>184</v>
      </c>
    </row>
    <row r="1668" s="12" customFormat="1">
      <c r="B1668" s="251"/>
      <c r="C1668" s="252"/>
      <c r="D1668" s="248" t="s">
        <v>195</v>
      </c>
      <c r="E1668" s="253" t="s">
        <v>21</v>
      </c>
      <c r="F1668" s="254" t="s">
        <v>1707</v>
      </c>
      <c r="G1668" s="252"/>
      <c r="H1668" s="255">
        <v>24.547000000000001</v>
      </c>
      <c r="I1668" s="256"/>
      <c r="J1668" s="252"/>
      <c r="K1668" s="252"/>
      <c r="L1668" s="257"/>
      <c r="M1668" s="258"/>
      <c r="N1668" s="259"/>
      <c r="O1668" s="259"/>
      <c r="P1668" s="259"/>
      <c r="Q1668" s="259"/>
      <c r="R1668" s="259"/>
      <c r="S1668" s="259"/>
      <c r="T1668" s="260"/>
      <c r="AT1668" s="261" t="s">
        <v>195</v>
      </c>
      <c r="AU1668" s="261" t="s">
        <v>85</v>
      </c>
      <c r="AV1668" s="12" t="s">
        <v>85</v>
      </c>
      <c r="AW1668" s="12" t="s">
        <v>39</v>
      </c>
      <c r="AX1668" s="12" t="s">
        <v>76</v>
      </c>
      <c r="AY1668" s="261" t="s">
        <v>184</v>
      </c>
    </row>
    <row r="1669" s="12" customFormat="1">
      <c r="B1669" s="251"/>
      <c r="C1669" s="252"/>
      <c r="D1669" s="248" t="s">
        <v>195</v>
      </c>
      <c r="E1669" s="253" t="s">
        <v>21</v>
      </c>
      <c r="F1669" s="254" t="s">
        <v>1708</v>
      </c>
      <c r="G1669" s="252"/>
      <c r="H1669" s="255">
        <v>5.9610000000000003</v>
      </c>
      <c r="I1669" s="256"/>
      <c r="J1669" s="252"/>
      <c r="K1669" s="252"/>
      <c r="L1669" s="257"/>
      <c r="M1669" s="258"/>
      <c r="N1669" s="259"/>
      <c r="O1669" s="259"/>
      <c r="P1669" s="259"/>
      <c r="Q1669" s="259"/>
      <c r="R1669" s="259"/>
      <c r="S1669" s="259"/>
      <c r="T1669" s="260"/>
      <c r="AT1669" s="261" t="s">
        <v>195</v>
      </c>
      <c r="AU1669" s="261" t="s">
        <v>85</v>
      </c>
      <c r="AV1669" s="12" t="s">
        <v>85</v>
      </c>
      <c r="AW1669" s="12" t="s">
        <v>39</v>
      </c>
      <c r="AX1669" s="12" t="s">
        <v>76</v>
      </c>
      <c r="AY1669" s="261" t="s">
        <v>184</v>
      </c>
    </row>
    <row r="1670" s="15" customFormat="1">
      <c r="B1670" s="293"/>
      <c r="C1670" s="294"/>
      <c r="D1670" s="248" t="s">
        <v>195</v>
      </c>
      <c r="E1670" s="295" t="s">
        <v>21</v>
      </c>
      <c r="F1670" s="296" t="s">
        <v>335</v>
      </c>
      <c r="G1670" s="294"/>
      <c r="H1670" s="297">
        <v>72.665000000000006</v>
      </c>
      <c r="I1670" s="298"/>
      <c r="J1670" s="294"/>
      <c r="K1670" s="294"/>
      <c r="L1670" s="299"/>
      <c r="M1670" s="300"/>
      <c r="N1670" s="301"/>
      <c r="O1670" s="301"/>
      <c r="P1670" s="301"/>
      <c r="Q1670" s="301"/>
      <c r="R1670" s="301"/>
      <c r="S1670" s="301"/>
      <c r="T1670" s="302"/>
      <c r="AT1670" s="303" t="s">
        <v>195</v>
      </c>
      <c r="AU1670" s="303" t="s">
        <v>85</v>
      </c>
      <c r="AV1670" s="15" t="s">
        <v>201</v>
      </c>
      <c r="AW1670" s="15" t="s">
        <v>39</v>
      </c>
      <c r="AX1670" s="15" t="s">
        <v>76</v>
      </c>
      <c r="AY1670" s="303" t="s">
        <v>184</v>
      </c>
    </row>
    <row r="1671" s="12" customFormat="1">
      <c r="B1671" s="251"/>
      <c r="C1671" s="252"/>
      <c r="D1671" s="248" t="s">
        <v>195</v>
      </c>
      <c r="E1671" s="253" t="s">
        <v>21</v>
      </c>
      <c r="F1671" s="254" t="s">
        <v>2217</v>
      </c>
      <c r="G1671" s="252"/>
      <c r="H1671" s="255">
        <v>20.677</v>
      </c>
      <c r="I1671" s="256"/>
      <c r="J1671" s="252"/>
      <c r="K1671" s="252"/>
      <c r="L1671" s="257"/>
      <c r="M1671" s="258"/>
      <c r="N1671" s="259"/>
      <c r="O1671" s="259"/>
      <c r="P1671" s="259"/>
      <c r="Q1671" s="259"/>
      <c r="R1671" s="259"/>
      <c r="S1671" s="259"/>
      <c r="T1671" s="260"/>
      <c r="AT1671" s="261" t="s">
        <v>195</v>
      </c>
      <c r="AU1671" s="261" t="s">
        <v>85</v>
      </c>
      <c r="AV1671" s="12" t="s">
        <v>85</v>
      </c>
      <c r="AW1671" s="12" t="s">
        <v>39</v>
      </c>
      <c r="AX1671" s="12" t="s">
        <v>76</v>
      </c>
      <c r="AY1671" s="261" t="s">
        <v>184</v>
      </c>
    </row>
    <row r="1672" s="12" customFormat="1">
      <c r="B1672" s="251"/>
      <c r="C1672" s="252"/>
      <c r="D1672" s="248" t="s">
        <v>195</v>
      </c>
      <c r="E1672" s="253" t="s">
        <v>21</v>
      </c>
      <c r="F1672" s="254" t="s">
        <v>2218</v>
      </c>
      <c r="G1672" s="252"/>
      <c r="H1672" s="255">
        <v>26.262</v>
      </c>
      <c r="I1672" s="256"/>
      <c r="J1672" s="252"/>
      <c r="K1672" s="252"/>
      <c r="L1672" s="257"/>
      <c r="M1672" s="258"/>
      <c r="N1672" s="259"/>
      <c r="O1672" s="259"/>
      <c r="P1672" s="259"/>
      <c r="Q1672" s="259"/>
      <c r="R1672" s="259"/>
      <c r="S1672" s="259"/>
      <c r="T1672" s="260"/>
      <c r="AT1672" s="261" t="s">
        <v>195</v>
      </c>
      <c r="AU1672" s="261" t="s">
        <v>85</v>
      </c>
      <c r="AV1672" s="12" t="s">
        <v>85</v>
      </c>
      <c r="AW1672" s="12" t="s">
        <v>39</v>
      </c>
      <c r="AX1672" s="12" t="s">
        <v>76</v>
      </c>
      <c r="AY1672" s="261" t="s">
        <v>184</v>
      </c>
    </row>
    <row r="1673" s="12" customFormat="1">
      <c r="B1673" s="251"/>
      <c r="C1673" s="252"/>
      <c r="D1673" s="248" t="s">
        <v>195</v>
      </c>
      <c r="E1673" s="253" t="s">
        <v>21</v>
      </c>
      <c r="F1673" s="254" t="s">
        <v>2219</v>
      </c>
      <c r="G1673" s="252"/>
      <c r="H1673" s="255">
        <v>4.6550000000000002</v>
      </c>
      <c r="I1673" s="256"/>
      <c r="J1673" s="252"/>
      <c r="K1673" s="252"/>
      <c r="L1673" s="257"/>
      <c r="M1673" s="258"/>
      <c r="N1673" s="259"/>
      <c r="O1673" s="259"/>
      <c r="P1673" s="259"/>
      <c r="Q1673" s="259"/>
      <c r="R1673" s="259"/>
      <c r="S1673" s="259"/>
      <c r="T1673" s="260"/>
      <c r="AT1673" s="261" t="s">
        <v>195</v>
      </c>
      <c r="AU1673" s="261" t="s">
        <v>85</v>
      </c>
      <c r="AV1673" s="12" t="s">
        <v>85</v>
      </c>
      <c r="AW1673" s="12" t="s">
        <v>39</v>
      </c>
      <c r="AX1673" s="12" t="s">
        <v>76</v>
      </c>
      <c r="AY1673" s="261" t="s">
        <v>184</v>
      </c>
    </row>
    <row r="1674" s="13" customFormat="1">
      <c r="B1674" s="262"/>
      <c r="C1674" s="263"/>
      <c r="D1674" s="248" t="s">
        <v>195</v>
      </c>
      <c r="E1674" s="264" t="s">
        <v>21</v>
      </c>
      <c r="F1674" s="265" t="s">
        <v>1901</v>
      </c>
      <c r="G1674" s="263"/>
      <c r="H1674" s="264" t="s">
        <v>21</v>
      </c>
      <c r="I1674" s="266"/>
      <c r="J1674" s="263"/>
      <c r="K1674" s="263"/>
      <c r="L1674" s="267"/>
      <c r="M1674" s="268"/>
      <c r="N1674" s="269"/>
      <c r="O1674" s="269"/>
      <c r="P1674" s="269"/>
      <c r="Q1674" s="269"/>
      <c r="R1674" s="269"/>
      <c r="S1674" s="269"/>
      <c r="T1674" s="270"/>
      <c r="AT1674" s="271" t="s">
        <v>195</v>
      </c>
      <c r="AU1674" s="271" t="s">
        <v>85</v>
      </c>
      <c r="AV1674" s="13" t="s">
        <v>83</v>
      </c>
      <c r="AW1674" s="13" t="s">
        <v>39</v>
      </c>
      <c r="AX1674" s="13" t="s">
        <v>76</v>
      </c>
      <c r="AY1674" s="271" t="s">
        <v>184</v>
      </c>
    </row>
    <row r="1675" s="12" customFormat="1">
      <c r="B1675" s="251"/>
      <c r="C1675" s="252"/>
      <c r="D1675" s="248" t="s">
        <v>195</v>
      </c>
      <c r="E1675" s="253" t="s">
        <v>21</v>
      </c>
      <c r="F1675" s="254" t="s">
        <v>2220</v>
      </c>
      <c r="G1675" s="252"/>
      <c r="H1675" s="255">
        <v>71.941999999999993</v>
      </c>
      <c r="I1675" s="256"/>
      <c r="J1675" s="252"/>
      <c r="K1675" s="252"/>
      <c r="L1675" s="257"/>
      <c r="M1675" s="258"/>
      <c r="N1675" s="259"/>
      <c r="O1675" s="259"/>
      <c r="P1675" s="259"/>
      <c r="Q1675" s="259"/>
      <c r="R1675" s="259"/>
      <c r="S1675" s="259"/>
      <c r="T1675" s="260"/>
      <c r="AT1675" s="261" t="s">
        <v>195</v>
      </c>
      <c r="AU1675" s="261" t="s">
        <v>85</v>
      </c>
      <c r="AV1675" s="12" t="s">
        <v>85</v>
      </c>
      <c r="AW1675" s="12" t="s">
        <v>39</v>
      </c>
      <c r="AX1675" s="12" t="s">
        <v>76</v>
      </c>
      <c r="AY1675" s="261" t="s">
        <v>184</v>
      </c>
    </row>
    <row r="1676" s="12" customFormat="1">
      <c r="B1676" s="251"/>
      <c r="C1676" s="252"/>
      <c r="D1676" s="248" t="s">
        <v>195</v>
      </c>
      <c r="E1676" s="253" t="s">
        <v>21</v>
      </c>
      <c r="F1676" s="254" t="s">
        <v>2221</v>
      </c>
      <c r="G1676" s="252"/>
      <c r="H1676" s="255">
        <v>16.164999999999999</v>
      </c>
      <c r="I1676" s="256"/>
      <c r="J1676" s="252"/>
      <c r="K1676" s="252"/>
      <c r="L1676" s="257"/>
      <c r="M1676" s="258"/>
      <c r="N1676" s="259"/>
      <c r="O1676" s="259"/>
      <c r="P1676" s="259"/>
      <c r="Q1676" s="259"/>
      <c r="R1676" s="259"/>
      <c r="S1676" s="259"/>
      <c r="T1676" s="260"/>
      <c r="AT1676" s="261" t="s">
        <v>195</v>
      </c>
      <c r="AU1676" s="261" t="s">
        <v>85</v>
      </c>
      <c r="AV1676" s="12" t="s">
        <v>85</v>
      </c>
      <c r="AW1676" s="12" t="s">
        <v>39</v>
      </c>
      <c r="AX1676" s="12" t="s">
        <v>76</v>
      </c>
      <c r="AY1676" s="261" t="s">
        <v>184</v>
      </c>
    </row>
    <row r="1677" s="12" customFormat="1">
      <c r="B1677" s="251"/>
      <c r="C1677" s="252"/>
      <c r="D1677" s="248" t="s">
        <v>195</v>
      </c>
      <c r="E1677" s="253" t="s">
        <v>21</v>
      </c>
      <c r="F1677" s="254" t="s">
        <v>2222</v>
      </c>
      <c r="G1677" s="252"/>
      <c r="H1677" s="255">
        <v>22.151</v>
      </c>
      <c r="I1677" s="256"/>
      <c r="J1677" s="252"/>
      <c r="K1677" s="252"/>
      <c r="L1677" s="257"/>
      <c r="M1677" s="258"/>
      <c r="N1677" s="259"/>
      <c r="O1677" s="259"/>
      <c r="P1677" s="259"/>
      <c r="Q1677" s="259"/>
      <c r="R1677" s="259"/>
      <c r="S1677" s="259"/>
      <c r="T1677" s="260"/>
      <c r="AT1677" s="261" t="s">
        <v>195</v>
      </c>
      <c r="AU1677" s="261" t="s">
        <v>85</v>
      </c>
      <c r="AV1677" s="12" t="s">
        <v>85</v>
      </c>
      <c r="AW1677" s="12" t="s">
        <v>39</v>
      </c>
      <c r="AX1677" s="12" t="s">
        <v>76</v>
      </c>
      <c r="AY1677" s="261" t="s">
        <v>184</v>
      </c>
    </row>
    <row r="1678" s="12" customFormat="1">
      <c r="B1678" s="251"/>
      <c r="C1678" s="252"/>
      <c r="D1678" s="248" t="s">
        <v>195</v>
      </c>
      <c r="E1678" s="253" t="s">
        <v>21</v>
      </c>
      <c r="F1678" s="254" t="s">
        <v>1905</v>
      </c>
      <c r="G1678" s="252"/>
      <c r="H1678" s="255">
        <v>0.93999999999999995</v>
      </c>
      <c r="I1678" s="256"/>
      <c r="J1678" s="252"/>
      <c r="K1678" s="252"/>
      <c r="L1678" s="257"/>
      <c r="M1678" s="258"/>
      <c r="N1678" s="259"/>
      <c r="O1678" s="259"/>
      <c r="P1678" s="259"/>
      <c r="Q1678" s="259"/>
      <c r="R1678" s="259"/>
      <c r="S1678" s="259"/>
      <c r="T1678" s="260"/>
      <c r="AT1678" s="261" t="s">
        <v>195</v>
      </c>
      <c r="AU1678" s="261" t="s">
        <v>85</v>
      </c>
      <c r="AV1678" s="12" t="s">
        <v>85</v>
      </c>
      <c r="AW1678" s="12" t="s">
        <v>39</v>
      </c>
      <c r="AX1678" s="12" t="s">
        <v>76</v>
      </c>
      <c r="AY1678" s="261" t="s">
        <v>184</v>
      </c>
    </row>
    <row r="1679" s="14" customFormat="1">
      <c r="B1679" s="272"/>
      <c r="C1679" s="273"/>
      <c r="D1679" s="248" t="s">
        <v>195</v>
      </c>
      <c r="E1679" s="274" t="s">
        <v>21</v>
      </c>
      <c r="F1679" s="275" t="s">
        <v>211</v>
      </c>
      <c r="G1679" s="273"/>
      <c r="H1679" s="276">
        <v>235.45699999999999</v>
      </c>
      <c r="I1679" s="277"/>
      <c r="J1679" s="273"/>
      <c r="K1679" s="273"/>
      <c r="L1679" s="278"/>
      <c r="M1679" s="279"/>
      <c r="N1679" s="280"/>
      <c r="O1679" s="280"/>
      <c r="P1679" s="280"/>
      <c r="Q1679" s="280"/>
      <c r="R1679" s="280"/>
      <c r="S1679" s="280"/>
      <c r="T1679" s="281"/>
      <c r="AT1679" s="282" t="s">
        <v>195</v>
      </c>
      <c r="AU1679" s="282" t="s">
        <v>85</v>
      </c>
      <c r="AV1679" s="14" t="s">
        <v>191</v>
      </c>
      <c r="AW1679" s="14" t="s">
        <v>39</v>
      </c>
      <c r="AX1679" s="14" t="s">
        <v>83</v>
      </c>
      <c r="AY1679" s="282" t="s">
        <v>184</v>
      </c>
    </row>
    <row r="1680" s="1" customFormat="1" ht="25.5" customHeight="1">
      <c r="B1680" s="47"/>
      <c r="C1680" s="236" t="s">
        <v>2223</v>
      </c>
      <c r="D1680" s="236" t="s">
        <v>186</v>
      </c>
      <c r="E1680" s="237" t="s">
        <v>2224</v>
      </c>
      <c r="F1680" s="238" t="s">
        <v>2225</v>
      </c>
      <c r="G1680" s="239" t="s">
        <v>315</v>
      </c>
      <c r="H1680" s="240">
        <v>117.854</v>
      </c>
      <c r="I1680" s="241"/>
      <c r="J1680" s="242">
        <f>ROUND(I1680*H1680,2)</f>
        <v>0</v>
      </c>
      <c r="K1680" s="238" t="s">
        <v>190</v>
      </c>
      <c r="L1680" s="73"/>
      <c r="M1680" s="243" t="s">
        <v>21</v>
      </c>
      <c r="N1680" s="244" t="s">
        <v>47</v>
      </c>
      <c r="O1680" s="48"/>
      <c r="P1680" s="245">
        <f>O1680*H1680</f>
        <v>0</v>
      </c>
      <c r="Q1680" s="245">
        <v>0</v>
      </c>
      <c r="R1680" s="245">
        <f>Q1680*H1680</f>
        <v>0</v>
      </c>
      <c r="S1680" s="245">
        <v>0.014</v>
      </c>
      <c r="T1680" s="246">
        <f>S1680*H1680</f>
        <v>1.649956</v>
      </c>
      <c r="AR1680" s="25" t="s">
        <v>284</v>
      </c>
      <c r="AT1680" s="25" t="s">
        <v>186</v>
      </c>
      <c r="AU1680" s="25" t="s">
        <v>85</v>
      </c>
      <c r="AY1680" s="25" t="s">
        <v>184</v>
      </c>
      <c r="BE1680" s="247">
        <f>IF(N1680="základní",J1680,0)</f>
        <v>0</v>
      </c>
      <c r="BF1680" s="247">
        <f>IF(N1680="snížená",J1680,0)</f>
        <v>0</v>
      </c>
      <c r="BG1680" s="247">
        <f>IF(N1680="zákl. přenesená",J1680,0)</f>
        <v>0</v>
      </c>
      <c r="BH1680" s="247">
        <f>IF(N1680="sníž. přenesená",J1680,0)</f>
        <v>0</v>
      </c>
      <c r="BI1680" s="247">
        <f>IF(N1680="nulová",J1680,0)</f>
        <v>0</v>
      </c>
      <c r="BJ1680" s="25" t="s">
        <v>83</v>
      </c>
      <c r="BK1680" s="247">
        <f>ROUND(I1680*H1680,2)</f>
        <v>0</v>
      </c>
      <c r="BL1680" s="25" t="s">
        <v>284</v>
      </c>
      <c r="BM1680" s="25" t="s">
        <v>2226</v>
      </c>
    </row>
    <row r="1681" s="13" customFormat="1">
      <c r="B1681" s="262"/>
      <c r="C1681" s="263"/>
      <c r="D1681" s="248" t="s">
        <v>195</v>
      </c>
      <c r="E1681" s="264" t="s">
        <v>21</v>
      </c>
      <c r="F1681" s="265" t="s">
        <v>1282</v>
      </c>
      <c r="G1681" s="263"/>
      <c r="H1681" s="264" t="s">
        <v>21</v>
      </c>
      <c r="I1681" s="266"/>
      <c r="J1681" s="263"/>
      <c r="K1681" s="263"/>
      <c r="L1681" s="267"/>
      <c r="M1681" s="268"/>
      <c r="N1681" s="269"/>
      <c r="O1681" s="269"/>
      <c r="P1681" s="269"/>
      <c r="Q1681" s="269"/>
      <c r="R1681" s="269"/>
      <c r="S1681" s="269"/>
      <c r="T1681" s="270"/>
      <c r="AT1681" s="271" t="s">
        <v>195</v>
      </c>
      <c r="AU1681" s="271" t="s">
        <v>85</v>
      </c>
      <c r="AV1681" s="13" t="s">
        <v>83</v>
      </c>
      <c r="AW1681" s="13" t="s">
        <v>39</v>
      </c>
      <c r="AX1681" s="13" t="s">
        <v>76</v>
      </c>
      <c r="AY1681" s="271" t="s">
        <v>184</v>
      </c>
    </row>
    <row r="1682" s="12" customFormat="1">
      <c r="B1682" s="251"/>
      <c r="C1682" s="252"/>
      <c r="D1682" s="248" t="s">
        <v>195</v>
      </c>
      <c r="E1682" s="253" t="s">
        <v>21</v>
      </c>
      <c r="F1682" s="254" t="s">
        <v>2227</v>
      </c>
      <c r="G1682" s="252"/>
      <c r="H1682" s="255">
        <v>28.297999999999998</v>
      </c>
      <c r="I1682" s="256"/>
      <c r="J1682" s="252"/>
      <c r="K1682" s="252"/>
      <c r="L1682" s="257"/>
      <c r="M1682" s="258"/>
      <c r="N1682" s="259"/>
      <c r="O1682" s="259"/>
      <c r="P1682" s="259"/>
      <c r="Q1682" s="259"/>
      <c r="R1682" s="259"/>
      <c r="S1682" s="259"/>
      <c r="T1682" s="260"/>
      <c r="AT1682" s="261" t="s">
        <v>195</v>
      </c>
      <c r="AU1682" s="261" t="s">
        <v>85</v>
      </c>
      <c r="AV1682" s="12" t="s">
        <v>85</v>
      </c>
      <c r="AW1682" s="12" t="s">
        <v>39</v>
      </c>
      <c r="AX1682" s="12" t="s">
        <v>76</v>
      </c>
      <c r="AY1682" s="261" t="s">
        <v>184</v>
      </c>
    </row>
    <row r="1683" s="12" customFormat="1">
      <c r="B1683" s="251"/>
      <c r="C1683" s="252"/>
      <c r="D1683" s="248" t="s">
        <v>195</v>
      </c>
      <c r="E1683" s="253" t="s">
        <v>21</v>
      </c>
      <c r="F1683" s="254" t="s">
        <v>2177</v>
      </c>
      <c r="G1683" s="252"/>
      <c r="H1683" s="255">
        <v>7.5650000000000004</v>
      </c>
      <c r="I1683" s="256"/>
      <c r="J1683" s="252"/>
      <c r="K1683" s="252"/>
      <c r="L1683" s="257"/>
      <c r="M1683" s="258"/>
      <c r="N1683" s="259"/>
      <c r="O1683" s="259"/>
      <c r="P1683" s="259"/>
      <c r="Q1683" s="259"/>
      <c r="R1683" s="259"/>
      <c r="S1683" s="259"/>
      <c r="T1683" s="260"/>
      <c r="AT1683" s="261" t="s">
        <v>195</v>
      </c>
      <c r="AU1683" s="261" t="s">
        <v>85</v>
      </c>
      <c r="AV1683" s="12" t="s">
        <v>85</v>
      </c>
      <c r="AW1683" s="12" t="s">
        <v>39</v>
      </c>
      <c r="AX1683" s="12" t="s">
        <v>76</v>
      </c>
      <c r="AY1683" s="261" t="s">
        <v>184</v>
      </c>
    </row>
    <row r="1684" s="12" customFormat="1">
      <c r="B1684" s="251"/>
      <c r="C1684" s="252"/>
      <c r="D1684" s="248" t="s">
        <v>195</v>
      </c>
      <c r="E1684" s="253" t="s">
        <v>21</v>
      </c>
      <c r="F1684" s="254" t="s">
        <v>2228</v>
      </c>
      <c r="G1684" s="252"/>
      <c r="H1684" s="255">
        <v>16.451000000000001</v>
      </c>
      <c r="I1684" s="256"/>
      <c r="J1684" s="252"/>
      <c r="K1684" s="252"/>
      <c r="L1684" s="257"/>
      <c r="M1684" s="258"/>
      <c r="N1684" s="259"/>
      <c r="O1684" s="259"/>
      <c r="P1684" s="259"/>
      <c r="Q1684" s="259"/>
      <c r="R1684" s="259"/>
      <c r="S1684" s="259"/>
      <c r="T1684" s="260"/>
      <c r="AT1684" s="261" t="s">
        <v>195</v>
      </c>
      <c r="AU1684" s="261" t="s">
        <v>85</v>
      </c>
      <c r="AV1684" s="12" t="s">
        <v>85</v>
      </c>
      <c r="AW1684" s="12" t="s">
        <v>39</v>
      </c>
      <c r="AX1684" s="12" t="s">
        <v>76</v>
      </c>
      <c r="AY1684" s="261" t="s">
        <v>184</v>
      </c>
    </row>
    <row r="1685" s="12" customFormat="1">
      <c r="B1685" s="251"/>
      <c r="C1685" s="252"/>
      <c r="D1685" s="248" t="s">
        <v>195</v>
      </c>
      <c r="E1685" s="253" t="s">
        <v>21</v>
      </c>
      <c r="F1685" s="254" t="s">
        <v>2179</v>
      </c>
      <c r="G1685" s="252"/>
      <c r="H1685" s="255">
        <v>3.8260000000000001</v>
      </c>
      <c r="I1685" s="256"/>
      <c r="J1685" s="252"/>
      <c r="K1685" s="252"/>
      <c r="L1685" s="257"/>
      <c r="M1685" s="258"/>
      <c r="N1685" s="259"/>
      <c r="O1685" s="259"/>
      <c r="P1685" s="259"/>
      <c r="Q1685" s="259"/>
      <c r="R1685" s="259"/>
      <c r="S1685" s="259"/>
      <c r="T1685" s="260"/>
      <c r="AT1685" s="261" t="s">
        <v>195</v>
      </c>
      <c r="AU1685" s="261" t="s">
        <v>85</v>
      </c>
      <c r="AV1685" s="12" t="s">
        <v>85</v>
      </c>
      <c r="AW1685" s="12" t="s">
        <v>39</v>
      </c>
      <c r="AX1685" s="12" t="s">
        <v>76</v>
      </c>
      <c r="AY1685" s="261" t="s">
        <v>184</v>
      </c>
    </row>
    <row r="1686" s="12" customFormat="1">
      <c r="B1686" s="251"/>
      <c r="C1686" s="252"/>
      <c r="D1686" s="248" t="s">
        <v>195</v>
      </c>
      <c r="E1686" s="253" t="s">
        <v>21</v>
      </c>
      <c r="F1686" s="254" t="s">
        <v>2180</v>
      </c>
      <c r="G1686" s="252"/>
      <c r="H1686" s="255">
        <v>15.797000000000001</v>
      </c>
      <c r="I1686" s="256"/>
      <c r="J1686" s="252"/>
      <c r="K1686" s="252"/>
      <c r="L1686" s="257"/>
      <c r="M1686" s="258"/>
      <c r="N1686" s="259"/>
      <c r="O1686" s="259"/>
      <c r="P1686" s="259"/>
      <c r="Q1686" s="259"/>
      <c r="R1686" s="259"/>
      <c r="S1686" s="259"/>
      <c r="T1686" s="260"/>
      <c r="AT1686" s="261" t="s">
        <v>195</v>
      </c>
      <c r="AU1686" s="261" t="s">
        <v>85</v>
      </c>
      <c r="AV1686" s="12" t="s">
        <v>85</v>
      </c>
      <c r="AW1686" s="12" t="s">
        <v>39</v>
      </c>
      <c r="AX1686" s="12" t="s">
        <v>76</v>
      </c>
      <c r="AY1686" s="261" t="s">
        <v>184</v>
      </c>
    </row>
    <row r="1687" s="12" customFormat="1">
      <c r="B1687" s="251"/>
      <c r="C1687" s="252"/>
      <c r="D1687" s="248" t="s">
        <v>195</v>
      </c>
      <c r="E1687" s="253" t="s">
        <v>21</v>
      </c>
      <c r="F1687" s="254" t="s">
        <v>2229</v>
      </c>
      <c r="G1687" s="252"/>
      <c r="H1687" s="255">
        <v>15.310000000000001</v>
      </c>
      <c r="I1687" s="256"/>
      <c r="J1687" s="252"/>
      <c r="K1687" s="252"/>
      <c r="L1687" s="257"/>
      <c r="M1687" s="258"/>
      <c r="N1687" s="259"/>
      <c r="O1687" s="259"/>
      <c r="P1687" s="259"/>
      <c r="Q1687" s="259"/>
      <c r="R1687" s="259"/>
      <c r="S1687" s="259"/>
      <c r="T1687" s="260"/>
      <c r="AT1687" s="261" t="s">
        <v>195</v>
      </c>
      <c r="AU1687" s="261" t="s">
        <v>85</v>
      </c>
      <c r="AV1687" s="12" t="s">
        <v>85</v>
      </c>
      <c r="AW1687" s="12" t="s">
        <v>39</v>
      </c>
      <c r="AX1687" s="12" t="s">
        <v>76</v>
      </c>
      <c r="AY1687" s="261" t="s">
        <v>184</v>
      </c>
    </row>
    <row r="1688" s="12" customFormat="1">
      <c r="B1688" s="251"/>
      <c r="C1688" s="252"/>
      <c r="D1688" s="248" t="s">
        <v>195</v>
      </c>
      <c r="E1688" s="253" t="s">
        <v>21</v>
      </c>
      <c r="F1688" s="254" t="s">
        <v>2230</v>
      </c>
      <c r="G1688" s="252"/>
      <c r="H1688" s="255">
        <v>20.196000000000002</v>
      </c>
      <c r="I1688" s="256"/>
      <c r="J1688" s="252"/>
      <c r="K1688" s="252"/>
      <c r="L1688" s="257"/>
      <c r="M1688" s="258"/>
      <c r="N1688" s="259"/>
      <c r="O1688" s="259"/>
      <c r="P1688" s="259"/>
      <c r="Q1688" s="259"/>
      <c r="R1688" s="259"/>
      <c r="S1688" s="259"/>
      <c r="T1688" s="260"/>
      <c r="AT1688" s="261" t="s">
        <v>195</v>
      </c>
      <c r="AU1688" s="261" t="s">
        <v>85</v>
      </c>
      <c r="AV1688" s="12" t="s">
        <v>85</v>
      </c>
      <c r="AW1688" s="12" t="s">
        <v>39</v>
      </c>
      <c r="AX1688" s="12" t="s">
        <v>76</v>
      </c>
      <c r="AY1688" s="261" t="s">
        <v>184</v>
      </c>
    </row>
    <row r="1689" s="12" customFormat="1">
      <c r="B1689" s="251"/>
      <c r="C1689" s="252"/>
      <c r="D1689" s="248" t="s">
        <v>195</v>
      </c>
      <c r="E1689" s="253" t="s">
        <v>21</v>
      </c>
      <c r="F1689" s="254" t="s">
        <v>2231</v>
      </c>
      <c r="G1689" s="252"/>
      <c r="H1689" s="255">
        <v>10.411</v>
      </c>
      <c r="I1689" s="256"/>
      <c r="J1689" s="252"/>
      <c r="K1689" s="252"/>
      <c r="L1689" s="257"/>
      <c r="M1689" s="258"/>
      <c r="N1689" s="259"/>
      <c r="O1689" s="259"/>
      <c r="P1689" s="259"/>
      <c r="Q1689" s="259"/>
      <c r="R1689" s="259"/>
      <c r="S1689" s="259"/>
      <c r="T1689" s="260"/>
      <c r="AT1689" s="261" t="s">
        <v>195</v>
      </c>
      <c r="AU1689" s="261" t="s">
        <v>85</v>
      </c>
      <c r="AV1689" s="12" t="s">
        <v>85</v>
      </c>
      <c r="AW1689" s="12" t="s">
        <v>39</v>
      </c>
      <c r="AX1689" s="12" t="s">
        <v>76</v>
      </c>
      <c r="AY1689" s="261" t="s">
        <v>184</v>
      </c>
    </row>
    <row r="1690" s="14" customFormat="1">
      <c r="B1690" s="272"/>
      <c r="C1690" s="273"/>
      <c r="D1690" s="248" t="s">
        <v>195</v>
      </c>
      <c r="E1690" s="274" t="s">
        <v>21</v>
      </c>
      <c r="F1690" s="275" t="s">
        <v>211</v>
      </c>
      <c r="G1690" s="273"/>
      <c r="H1690" s="276">
        <v>117.854</v>
      </c>
      <c r="I1690" s="277"/>
      <c r="J1690" s="273"/>
      <c r="K1690" s="273"/>
      <c r="L1690" s="278"/>
      <c r="M1690" s="279"/>
      <c r="N1690" s="280"/>
      <c r="O1690" s="280"/>
      <c r="P1690" s="280"/>
      <c r="Q1690" s="280"/>
      <c r="R1690" s="280"/>
      <c r="S1690" s="280"/>
      <c r="T1690" s="281"/>
      <c r="AT1690" s="282" t="s">
        <v>195</v>
      </c>
      <c r="AU1690" s="282" t="s">
        <v>85</v>
      </c>
      <c r="AV1690" s="14" t="s">
        <v>191</v>
      </c>
      <c r="AW1690" s="14" t="s">
        <v>39</v>
      </c>
      <c r="AX1690" s="14" t="s">
        <v>83</v>
      </c>
      <c r="AY1690" s="282" t="s">
        <v>184</v>
      </c>
    </row>
    <row r="1691" s="1" customFormat="1" ht="25.5" customHeight="1">
      <c r="B1691" s="47"/>
      <c r="C1691" s="236" t="s">
        <v>2232</v>
      </c>
      <c r="D1691" s="236" t="s">
        <v>186</v>
      </c>
      <c r="E1691" s="237" t="s">
        <v>2233</v>
      </c>
      <c r="F1691" s="238" t="s">
        <v>2234</v>
      </c>
      <c r="G1691" s="239" t="s">
        <v>315</v>
      </c>
      <c r="H1691" s="240">
        <v>71.680000000000007</v>
      </c>
      <c r="I1691" s="241"/>
      <c r="J1691" s="242">
        <f>ROUND(I1691*H1691,2)</f>
        <v>0</v>
      </c>
      <c r="K1691" s="238" t="s">
        <v>190</v>
      </c>
      <c r="L1691" s="73"/>
      <c r="M1691" s="243" t="s">
        <v>21</v>
      </c>
      <c r="N1691" s="244" t="s">
        <v>47</v>
      </c>
      <c r="O1691" s="48"/>
      <c r="P1691" s="245">
        <f>O1691*H1691</f>
        <v>0</v>
      </c>
      <c r="Q1691" s="245">
        <v>0</v>
      </c>
      <c r="R1691" s="245">
        <f>Q1691*H1691</f>
        <v>0</v>
      </c>
      <c r="S1691" s="245">
        <v>0</v>
      </c>
      <c r="T1691" s="246">
        <f>S1691*H1691</f>
        <v>0</v>
      </c>
      <c r="AR1691" s="25" t="s">
        <v>284</v>
      </c>
      <c r="AT1691" s="25" t="s">
        <v>186</v>
      </c>
      <c r="AU1691" s="25" t="s">
        <v>85</v>
      </c>
      <c r="AY1691" s="25" t="s">
        <v>184</v>
      </c>
      <c r="BE1691" s="247">
        <f>IF(N1691="základní",J1691,0)</f>
        <v>0</v>
      </c>
      <c r="BF1691" s="247">
        <f>IF(N1691="snížená",J1691,0)</f>
        <v>0</v>
      </c>
      <c r="BG1691" s="247">
        <f>IF(N1691="zákl. přenesená",J1691,0)</f>
        <v>0</v>
      </c>
      <c r="BH1691" s="247">
        <f>IF(N1691="sníž. přenesená",J1691,0)</f>
        <v>0</v>
      </c>
      <c r="BI1691" s="247">
        <f>IF(N1691="nulová",J1691,0)</f>
        <v>0</v>
      </c>
      <c r="BJ1691" s="25" t="s">
        <v>83</v>
      </c>
      <c r="BK1691" s="247">
        <f>ROUND(I1691*H1691,2)</f>
        <v>0</v>
      </c>
      <c r="BL1691" s="25" t="s">
        <v>284</v>
      </c>
      <c r="BM1691" s="25" t="s">
        <v>2235</v>
      </c>
    </row>
    <row r="1692" s="1" customFormat="1">
      <c r="B1692" s="47"/>
      <c r="C1692" s="75"/>
      <c r="D1692" s="248" t="s">
        <v>193</v>
      </c>
      <c r="E1692" s="75"/>
      <c r="F1692" s="249" t="s">
        <v>2214</v>
      </c>
      <c r="G1692" s="75"/>
      <c r="H1692" s="75"/>
      <c r="I1692" s="204"/>
      <c r="J1692" s="75"/>
      <c r="K1692" s="75"/>
      <c r="L1692" s="73"/>
      <c r="M1692" s="250"/>
      <c r="N1692" s="48"/>
      <c r="O1692" s="48"/>
      <c r="P1692" s="48"/>
      <c r="Q1692" s="48"/>
      <c r="R1692" s="48"/>
      <c r="S1692" s="48"/>
      <c r="T1692" s="96"/>
      <c r="AT1692" s="25" t="s">
        <v>193</v>
      </c>
      <c r="AU1692" s="25" t="s">
        <v>85</v>
      </c>
    </row>
    <row r="1693" s="13" customFormat="1">
      <c r="B1693" s="262"/>
      <c r="C1693" s="263"/>
      <c r="D1693" s="248" t="s">
        <v>195</v>
      </c>
      <c r="E1693" s="264" t="s">
        <v>21</v>
      </c>
      <c r="F1693" s="265" t="s">
        <v>209</v>
      </c>
      <c r="G1693" s="263"/>
      <c r="H1693" s="264" t="s">
        <v>21</v>
      </c>
      <c r="I1693" s="266"/>
      <c r="J1693" s="263"/>
      <c r="K1693" s="263"/>
      <c r="L1693" s="267"/>
      <c r="M1693" s="268"/>
      <c r="N1693" s="269"/>
      <c r="O1693" s="269"/>
      <c r="P1693" s="269"/>
      <c r="Q1693" s="269"/>
      <c r="R1693" s="269"/>
      <c r="S1693" s="269"/>
      <c r="T1693" s="270"/>
      <c r="AT1693" s="271" t="s">
        <v>195</v>
      </c>
      <c r="AU1693" s="271" t="s">
        <v>85</v>
      </c>
      <c r="AV1693" s="13" t="s">
        <v>83</v>
      </c>
      <c r="AW1693" s="13" t="s">
        <v>39</v>
      </c>
      <c r="AX1693" s="13" t="s">
        <v>76</v>
      </c>
      <c r="AY1693" s="271" t="s">
        <v>184</v>
      </c>
    </row>
    <row r="1694" s="12" customFormat="1">
      <c r="B1694" s="251"/>
      <c r="C1694" s="252"/>
      <c r="D1694" s="248" t="s">
        <v>195</v>
      </c>
      <c r="E1694" s="253" t="s">
        <v>21</v>
      </c>
      <c r="F1694" s="254" t="s">
        <v>2236</v>
      </c>
      <c r="G1694" s="252"/>
      <c r="H1694" s="255">
        <v>45.158999999999999</v>
      </c>
      <c r="I1694" s="256"/>
      <c r="J1694" s="252"/>
      <c r="K1694" s="252"/>
      <c r="L1694" s="257"/>
      <c r="M1694" s="258"/>
      <c r="N1694" s="259"/>
      <c r="O1694" s="259"/>
      <c r="P1694" s="259"/>
      <c r="Q1694" s="259"/>
      <c r="R1694" s="259"/>
      <c r="S1694" s="259"/>
      <c r="T1694" s="260"/>
      <c r="AT1694" s="261" t="s">
        <v>195</v>
      </c>
      <c r="AU1694" s="261" t="s">
        <v>85</v>
      </c>
      <c r="AV1694" s="12" t="s">
        <v>85</v>
      </c>
      <c r="AW1694" s="12" t="s">
        <v>39</v>
      </c>
      <c r="AX1694" s="12" t="s">
        <v>76</v>
      </c>
      <c r="AY1694" s="261" t="s">
        <v>184</v>
      </c>
    </row>
    <row r="1695" s="12" customFormat="1">
      <c r="B1695" s="251"/>
      <c r="C1695" s="252"/>
      <c r="D1695" s="248" t="s">
        <v>195</v>
      </c>
      <c r="E1695" s="253" t="s">
        <v>21</v>
      </c>
      <c r="F1695" s="254" t="s">
        <v>2237</v>
      </c>
      <c r="G1695" s="252"/>
      <c r="H1695" s="255">
        <v>-2.2400000000000002</v>
      </c>
      <c r="I1695" s="256"/>
      <c r="J1695" s="252"/>
      <c r="K1695" s="252"/>
      <c r="L1695" s="257"/>
      <c r="M1695" s="258"/>
      <c r="N1695" s="259"/>
      <c r="O1695" s="259"/>
      <c r="P1695" s="259"/>
      <c r="Q1695" s="259"/>
      <c r="R1695" s="259"/>
      <c r="S1695" s="259"/>
      <c r="T1695" s="260"/>
      <c r="AT1695" s="261" t="s">
        <v>195</v>
      </c>
      <c r="AU1695" s="261" t="s">
        <v>85</v>
      </c>
      <c r="AV1695" s="12" t="s">
        <v>85</v>
      </c>
      <c r="AW1695" s="12" t="s">
        <v>39</v>
      </c>
      <c r="AX1695" s="12" t="s">
        <v>76</v>
      </c>
      <c r="AY1695" s="261" t="s">
        <v>184</v>
      </c>
    </row>
    <row r="1696" s="13" customFormat="1">
      <c r="B1696" s="262"/>
      <c r="C1696" s="263"/>
      <c r="D1696" s="248" t="s">
        <v>195</v>
      </c>
      <c r="E1696" s="264" t="s">
        <v>21</v>
      </c>
      <c r="F1696" s="265" t="s">
        <v>409</v>
      </c>
      <c r="G1696" s="263"/>
      <c r="H1696" s="264" t="s">
        <v>21</v>
      </c>
      <c r="I1696" s="266"/>
      <c r="J1696" s="263"/>
      <c r="K1696" s="263"/>
      <c r="L1696" s="267"/>
      <c r="M1696" s="268"/>
      <c r="N1696" s="269"/>
      <c r="O1696" s="269"/>
      <c r="P1696" s="269"/>
      <c r="Q1696" s="269"/>
      <c r="R1696" s="269"/>
      <c r="S1696" s="269"/>
      <c r="T1696" s="270"/>
      <c r="AT1696" s="271" t="s">
        <v>195</v>
      </c>
      <c r="AU1696" s="271" t="s">
        <v>85</v>
      </c>
      <c r="AV1696" s="13" t="s">
        <v>83</v>
      </c>
      <c r="AW1696" s="13" t="s">
        <v>39</v>
      </c>
      <c r="AX1696" s="13" t="s">
        <v>76</v>
      </c>
      <c r="AY1696" s="271" t="s">
        <v>184</v>
      </c>
    </row>
    <row r="1697" s="12" customFormat="1">
      <c r="B1697" s="251"/>
      <c r="C1697" s="252"/>
      <c r="D1697" s="248" t="s">
        <v>195</v>
      </c>
      <c r="E1697" s="253" t="s">
        <v>21</v>
      </c>
      <c r="F1697" s="254" t="s">
        <v>2238</v>
      </c>
      <c r="G1697" s="252"/>
      <c r="H1697" s="255">
        <v>28.760999999999999</v>
      </c>
      <c r="I1697" s="256"/>
      <c r="J1697" s="252"/>
      <c r="K1697" s="252"/>
      <c r="L1697" s="257"/>
      <c r="M1697" s="258"/>
      <c r="N1697" s="259"/>
      <c r="O1697" s="259"/>
      <c r="P1697" s="259"/>
      <c r="Q1697" s="259"/>
      <c r="R1697" s="259"/>
      <c r="S1697" s="259"/>
      <c r="T1697" s="260"/>
      <c r="AT1697" s="261" t="s">
        <v>195</v>
      </c>
      <c r="AU1697" s="261" t="s">
        <v>85</v>
      </c>
      <c r="AV1697" s="12" t="s">
        <v>85</v>
      </c>
      <c r="AW1697" s="12" t="s">
        <v>39</v>
      </c>
      <c r="AX1697" s="12" t="s">
        <v>76</v>
      </c>
      <c r="AY1697" s="261" t="s">
        <v>184</v>
      </c>
    </row>
    <row r="1698" s="14" customFormat="1">
      <c r="B1698" s="272"/>
      <c r="C1698" s="273"/>
      <c r="D1698" s="248" t="s">
        <v>195</v>
      </c>
      <c r="E1698" s="274" t="s">
        <v>21</v>
      </c>
      <c r="F1698" s="275" t="s">
        <v>211</v>
      </c>
      <c r="G1698" s="273"/>
      <c r="H1698" s="276">
        <v>71.680000000000007</v>
      </c>
      <c r="I1698" s="277"/>
      <c r="J1698" s="273"/>
      <c r="K1698" s="273"/>
      <c r="L1698" s="278"/>
      <c r="M1698" s="279"/>
      <c r="N1698" s="280"/>
      <c r="O1698" s="280"/>
      <c r="P1698" s="280"/>
      <c r="Q1698" s="280"/>
      <c r="R1698" s="280"/>
      <c r="S1698" s="280"/>
      <c r="T1698" s="281"/>
      <c r="AT1698" s="282" t="s">
        <v>195</v>
      </c>
      <c r="AU1698" s="282" t="s">
        <v>85</v>
      </c>
      <c r="AV1698" s="14" t="s">
        <v>191</v>
      </c>
      <c r="AW1698" s="14" t="s">
        <v>39</v>
      </c>
      <c r="AX1698" s="14" t="s">
        <v>83</v>
      </c>
      <c r="AY1698" s="282" t="s">
        <v>184</v>
      </c>
    </row>
    <row r="1699" s="1" customFormat="1" ht="16.5" customHeight="1">
      <c r="B1699" s="47"/>
      <c r="C1699" s="283" t="s">
        <v>2239</v>
      </c>
      <c r="D1699" s="283" t="s">
        <v>303</v>
      </c>
      <c r="E1699" s="284" t="s">
        <v>2240</v>
      </c>
      <c r="F1699" s="285" t="s">
        <v>2241</v>
      </c>
      <c r="G1699" s="286" t="s">
        <v>315</v>
      </c>
      <c r="H1699" s="287">
        <v>107.54600000000001</v>
      </c>
      <c r="I1699" s="288"/>
      <c r="J1699" s="289">
        <f>ROUND(I1699*H1699,2)</f>
        <v>0</v>
      </c>
      <c r="K1699" s="285" t="s">
        <v>21</v>
      </c>
      <c r="L1699" s="290"/>
      <c r="M1699" s="291" t="s">
        <v>21</v>
      </c>
      <c r="N1699" s="292" t="s">
        <v>47</v>
      </c>
      <c r="O1699" s="48"/>
      <c r="P1699" s="245">
        <f>O1699*H1699</f>
        <v>0</v>
      </c>
      <c r="Q1699" s="245">
        <v>0.0093100000000000006</v>
      </c>
      <c r="R1699" s="245">
        <f>Q1699*H1699</f>
        <v>1.0012532600000001</v>
      </c>
      <c r="S1699" s="245">
        <v>0</v>
      </c>
      <c r="T1699" s="246">
        <f>S1699*H1699</f>
        <v>0</v>
      </c>
      <c r="AR1699" s="25" t="s">
        <v>386</v>
      </c>
      <c r="AT1699" s="25" t="s">
        <v>303</v>
      </c>
      <c r="AU1699" s="25" t="s">
        <v>85</v>
      </c>
      <c r="AY1699" s="25" t="s">
        <v>184</v>
      </c>
      <c r="BE1699" s="247">
        <f>IF(N1699="základní",J1699,0)</f>
        <v>0</v>
      </c>
      <c r="BF1699" s="247">
        <f>IF(N1699="snížená",J1699,0)</f>
        <v>0</v>
      </c>
      <c r="BG1699" s="247">
        <f>IF(N1699="zákl. přenesená",J1699,0)</f>
        <v>0</v>
      </c>
      <c r="BH1699" s="247">
        <f>IF(N1699="sníž. přenesená",J1699,0)</f>
        <v>0</v>
      </c>
      <c r="BI1699" s="247">
        <f>IF(N1699="nulová",J1699,0)</f>
        <v>0</v>
      </c>
      <c r="BJ1699" s="25" t="s">
        <v>83</v>
      </c>
      <c r="BK1699" s="247">
        <f>ROUND(I1699*H1699,2)</f>
        <v>0</v>
      </c>
      <c r="BL1699" s="25" t="s">
        <v>284</v>
      </c>
      <c r="BM1699" s="25" t="s">
        <v>2242</v>
      </c>
    </row>
    <row r="1700" s="12" customFormat="1">
      <c r="B1700" s="251"/>
      <c r="C1700" s="252"/>
      <c r="D1700" s="248" t="s">
        <v>195</v>
      </c>
      <c r="E1700" s="253" t="s">
        <v>21</v>
      </c>
      <c r="F1700" s="254" t="s">
        <v>2243</v>
      </c>
      <c r="G1700" s="252"/>
      <c r="H1700" s="255">
        <v>78.847999999999999</v>
      </c>
      <c r="I1700" s="256"/>
      <c r="J1700" s="252"/>
      <c r="K1700" s="252"/>
      <c r="L1700" s="257"/>
      <c r="M1700" s="258"/>
      <c r="N1700" s="259"/>
      <c r="O1700" s="259"/>
      <c r="P1700" s="259"/>
      <c r="Q1700" s="259"/>
      <c r="R1700" s="259"/>
      <c r="S1700" s="259"/>
      <c r="T1700" s="260"/>
      <c r="AT1700" s="261" t="s">
        <v>195</v>
      </c>
      <c r="AU1700" s="261" t="s">
        <v>85</v>
      </c>
      <c r="AV1700" s="12" t="s">
        <v>85</v>
      </c>
      <c r="AW1700" s="12" t="s">
        <v>39</v>
      </c>
      <c r="AX1700" s="12" t="s">
        <v>76</v>
      </c>
      <c r="AY1700" s="261" t="s">
        <v>184</v>
      </c>
    </row>
    <row r="1701" s="12" customFormat="1">
      <c r="B1701" s="251"/>
      <c r="C1701" s="252"/>
      <c r="D1701" s="248" t="s">
        <v>195</v>
      </c>
      <c r="E1701" s="253" t="s">
        <v>21</v>
      </c>
      <c r="F1701" s="254" t="s">
        <v>2244</v>
      </c>
      <c r="G1701" s="252"/>
      <c r="H1701" s="255">
        <v>16.632000000000001</v>
      </c>
      <c r="I1701" s="256"/>
      <c r="J1701" s="252"/>
      <c r="K1701" s="252"/>
      <c r="L1701" s="257"/>
      <c r="M1701" s="258"/>
      <c r="N1701" s="259"/>
      <c r="O1701" s="259"/>
      <c r="P1701" s="259"/>
      <c r="Q1701" s="259"/>
      <c r="R1701" s="259"/>
      <c r="S1701" s="259"/>
      <c r="T1701" s="260"/>
      <c r="AT1701" s="261" t="s">
        <v>195</v>
      </c>
      <c r="AU1701" s="261" t="s">
        <v>85</v>
      </c>
      <c r="AV1701" s="12" t="s">
        <v>85</v>
      </c>
      <c r="AW1701" s="12" t="s">
        <v>39</v>
      </c>
      <c r="AX1701" s="12" t="s">
        <v>76</v>
      </c>
      <c r="AY1701" s="261" t="s">
        <v>184</v>
      </c>
    </row>
    <row r="1702" s="12" customFormat="1">
      <c r="B1702" s="251"/>
      <c r="C1702" s="252"/>
      <c r="D1702" s="248" t="s">
        <v>195</v>
      </c>
      <c r="E1702" s="253" t="s">
        <v>21</v>
      </c>
      <c r="F1702" s="254" t="s">
        <v>2245</v>
      </c>
      <c r="G1702" s="252"/>
      <c r="H1702" s="255">
        <v>12.066000000000001</v>
      </c>
      <c r="I1702" s="256"/>
      <c r="J1702" s="252"/>
      <c r="K1702" s="252"/>
      <c r="L1702" s="257"/>
      <c r="M1702" s="258"/>
      <c r="N1702" s="259"/>
      <c r="O1702" s="259"/>
      <c r="P1702" s="259"/>
      <c r="Q1702" s="259"/>
      <c r="R1702" s="259"/>
      <c r="S1702" s="259"/>
      <c r="T1702" s="260"/>
      <c r="AT1702" s="261" t="s">
        <v>195</v>
      </c>
      <c r="AU1702" s="261" t="s">
        <v>85</v>
      </c>
      <c r="AV1702" s="12" t="s">
        <v>85</v>
      </c>
      <c r="AW1702" s="12" t="s">
        <v>39</v>
      </c>
      <c r="AX1702" s="12" t="s">
        <v>76</v>
      </c>
      <c r="AY1702" s="261" t="s">
        <v>184</v>
      </c>
    </row>
    <row r="1703" s="14" customFormat="1">
      <c r="B1703" s="272"/>
      <c r="C1703" s="273"/>
      <c r="D1703" s="248" t="s">
        <v>195</v>
      </c>
      <c r="E1703" s="274" t="s">
        <v>21</v>
      </c>
      <c r="F1703" s="275" t="s">
        <v>211</v>
      </c>
      <c r="G1703" s="273"/>
      <c r="H1703" s="276">
        <v>107.54600000000001</v>
      </c>
      <c r="I1703" s="277"/>
      <c r="J1703" s="273"/>
      <c r="K1703" s="273"/>
      <c r="L1703" s="278"/>
      <c r="M1703" s="279"/>
      <c r="N1703" s="280"/>
      <c r="O1703" s="280"/>
      <c r="P1703" s="280"/>
      <c r="Q1703" s="280"/>
      <c r="R1703" s="280"/>
      <c r="S1703" s="280"/>
      <c r="T1703" s="281"/>
      <c r="AT1703" s="282" t="s">
        <v>195</v>
      </c>
      <c r="AU1703" s="282" t="s">
        <v>85</v>
      </c>
      <c r="AV1703" s="14" t="s">
        <v>191</v>
      </c>
      <c r="AW1703" s="14" t="s">
        <v>39</v>
      </c>
      <c r="AX1703" s="14" t="s">
        <v>83</v>
      </c>
      <c r="AY1703" s="282" t="s">
        <v>184</v>
      </c>
    </row>
    <row r="1704" s="1" customFormat="1" ht="25.5" customHeight="1">
      <c r="B1704" s="47"/>
      <c r="C1704" s="236" t="s">
        <v>2246</v>
      </c>
      <c r="D1704" s="236" t="s">
        <v>186</v>
      </c>
      <c r="E1704" s="237" t="s">
        <v>2247</v>
      </c>
      <c r="F1704" s="238" t="s">
        <v>2248</v>
      </c>
      <c r="G1704" s="239" t="s">
        <v>315</v>
      </c>
      <c r="H1704" s="240">
        <v>23.783000000000001</v>
      </c>
      <c r="I1704" s="241"/>
      <c r="J1704" s="242">
        <f>ROUND(I1704*H1704,2)</f>
        <v>0</v>
      </c>
      <c r="K1704" s="238" t="s">
        <v>190</v>
      </c>
      <c r="L1704" s="73"/>
      <c r="M1704" s="243" t="s">
        <v>21</v>
      </c>
      <c r="N1704" s="244" t="s">
        <v>47</v>
      </c>
      <c r="O1704" s="48"/>
      <c r="P1704" s="245">
        <f>O1704*H1704</f>
        <v>0</v>
      </c>
      <c r="Q1704" s="245">
        <v>0</v>
      </c>
      <c r="R1704" s="245">
        <f>Q1704*H1704</f>
        <v>0</v>
      </c>
      <c r="S1704" s="245">
        <v>0.014</v>
      </c>
      <c r="T1704" s="246">
        <f>S1704*H1704</f>
        <v>0.33296200000000004</v>
      </c>
      <c r="AR1704" s="25" t="s">
        <v>284</v>
      </c>
      <c r="AT1704" s="25" t="s">
        <v>186</v>
      </c>
      <c r="AU1704" s="25" t="s">
        <v>85</v>
      </c>
      <c r="AY1704" s="25" t="s">
        <v>184</v>
      </c>
      <c r="BE1704" s="247">
        <f>IF(N1704="základní",J1704,0)</f>
        <v>0</v>
      </c>
      <c r="BF1704" s="247">
        <f>IF(N1704="snížená",J1704,0)</f>
        <v>0</v>
      </c>
      <c r="BG1704" s="247">
        <f>IF(N1704="zákl. přenesená",J1704,0)</f>
        <v>0</v>
      </c>
      <c r="BH1704" s="247">
        <f>IF(N1704="sníž. přenesená",J1704,0)</f>
        <v>0</v>
      </c>
      <c r="BI1704" s="247">
        <f>IF(N1704="nulová",J1704,0)</f>
        <v>0</v>
      </c>
      <c r="BJ1704" s="25" t="s">
        <v>83</v>
      </c>
      <c r="BK1704" s="247">
        <f>ROUND(I1704*H1704,2)</f>
        <v>0</v>
      </c>
      <c r="BL1704" s="25" t="s">
        <v>284</v>
      </c>
      <c r="BM1704" s="25" t="s">
        <v>2249</v>
      </c>
    </row>
    <row r="1705" s="13" customFormat="1">
      <c r="B1705" s="262"/>
      <c r="C1705" s="263"/>
      <c r="D1705" s="248" t="s">
        <v>195</v>
      </c>
      <c r="E1705" s="264" t="s">
        <v>21</v>
      </c>
      <c r="F1705" s="265" t="s">
        <v>2188</v>
      </c>
      <c r="G1705" s="263"/>
      <c r="H1705" s="264" t="s">
        <v>21</v>
      </c>
      <c r="I1705" s="266"/>
      <c r="J1705" s="263"/>
      <c r="K1705" s="263"/>
      <c r="L1705" s="267"/>
      <c r="M1705" s="268"/>
      <c r="N1705" s="269"/>
      <c r="O1705" s="269"/>
      <c r="P1705" s="269"/>
      <c r="Q1705" s="269"/>
      <c r="R1705" s="269"/>
      <c r="S1705" s="269"/>
      <c r="T1705" s="270"/>
      <c r="AT1705" s="271" t="s">
        <v>195</v>
      </c>
      <c r="AU1705" s="271" t="s">
        <v>85</v>
      </c>
      <c r="AV1705" s="13" t="s">
        <v>83</v>
      </c>
      <c r="AW1705" s="13" t="s">
        <v>39</v>
      </c>
      <c r="AX1705" s="13" t="s">
        <v>76</v>
      </c>
      <c r="AY1705" s="271" t="s">
        <v>184</v>
      </c>
    </row>
    <row r="1706" s="12" customFormat="1">
      <c r="B1706" s="251"/>
      <c r="C1706" s="252"/>
      <c r="D1706" s="248" t="s">
        <v>195</v>
      </c>
      <c r="E1706" s="253" t="s">
        <v>21</v>
      </c>
      <c r="F1706" s="254" t="s">
        <v>2250</v>
      </c>
      <c r="G1706" s="252"/>
      <c r="H1706" s="255">
        <v>23.783000000000001</v>
      </c>
      <c r="I1706" s="256"/>
      <c r="J1706" s="252"/>
      <c r="K1706" s="252"/>
      <c r="L1706" s="257"/>
      <c r="M1706" s="258"/>
      <c r="N1706" s="259"/>
      <c r="O1706" s="259"/>
      <c r="P1706" s="259"/>
      <c r="Q1706" s="259"/>
      <c r="R1706" s="259"/>
      <c r="S1706" s="259"/>
      <c r="T1706" s="260"/>
      <c r="AT1706" s="261" t="s">
        <v>195</v>
      </c>
      <c r="AU1706" s="261" t="s">
        <v>85</v>
      </c>
      <c r="AV1706" s="12" t="s">
        <v>85</v>
      </c>
      <c r="AW1706" s="12" t="s">
        <v>39</v>
      </c>
      <c r="AX1706" s="12" t="s">
        <v>83</v>
      </c>
      <c r="AY1706" s="261" t="s">
        <v>184</v>
      </c>
    </row>
    <row r="1707" s="1" customFormat="1" ht="51" customHeight="1">
      <c r="B1707" s="47"/>
      <c r="C1707" s="236" t="s">
        <v>2251</v>
      </c>
      <c r="D1707" s="236" t="s">
        <v>186</v>
      </c>
      <c r="E1707" s="237" t="s">
        <v>2252</v>
      </c>
      <c r="F1707" s="238" t="s">
        <v>2253</v>
      </c>
      <c r="G1707" s="239" t="s">
        <v>315</v>
      </c>
      <c r="H1707" s="240">
        <v>149.11099999999999</v>
      </c>
      <c r="I1707" s="241"/>
      <c r="J1707" s="242">
        <f>ROUND(I1707*H1707,2)</f>
        <v>0</v>
      </c>
      <c r="K1707" s="238" t="s">
        <v>21</v>
      </c>
      <c r="L1707" s="73"/>
      <c r="M1707" s="243" t="s">
        <v>21</v>
      </c>
      <c r="N1707" s="244" t="s">
        <v>47</v>
      </c>
      <c r="O1707" s="48"/>
      <c r="P1707" s="245">
        <f>O1707*H1707</f>
        <v>0</v>
      </c>
      <c r="Q1707" s="245">
        <v>0</v>
      </c>
      <c r="R1707" s="245">
        <f>Q1707*H1707</f>
        <v>0</v>
      </c>
      <c r="S1707" s="245">
        <v>0</v>
      </c>
      <c r="T1707" s="246">
        <f>S1707*H1707</f>
        <v>0</v>
      </c>
      <c r="AR1707" s="25" t="s">
        <v>284</v>
      </c>
      <c r="AT1707" s="25" t="s">
        <v>186</v>
      </c>
      <c r="AU1707" s="25" t="s">
        <v>85</v>
      </c>
      <c r="AY1707" s="25" t="s">
        <v>184</v>
      </c>
      <c r="BE1707" s="247">
        <f>IF(N1707="základní",J1707,0)</f>
        <v>0</v>
      </c>
      <c r="BF1707" s="247">
        <f>IF(N1707="snížená",J1707,0)</f>
        <v>0</v>
      </c>
      <c r="BG1707" s="247">
        <f>IF(N1707="zákl. přenesená",J1707,0)</f>
        <v>0</v>
      </c>
      <c r="BH1707" s="247">
        <f>IF(N1707="sníž. přenesená",J1707,0)</f>
        <v>0</v>
      </c>
      <c r="BI1707" s="247">
        <f>IF(N1707="nulová",J1707,0)</f>
        <v>0</v>
      </c>
      <c r="BJ1707" s="25" t="s">
        <v>83</v>
      </c>
      <c r="BK1707" s="247">
        <f>ROUND(I1707*H1707,2)</f>
        <v>0</v>
      </c>
      <c r="BL1707" s="25" t="s">
        <v>284</v>
      </c>
      <c r="BM1707" s="25" t="s">
        <v>2254</v>
      </c>
    </row>
    <row r="1708" s="13" customFormat="1">
      <c r="B1708" s="262"/>
      <c r="C1708" s="263"/>
      <c r="D1708" s="248" t="s">
        <v>195</v>
      </c>
      <c r="E1708" s="264" t="s">
        <v>21</v>
      </c>
      <c r="F1708" s="265" t="s">
        <v>2255</v>
      </c>
      <c r="G1708" s="263"/>
      <c r="H1708" s="264" t="s">
        <v>21</v>
      </c>
      <c r="I1708" s="266"/>
      <c r="J1708" s="263"/>
      <c r="K1708" s="263"/>
      <c r="L1708" s="267"/>
      <c r="M1708" s="268"/>
      <c r="N1708" s="269"/>
      <c r="O1708" s="269"/>
      <c r="P1708" s="269"/>
      <c r="Q1708" s="269"/>
      <c r="R1708" s="269"/>
      <c r="S1708" s="269"/>
      <c r="T1708" s="270"/>
      <c r="AT1708" s="271" t="s">
        <v>195</v>
      </c>
      <c r="AU1708" s="271" t="s">
        <v>85</v>
      </c>
      <c r="AV1708" s="13" t="s">
        <v>83</v>
      </c>
      <c r="AW1708" s="13" t="s">
        <v>39</v>
      </c>
      <c r="AX1708" s="13" t="s">
        <v>76</v>
      </c>
      <c r="AY1708" s="271" t="s">
        <v>184</v>
      </c>
    </row>
    <row r="1709" s="12" customFormat="1">
      <c r="B1709" s="251"/>
      <c r="C1709" s="252"/>
      <c r="D1709" s="248" t="s">
        <v>195</v>
      </c>
      <c r="E1709" s="253" t="s">
        <v>21</v>
      </c>
      <c r="F1709" s="254" t="s">
        <v>2256</v>
      </c>
      <c r="G1709" s="252"/>
      <c r="H1709" s="255">
        <v>40.564999999999998</v>
      </c>
      <c r="I1709" s="256"/>
      <c r="J1709" s="252"/>
      <c r="K1709" s="252"/>
      <c r="L1709" s="257"/>
      <c r="M1709" s="258"/>
      <c r="N1709" s="259"/>
      <c r="O1709" s="259"/>
      <c r="P1709" s="259"/>
      <c r="Q1709" s="259"/>
      <c r="R1709" s="259"/>
      <c r="S1709" s="259"/>
      <c r="T1709" s="260"/>
      <c r="AT1709" s="261" t="s">
        <v>195</v>
      </c>
      <c r="AU1709" s="261" t="s">
        <v>85</v>
      </c>
      <c r="AV1709" s="12" t="s">
        <v>85</v>
      </c>
      <c r="AW1709" s="12" t="s">
        <v>39</v>
      </c>
      <c r="AX1709" s="12" t="s">
        <v>76</v>
      </c>
      <c r="AY1709" s="261" t="s">
        <v>184</v>
      </c>
    </row>
    <row r="1710" s="12" customFormat="1">
      <c r="B1710" s="251"/>
      <c r="C1710" s="252"/>
      <c r="D1710" s="248" t="s">
        <v>195</v>
      </c>
      <c r="E1710" s="253" t="s">
        <v>21</v>
      </c>
      <c r="F1710" s="254" t="s">
        <v>2257</v>
      </c>
      <c r="G1710" s="252"/>
      <c r="H1710" s="255">
        <v>108.71299999999999</v>
      </c>
      <c r="I1710" s="256"/>
      <c r="J1710" s="252"/>
      <c r="K1710" s="252"/>
      <c r="L1710" s="257"/>
      <c r="M1710" s="258"/>
      <c r="N1710" s="259"/>
      <c r="O1710" s="259"/>
      <c r="P1710" s="259"/>
      <c r="Q1710" s="259"/>
      <c r="R1710" s="259"/>
      <c r="S1710" s="259"/>
      <c r="T1710" s="260"/>
      <c r="AT1710" s="261" t="s">
        <v>195</v>
      </c>
      <c r="AU1710" s="261" t="s">
        <v>85</v>
      </c>
      <c r="AV1710" s="12" t="s">
        <v>85</v>
      </c>
      <c r="AW1710" s="12" t="s">
        <v>39</v>
      </c>
      <c r="AX1710" s="12" t="s">
        <v>76</v>
      </c>
      <c r="AY1710" s="261" t="s">
        <v>184</v>
      </c>
    </row>
    <row r="1711" s="12" customFormat="1">
      <c r="B1711" s="251"/>
      <c r="C1711" s="252"/>
      <c r="D1711" s="248" t="s">
        <v>195</v>
      </c>
      <c r="E1711" s="253" t="s">
        <v>21</v>
      </c>
      <c r="F1711" s="254" t="s">
        <v>2258</v>
      </c>
      <c r="G1711" s="252"/>
      <c r="H1711" s="255">
        <v>-10.090999999999999</v>
      </c>
      <c r="I1711" s="256"/>
      <c r="J1711" s="252"/>
      <c r="K1711" s="252"/>
      <c r="L1711" s="257"/>
      <c r="M1711" s="258"/>
      <c r="N1711" s="259"/>
      <c r="O1711" s="259"/>
      <c r="P1711" s="259"/>
      <c r="Q1711" s="259"/>
      <c r="R1711" s="259"/>
      <c r="S1711" s="259"/>
      <c r="T1711" s="260"/>
      <c r="AT1711" s="261" t="s">
        <v>195</v>
      </c>
      <c r="AU1711" s="261" t="s">
        <v>85</v>
      </c>
      <c r="AV1711" s="12" t="s">
        <v>85</v>
      </c>
      <c r="AW1711" s="12" t="s">
        <v>39</v>
      </c>
      <c r="AX1711" s="12" t="s">
        <v>76</v>
      </c>
      <c r="AY1711" s="261" t="s">
        <v>184</v>
      </c>
    </row>
    <row r="1712" s="12" customFormat="1">
      <c r="B1712" s="251"/>
      <c r="C1712" s="252"/>
      <c r="D1712" s="248" t="s">
        <v>195</v>
      </c>
      <c r="E1712" s="253" t="s">
        <v>21</v>
      </c>
      <c r="F1712" s="254" t="s">
        <v>2259</v>
      </c>
      <c r="G1712" s="252"/>
      <c r="H1712" s="255">
        <v>9.9239999999999995</v>
      </c>
      <c r="I1712" s="256"/>
      <c r="J1712" s="252"/>
      <c r="K1712" s="252"/>
      <c r="L1712" s="257"/>
      <c r="M1712" s="258"/>
      <c r="N1712" s="259"/>
      <c r="O1712" s="259"/>
      <c r="P1712" s="259"/>
      <c r="Q1712" s="259"/>
      <c r="R1712" s="259"/>
      <c r="S1712" s="259"/>
      <c r="T1712" s="260"/>
      <c r="AT1712" s="261" t="s">
        <v>195</v>
      </c>
      <c r="AU1712" s="261" t="s">
        <v>85</v>
      </c>
      <c r="AV1712" s="12" t="s">
        <v>85</v>
      </c>
      <c r="AW1712" s="12" t="s">
        <v>39</v>
      </c>
      <c r="AX1712" s="12" t="s">
        <v>76</v>
      </c>
      <c r="AY1712" s="261" t="s">
        <v>184</v>
      </c>
    </row>
    <row r="1713" s="14" customFormat="1">
      <c r="B1713" s="272"/>
      <c r="C1713" s="273"/>
      <c r="D1713" s="248" t="s">
        <v>195</v>
      </c>
      <c r="E1713" s="274" t="s">
        <v>21</v>
      </c>
      <c r="F1713" s="275" t="s">
        <v>211</v>
      </c>
      <c r="G1713" s="273"/>
      <c r="H1713" s="276">
        <v>149.11099999999999</v>
      </c>
      <c r="I1713" s="277"/>
      <c r="J1713" s="273"/>
      <c r="K1713" s="273"/>
      <c r="L1713" s="278"/>
      <c r="M1713" s="279"/>
      <c r="N1713" s="280"/>
      <c r="O1713" s="280"/>
      <c r="P1713" s="280"/>
      <c r="Q1713" s="280"/>
      <c r="R1713" s="280"/>
      <c r="S1713" s="280"/>
      <c r="T1713" s="281"/>
      <c r="AT1713" s="282" t="s">
        <v>195</v>
      </c>
      <c r="AU1713" s="282" t="s">
        <v>85</v>
      </c>
      <c r="AV1713" s="14" t="s">
        <v>191</v>
      </c>
      <c r="AW1713" s="14" t="s">
        <v>39</v>
      </c>
      <c r="AX1713" s="14" t="s">
        <v>83</v>
      </c>
      <c r="AY1713" s="282" t="s">
        <v>184</v>
      </c>
    </row>
    <row r="1714" s="1" customFormat="1" ht="16.5" customHeight="1">
      <c r="B1714" s="47"/>
      <c r="C1714" s="236" t="s">
        <v>2260</v>
      </c>
      <c r="D1714" s="236" t="s">
        <v>186</v>
      </c>
      <c r="E1714" s="237" t="s">
        <v>2261</v>
      </c>
      <c r="F1714" s="238" t="s">
        <v>2262</v>
      </c>
      <c r="G1714" s="239" t="s">
        <v>204</v>
      </c>
      <c r="H1714" s="240">
        <v>3.472</v>
      </c>
      <c r="I1714" s="241"/>
      <c r="J1714" s="242">
        <f>ROUND(I1714*H1714,2)</f>
        <v>0</v>
      </c>
      <c r="K1714" s="238" t="s">
        <v>190</v>
      </c>
      <c r="L1714" s="73"/>
      <c r="M1714" s="243" t="s">
        <v>21</v>
      </c>
      <c r="N1714" s="244" t="s">
        <v>47</v>
      </c>
      <c r="O1714" s="48"/>
      <c r="P1714" s="245">
        <f>O1714*H1714</f>
        <v>0</v>
      </c>
      <c r="Q1714" s="245">
        <v>0.012659999999999999</v>
      </c>
      <c r="R1714" s="245">
        <f>Q1714*H1714</f>
        <v>0.043955519999999998</v>
      </c>
      <c r="S1714" s="245">
        <v>0</v>
      </c>
      <c r="T1714" s="246">
        <f>S1714*H1714</f>
        <v>0</v>
      </c>
      <c r="AR1714" s="25" t="s">
        <v>284</v>
      </c>
      <c r="AT1714" s="25" t="s">
        <v>186</v>
      </c>
      <c r="AU1714" s="25" t="s">
        <v>85</v>
      </c>
      <c r="AY1714" s="25" t="s">
        <v>184</v>
      </c>
      <c r="BE1714" s="247">
        <f>IF(N1714="základní",J1714,0)</f>
        <v>0</v>
      </c>
      <c r="BF1714" s="247">
        <f>IF(N1714="snížená",J1714,0)</f>
        <v>0</v>
      </c>
      <c r="BG1714" s="247">
        <f>IF(N1714="zákl. přenesená",J1714,0)</f>
        <v>0</v>
      </c>
      <c r="BH1714" s="247">
        <f>IF(N1714="sníž. přenesená",J1714,0)</f>
        <v>0</v>
      </c>
      <c r="BI1714" s="247">
        <f>IF(N1714="nulová",J1714,0)</f>
        <v>0</v>
      </c>
      <c r="BJ1714" s="25" t="s">
        <v>83</v>
      </c>
      <c r="BK1714" s="247">
        <f>ROUND(I1714*H1714,2)</f>
        <v>0</v>
      </c>
      <c r="BL1714" s="25" t="s">
        <v>284</v>
      </c>
      <c r="BM1714" s="25" t="s">
        <v>2263</v>
      </c>
    </row>
    <row r="1715" s="1" customFormat="1">
      <c r="B1715" s="47"/>
      <c r="C1715" s="75"/>
      <c r="D1715" s="248" t="s">
        <v>193</v>
      </c>
      <c r="E1715" s="75"/>
      <c r="F1715" s="249" t="s">
        <v>2264</v>
      </c>
      <c r="G1715" s="75"/>
      <c r="H1715" s="75"/>
      <c r="I1715" s="204"/>
      <c r="J1715" s="75"/>
      <c r="K1715" s="75"/>
      <c r="L1715" s="73"/>
      <c r="M1715" s="250"/>
      <c r="N1715" s="48"/>
      <c r="O1715" s="48"/>
      <c r="P1715" s="48"/>
      <c r="Q1715" s="48"/>
      <c r="R1715" s="48"/>
      <c r="S1715" s="48"/>
      <c r="T1715" s="96"/>
      <c r="AT1715" s="25" t="s">
        <v>193</v>
      </c>
      <c r="AU1715" s="25" t="s">
        <v>85</v>
      </c>
    </row>
    <row r="1716" s="12" customFormat="1">
      <c r="B1716" s="251"/>
      <c r="C1716" s="252"/>
      <c r="D1716" s="248" t="s">
        <v>195</v>
      </c>
      <c r="E1716" s="253" t="s">
        <v>21</v>
      </c>
      <c r="F1716" s="254" t="s">
        <v>2265</v>
      </c>
      <c r="G1716" s="252"/>
      <c r="H1716" s="255">
        <v>1.0700000000000001</v>
      </c>
      <c r="I1716" s="256"/>
      <c r="J1716" s="252"/>
      <c r="K1716" s="252"/>
      <c r="L1716" s="257"/>
      <c r="M1716" s="258"/>
      <c r="N1716" s="259"/>
      <c r="O1716" s="259"/>
      <c r="P1716" s="259"/>
      <c r="Q1716" s="259"/>
      <c r="R1716" s="259"/>
      <c r="S1716" s="259"/>
      <c r="T1716" s="260"/>
      <c r="AT1716" s="261" t="s">
        <v>195</v>
      </c>
      <c r="AU1716" s="261" t="s">
        <v>85</v>
      </c>
      <c r="AV1716" s="12" t="s">
        <v>85</v>
      </c>
      <c r="AW1716" s="12" t="s">
        <v>39</v>
      </c>
      <c r="AX1716" s="12" t="s">
        <v>76</v>
      </c>
      <c r="AY1716" s="261" t="s">
        <v>184</v>
      </c>
    </row>
    <row r="1717" s="12" customFormat="1">
      <c r="B1717" s="251"/>
      <c r="C1717" s="252"/>
      <c r="D1717" s="248" t="s">
        <v>195</v>
      </c>
      <c r="E1717" s="253" t="s">
        <v>21</v>
      </c>
      <c r="F1717" s="254" t="s">
        <v>2266</v>
      </c>
      <c r="G1717" s="252"/>
      <c r="H1717" s="255">
        <v>0.13100000000000001</v>
      </c>
      <c r="I1717" s="256"/>
      <c r="J1717" s="252"/>
      <c r="K1717" s="252"/>
      <c r="L1717" s="257"/>
      <c r="M1717" s="258"/>
      <c r="N1717" s="259"/>
      <c r="O1717" s="259"/>
      <c r="P1717" s="259"/>
      <c r="Q1717" s="259"/>
      <c r="R1717" s="259"/>
      <c r="S1717" s="259"/>
      <c r="T1717" s="260"/>
      <c r="AT1717" s="261" t="s">
        <v>195</v>
      </c>
      <c r="AU1717" s="261" t="s">
        <v>85</v>
      </c>
      <c r="AV1717" s="12" t="s">
        <v>85</v>
      </c>
      <c r="AW1717" s="12" t="s">
        <v>39</v>
      </c>
      <c r="AX1717" s="12" t="s">
        <v>76</v>
      </c>
      <c r="AY1717" s="261" t="s">
        <v>184</v>
      </c>
    </row>
    <row r="1718" s="12" customFormat="1">
      <c r="B1718" s="251"/>
      <c r="C1718" s="252"/>
      <c r="D1718" s="248" t="s">
        <v>195</v>
      </c>
      <c r="E1718" s="253" t="s">
        <v>21</v>
      </c>
      <c r="F1718" s="254" t="s">
        <v>2267</v>
      </c>
      <c r="G1718" s="252"/>
      <c r="H1718" s="255">
        <v>0.27000000000000002</v>
      </c>
      <c r="I1718" s="256"/>
      <c r="J1718" s="252"/>
      <c r="K1718" s="252"/>
      <c r="L1718" s="257"/>
      <c r="M1718" s="258"/>
      <c r="N1718" s="259"/>
      <c r="O1718" s="259"/>
      <c r="P1718" s="259"/>
      <c r="Q1718" s="259"/>
      <c r="R1718" s="259"/>
      <c r="S1718" s="259"/>
      <c r="T1718" s="260"/>
      <c r="AT1718" s="261" t="s">
        <v>195</v>
      </c>
      <c r="AU1718" s="261" t="s">
        <v>85</v>
      </c>
      <c r="AV1718" s="12" t="s">
        <v>85</v>
      </c>
      <c r="AW1718" s="12" t="s">
        <v>39</v>
      </c>
      <c r="AX1718" s="12" t="s">
        <v>76</v>
      </c>
      <c r="AY1718" s="261" t="s">
        <v>184</v>
      </c>
    </row>
    <row r="1719" s="12" customFormat="1">
      <c r="B1719" s="251"/>
      <c r="C1719" s="252"/>
      <c r="D1719" s="248" t="s">
        <v>195</v>
      </c>
      <c r="E1719" s="253" t="s">
        <v>21</v>
      </c>
      <c r="F1719" s="254" t="s">
        <v>2268</v>
      </c>
      <c r="G1719" s="252"/>
      <c r="H1719" s="255">
        <v>0.35899999999999999</v>
      </c>
      <c r="I1719" s="256"/>
      <c r="J1719" s="252"/>
      <c r="K1719" s="252"/>
      <c r="L1719" s="257"/>
      <c r="M1719" s="258"/>
      <c r="N1719" s="259"/>
      <c r="O1719" s="259"/>
      <c r="P1719" s="259"/>
      <c r="Q1719" s="259"/>
      <c r="R1719" s="259"/>
      <c r="S1719" s="259"/>
      <c r="T1719" s="260"/>
      <c r="AT1719" s="261" t="s">
        <v>195</v>
      </c>
      <c r="AU1719" s="261" t="s">
        <v>85</v>
      </c>
      <c r="AV1719" s="12" t="s">
        <v>85</v>
      </c>
      <c r="AW1719" s="12" t="s">
        <v>39</v>
      </c>
      <c r="AX1719" s="12" t="s">
        <v>76</v>
      </c>
      <c r="AY1719" s="261" t="s">
        <v>184</v>
      </c>
    </row>
    <row r="1720" s="12" customFormat="1">
      <c r="B1720" s="251"/>
      <c r="C1720" s="252"/>
      <c r="D1720" s="248" t="s">
        <v>195</v>
      </c>
      <c r="E1720" s="253" t="s">
        <v>21</v>
      </c>
      <c r="F1720" s="254" t="s">
        <v>2269</v>
      </c>
      <c r="G1720" s="252"/>
      <c r="H1720" s="255">
        <v>0.55000000000000004</v>
      </c>
      <c r="I1720" s="256"/>
      <c r="J1720" s="252"/>
      <c r="K1720" s="252"/>
      <c r="L1720" s="257"/>
      <c r="M1720" s="258"/>
      <c r="N1720" s="259"/>
      <c r="O1720" s="259"/>
      <c r="P1720" s="259"/>
      <c r="Q1720" s="259"/>
      <c r="R1720" s="259"/>
      <c r="S1720" s="259"/>
      <c r="T1720" s="260"/>
      <c r="AT1720" s="261" t="s">
        <v>195</v>
      </c>
      <c r="AU1720" s="261" t="s">
        <v>85</v>
      </c>
      <c r="AV1720" s="12" t="s">
        <v>85</v>
      </c>
      <c r="AW1720" s="12" t="s">
        <v>39</v>
      </c>
      <c r="AX1720" s="12" t="s">
        <v>76</v>
      </c>
      <c r="AY1720" s="261" t="s">
        <v>184</v>
      </c>
    </row>
    <row r="1721" s="12" customFormat="1">
      <c r="B1721" s="251"/>
      <c r="C1721" s="252"/>
      <c r="D1721" s="248" t="s">
        <v>195</v>
      </c>
      <c r="E1721" s="253" t="s">
        <v>21</v>
      </c>
      <c r="F1721" s="254" t="s">
        <v>2270</v>
      </c>
      <c r="G1721" s="252"/>
      <c r="H1721" s="255">
        <v>1.0920000000000001</v>
      </c>
      <c r="I1721" s="256"/>
      <c r="J1721" s="252"/>
      <c r="K1721" s="252"/>
      <c r="L1721" s="257"/>
      <c r="M1721" s="258"/>
      <c r="N1721" s="259"/>
      <c r="O1721" s="259"/>
      <c r="P1721" s="259"/>
      <c r="Q1721" s="259"/>
      <c r="R1721" s="259"/>
      <c r="S1721" s="259"/>
      <c r="T1721" s="260"/>
      <c r="AT1721" s="261" t="s">
        <v>195</v>
      </c>
      <c r="AU1721" s="261" t="s">
        <v>85</v>
      </c>
      <c r="AV1721" s="12" t="s">
        <v>85</v>
      </c>
      <c r="AW1721" s="12" t="s">
        <v>39</v>
      </c>
      <c r="AX1721" s="12" t="s">
        <v>76</v>
      </c>
      <c r="AY1721" s="261" t="s">
        <v>184</v>
      </c>
    </row>
    <row r="1722" s="14" customFormat="1">
      <c r="B1722" s="272"/>
      <c r="C1722" s="273"/>
      <c r="D1722" s="248" t="s">
        <v>195</v>
      </c>
      <c r="E1722" s="274" t="s">
        <v>21</v>
      </c>
      <c r="F1722" s="275" t="s">
        <v>211</v>
      </c>
      <c r="G1722" s="273"/>
      <c r="H1722" s="276">
        <v>3.472</v>
      </c>
      <c r="I1722" s="277"/>
      <c r="J1722" s="273"/>
      <c r="K1722" s="273"/>
      <c r="L1722" s="278"/>
      <c r="M1722" s="279"/>
      <c r="N1722" s="280"/>
      <c r="O1722" s="280"/>
      <c r="P1722" s="280"/>
      <c r="Q1722" s="280"/>
      <c r="R1722" s="280"/>
      <c r="S1722" s="280"/>
      <c r="T1722" s="281"/>
      <c r="AT1722" s="282" t="s">
        <v>195</v>
      </c>
      <c r="AU1722" s="282" t="s">
        <v>85</v>
      </c>
      <c r="AV1722" s="14" t="s">
        <v>191</v>
      </c>
      <c r="AW1722" s="14" t="s">
        <v>39</v>
      </c>
      <c r="AX1722" s="14" t="s">
        <v>83</v>
      </c>
      <c r="AY1722" s="282" t="s">
        <v>184</v>
      </c>
    </row>
    <row r="1723" s="1" customFormat="1" ht="16.5" customHeight="1">
      <c r="B1723" s="47"/>
      <c r="C1723" s="236" t="s">
        <v>2271</v>
      </c>
      <c r="D1723" s="236" t="s">
        <v>186</v>
      </c>
      <c r="E1723" s="237" t="s">
        <v>2272</v>
      </c>
      <c r="F1723" s="238" t="s">
        <v>2273</v>
      </c>
      <c r="G1723" s="239" t="s">
        <v>370</v>
      </c>
      <c r="H1723" s="240">
        <v>14.4</v>
      </c>
      <c r="I1723" s="241"/>
      <c r="J1723" s="242">
        <f>ROUND(I1723*H1723,2)</f>
        <v>0</v>
      </c>
      <c r="K1723" s="238" t="s">
        <v>21</v>
      </c>
      <c r="L1723" s="73"/>
      <c r="M1723" s="243" t="s">
        <v>21</v>
      </c>
      <c r="N1723" s="244" t="s">
        <v>47</v>
      </c>
      <c r="O1723" s="48"/>
      <c r="P1723" s="245">
        <f>O1723*H1723</f>
        <v>0</v>
      </c>
      <c r="Q1723" s="245">
        <v>0</v>
      </c>
      <c r="R1723" s="245">
        <f>Q1723*H1723</f>
        <v>0</v>
      </c>
      <c r="S1723" s="245">
        <v>0.014</v>
      </c>
      <c r="T1723" s="246">
        <f>S1723*H1723</f>
        <v>0.2016</v>
      </c>
      <c r="AR1723" s="25" t="s">
        <v>284</v>
      </c>
      <c r="AT1723" s="25" t="s">
        <v>186</v>
      </c>
      <c r="AU1723" s="25" t="s">
        <v>85</v>
      </c>
      <c r="AY1723" s="25" t="s">
        <v>184</v>
      </c>
      <c r="BE1723" s="247">
        <f>IF(N1723="základní",J1723,0)</f>
        <v>0</v>
      </c>
      <c r="BF1723" s="247">
        <f>IF(N1723="snížená",J1723,0)</f>
        <v>0</v>
      </c>
      <c r="BG1723" s="247">
        <f>IF(N1723="zákl. přenesená",J1723,0)</f>
        <v>0</v>
      </c>
      <c r="BH1723" s="247">
        <f>IF(N1723="sníž. přenesená",J1723,0)</f>
        <v>0</v>
      </c>
      <c r="BI1723" s="247">
        <f>IF(N1723="nulová",J1723,0)</f>
        <v>0</v>
      </c>
      <c r="BJ1723" s="25" t="s">
        <v>83</v>
      </c>
      <c r="BK1723" s="247">
        <f>ROUND(I1723*H1723,2)</f>
        <v>0</v>
      </c>
      <c r="BL1723" s="25" t="s">
        <v>284</v>
      </c>
      <c r="BM1723" s="25" t="s">
        <v>2274</v>
      </c>
    </row>
    <row r="1724" s="12" customFormat="1">
      <c r="B1724" s="251"/>
      <c r="C1724" s="252"/>
      <c r="D1724" s="248" t="s">
        <v>195</v>
      </c>
      <c r="E1724" s="253" t="s">
        <v>21</v>
      </c>
      <c r="F1724" s="254" t="s">
        <v>1324</v>
      </c>
      <c r="G1724" s="252"/>
      <c r="H1724" s="255">
        <v>14.4</v>
      </c>
      <c r="I1724" s="256"/>
      <c r="J1724" s="252"/>
      <c r="K1724" s="252"/>
      <c r="L1724" s="257"/>
      <c r="M1724" s="258"/>
      <c r="N1724" s="259"/>
      <c r="O1724" s="259"/>
      <c r="P1724" s="259"/>
      <c r="Q1724" s="259"/>
      <c r="R1724" s="259"/>
      <c r="S1724" s="259"/>
      <c r="T1724" s="260"/>
      <c r="AT1724" s="261" t="s">
        <v>195</v>
      </c>
      <c r="AU1724" s="261" t="s">
        <v>85</v>
      </c>
      <c r="AV1724" s="12" t="s">
        <v>85</v>
      </c>
      <c r="AW1724" s="12" t="s">
        <v>39</v>
      </c>
      <c r="AX1724" s="12" t="s">
        <v>83</v>
      </c>
      <c r="AY1724" s="261" t="s">
        <v>184</v>
      </c>
    </row>
    <row r="1725" s="1" customFormat="1" ht="38.25" customHeight="1">
      <c r="B1725" s="47"/>
      <c r="C1725" s="236" t="s">
        <v>2275</v>
      </c>
      <c r="D1725" s="236" t="s">
        <v>186</v>
      </c>
      <c r="E1725" s="237" t="s">
        <v>2276</v>
      </c>
      <c r="F1725" s="238" t="s">
        <v>2277</v>
      </c>
      <c r="G1725" s="239" t="s">
        <v>370</v>
      </c>
      <c r="H1725" s="240">
        <v>20</v>
      </c>
      <c r="I1725" s="241"/>
      <c r="J1725" s="242">
        <f>ROUND(I1725*H1725,2)</f>
        <v>0</v>
      </c>
      <c r="K1725" s="238" t="s">
        <v>190</v>
      </c>
      <c r="L1725" s="73"/>
      <c r="M1725" s="243" t="s">
        <v>21</v>
      </c>
      <c r="N1725" s="244" t="s">
        <v>47</v>
      </c>
      <c r="O1725" s="48"/>
      <c r="P1725" s="245">
        <f>O1725*H1725</f>
        <v>0</v>
      </c>
      <c r="Q1725" s="245">
        <v>0</v>
      </c>
      <c r="R1725" s="245">
        <f>Q1725*H1725</f>
        <v>0</v>
      </c>
      <c r="S1725" s="245">
        <v>0.012319999999999999</v>
      </c>
      <c r="T1725" s="246">
        <f>S1725*H1725</f>
        <v>0.24639999999999998</v>
      </c>
      <c r="AR1725" s="25" t="s">
        <v>284</v>
      </c>
      <c r="AT1725" s="25" t="s">
        <v>186</v>
      </c>
      <c r="AU1725" s="25" t="s">
        <v>85</v>
      </c>
      <c r="AY1725" s="25" t="s">
        <v>184</v>
      </c>
      <c r="BE1725" s="247">
        <f>IF(N1725="základní",J1725,0)</f>
        <v>0</v>
      </c>
      <c r="BF1725" s="247">
        <f>IF(N1725="snížená",J1725,0)</f>
        <v>0</v>
      </c>
      <c r="BG1725" s="247">
        <f>IF(N1725="zákl. přenesená",J1725,0)</f>
        <v>0</v>
      </c>
      <c r="BH1725" s="247">
        <f>IF(N1725="sníž. přenesená",J1725,0)</f>
        <v>0</v>
      </c>
      <c r="BI1725" s="247">
        <f>IF(N1725="nulová",J1725,0)</f>
        <v>0</v>
      </c>
      <c r="BJ1725" s="25" t="s">
        <v>83</v>
      </c>
      <c r="BK1725" s="247">
        <f>ROUND(I1725*H1725,2)</f>
        <v>0</v>
      </c>
      <c r="BL1725" s="25" t="s">
        <v>284</v>
      </c>
      <c r="BM1725" s="25" t="s">
        <v>2278</v>
      </c>
    </row>
    <row r="1726" s="1" customFormat="1">
      <c r="B1726" s="47"/>
      <c r="C1726" s="75"/>
      <c r="D1726" s="248" t="s">
        <v>193</v>
      </c>
      <c r="E1726" s="75"/>
      <c r="F1726" s="249" t="s">
        <v>2279</v>
      </c>
      <c r="G1726" s="75"/>
      <c r="H1726" s="75"/>
      <c r="I1726" s="204"/>
      <c r="J1726" s="75"/>
      <c r="K1726" s="75"/>
      <c r="L1726" s="73"/>
      <c r="M1726" s="250"/>
      <c r="N1726" s="48"/>
      <c r="O1726" s="48"/>
      <c r="P1726" s="48"/>
      <c r="Q1726" s="48"/>
      <c r="R1726" s="48"/>
      <c r="S1726" s="48"/>
      <c r="T1726" s="96"/>
      <c r="AT1726" s="25" t="s">
        <v>193</v>
      </c>
      <c r="AU1726" s="25" t="s">
        <v>85</v>
      </c>
    </row>
    <row r="1727" s="1" customFormat="1" ht="38.25" customHeight="1">
      <c r="B1727" s="47"/>
      <c r="C1727" s="236" t="s">
        <v>2280</v>
      </c>
      <c r="D1727" s="236" t="s">
        <v>186</v>
      </c>
      <c r="E1727" s="237" t="s">
        <v>2281</v>
      </c>
      <c r="F1727" s="238" t="s">
        <v>2282</v>
      </c>
      <c r="G1727" s="239" t="s">
        <v>370</v>
      </c>
      <c r="H1727" s="240">
        <v>60</v>
      </c>
      <c r="I1727" s="241"/>
      <c r="J1727" s="242">
        <f>ROUND(I1727*H1727,2)</f>
        <v>0</v>
      </c>
      <c r="K1727" s="238" t="s">
        <v>190</v>
      </c>
      <c r="L1727" s="73"/>
      <c r="M1727" s="243" t="s">
        <v>21</v>
      </c>
      <c r="N1727" s="244" t="s">
        <v>47</v>
      </c>
      <c r="O1727" s="48"/>
      <c r="P1727" s="245">
        <f>O1727*H1727</f>
        <v>0</v>
      </c>
      <c r="Q1727" s="245">
        <v>0</v>
      </c>
      <c r="R1727" s="245">
        <f>Q1727*H1727</f>
        <v>0</v>
      </c>
      <c r="S1727" s="245">
        <v>0.01584</v>
      </c>
      <c r="T1727" s="246">
        <f>S1727*H1727</f>
        <v>0.95040000000000002</v>
      </c>
      <c r="AR1727" s="25" t="s">
        <v>284</v>
      </c>
      <c r="AT1727" s="25" t="s">
        <v>186</v>
      </c>
      <c r="AU1727" s="25" t="s">
        <v>85</v>
      </c>
      <c r="AY1727" s="25" t="s">
        <v>184</v>
      </c>
      <c r="BE1727" s="247">
        <f>IF(N1727="základní",J1727,0)</f>
        <v>0</v>
      </c>
      <c r="BF1727" s="247">
        <f>IF(N1727="snížená",J1727,0)</f>
        <v>0</v>
      </c>
      <c r="BG1727" s="247">
        <f>IF(N1727="zákl. přenesená",J1727,0)</f>
        <v>0</v>
      </c>
      <c r="BH1727" s="247">
        <f>IF(N1727="sníž. přenesená",J1727,0)</f>
        <v>0</v>
      </c>
      <c r="BI1727" s="247">
        <f>IF(N1727="nulová",J1727,0)</f>
        <v>0</v>
      </c>
      <c r="BJ1727" s="25" t="s">
        <v>83</v>
      </c>
      <c r="BK1727" s="247">
        <f>ROUND(I1727*H1727,2)</f>
        <v>0</v>
      </c>
      <c r="BL1727" s="25" t="s">
        <v>284</v>
      </c>
      <c r="BM1727" s="25" t="s">
        <v>2283</v>
      </c>
    </row>
    <row r="1728" s="1" customFormat="1">
      <c r="B1728" s="47"/>
      <c r="C1728" s="75"/>
      <c r="D1728" s="248" t="s">
        <v>193</v>
      </c>
      <c r="E1728" s="75"/>
      <c r="F1728" s="249" t="s">
        <v>2279</v>
      </c>
      <c r="G1728" s="75"/>
      <c r="H1728" s="75"/>
      <c r="I1728" s="204"/>
      <c r="J1728" s="75"/>
      <c r="K1728" s="75"/>
      <c r="L1728" s="73"/>
      <c r="M1728" s="250"/>
      <c r="N1728" s="48"/>
      <c r="O1728" s="48"/>
      <c r="P1728" s="48"/>
      <c r="Q1728" s="48"/>
      <c r="R1728" s="48"/>
      <c r="S1728" s="48"/>
      <c r="T1728" s="96"/>
      <c r="AT1728" s="25" t="s">
        <v>193</v>
      </c>
      <c r="AU1728" s="25" t="s">
        <v>85</v>
      </c>
    </row>
    <row r="1729" s="1" customFormat="1" ht="38.25" customHeight="1">
      <c r="B1729" s="47"/>
      <c r="C1729" s="236" t="s">
        <v>2284</v>
      </c>
      <c r="D1729" s="236" t="s">
        <v>186</v>
      </c>
      <c r="E1729" s="237" t="s">
        <v>2285</v>
      </c>
      <c r="F1729" s="238" t="s">
        <v>2286</v>
      </c>
      <c r="G1729" s="239" t="s">
        <v>370</v>
      </c>
      <c r="H1729" s="240">
        <v>10</v>
      </c>
      <c r="I1729" s="241"/>
      <c r="J1729" s="242">
        <f>ROUND(I1729*H1729,2)</f>
        <v>0</v>
      </c>
      <c r="K1729" s="238" t="s">
        <v>190</v>
      </c>
      <c r="L1729" s="73"/>
      <c r="M1729" s="243" t="s">
        <v>21</v>
      </c>
      <c r="N1729" s="244" t="s">
        <v>47</v>
      </c>
      <c r="O1729" s="48"/>
      <c r="P1729" s="245">
        <f>O1729*H1729</f>
        <v>0</v>
      </c>
      <c r="Q1729" s="245">
        <v>0</v>
      </c>
      <c r="R1729" s="245">
        <f>Q1729*H1729</f>
        <v>0</v>
      </c>
      <c r="S1729" s="245">
        <v>0.033000000000000002</v>
      </c>
      <c r="T1729" s="246">
        <f>S1729*H1729</f>
        <v>0.33000000000000002</v>
      </c>
      <c r="AR1729" s="25" t="s">
        <v>284</v>
      </c>
      <c r="AT1729" s="25" t="s">
        <v>186</v>
      </c>
      <c r="AU1729" s="25" t="s">
        <v>85</v>
      </c>
      <c r="AY1729" s="25" t="s">
        <v>184</v>
      </c>
      <c r="BE1729" s="247">
        <f>IF(N1729="základní",J1729,0)</f>
        <v>0</v>
      </c>
      <c r="BF1729" s="247">
        <f>IF(N1729="snížená",J1729,0)</f>
        <v>0</v>
      </c>
      <c r="BG1729" s="247">
        <f>IF(N1729="zákl. přenesená",J1729,0)</f>
        <v>0</v>
      </c>
      <c r="BH1729" s="247">
        <f>IF(N1729="sníž. přenesená",J1729,0)</f>
        <v>0</v>
      </c>
      <c r="BI1729" s="247">
        <f>IF(N1729="nulová",J1729,0)</f>
        <v>0</v>
      </c>
      <c r="BJ1729" s="25" t="s">
        <v>83</v>
      </c>
      <c r="BK1729" s="247">
        <f>ROUND(I1729*H1729,2)</f>
        <v>0</v>
      </c>
      <c r="BL1729" s="25" t="s">
        <v>284</v>
      </c>
      <c r="BM1729" s="25" t="s">
        <v>2287</v>
      </c>
    </row>
    <row r="1730" s="1" customFormat="1">
      <c r="B1730" s="47"/>
      <c r="C1730" s="75"/>
      <c r="D1730" s="248" t="s">
        <v>193</v>
      </c>
      <c r="E1730" s="75"/>
      <c r="F1730" s="249" t="s">
        <v>2279</v>
      </c>
      <c r="G1730" s="75"/>
      <c r="H1730" s="75"/>
      <c r="I1730" s="204"/>
      <c r="J1730" s="75"/>
      <c r="K1730" s="75"/>
      <c r="L1730" s="73"/>
      <c r="M1730" s="250"/>
      <c r="N1730" s="48"/>
      <c r="O1730" s="48"/>
      <c r="P1730" s="48"/>
      <c r="Q1730" s="48"/>
      <c r="R1730" s="48"/>
      <c r="S1730" s="48"/>
      <c r="T1730" s="96"/>
      <c r="AT1730" s="25" t="s">
        <v>193</v>
      </c>
      <c r="AU1730" s="25" t="s">
        <v>85</v>
      </c>
    </row>
    <row r="1731" s="1" customFormat="1" ht="38.25" customHeight="1">
      <c r="B1731" s="47"/>
      <c r="C1731" s="236" t="s">
        <v>2288</v>
      </c>
      <c r="D1731" s="236" t="s">
        <v>186</v>
      </c>
      <c r="E1731" s="237" t="s">
        <v>2289</v>
      </c>
      <c r="F1731" s="238" t="s">
        <v>2290</v>
      </c>
      <c r="G1731" s="239" t="s">
        <v>370</v>
      </c>
      <c r="H1731" s="240">
        <v>6</v>
      </c>
      <c r="I1731" s="241"/>
      <c r="J1731" s="242">
        <f>ROUND(I1731*H1731,2)</f>
        <v>0</v>
      </c>
      <c r="K1731" s="238" t="s">
        <v>190</v>
      </c>
      <c r="L1731" s="73"/>
      <c r="M1731" s="243" t="s">
        <v>21</v>
      </c>
      <c r="N1731" s="244" t="s">
        <v>47</v>
      </c>
      <c r="O1731" s="48"/>
      <c r="P1731" s="245">
        <f>O1731*H1731</f>
        <v>0</v>
      </c>
      <c r="Q1731" s="245">
        <v>0</v>
      </c>
      <c r="R1731" s="245">
        <f>Q1731*H1731</f>
        <v>0</v>
      </c>
      <c r="S1731" s="245">
        <v>0</v>
      </c>
      <c r="T1731" s="246">
        <f>S1731*H1731</f>
        <v>0</v>
      </c>
      <c r="AR1731" s="25" t="s">
        <v>284</v>
      </c>
      <c r="AT1731" s="25" t="s">
        <v>186</v>
      </c>
      <c r="AU1731" s="25" t="s">
        <v>85</v>
      </c>
      <c r="AY1731" s="25" t="s">
        <v>184</v>
      </c>
      <c r="BE1731" s="247">
        <f>IF(N1731="základní",J1731,0)</f>
        <v>0</v>
      </c>
      <c r="BF1731" s="247">
        <f>IF(N1731="snížená",J1731,0)</f>
        <v>0</v>
      </c>
      <c r="BG1731" s="247">
        <f>IF(N1731="zákl. přenesená",J1731,0)</f>
        <v>0</v>
      </c>
      <c r="BH1731" s="247">
        <f>IF(N1731="sníž. přenesená",J1731,0)</f>
        <v>0</v>
      </c>
      <c r="BI1731" s="247">
        <f>IF(N1731="nulová",J1731,0)</f>
        <v>0</v>
      </c>
      <c r="BJ1731" s="25" t="s">
        <v>83</v>
      </c>
      <c r="BK1731" s="247">
        <f>ROUND(I1731*H1731,2)</f>
        <v>0</v>
      </c>
      <c r="BL1731" s="25" t="s">
        <v>284</v>
      </c>
      <c r="BM1731" s="25" t="s">
        <v>2291</v>
      </c>
    </row>
    <row r="1732" s="1" customFormat="1">
      <c r="B1732" s="47"/>
      <c r="C1732" s="75"/>
      <c r="D1732" s="248" t="s">
        <v>193</v>
      </c>
      <c r="E1732" s="75"/>
      <c r="F1732" s="249" t="s">
        <v>2292</v>
      </c>
      <c r="G1732" s="75"/>
      <c r="H1732" s="75"/>
      <c r="I1732" s="204"/>
      <c r="J1732" s="75"/>
      <c r="K1732" s="75"/>
      <c r="L1732" s="73"/>
      <c r="M1732" s="250"/>
      <c r="N1732" s="48"/>
      <c r="O1732" s="48"/>
      <c r="P1732" s="48"/>
      <c r="Q1732" s="48"/>
      <c r="R1732" s="48"/>
      <c r="S1732" s="48"/>
      <c r="T1732" s="96"/>
      <c r="AT1732" s="25" t="s">
        <v>193</v>
      </c>
      <c r="AU1732" s="25" t="s">
        <v>85</v>
      </c>
    </row>
    <row r="1733" s="12" customFormat="1">
      <c r="B1733" s="251"/>
      <c r="C1733" s="252"/>
      <c r="D1733" s="248" t="s">
        <v>195</v>
      </c>
      <c r="E1733" s="253" t="s">
        <v>21</v>
      </c>
      <c r="F1733" s="254" t="s">
        <v>2293</v>
      </c>
      <c r="G1733" s="252"/>
      <c r="H1733" s="255">
        <v>6</v>
      </c>
      <c r="I1733" s="256"/>
      <c r="J1733" s="252"/>
      <c r="K1733" s="252"/>
      <c r="L1733" s="257"/>
      <c r="M1733" s="258"/>
      <c r="N1733" s="259"/>
      <c r="O1733" s="259"/>
      <c r="P1733" s="259"/>
      <c r="Q1733" s="259"/>
      <c r="R1733" s="259"/>
      <c r="S1733" s="259"/>
      <c r="T1733" s="260"/>
      <c r="AT1733" s="261" t="s">
        <v>195</v>
      </c>
      <c r="AU1733" s="261" t="s">
        <v>85</v>
      </c>
      <c r="AV1733" s="12" t="s">
        <v>85</v>
      </c>
      <c r="AW1733" s="12" t="s">
        <v>39</v>
      </c>
      <c r="AX1733" s="12" t="s">
        <v>83</v>
      </c>
      <c r="AY1733" s="261" t="s">
        <v>184</v>
      </c>
    </row>
    <row r="1734" s="1" customFormat="1" ht="38.25" customHeight="1">
      <c r="B1734" s="47"/>
      <c r="C1734" s="236" t="s">
        <v>2294</v>
      </c>
      <c r="D1734" s="236" t="s">
        <v>186</v>
      </c>
      <c r="E1734" s="237" t="s">
        <v>2295</v>
      </c>
      <c r="F1734" s="238" t="s">
        <v>2296</v>
      </c>
      <c r="G1734" s="239" t="s">
        <v>370</v>
      </c>
      <c r="H1734" s="240">
        <v>39.850000000000001</v>
      </c>
      <c r="I1734" s="241"/>
      <c r="J1734" s="242">
        <f>ROUND(I1734*H1734,2)</f>
        <v>0</v>
      </c>
      <c r="K1734" s="238" t="s">
        <v>190</v>
      </c>
      <c r="L1734" s="73"/>
      <c r="M1734" s="243" t="s">
        <v>21</v>
      </c>
      <c r="N1734" s="244" t="s">
        <v>47</v>
      </c>
      <c r="O1734" s="48"/>
      <c r="P1734" s="245">
        <f>O1734*H1734</f>
        <v>0</v>
      </c>
      <c r="Q1734" s="245">
        <v>0</v>
      </c>
      <c r="R1734" s="245">
        <f>Q1734*H1734</f>
        <v>0</v>
      </c>
      <c r="S1734" s="245">
        <v>0</v>
      </c>
      <c r="T1734" s="246">
        <f>S1734*H1734</f>
        <v>0</v>
      </c>
      <c r="AR1734" s="25" t="s">
        <v>284</v>
      </c>
      <c r="AT1734" s="25" t="s">
        <v>186</v>
      </c>
      <c r="AU1734" s="25" t="s">
        <v>85</v>
      </c>
      <c r="AY1734" s="25" t="s">
        <v>184</v>
      </c>
      <c r="BE1734" s="247">
        <f>IF(N1734="základní",J1734,0)</f>
        <v>0</v>
      </c>
      <c r="BF1734" s="247">
        <f>IF(N1734="snížená",J1734,0)</f>
        <v>0</v>
      </c>
      <c r="BG1734" s="247">
        <f>IF(N1734="zákl. přenesená",J1734,0)</f>
        <v>0</v>
      </c>
      <c r="BH1734" s="247">
        <f>IF(N1734="sníž. přenesená",J1734,0)</f>
        <v>0</v>
      </c>
      <c r="BI1734" s="247">
        <f>IF(N1734="nulová",J1734,0)</f>
        <v>0</v>
      </c>
      <c r="BJ1734" s="25" t="s">
        <v>83</v>
      </c>
      <c r="BK1734" s="247">
        <f>ROUND(I1734*H1734,2)</f>
        <v>0</v>
      </c>
      <c r="BL1734" s="25" t="s">
        <v>284</v>
      </c>
      <c r="BM1734" s="25" t="s">
        <v>2297</v>
      </c>
    </row>
    <row r="1735" s="1" customFormat="1">
      <c r="B1735" s="47"/>
      <c r="C1735" s="75"/>
      <c r="D1735" s="248" t="s">
        <v>193</v>
      </c>
      <c r="E1735" s="75"/>
      <c r="F1735" s="249" t="s">
        <v>2292</v>
      </c>
      <c r="G1735" s="75"/>
      <c r="H1735" s="75"/>
      <c r="I1735" s="204"/>
      <c r="J1735" s="75"/>
      <c r="K1735" s="75"/>
      <c r="L1735" s="73"/>
      <c r="M1735" s="250"/>
      <c r="N1735" s="48"/>
      <c r="O1735" s="48"/>
      <c r="P1735" s="48"/>
      <c r="Q1735" s="48"/>
      <c r="R1735" s="48"/>
      <c r="S1735" s="48"/>
      <c r="T1735" s="96"/>
      <c r="AT1735" s="25" t="s">
        <v>193</v>
      </c>
      <c r="AU1735" s="25" t="s">
        <v>85</v>
      </c>
    </row>
    <row r="1736" s="12" customFormat="1">
      <c r="B1736" s="251"/>
      <c r="C1736" s="252"/>
      <c r="D1736" s="248" t="s">
        <v>195</v>
      </c>
      <c r="E1736" s="253" t="s">
        <v>21</v>
      </c>
      <c r="F1736" s="254" t="s">
        <v>2298</v>
      </c>
      <c r="G1736" s="252"/>
      <c r="H1736" s="255">
        <v>39.850000000000001</v>
      </c>
      <c r="I1736" s="256"/>
      <c r="J1736" s="252"/>
      <c r="K1736" s="252"/>
      <c r="L1736" s="257"/>
      <c r="M1736" s="258"/>
      <c r="N1736" s="259"/>
      <c r="O1736" s="259"/>
      <c r="P1736" s="259"/>
      <c r="Q1736" s="259"/>
      <c r="R1736" s="259"/>
      <c r="S1736" s="259"/>
      <c r="T1736" s="260"/>
      <c r="AT1736" s="261" t="s">
        <v>195</v>
      </c>
      <c r="AU1736" s="261" t="s">
        <v>85</v>
      </c>
      <c r="AV1736" s="12" t="s">
        <v>85</v>
      </c>
      <c r="AW1736" s="12" t="s">
        <v>39</v>
      </c>
      <c r="AX1736" s="12" t="s">
        <v>83</v>
      </c>
      <c r="AY1736" s="261" t="s">
        <v>184</v>
      </c>
    </row>
    <row r="1737" s="1" customFormat="1" ht="51" customHeight="1">
      <c r="B1737" s="47"/>
      <c r="C1737" s="236" t="s">
        <v>2299</v>
      </c>
      <c r="D1737" s="236" t="s">
        <v>186</v>
      </c>
      <c r="E1737" s="237" t="s">
        <v>2300</v>
      </c>
      <c r="F1737" s="238" t="s">
        <v>2301</v>
      </c>
      <c r="G1737" s="239" t="s">
        <v>370</v>
      </c>
      <c r="H1737" s="240">
        <v>26</v>
      </c>
      <c r="I1737" s="241"/>
      <c r="J1737" s="242">
        <f>ROUND(I1737*H1737,2)</f>
        <v>0</v>
      </c>
      <c r="K1737" s="238" t="s">
        <v>190</v>
      </c>
      <c r="L1737" s="73"/>
      <c r="M1737" s="243" t="s">
        <v>21</v>
      </c>
      <c r="N1737" s="244" t="s">
        <v>47</v>
      </c>
      <c r="O1737" s="48"/>
      <c r="P1737" s="245">
        <f>O1737*H1737</f>
        <v>0</v>
      </c>
      <c r="Q1737" s="245">
        <v>0</v>
      </c>
      <c r="R1737" s="245">
        <f>Q1737*H1737</f>
        <v>0</v>
      </c>
      <c r="S1737" s="245">
        <v>0</v>
      </c>
      <c r="T1737" s="246">
        <f>S1737*H1737</f>
        <v>0</v>
      </c>
      <c r="AR1737" s="25" t="s">
        <v>284</v>
      </c>
      <c r="AT1737" s="25" t="s">
        <v>186</v>
      </c>
      <c r="AU1737" s="25" t="s">
        <v>85</v>
      </c>
      <c r="AY1737" s="25" t="s">
        <v>184</v>
      </c>
      <c r="BE1737" s="247">
        <f>IF(N1737="základní",J1737,0)</f>
        <v>0</v>
      </c>
      <c r="BF1737" s="247">
        <f>IF(N1737="snížená",J1737,0)</f>
        <v>0</v>
      </c>
      <c r="BG1737" s="247">
        <f>IF(N1737="zákl. přenesená",J1737,0)</f>
        <v>0</v>
      </c>
      <c r="BH1737" s="247">
        <f>IF(N1737="sníž. přenesená",J1737,0)</f>
        <v>0</v>
      </c>
      <c r="BI1737" s="247">
        <f>IF(N1737="nulová",J1737,0)</f>
        <v>0</v>
      </c>
      <c r="BJ1737" s="25" t="s">
        <v>83</v>
      </c>
      <c r="BK1737" s="247">
        <f>ROUND(I1737*H1737,2)</f>
        <v>0</v>
      </c>
      <c r="BL1737" s="25" t="s">
        <v>284</v>
      </c>
      <c r="BM1737" s="25" t="s">
        <v>2302</v>
      </c>
    </row>
    <row r="1738" s="1" customFormat="1">
      <c r="B1738" s="47"/>
      <c r="C1738" s="75"/>
      <c r="D1738" s="248" t="s">
        <v>193</v>
      </c>
      <c r="E1738" s="75"/>
      <c r="F1738" s="249" t="s">
        <v>2292</v>
      </c>
      <c r="G1738" s="75"/>
      <c r="H1738" s="75"/>
      <c r="I1738" s="204"/>
      <c r="J1738" s="75"/>
      <c r="K1738" s="75"/>
      <c r="L1738" s="73"/>
      <c r="M1738" s="250"/>
      <c r="N1738" s="48"/>
      <c r="O1738" s="48"/>
      <c r="P1738" s="48"/>
      <c r="Q1738" s="48"/>
      <c r="R1738" s="48"/>
      <c r="S1738" s="48"/>
      <c r="T1738" s="96"/>
      <c r="AT1738" s="25" t="s">
        <v>193</v>
      </c>
      <c r="AU1738" s="25" t="s">
        <v>85</v>
      </c>
    </row>
    <row r="1739" s="1" customFormat="1" ht="25.5" customHeight="1">
      <c r="B1739" s="47"/>
      <c r="C1739" s="236" t="s">
        <v>2303</v>
      </c>
      <c r="D1739" s="236" t="s">
        <v>186</v>
      </c>
      <c r="E1739" s="237" t="s">
        <v>2304</v>
      </c>
      <c r="F1739" s="238" t="s">
        <v>2305</v>
      </c>
      <c r="G1739" s="239" t="s">
        <v>370</v>
      </c>
      <c r="H1739" s="240">
        <v>40</v>
      </c>
      <c r="I1739" s="241"/>
      <c r="J1739" s="242">
        <f>ROUND(I1739*H1739,2)</f>
        <v>0</v>
      </c>
      <c r="K1739" s="238" t="s">
        <v>190</v>
      </c>
      <c r="L1739" s="73"/>
      <c r="M1739" s="243" t="s">
        <v>21</v>
      </c>
      <c r="N1739" s="244" t="s">
        <v>47</v>
      </c>
      <c r="O1739" s="48"/>
      <c r="P1739" s="245">
        <f>O1739*H1739</f>
        <v>0</v>
      </c>
      <c r="Q1739" s="245">
        <v>0.0073200000000000001</v>
      </c>
      <c r="R1739" s="245">
        <f>Q1739*H1739</f>
        <v>0.2928</v>
      </c>
      <c r="S1739" s="245">
        <v>0</v>
      </c>
      <c r="T1739" s="246">
        <f>S1739*H1739</f>
        <v>0</v>
      </c>
      <c r="AR1739" s="25" t="s">
        <v>284</v>
      </c>
      <c r="AT1739" s="25" t="s">
        <v>186</v>
      </c>
      <c r="AU1739" s="25" t="s">
        <v>85</v>
      </c>
      <c r="AY1739" s="25" t="s">
        <v>184</v>
      </c>
      <c r="BE1739" s="247">
        <f>IF(N1739="základní",J1739,0)</f>
        <v>0</v>
      </c>
      <c r="BF1739" s="247">
        <f>IF(N1739="snížená",J1739,0)</f>
        <v>0</v>
      </c>
      <c r="BG1739" s="247">
        <f>IF(N1739="zákl. přenesená",J1739,0)</f>
        <v>0</v>
      </c>
      <c r="BH1739" s="247">
        <f>IF(N1739="sníž. přenesená",J1739,0)</f>
        <v>0</v>
      </c>
      <c r="BI1739" s="247">
        <f>IF(N1739="nulová",J1739,0)</f>
        <v>0</v>
      </c>
      <c r="BJ1739" s="25" t="s">
        <v>83</v>
      </c>
      <c r="BK1739" s="247">
        <f>ROUND(I1739*H1739,2)</f>
        <v>0</v>
      </c>
      <c r="BL1739" s="25" t="s">
        <v>284</v>
      </c>
      <c r="BM1739" s="25" t="s">
        <v>2306</v>
      </c>
    </row>
    <row r="1740" s="1" customFormat="1">
      <c r="B1740" s="47"/>
      <c r="C1740" s="75"/>
      <c r="D1740" s="248" t="s">
        <v>193</v>
      </c>
      <c r="E1740" s="75"/>
      <c r="F1740" s="249" t="s">
        <v>2279</v>
      </c>
      <c r="G1740" s="75"/>
      <c r="H1740" s="75"/>
      <c r="I1740" s="204"/>
      <c r="J1740" s="75"/>
      <c r="K1740" s="75"/>
      <c r="L1740" s="73"/>
      <c r="M1740" s="250"/>
      <c r="N1740" s="48"/>
      <c r="O1740" s="48"/>
      <c r="P1740" s="48"/>
      <c r="Q1740" s="48"/>
      <c r="R1740" s="48"/>
      <c r="S1740" s="48"/>
      <c r="T1740" s="96"/>
      <c r="AT1740" s="25" t="s">
        <v>193</v>
      </c>
      <c r="AU1740" s="25" t="s">
        <v>85</v>
      </c>
    </row>
    <row r="1741" s="1" customFormat="1" ht="25.5" customHeight="1">
      <c r="B1741" s="47"/>
      <c r="C1741" s="236" t="s">
        <v>2307</v>
      </c>
      <c r="D1741" s="236" t="s">
        <v>186</v>
      </c>
      <c r="E1741" s="237" t="s">
        <v>2308</v>
      </c>
      <c r="F1741" s="238" t="s">
        <v>2309</v>
      </c>
      <c r="G1741" s="239" t="s">
        <v>370</v>
      </c>
      <c r="H1741" s="240">
        <v>160</v>
      </c>
      <c r="I1741" s="241"/>
      <c r="J1741" s="242">
        <f>ROUND(I1741*H1741,2)</f>
        <v>0</v>
      </c>
      <c r="K1741" s="238" t="s">
        <v>190</v>
      </c>
      <c r="L1741" s="73"/>
      <c r="M1741" s="243" t="s">
        <v>21</v>
      </c>
      <c r="N1741" s="244" t="s">
        <v>47</v>
      </c>
      <c r="O1741" s="48"/>
      <c r="P1741" s="245">
        <f>O1741*H1741</f>
        <v>0</v>
      </c>
      <c r="Q1741" s="245">
        <v>0.01363</v>
      </c>
      <c r="R1741" s="245">
        <f>Q1741*H1741</f>
        <v>2.1808000000000001</v>
      </c>
      <c r="S1741" s="245">
        <v>0</v>
      </c>
      <c r="T1741" s="246">
        <f>S1741*H1741</f>
        <v>0</v>
      </c>
      <c r="AR1741" s="25" t="s">
        <v>284</v>
      </c>
      <c r="AT1741" s="25" t="s">
        <v>186</v>
      </c>
      <c r="AU1741" s="25" t="s">
        <v>85</v>
      </c>
      <c r="AY1741" s="25" t="s">
        <v>184</v>
      </c>
      <c r="BE1741" s="247">
        <f>IF(N1741="základní",J1741,0)</f>
        <v>0</v>
      </c>
      <c r="BF1741" s="247">
        <f>IF(N1741="snížená",J1741,0)</f>
        <v>0</v>
      </c>
      <c r="BG1741" s="247">
        <f>IF(N1741="zákl. přenesená",J1741,0)</f>
        <v>0</v>
      </c>
      <c r="BH1741" s="247">
        <f>IF(N1741="sníž. přenesená",J1741,0)</f>
        <v>0</v>
      </c>
      <c r="BI1741" s="247">
        <f>IF(N1741="nulová",J1741,0)</f>
        <v>0</v>
      </c>
      <c r="BJ1741" s="25" t="s">
        <v>83</v>
      </c>
      <c r="BK1741" s="247">
        <f>ROUND(I1741*H1741,2)</f>
        <v>0</v>
      </c>
      <c r="BL1741" s="25" t="s">
        <v>284</v>
      </c>
      <c r="BM1741" s="25" t="s">
        <v>2310</v>
      </c>
    </row>
    <row r="1742" s="1" customFormat="1">
      <c r="B1742" s="47"/>
      <c r="C1742" s="75"/>
      <c r="D1742" s="248" t="s">
        <v>193</v>
      </c>
      <c r="E1742" s="75"/>
      <c r="F1742" s="249" t="s">
        <v>2279</v>
      </c>
      <c r="G1742" s="75"/>
      <c r="H1742" s="75"/>
      <c r="I1742" s="204"/>
      <c r="J1742" s="75"/>
      <c r="K1742" s="75"/>
      <c r="L1742" s="73"/>
      <c r="M1742" s="250"/>
      <c r="N1742" s="48"/>
      <c r="O1742" s="48"/>
      <c r="P1742" s="48"/>
      <c r="Q1742" s="48"/>
      <c r="R1742" s="48"/>
      <c r="S1742" s="48"/>
      <c r="T1742" s="96"/>
      <c r="AT1742" s="25" t="s">
        <v>193</v>
      </c>
      <c r="AU1742" s="25" t="s">
        <v>85</v>
      </c>
    </row>
    <row r="1743" s="1" customFormat="1" ht="25.5" customHeight="1">
      <c r="B1743" s="47"/>
      <c r="C1743" s="236" t="s">
        <v>2311</v>
      </c>
      <c r="D1743" s="236" t="s">
        <v>186</v>
      </c>
      <c r="E1743" s="237" t="s">
        <v>2312</v>
      </c>
      <c r="F1743" s="238" t="s">
        <v>2313</v>
      </c>
      <c r="G1743" s="239" t="s">
        <v>370</v>
      </c>
      <c r="H1743" s="240">
        <v>10</v>
      </c>
      <c r="I1743" s="241"/>
      <c r="J1743" s="242">
        <f>ROUND(I1743*H1743,2)</f>
        <v>0</v>
      </c>
      <c r="K1743" s="238" t="s">
        <v>21</v>
      </c>
      <c r="L1743" s="73"/>
      <c r="M1743" s="243" t="s">
        <v>21</v>
      </c>
      <c r="N1743" s="244" t="s">
        <v>47</v>
      </c>
      <c r="O1743" s="48"/>
      <c r="P1743" s="245">
        <f>O1743*H1743</f>
        <v>0</v>
      </c>
      <c r="Q1743" s="245">
        <v>0.036400000000000002</v>
      </c>
      <c r="R1743" s="245">
        <f>Q1743*H1743</f>
        <v>0.36399999999999999</v>
      </c>
      <c r="S1743" s="245">
        <v>0</v>
      </c>
      <c r="T1743" s="246">
        <f>S1743*H1743</f>
        <v>0</v>
      </c>
      <c r="AR1743" s="25" t="s">
        <v>284</v>
      </c>
      <c r="AT1743" s="25" t="s">
        <v>186</v>
      </c>
      <c r="AU1743" s="25" t="s">
        <v>85</v>
      </c>
      <c r="AY1743" s="25" t="s">
        <v>184</v>
      </c>
      <c r="BE1743" s="247">
        <f>IF(N1743="základní",J1743,0)</f>
        <v>0</v>
      </c>
      <c r="BF1743" s="247">
        <f>IF(N1743="snížená",J1743,0)</f>
        <v>0</v>
      </c>
      <c r="BG1743" s="247">
        <f>IF(N1743="zákl. přenesená",J1743,0)</f>
        <v>0</v>
      </c>
      <c r="BH1743" s="247">
        <f>IF(N1743="sníž. přenesená",J1743,0)</f>
        <v>0</v>
      </c>
      <c r="BI1743" s="247">
        <f>IF(N1743="nulová",J1743,0)</f>
        <v>0</v>
      </c>
      <c r="BJ1743" s="25" t="s">
        <v>83</v>
      </c>
      <c r="BK1743" s="247">
        <f>ROUND(I1743*H1743,2)</f>
        <v>0</v>
      </c>
      <c r="BL1743" s="25" t="s">
        <v>284</v>
      </c>
      <c r="BM1743" s="25" t="s">
        <v>2314</v>
      </c>
    </row>
    <row r="1744" s="1" customFormat="1" ht="38.25" customHeight="1">
      <c r="B1744" s="47"/>
      <c r="C1744" s="236" t="s">
        <v>2315</v>
      </c>
      <c r="D1744" s="236" t="s">
        <v>186</v>
      </c>
      <c r="E1744" s="237" t="s">
        <v>2316</v>
      </c>
      <c r="F1744" s="238" t="s">
        <v>2317</v>
      </c>
      <c r="G1744" s="239" t="s">
        <v>370</v>
      </c>
      <c r="H1744" s="240">
        <v>44.5</v>
      </c>
      <c r="I1744" s="241"/>
      <c r="J1744" s="242">
        <f>ROUND(I1744*H1744,2)</f>
        <v>0</v>
      </c>
      <c r="K1744" s="238" t="s">
        <v>190</v>
      </c>
      <c r="L1744" s="73"/>
      <c r="M1744" s="243" t="s">
        <v>21</v>
      </c>
      <c r="N1744" s="244" t="s">
        <v>47</v>
      </c>
      <c r="O1744" s="48"/>
      <c r="P1744" s="245">
        <f>O1744*H1744</f>
        <v>0</v>
      </c>
      <c r="Q1744" s="245">
        <v>0</v>
      </c>
      <c r="R1744" s="245">
        <f>Q1744*H1744</f>
        <v>0</v>
      </c>
      <c r="S1744" s="245">
        <v>0</v>
      </c>
      <c r="T1744" s="246">
        <f>S1744*H1744</f>
        <v>0</v>
      </c>
      <c r="AR1744" s="25" t="s">
        <v>284</v>
      </c>
      <c r="AT1744" s="25" t="s">
        <v>186</v>
      </c>
      <c r="AU1744" s="25" t="s">
        <v>85</v>
      </c>
      <c r="AY1744" s="25" t="s">
        <v>184</v>
      </c>
      <c r="BE1744" s="247">
        <f>IF(N1744="základní",J1744,0)</f>
        <v>0</v>
      </c>
      <c r="BF1744" s="247">
        <f>IF(N1744="snížená",J1744,0)</f>
        <v>0</v>
      </c>
      <c r="BG1744" s="247">
        <f>IF(N1744="zákl. přenesená",J1744,0)</f>
        <v>0</v>
      </c>
      <c r="BH1744" s="247">
        <f>IF(N1744="sníž. přenesená",J1744,0)</f>
        <v>0</v>
      </c>
      <c r="BI1744" s="247">
        <f>IF(N1744="nulová",J1744,0)</f>
        <v>0</v>
      </c>
      <c r="BJ1744" s="25" t="s">
        <v>83</v>
      </c>
      <c r="BK1744" s="247">
        <f>ROUND(I1744*H1744,2)</f>
        <v>0</v>
      </c>
      <c r="BL1744" s="25" t="s">
        <v>284</v>
      </c>
      <c r="BM1744" s="25" t="s">
        <v>2318</v>
      </c>
    </row>
    <row r="1745" s="1" customFormat="1">
      <c r="B1745" s="47"/>
      <c r="C1745" s="75"/>
      <c r="D1745" s="248" t="s">
        <v>193</v>
      </c>
      <c r="E1745" s="75"/>
      <c r="F1745" s="249" t="s">
        <v>2292</v>
      </c>
      <c r="G1745" s="75"/>
      <c r="H1745" s="75"/>
      <c r="I1745" s="204"/>
      <c r="J1745" s="75"/>
      <c r="K1745" s="75"/>
      <c r="L1745" s="73"/>
      <c r="M1745" s="250"/>
      <c r="N1745" s="48"/>
      <c r="O1745" s="48"/>
      <c r="P1745" s="48"/>
      <c r="Q1745" s="48"/>
      <c r="R1745" s="48"/>
      <c r="S1745" s="48"/>
      <c r="T1745" s="96"/>
      <c r="AT1745" s="25" t="s">
        <v>193</v>
      </c>
      <c r="AU1745" s="25" t="s">
        <v>85</v>
      </c>
    </row>
    <row r="1746" s="12" customFormat="1">
      <c r="B1746" s="251"/>
      <c r="C1746" s="252"/>
      <c r="D1746" s="248" t="s">
        <v>195</v>
      </c>
      <c r="E1746" s="253" t="s">
        <v>21</v>
      </c>
      <c r="F1746" s="254" t="s">
        <v>2319</v>
      </c>
      <c r="G1746" s="252"/>
      <c r="H1746" s="255">
        <v>44.5</v>
      </c>
      <c r="I1746" s="256"/>
      <c r="J1746" s="252"/>
      <c r="K1746" s="252"/>
      <c r="L1746" s="257"/>
      <c r="M1746" s="258"/>
      <c r="N1746" s="259"/>
      <c r="O1746" s="259"/>
      <c r="P1746" s="259"/>
      <c r="Q1746" s="259"/>
      <c r="R1746" s="259"/>
      <c r="S1746" s="259"/>
      <c r="T1746" s="260"/>
      <c r="AT1746" s="261" t="s">
        <v>195</v>
      </c>
      <c r="AU1746" s="261" t="s">
        <v>85</v>
      </c>
      <c r="AV1746" s="12" t="s">
        <v>85</v>
      </c>
      <c r="AW1746" s="12" t="s">
        <v>39</v>
      </c>
      <c r="AX1746" s="12" t="s">
        <v>83</v>
      </c>
      <c r="AY1746" s="261" t="s">
        <v>184</v>
      </c>
    </row>
    <row r="1747" s="1" customFormat="1" ht="38.25" customHeight="1">
      <c r="B1747" s="47"/>
      <c r="C1747" s="236" t="s">
        <v>2320</v>
      </c>
      <c r="D1747" s="236" t="s">
        <v>186</v>
      </c>
      <c r="E1747" s="237" t="s">
        <v>2321</v>
      </c>
      <c r="F1747" s="238" t="s">
        <v>2322</v>
      </c>
      <c r="G1747" s="239" t="s">
        <v>370</v>
      </c>
      <c r="H1747" s="240">
        <v>168</v>
      </c>
      <c r="I1747" s="241"/>
      <c r="J1747" s="242">
        <f>ROUND(I1747*H1747,2)</f>
        <v>0</v>
      </c>
      <c r="K1747" s="238" t="s">
        <v>190</v>
      </c>
      <c r="L1747" s="73"/>
      <c r="M1747" s="243" t="s">
        <v>21</v>
      </c>
      <c r="N1747" s="244" t="s">
        <v>47</v>
      </c>
      <c r="O1747" s="48"/>
      <c r="P1747" s="245">
        <f>O1747*H1747</f>
        <v>0</v>
      </c>
      <c r="Q1747" s="245">
        <v>0</v>
      </c>
      <c r="R1747" s="245">
        <f>Q1747*H1747</f>
        <v>0</v>
      </c>
      <c r="S1747" s="245">
        <v>0</v>
      </c>
      <c r="T1747" s="246">
        <f>S1747*H1747</f>
        <v>0</v>
      </c>
      <c r="AR1747" s="25" t="s">
        <v>284</v>
      </c>
      <c r="AT1747" s="25" t="s">
        <v>186</v>
      </c>
      <c r="AU1747" s="25" t="s">
        <v>85</v>
      </c>
      <c r="AY1747" s="25" t="s">
        <v>184</v>
      </c>
      <c r="BE1747" s="247">
        <f>IF(N1747="základní",J1747,0)</f>
        <v>0</v>
      </c>
      <c r="BF1747" s="247">
        <f>IF(N1747="snížená",J1747,0)</f>
        <v>0</v>
      </c>
      <c r="BG1747" s="247">
        <f>IF(N1747="zákl. přenesená",J1747,0)</f>
        <v>0</v>
      </c>
      <c r="BH1747" s="247">
        <f>IF(N1747="sníž. přenesená",J1747,0)</f>
        <v>0</v>
      </c>
      <c r="BI1747" s="247">
        <f>IF(N1747="nulová",J1747,0)</f>
        <v>0</v>
      </c>
      <c r="BJ1747" s="25" t="s">
        <v>83</v>
      </c>
      <c r="BK1747" s="247">
        <f>ROUND(I1747*H1747,2)</f>
        <v>0</v>
      </c>
      <c r="BL1747" s="25" t="s">
        <v>284</v>
      </c>
      <c r="BM1747" s="25" t="s">
        <v>2323</v>
      </c>
    </row>
    <row r="1748" s="1" customFormat="1">
      <c r="B1748" s="47"/>
      <c r="C1748" s="75"/>
      <c r="D1748" s="248" t="s">
        <v>193</v>
      </c>
      <c r="E1748" s="75"/>
      <c r="F1748" s="249" t="s">
        <v>2292</v>
      </c>
      <c r="G1748" s="75"/>
      <c r="H1748" s="75"/>
      <c r="I1748" s="204"/>
      <c r="J1748" s="75"/>
      <c r="K1748" s="75"/>
      <c r="L1748" s="73"/>
      <c r="M1748" s="250"/>
      <c r="N1748" s="48"/>
      <c r="O1748" s="48"/>
      <c r="P1748" s="48"/>
      <c r="Q1748" s="48"/>
      <c r="R1748" s="48"/>
      <c r="S1748" s="48"/>
      <c r="T1748" s="96"/>
      <c r="AT1748" s="25" t="s">
        <v>193</v>
      </c>
      <c r="AU1748" s="25" t="s">
        <v>85</v>
      </c>
    </row>
    <row r="1749" s="12" customFormat="1">
      <c r="B1749" s="251"/>
      <c r="C1749" s="252"/>
      <c r="D1749" s="248" t="s">
        <v>195</v>
      </c>
      <c r="E1749" s="253" t="s">
        <v>21</v>
      </c>
      <c r="F1749" s="254" t="s">
        <v>2324</v>
      </c>
      <c r="G1749" s="252"/>
      <c r="H1749" s="255">
        <v>168</v>
      </c>
      <c r="I1749" s="256"/>
      <c r="J1749" s="252"/>
      <c r="K1749" s="252"/>
      <c r="L1749" s="257"/>
      <c r="M1749" s="258"/>
      <c r="N1749" s="259"/>
      <c r="O1749" s="259"/>
      <c r="P1749" s="259"/>
      <c r="Q1749" s="259"/>
      <c r="R1749" s="259"/>
      <c r="S1749" s="259"/>
      <c r="T1749" s="260"/>
      <c r="AT1749" s="261" t="s">
        <v>195</v>
      </c>
      <c r="AU1749" s="261" t="s">
        <v>85</v>
      </c>
      <c r="AV1749" s="12" t="s">
        <v>85</v>
      </c>
      <c r="AW1749" s="12" t="s">
        <v>39</v>
      </c>
      <c r="AX1749" s="12" t="s">
        <v>83</v>
      </c>
      <c r="AY1749" s="261" t="s">
        <v>184</v>
      </c>
    </row>
    <row r="1750" s="1" customFormat="1" ht="38.25" customHeight="1">
      <c r="B1750" s="47"/>
      <c r="C1750" s="236" t="s">
        <v>2325</v>
      </c>
      <c r="D1750" s="236" t="s">
        <v>186</v>
      </c>
      <c r="E1750" s="237" t="s">
        <v>2326</v>
      </c>
      <c r="F1750" s="238" t="s">
        <v>2327</v>
      </c>
      <c r="G1750" s="239" t="s">
        <v>370</v>
      </c>
      <c r="H1750" s="240">
        <v>103</v>
      </c>
      <c r="I1750" s="241"/>
      <c r="J1750" s="242">
        <f>ROUND(I1750*H1750,2)</f>
        <v>0</v>
      </c>
      <c r="K1750" s="238" t="s">
        <v>190</v>
      </c>
      <c r="L1750" s="73"/>
      <c r="M1750" s="243" t="s">
        <v>21</v>
      </c>
      <c r="N1750" s="244" t="s">
        <v>47</v>
      </c>
      <c r="O1750" s="48"/>
      <c r="P1750" s="245">
        <f>O1750*H1750</f>
        <v>0</v>
      </c>
      <c r="Q1750" s="245">
        <v>0</v>
      </c>
      <c r="R1750" s="245">
        <f>Q1750*H1750</f>
        <v>0</v>
      </c>
      <c r="S1750" s="245">
        <v>0</v>
      </c>
      <c r="T1750" s="246">
        <f>S1750*H1750</f>
        <v>0</v>
      </c>
      <c r="AR1750" s="25" t="s">
        <v>284</v>
      </c>
      <c r="AT1750" s="25" t="s">
        <v>186</v>
      </c>
      <c r="AU1750" s="25" t="s">
        <v>85</v>
      </c>
      <c r="AY1750" s="25" t="s">
        <v>184</v>
      </c>
      <c r="BE1750" s="247">
        <f>IF(N1750="základní",J1750,0)</f>
        <v>0</v>
      </c>
      <c r="BF1750" s="247">
        <f>IF(N1750="snížená",J1750,0)</f>
        <v>0</v>
      </c>
      <c r="BG1750" s="247">
        <f>IF(N1750="zákl. přenesená",J1750,0)</f>
        <v>0</v>
      </c>
      <c r="BH1750" s="247">
        <f>IF(N1750="sníž. přenesená",J1750,0)</f>
        <v>0</v>
      </c>
      <c r="BI1750" s="247">
        <f>IF(N1750="nulová",J1750,0)</f>
        <v>0</v>
      </c>
      <c r="BJ1750" s="25" t="s">
        <v>83</v>
      </c>
      <c r="BK1750" s="247">
        <f>ROUND(I1750*H1750,2)</f>
        <v>0</v>
      </c>
      <c r="BL1750" s="25" t="s">
        <v>284</v>
      </c>
      <c r="BM1750" s="25" t="s">
        <v>2328</v>
      </c>
    </row>
    <row r="1751" s="1" customFormat="1">
      <c r="B1751" s="47"/>
      <c r="C1751" s="75"/>
      <c r="D1751" s="248" t="s">
        <v>193</v>
      </c>
      <c r="E1751" s="75"/>
      <c r="F1751" s="249" t="s">
        <v>2292</v>
      </c>
      <c r="G1751" s="75"/>
      <c r="H1751" s="75"/>
      <c r="I1751" s="204"/>
      <c r="J1751" s="75"/>
      <c r="K1751" s="75"/>
      <c r="L1751" s="73"/>
      <c r="M1751" s="250"/>
      <c r="N1751" s="48"/>
      <c r="O1751" s="48"/>
      <c r="P1751" s="48"/>
      <c r="Q1751" s="48"/>
      <c r="R1751" s="48"/>
      <c r="S1751" s="48"/>
      <c r="T1751" s="96"/>
      <c r="AT1751" s="25" t="s">
        <v>193</v>
      </c>
      <c r="AU1751" s="25" t="s">
        <v>85</v>
      </c>
    </row>
    <row r="1752" s="12" customFormat="1">
      <c r="B1752" s="251"/>
      <c r="C1752" s="252"/>
      <c r="D1752" s="248" t="s">
        <v>195</v>
      </c>
      <c r="E1752" s="253" t="s">
        <v>21</v>
      </c>
      <c r="F1752" s="254" t="s">
        <v>2329</v>
      </c>
      <c r="G1752" s="252"/>
      <c r="H1752" s="255">
        <v>103</v>
      </c>
      <c r="I1752" s="256"/>
      <c r="J1752" s="252"/>
      <c r="K1752" s="252"/>
      <c r="L1752" s="257"/>
      <c r="M1752" s="258"/>
      <c r="N1752" s="259"/>
      <c r="O1752" s="259"/>
      <c r="P1752" s="259"/>
      <c r="Q1752" s="259"/>
      <c r="R1752" s="259"/>
      <c r="S1752" s="259"/>
      <c r="T1752" s="260"/>
      <c r="AT1752" s="261" t="s">
        <v>195</v>
      </c>
      <c r="AU1752" s="261" t="s">
        <v>85</v>
      </c>
      <c r="AV1752" s="12" t="s">
        <v>85</v>
      </c>
      <c r="AW1752" s="12" t="s">
        <v>39</v>
      </c>
      <c r="AX1752" s="12" t="s">
        <v>83</v>
      </c>
      <c r="AY1752" s="261" t="s">
        <v>184</v>
      </c>
    </row>
    <row r="1753" s="1" customFormat="1" ht="25.5" customHeight="1">
      <c r="B1753" s="47"/>
      <c r="C1753" s="236" t="s">
        <v>2330</v>
      </c>
      <c r="D1753" s="236" t="s">
        <v>186</v>
      </c>
      <c r="E1753" s="237" t="s">
        <v>2331</v>
      </c>
      <c r="F1753" s="238" t="s">
        <v>2332</v>
      </c>
      <c r="G1753" s="239" t="s">
        <v>315</v>
      </c>
      <c r="H1753" s="240">
        <v>636.5</v>
      </c>
      <c r="I1753" s="241"/>
      <c r="J1753" s="242">
        <f>ROUND(I1753*H1753,2)</f>
        <v>0</v>
      </c>
      <c r="K1753" s="238" t="s">
        <v>190</v>
      </c>
      <c r="L1753" s="73"/>
      <c r="M1753" s="243" t="s">
        <v>21</v>
      </c>
      <c r="N1753" s="244" t="s">
        <v>47</v>
      </c>
      <c r="O1753" s="48"/>
      <c r="P1753" s="245">
        <f>O1753*H1753</f>
        <v>0</v>
      </c>
      <c r="Q1753" s="245">
        <v>0</v>
      </c>
      <c r="R1753" s="245">
        <f>Q1753*H1753</f>
        <v>0</v>
      </c>
      <c r="S1753" s="245">
        <v>0</v>
      </c>
      <c r="T1753" s="246">
        <f>S1753*H1753</f>
        <v>0</v>
      </c>
      <c r="AR1753" s="25" t="s">
        <v>284</v>
      </c>
      <c r="AT1753" s="25" t="s">
        <v>186</v>
      </c>
      <c r="AU1753" s="25" t="s">
        <v>85</v>
      </c>
      <c r="AY1753" s="25" t="s">
        <v>184</v>
      </c>
      <c r="BE1753" s="247">
        <f>IF(N1753="základní",J1753,0)</f>
        <v>0</v>
      </c>
      <c r="BF1753" s="247">
        <f>IF(N1753="snížená",J1753,0)</f>
        <v>0</v>
      </c>
      <c r="BG1753" s="247">
        <f>IF(N1753="zákl. přenesená",J1753,0)</f>
        <v>0</v>
      </c>
      <c r="BH1753" s="247">
        <f>IF(N1753="sníž. přenesená",J1753,0)</f>
        <v>0</v>
      </c>
      <c r="BI1753" s="247">
        <f>IF(N1753="nulová",J1753,0)</f>
        <v>0</v>
      </c>
      <c r="BJ1753" s="25" t="s">
        <v>83</v>
      </c>
      <c r="BK1753" s="247">
        <f>ROUND(I1753*H1753,2)</f>
        <v>0</v>
      </c>
      <c r="BL1753" s="25" t="s">
        <v>284</v>
      </c>
      <c r="BM1753" s="25" t="s">
        <v>2333</v>
      </c>
    </row>
    <row r="1754" s="1" customFormat="1">
      <c r="B1754" s="47"/>
      <c r="C1754" s="75"/>
      <c r="D1754" s="248" t="s">
        <v>193</v>
      </c>
      <c r="E1754" s="75"/>
      <c r="F1754" s="249" t="s">
        <v>2334</v>
      </c>
      <c r="G1754" s="75"/>
      <c r="H1754" s="75"/>
      <c r="I1754" s="204"/>
      <c r="J1754" s="75"/>
      <c r="K1754" s="75"/>
      <c r="L1754" s="73"/>
      <c r="M1754" s="250"/>
      <c r="N1754" s="48"/>
      <c r="O1754" s="48"/>
      <c r="P1754" s="48"/>
      <c r="Q1754" s="48"/>
      <c r="R1754" s="48"/>
      <c r="S1754" s="48"/>
      <c r="T1754" s="96"/>
      <c r="AT1754" s="25" t="s">
        <v>193</v>
      </c>
      <c r="AU1754" s="25" t="s">
        <v>85</v>
      </c>
    </row>
    <row r="1755" s="12" customFormat="1">
      <c r="B1755" s="251"/>
      <c r="C1755" s="252"/>
      <c r="D1755" s="248" t="s">
        <v>195</v>
      </c>
      <c r="E1755" s="253" t="s">
        <v>21</v>
      </c>
      <c r="F1755" s="254" t="s">
        <v>2335</v>
      </c>
      <c r="G1755" s="252"/>
      <c r="H1755" s="255">
        <v>600</v>
      </c>
      <c r="I1755" s="256"/>
      <c r="J1755" s="252"/>
      <c r="K1755" s="252"/>
      <c r="L1755" s="257"/>
      <c r="M1755" s="258"/>
      <c r="N1755" s="259"/>
      <c r="O1755" s="259"/>
      <c r="P1755" s="259"/>
      <c r="Q1755" s="259"/>
      <c r="R1755" s="259"/>
      <c r="S1755" s="259"/>
      <c r="T1755" s="260"/>
      <c r="AT1755" s="261" t="s">
        <v>195</v>
      </c>
      <c r="AU1755" s="261" t="s">
        <v>85</v>
      </c>
      <c r="AV1755" s="12" t="s">
        <v>85</v>
      </c>
      <c r="AW1755" s="12" t="s">
        <v>39</v>
      </c>
      <c r="AX1755" s="12" t="s">
        <v>76</v>
      </c>
      <c r="AY1755" s="261" t="s">
        <v>184</v>
      </c>
    </row>
    <row r="1756" s="12" customFormat="1">
      <c r="B1756" s="251"/>
      <c r="C1756" s="252"/>
      <c r="D1756" s="248" t="s">
        <v>195</v>
      </c>
      <c r="E1756" s="253" t="s">
        <v>21</v>
      </c>
      <c r="F1756" s="254" t="s">
        <v>2336</v>
      </c>
      <c r="G1756" s="252"/>
      <c r="H1756" s="255">
        <v>35</v>
      </c>
      <c r="I1756" s="256"/>
      <c r="J1756" s="252"/>
      <c r="K1756" s="252"/>
      <c r="L1756" s="257"/>
      <c r="M1756" s="258"/>
      <c r="N1756" s="259"/>
      <c r="O1756" s="259"/>
      <c r="P1756" s="259"/>
      <c r="Q1756" s="259"/>
      <c r="R1756" s="259"/>
      <c r="S1756" s="259"/>
      <c r="T1756" s="260"/>
      <c r="AT1756" s="261" t="s">
        <v>195</v>
      </c>
      <c r="AU1756" s="261" t="s">
        <v>85</v>
      </c>
      <c r="AV1756" s="12" t="s">
        <v>85</v>
      </c>
      <c r="AW1756" s="12" t="s">
        <v>39</v>
      </c>
      <c r="AX1756" s="12" t="s">
        <v>76</v>
      </c>
      <c r="AY1756" s="261" t="s">
        <v>184</v>
      </c>
    </row>
    <row r="1757" s="12" customFormat="1">
      <c r="B1757" s="251"/>
      <c r="C1757" s="252"/>
      <c r="D1757" s="248" t="s">
        <v>195</v>
      </c>
      <c r="E1757" s="253" t="s">
        <v>21</v>
      </c>
      <c r="F1757" s="254" t="s">
        <v>2337</v>
      </c>
      <c r="G1757" s="252"/>
      <c r="H1757" s="255">
        <v>1.5</v>
      </c>
      <c r="I1757" s="256"/>
      <c r="J1757" s="252"/>
      <c r="K1757" s="252"/>
      <c r="L1757" s="257"/>
      <c r="M1757" s="258"/>
      <c r="N1757" s="259"/>
      <c r="O1757" s="259"/>
      <c r="P1757" s="259"/>
      <c r="Q1757" s="259"/>
      <c r="R1757" s="259"/>
      <c r="S1757" s="259"/>
      <c r="T1757" s="260"/>
      <c r="AT1757" s="261" t="s">
        <v>195</v>
      </c>
      <c r="AU1757" s="261" t="s">
        <v>85</v>
      </c>
      <c r="AV1757" s="12" t="s">
        <v>85</v>
      </c>
      <c r="AW1757" s="12" t="s">
        <v>39</v>
      </c>
      <c r="AX1757" s="12" t="s">
        <v>76</v>
      </c>
      <c r="AY1757" s="261" t="s">
        <v>184</v>
      </c>
    </row>
    <row r="1758" s="14" customFormat="1">
      <c r="B1758" s="272"/>
      <c r="C1758" s="273"/>
      <c r="D1758" s="248" t="s">
        <v>195</v>
      </c>
      <c r="E1758" s="274" t="s">
        <v>21</v>
      </c>
      <c r="F1758" s="275" t="s">
        <v>211</v>
      </c>
      <c r="G1758" s="273"/>
      <c r="H1758" s="276">
        <v>636.5</v>
      </c>
      <c r="I1758" s="277"/>
      <c r="J1758" s="273"/>
      <c r="K1758" s="273"/>
      <c r="L1758" s="278"/>
      <c r="M1758" s="279"/>
      <c r="N1758" s="280"/>
      <c r="O1758" s="280"/>
      <c r="P1758" s="280"/>
      <c r="Q1758" s="280"/>
      <c r="R1758" s="280"/>
      <c r="S1758" s="280"/>
      <c r="T1758" s="281"/>
      <c r="AT1758" s="282" t="s">
        <v>195</v>
      </c>
      <c r="AU1758" s="282" t="s">
        <v>85</v>
      </c>
      <c r="AV1758" s="14" t="s">
        <v>191</v>
      </c>
      <c r="AW1758" s="14" t="s">
        <v>39</v>
      </c>
      <c r="AX1758" s="14" t="s">
        <v>83</v>
      </c>
      <c r="AY1758" s="282" t="s">
        <v>184</v>
      </c>
    </row>
    <row r="1759" s="1" customFormat="1" ht="25.5" customHeight="1">
      <c r="B1759" s="47"/>
      <c r="C1759" s="236" t="s">
        <v>2338</v>
      </c>
      <c r="D1759" s="236" t="s">
        <v>186</v>
      </c>
      <c r="E1759" s="237" t="s">
        <v>2339</v>
      </c>
      <c r="F1759" s="238" t="s">
        <v>2340</v>
      </c>
      <c r="G1759" s="239" t="s">
        <v>315</v>
      </c>
      <c r="H1759" s="240">
        <v>9.1880000000000006</v>
      </c>
      <c r="I1759" s="241"/>
      <c r="J1759" s="242">
        <f>ROUND(I1759*H1759,2)</f>
        <v>0</v>
      </c>
      <c r="K1759" s="238" t="s">
        <v>190</v>
      </c>
      <c r="L1759" s="73"/>
      <c r="M1759" s="243" t="s">
        <v>21</v>
      </c>
      <c r="N1759" s="244" t="s">
        <v>47</v>
      </c>
      <c r="O1759" s="48"/>
      <c r="P1759" s="245">
        <f>O1759*H1759</f>
        <v>0</v>
      </c>
      <c r="Q1759" s="245">
        <v>0</v>
      </c>
      <c r="R1759" s="245">
        <f>Q1759*H1759</f>
        <v>0</v>
      </c>
      <c r="S1759" s="245">
        <v>0</v>
      </c>
      <c r="T1759" s="246">
        <f>S1759*H1759</f>
        <v>0</v>
      </c>
      <c r="AR1759" s="25" t="s">
        <v>284</v>
      </c>
      <c r="AT1759" s="25" t="s">
        <v>186</v>
      </c>
      <c r="AU1759" s="25" t="s">
        <v>85</v>
      </c>
      <c r="AY1759" s="25" t="s">
        <v>184</v>
      </c>
      <c r="BE1759" s="247">
        <f>IF(N1759="základní",J1759,0)</f>
        <v>0</v>
      </c>
      <c r="BF1759" s="247">
        <f>IF(N1759="snížená",J1759,0)</f>
        <v>0</v>
      </c>
      <c r="BG1759" s="247">
        <f>IF(N1759="zákl. přenesená",J1759,0)</f>
        <v>0</v>
      </c>
      <c r="BH1759" s="247">
        <f>IF(N1759="sníž. přenesená",J1759,0)</f>
        <v>0</v>
      </c>
      <c r="BI1759" s="247">
        <f>IF(N1759="nulová",J1759,0)</f>
        <v>0</v>
      </c>
      <c r="BJ1759" s="25" t="s">
        <v>83</v>
      </c>
      <c r="BK1759" s="247">
        <f>ROUND(I1759*H1759,2)</f>
        <v>0</v>
      </c>
      <c r="BL1759" s="25" t="s">
        <v>284</v>
      </c>
      <c r="BM1759" s="25" t="s">
        <v>2341</v>
      </c>
    </row>
    <row r="1760" s="1" customFormat="1">
      <c r="B1760" s="47"/>
      <c r="C1760" s="75"/>
      <c r="D1760" s="248" t="s">
        <v>193</v>
      </c>
      <c r="E1760" s="75"/>
      <c r="F1760" s="249" t="s">
        <v>2334</v>
      </c>
      <c r="G1760" s="75"/>
      <c r="H1760" s="75"/>
      <c r="I1760" s="204"/>
      <c r="J1760" s="75"/>
      <c r="K1760" s="75"/>
      <c r="L1760" s="73"/>
      <c r="M1760" s="250"/>
      <c r="N1760" s="48"/>
      <c r="O1760" s="48"/>
      <c r="P1760" s="48"/>
      <c r="Q1760" s="48"/>
      <c r="R1760" s="48"/>
      <c r="S1760" s="48"/>
      <c r="T1760" s="96"/>
      <c r="AT1760" s="25" t="s">
        <v>193</v>
      </c>
      <c r="AU1760" s="25" t="s">
        <v>85</v>
      </c>
    </row>
    <row r="1761" s="12" customFormat="1">
      <c r="B1761" s="251"/>
      <c r="C1761" s="252"/>
      <c r="D1761" s="248" t="s">
        <v>195</v>
      </c>
      <c r="E1761" s="253" t="s">
        <v>21</v>
      </c>
      <c r="F1761" s="254" t="s">
        <v>2342</v>
      </c>
      <c r="G1761" s="252"/>
      <c r="H1761" s="255">
        <v>9.1880000000000006</v>
      </c>
      <c r="I1761" s="256"/>
      <c r="J1761" s="252"/>
      <c r="K1761" s="252"/>
      <c r="L1761" s="257"/>
      <c r="M1761" s="258"/>
      <c r="N1761" s="259"/>
      <c r="O1761" s="259"/>
      <c r="P1761" s="259"/>
      <c r="Q1761" s="259"/>
      <c r="R1761" s="259"/>
      <c r="S1761" s="259"/>
      <c r="T1761" s="260"/>
      <c r="AT1761" s="261" t="s">
        <v>195</v>
      </c>
      <c r="AU1761" s="261" t="s">
        <v>85</v>
      </c>
      <c r="AV1761" s="12" t="s">
        <v>85</v>
      </c>
      <c r="AW1761" s="12" t="s">
        <v>39</v>
      </c>
      <c r="AX1761" s="12" t="s">
        <v>83</v>
      </c>
      <c r="AY1761" s="261" t="s">
        <v>184</v>
      </c>
    </row>
    <row r="1762" s="13" customFormat="1">
      <c r="B1762" s="262"/>
      <c r="C1762" s="263"/>
      <c r="D1762" s="248" t="s">
        <v>195</v>
      </c>
      <c r="E1762" s="264" t="s">
        <v>21</v>
      </c>
      <c r="F1762" s="265" t="s">
        <v>2343</v>
      </c>
      <c r="G1762" s="263"/>
      <c r="H1762" s="264" t="s">
        <v>21</v>
      </c>
      <c r="I1762" s="266"/>
      <c r="J1762" s="263"/>
      <c r="K1762" s="263"/>
      <c r="L1762" s="267"/>
      <c r="M1762" s="268"/>
      <c r="N1762" s="269"/>
      <c r="O1762" s="269"/>
      <c r="P1762" s="269"/>
      <c r="Q1762" s="269"/>
      <c r="R1762" s="269"/>
      <c r="S1762" s="269"/>
      <c r="T1762" s="270"/>
      <c r="AT1762" s="271" t="s">
        <v>195</v>
      </c>
      <c r="AU1762" s="271" t="s">
        <v>85</v>
      </c>
      <c r="AV1762" s="13" t="s">
        <v>83</v>
      </c>
      <c r="AW1762" s="13" t="s">
        <v>39</v>
      </c>
      <c r="AX1762" s="13" t="s">
        <v>76</v>
      </c>
      <c r="AY1762" s="271" t="s">
        <v>184</v>
      </c>
    </row>
    <row r="1763" s="1" customFormat="1" ht="38.25" customHeight="1">
      <c r="B1763" s="47"/>
      <c r="C1763" s="236" t="s">
        <v>2344</v>
      </c>
      <c r="D1763" s="236" t="s">
        <v>186</v>
      </c>
      <c r="E1763" s="237" t="s">
        <v>2345</v>
      </c>
      <c r="F1763" s="238" t="s">
        <v>2346</v>
      </c>
      <c r="G1763" s="239" t="s">
        <v>315</v>
      </c>
      <c r="H1763" s="240">
        <v>245.53399999999999</v>
      </c>
      <c r="I1763" s="241"/>
      <c r="J1763" s="242">
        <f>ROUND(I1763*H1763,2)</f>
        <v>0</v>
      </c>
      <c r="K1763" s="238" t="s">
        <v>190</v>
      </c>
      <c r="L1763" s="73"/>
      <c r="M1763" s="243" t="s">
        <v>21</v>
      </c>
      <c r="N1763" s="244" t="s">
        <v>47</v>
      </c>
      <c r="O1763" s="48"/>
      <c r="P1763" s="245">
        <f>O1763*H1763</f>
        <v>0</v>
      </c>
      <c r="Q1763" s="245">
        <v>0</v>
      </c>
      <c r="R1763" s="245">
        <f>Q1763*H1763</f>
        <v>0</v>
      </c>
      <c r="S1763" s="245">
        <v>0.014999999999999999</v>
      </c>
      <c r="T1763" s="246">
        <f>S1763*H1763</f>
        <v>3.6830099999999999</v>
      </c>
      <c r="AR1763" s="25" t="s">
        <v>284</v>
      </c>
      <c r="AT1763" s="25" t="s">
        <v>186</v>
      </c>
      <c r="AU1763" s="25" t="s">
        <v>85</v>
      </c>
      <c r="AY1763" s="25" t="s">
        <v>184</v>
      </c>
      <c r="BE1763" s="247">
        <f>IF(N1763="základní",J1763,0)</f>
        <v>0</v>
      </c>
      <c r="BF1763" s="247">
        <f>IF(N1763="snížená",J1763,0)</f>
        <v>0</v>
      </c>
      <c r="BG1763" s="247">
        <f>IF(N1763="zákl. přenesená",J1763,0)</f>
        <v>0</v>
      </c>
      <c r="BH1763" s="247">
        <f>IF(N1763="sníž. přenesená",J1763,0)</f>
        <v>0</v>
      </c>
      <c r="BI1763" s="247">
        <f>IF(N1763="nulová",J1763,0)</f>
        <v>0</v>
      </c>
      <c r="BJ1763" s="25" t="s">
        <v>83</v>
      </c>
      <c r="BK1763" s="247">
        <f>ROUND(I1763*H1763,2)</f>
        <v>0</v>
      </c>
      <c r="BL1763" s="25" t="s">
        <v>284</v>
      </c>
      <c r="BM1763" s="25" t="s">
        <v>2347</v>
      </c>
    </row>
    <row r="1764" s="13" customFormat="1">
      <c r="B1764" s="262"/>
      <c r="C1764" s="263"/>
      <c r="D1764" s="248" t="s">
        <v>195</v>
      </c>
      <c r="E1764" s="264" t="s">
        <v>21</v>
      </c>
      <c r="F1764" s="265" t="s">
        <v>1308</v>
      </c>
      <c r="G1764" s="263"/>
      <c r="H1764" s="264" t="s">
        <v>21</v>
      </c>
      <c r="I1764" s="266"/>
      <c r="J1764" s="263"/>
      <c r="K1764" s="263"/>
      <c r="L1764" s="267"/>
      <c r="M1764" s="268"/>
      <c r="N1764" s="269"/>
      <c r="O1764" s="269"/>
      <c r="P1764" s="269"/>
      <c r="Q1764" s="269"/>
      <c r="R1764" s="269"/>
      <c r="S1764" s="269"/>
      <c r="T1764" s="270"/>
      <c r="AT1764" s="271" t="s">
        <v>195</v>
      </c>
      <c r="AU1764" s="271" t="s">
        <v>85</v>
      </c>
      <c r="AV1764" s="13" t="s">
        <v>83</v>
      </c>
      <c r="AW1764" s="13" t="s">
        <v>39</v>
      </c>
      <c r="AX1764" s="13" t="s">
        <v>76</v>
      </c>
      <c r="AY1764" s="271" t="s">
        <v>184</v>
      </c>
    </row>
    <row r="1765" s="12" customFormat="1">
      <c r="B1765" s="251"/>
      <c r="C1765" s="252"/>
      <c r="D1765" s="248" t="s">
        <v>195</v>
      </c>
      <c r="E1765" s="253" t="s">
        <v>21</v>
      </c>
      <c r="F1765" s="254" t="s">
        <v>2348</v>
      </c>
      <c r="G1765" s="252"/>
      <c r="H1765" s="255">
        <v>136.05799999999999</v>
      </c>
      <c r="I1765" s="256"/>
      <c r="J1765" s="252"/>
      <c r="K1765" s="252"/>
      <c r="L1765" s="257"/>
      <c r="M1765" s="258"/>
      <c r="N1765" s="259"/>
      <c r="O1765" s="259"/>
      <c r="P1765" s="259"/>
      <c r="Q1765" s="259"/>
      <c r="R1765" s="259"/>
      <c r="S1765" s="259"/>
      <c r="T1765" s="260"/>
      <c r="AT1765" s="261" t="s">
        <v>195</v>
      </c>
      <c r="AU1765" s="261" t="s">
        <v>85</v>
      </c>
      <c r="AV1765" s="12" t="s">
        <v>85</v>
      </c>
      <c r="AW1765" s="12" t="s">
        <v>39</v>
      </c>
      <c r="AX1765" s="12" t="s">
        <v>76</v>
      </c>
      <c r="AY1765" s="261" t="s">
        <v>184</v>
      </c>
    </row>
    <row r="1766" s="12" customFormat="1">
      <c r="B1766" s="251"/>
      <c r="C1766" s="252"/>
      <c r="D1766" s="248" t="s">
        <v>195</v>
      </c>
      <c r="E1766" s="253" t="s">
        <v>21</v>
      </c>
      <c r="F1766" s="254" t="s">
        <v>2349</v>
      </c>
      <c r="G1766" s="252"/>
      <c r="H1766" s="255">
        <v>117.08799999999999</v>
      </c>
      <c r="I1766" s="256"/>
      <c r="J1766" s="252"/>
      <c r="K1766" s="252"/>
      <c r="L1766" s="257"/>
      <c r="M1766" s="258"/>
      <c r="N1766" s="259"/>
      <c r="O1766" s="259"/>
      <c r="P1766" s="259"/>
      <c r="Q1766" s="259"/>
      <c r="R1766" s="259"/>
      <c r="S1766" s="259"/>
      <c r="T1766" s="260"/>
      <c r="AT1766" s="261" t="s">
        <v>195</v>
      </c>
      <c r="AU1766" s="261" t="s">
        <v>85</v>
      </c>
      <c r="AV1766" s="12" t="s">
        <v>85</v>
      </c>
      <c r="AW1766" s="12" t="s">
        <v>39</v>
      </c>
      <c r="AX1766" s="12" t="s">
        <v>76</v>
      </c>
      <c r="AY1766" s="261" t="s">
        <v>184</v>
      </c>
    </row>
    <row r="1767" s="12" customFormat="1">
      <c r="B1767" s="251"/>
      <c r="C1767" s="252"/>
      <c r="D1767" s="248" t="s">
        <v>195</v>
      </c>
      <c r="E1767" s="253" t="s">
        <v>21</v>
      </c>
      <c r="F1767" s="254" t="s">
        <v>2350</v>
      </c>
      <c r="G1767" s="252"/>
      <c r="H1767" s="255">
        <v>-10.821999999999999</v>
      </c>
      <c r="I1767" s="256"/>
      <c r="J1767" s="252"/>
      <c r="K1767" s="252"/>
      <c r="L1767" s="257"/>
      <c r="M1767" s="258"/>
      <c r="N1767" s="259"/>
      <c r="O1767" s="259"/>
      <c r="P1767" s="259"/>
      <c r="Q1767" s="259"/>
      <c r="R1767" s="259"/>
      <c r="S1767" s="259"/>
      <c r="T1767" s="260"/>
      <c r="AT1767" s="261" t="s">
        <v>195</v>
      </c>
      <c r="AU1767" s="261" t="s">
        <v>85</v>
      </c>
      <c r="AV1767" s="12" t="s">
        <v>85</v>
      </c>
      <c r="AW1767" s="12" t="s">
        <v>39</v>
      </c>
      <c r="AX1767" s="12" t="s">
        <v>76</v>
      </c>
      <c r="AY1767" s="261" t="s">
        <v>184</v>
      </c>
    </row>
    <row r="1768" s="12" customFormat="1">
      <c r="B1768" s="251"/>
      <c r="C1768" s="252"/>
      <c r="D1768" s="248" t="s">
        <v>195</v>
      </c>
      <c r="E1768" s="253" t="s">
        <v>21</v>
      </c>
      <c r="F1768" s="254" t="s">
        <v>2351</v>
      </c>
      <c r="G1768" s="252"/>
      <c r="H1768" s="255">
        <v>3.21</v>
      </c>
      <c r="I1768" s="256"/>
      <c r="J1768" s="252"/>
      <c r="K1768" s="252"/>
      <c r="L1768" s="257"/>
      <c r="M1768" s="258"/>
      <c r="N1768" s="259"/>
      <c r="O1768" s="259"/>
      <c r="P1768" s="259"/>
      <c r="Q1768" s="259"/>
      <c r="R1768" s="259"/>
      <c r="S1768" s="259"/>
      <c r="T1768" s="260"/>
      <c r="AT1768" s="261" t="s">
        <v>195</v>
      </c>
      <c r="AU1768" s="261" t="s">
        <v>85</v>
      </c>
      <c r="AV1768" s="12" t="s">
        <v>85</v>
      </c>
      <c r="AW1768" s="12" t="s">
        <v>39</v>
      </c>
      <c r="AX1768" s="12" t="s">
        <v>76</v>
      </c>
      <c r="AY1768" s="261" t="s">
        <v>184</v>
      </c>
    </row>
    <row r="1769" s="14" customFormat="1">
      <c r="B1769" s="272"/>
      <c r="C1769" s="273"/>
      <c r="D1769" s="248" t="s">
        <v>195</v>
      </c>
      <c r="E1769" s="274" t="s">
        <v>21</v>
      </c>
      <c r="F1769" s="275" t="s">
        <v>211</v>
      </c>
      <c r="G1769" s="273"/>
      <c r="H1769" s="276">
        <v>245.53399999999999</v>
      </c>
      <c r="I1769" s="277"/>
      <c r="J1769" s="273"/>
      <c r="K1769" s="273"/>
      <c r="L1769" s="278"/>
      <c r="M1769" s="279"/>
      <c r="N1769" s="280"/>
      <c r="O1769" s="280"/>
      <c r="P1769" s="280"/>
      <c r="Q1769" s="280"/>
      <c r="R1769" s="280"/>
      <c r="S1769" s="280"/>
      <c r="T1769" s="281"/>
      <c r="AT1769" s="282" t="s">
        <v>195</v>
      </c>
      <c r="AU1769" s="282" t="s">
        <v>85</v>
      </c>
      <c r="AV1769" s="14" t="s">
        <v>191</v>
      </c>
      <c r="AW1769" s="14" t="s">
        <v>39</v>
      </c>
      <c r="AX1769" s="14" t="s">
        <v>83</v>
      </c>
      <c r="AY1769" s="282" t="s">
        <v>184</v>
      </c>
    </row>
    <row r="1770" s="1" customFormat="1" ht="16.5" customHeight="1">
      <c r="B1770" s="47"/>
      <c r="C1770" s="236" t="s">
        <v>2352</v>
      </c>
      <c r="D1770" s="236" t="s">
        <v>186</v>
      </c>
      <c r="E1770" s="237" t="s">
        <v>2353</v>
      </c>
      <c r="F1770" s="238" t="s">
        <v>2354</v>
      </c>
      <c r="G1770" s="239" t="s">
        <v>370</v>
      </c>
      <c r="H1770" s="240">
        <v>420</v>
      </c>
      <c r="I1770" s="241"/>
      <c r="J1770" s="242">
        <f>ROUND(I1770*H1770,2)</f>
        <v>0</v>
      </c>
      <c r="K1770" s="238" t="s">
        <v>190</v>
      </c>
      <c r="L1770" s="73"/>
      <c r="M1770" s="243" t="s">
        <v>21</v>
      </c>
      <c r="N1770" s="244" t="s">
        <v>47</v>
      </c>
      <c r="O1770" s="48"/>
      <c r="P1770" s="245">
        <f>O1770*H1770</f>
        <v>0</v>
      </c>
      <c r="Q1770" s="245">
        <v>0</v>
      </c>
      <c r="R1770" s="245">
        <f>Q1770*H1770</f>
        <v>0</v>
      </c>
      <c r="S1770" s="245">
        <v>0</v>
      </c>
      <c r="T1770" s="246">
        <f>S1770*H1770</f>
        <v>0</v>
      </c>
      <c r="AR1770" s="25" t="s">
        <v>284</v>
      </c>
      <c r="AT1770" s="25" t="s">
        <v>186</v>
      </c>
      <c r="AU1770" s="25" t="s">
        <v>85</v>
      </c>
      <c r="AY1770" s="25" t="s">
        <v>184</v>
      </c>
      <c r="BE1770" s="247">
        <f>IF(N1770="základní",J1770,0)</f>
        <v>0</v>
      </c>
      <c r="BF1770" s="247">
        <f>IF(N1770="snížená",J1770,0)</f>
        <v>0</v>
      </c>
      <c r="BG1770" s="247">
        <f>IF(N1770="zákl. přenesená",J1770,0)</f>
        <v>0</v>
      </c>
      <c r="BH1770" s="247">
        <f>IF(N1770="sníž. přenesená",J1770,0)</f>
        <v>0</v>
      </c>
      <c r="BI1770" s="247">
        <f>IF(N1770="nulová",J1770,0)</f>
        <v>0</v>
      </c>
      <c r="BJ1770" s="25" t="s">
        <v>83</v>
      </c>
      <c r="BK1770" s="247">
        <f>ROUND(I1770*H1770,2)</f>
        <v>0</v>
      </c>
      <c r="BL1770" s="25" t="s">
        <v>284</v>
      </c>
      <c r="BM1770" s="25" t="s">
        <v>2355</v>
      </c>
    </row>
    <row r="1771" s="1" customFormat="1">
      <c r="B1771" s="47"/>
      <c r="C1771" s="75"/>
      <c r="D1771" s="248" t="s">
        <v>193</v>
      </c>
      <c r="E1771" s="75"/>
      <c r="F1771" s="249" t="s">
        <v>2334</v>
      </c>
      <c r="G1771" s="75"/>
      <c r="H1771" s="75"/>
      <c r="I1771" s="204"/>
      <c r="J1771" s="75"/>
      <c r="K1771" s="75"/>
      <c r="L1771" s="73"/>
      <c r="M1771" s="250"/>
      <c r="N1771" s="48"/>
      <c r="O1771" s="48"/>
      <c r="P1771" s="48"/>
      <c r="Q1771" s="48"/>
      <c r="R1771" s="48"/>
      <c r="S1771" s="48"/>
      <c r="T1771" s="96"/>
      <c r="AT1771" s="25" t="s">
        <v>193</v>
      </c>
      <c r="AU1771" s="25" t="s">
        <v>85</v>
      </c>
    </row>
    <row r="1772" s="12" customFormat="1">
      <c r="B1772" s="251"/>
      <c r="C1772" s="252"/>
      <c r="D1772" s="248" t="s">
        <v>195</v>
      </c>
      <c r="E1772" s="253" t="s">
        <v>21</v>
      </c>
      <c r="F1772" s="254" t="s">
        <v>2356</v>
      </c>
      <c r="G1772" s="252"/>
      <c r="H1772" s="255">
        <v>20</v>
      </c>
      <c r="I1772" s="256"/>
      <c r="J1772" s="252"/>
      <c r="K1772" s="252"/>
      <c r="L1772" s="257"/>
      <c r="M1772" s="258"/>
      <c r="N1772" s="259"/>
      <c r="O1772" s="259"/>
      <c r="P1772" s="259"/>
      <c r="Q1772" s="259"/>
      <c r="R1772" s="259"/>
      <c r="S1772" s="259"/>
      <c r="T1772" s="260"/>
      <c r="AT1772" s="261" t="s">
        <v>195</v>
      </c>
      <c r="AU1772" s="261" t="s">
        <v>85</v>
      </c>
      <c r="AV1772" s="12" t="s">
        <v>85</v>
      </c>
      <c r="AW1772" s="12" t="s">
        <v>39</v>
      </c>
      <c r="AX1772" s="12" t="s">
        <v>76</v>
      </c>
      <c r="AY1772" s="261" t="s">
        <v>184</v>
      </c>
    </row>
    <row r="1773" s="12" customFormat="1">
      <c r="B1773" s="251"/>
      <c r="C1773" s="252"/>
      <c r="D1773" s="248" t="s">
        <v>195</v>
      </c>
      <c r="E1773" s="253" t="s">
        <v>21</v>
      </c>
      <c r="F1773" s="254" t="s">
        <v>2357</v>
      </c>
      <c r="G1773" s="252"/>
      <c r="H1773" s="255">
        <v>400</v>
      </c>
      <c r="I1773" s="256"/>
      <c r="J1773" s="252"/>
      <c r="K1773" s="252"/>
      <c r="L1773" s="257"/>
      <c r="M1773" s="258"/>
      <c r="N1773" s="259"/>
      <c r="O1773" s="259"/>
      <c r="P1773" s="259"/>
      <c r="Q1773" s="259"/>
      <c r="R1773" s="259"/>
      <c r="S1773" s="259"/>
      <c r="T1773" s="260"/>
      <c r="AT1773" s="261" t="s">
        <v>195</v>
      </c>
      <c r="AU1773" s="261" t="s">
        <v>85</v>
      </c>
      <c r="AV1773" s="12" t="s">
        <v>85</v>
      </c>
      <c r="AW1773" s="12" t="s">
        <v>39</v>
      </c>
      <c r="AX1773" s="12" t="s">
        <v>76</v>
      </c>
      <c r="AY1773" s="261" t="s">
        <v>184</v>
      </c>
    </row>
    <row r="1774" s="14" customFormat="1">
      <c r="B1774" s="272"/>
      <c r="C1774" s="273"/>
      <c r="D1774" s="248" t="s">
        <v>195</v>
      </c>
      <c r="E1774" s="274" t="s">
        <v>21</v>
      </c>
      <c r="F1774" s="275" t="s">
        <v>211</v>
      </c>
      <c r="G1774" s="273"/>
      <c r="H1774" s="276">
        <v>420</v>
      </c>
      <c r="I1774" s="277"/>
      <c r="J1774" s="273"/>
      <c r="K1774" s="273"/>
      <c r="L1774" s="278"/>
      <c r="M1774" s="279"/>
      <c r="N1774" s="280"/>
      <c r="O1774" s="280"/>
      <c r="P1774" s="280"/>
      <c r="Q1774" s="280"/>
      <c r="R1774" s="280"/>
      <c r="S1774" s="280"/>
      <c r="T1774" s="281"/>
      <c r="AT1774" s="282" t="s">
        <v>195</v>
      </c>
      <c r="AU1774" s="282" t="s">
        <v>85</v>
      </c>
      <c r="AV1774" s="14" t="s">
        <v>191</v>
      </c>
      <c r="AW1774" s="14" t="s">
        <v>39</v>
      </c>
      <c r="AX1774" s="14" t="s">
        <v>83</v>
      </c>
      <c r="AY1774" s="282" t="s">
        <v>184</v>
      </c>
    </row>
    <row r="1775" s="1" customFormat="1" ht="25.5" customHeight="1">
      <c r="B1775" s="47"/>
      <c r="C1775" s="236" t="s">
        <v>2358</v>
      </c>
      <c r="D1775" s="236" t="s">
        <v>186</v>
      </c>
      <c r="E1775" s="237" t="s">
        <v>2359</v>
      </c>
      <c r="F1775" s="238" t="s">
        <v>2360</v>
      </c>
      <c r="G1775" s="239" t="s">
        <v>204</v>
      </c>
      <c r="H1775" s="240">
        <v>32.825000000000003</v>
      </c>
      <c r="I1775" s="241"/>
      <c r="J1775" s="242">
        <f>ROUND(I1775*H1775,2)</f>
        <v>0</v>
      </c>
      <c r="K1775" s="238" t="s">
        <v>190</v>
      </c>
      <c r="L1775" s="73"/>
      <c r="M1775" s="243" t="s">
        <v>21</v>
      </c>
      <c r="N1775" s="244" t="s">
        <v>47</v>
      </c>
      <c r="O1775" s="48"/>
      <c r="P1775" s="245">
        <f>O1775*H1775</f>
        <v>0</v>
      </c>
      <c r="Q1775" s="245">
        <v>0.023369999999999998</v>
      </c>
      <c r="R1775" s="245">
        <f>Q1775*H1775</f>
        <v>0.76712025000000006</v>
      </c>
      <c r="S1775" s="245">
        <v>0</v>
      </c>
      <c r="T1775" s="246">
        <f>S1775*H1775</f>
        <v>0</v>
      </c>
      <c r="AR1775" s="25" t="s">
        <v>284</v>
      </c>
      <c r="AT1775" s="25" t="s">
        <v>186</v>
      </c>
      <c r="AU1775" s="25" t="s">
        <v>85</v>
      </c>
      <c r="AY1775" s="25" t="s">
        <v>184</v>
      </c>
      <c r="BE1775" s="247">
        <f>IF(N1775="základní",J1775,0)</f>
        <v>0</v>
      </c>
      <c r="BF1775" s="247">
        <f>IF(N1775="snížená",J1775,0)</f>
        <v>0</v>
      </c>
      <c r="BG1775" s="247">
        <f>IF(N1775="zákl. přenesená",J1775,0)</f>
        <v>0</v>
      </c>
      <c r="BH1775" s="247">
        <f>IF(N1775="sníž. přenesená",J1775,0)</f>
        <v>0</v>
      </c>
      <c r="BI1775" s="247">
        <f>IF(N1775="nulová",J1775,0)</f>
        <v>0</v>
      </c>
      <c r="BJ1775" s="25" t="s">
        <v>83</v>
      </c>
      <c r="BK1775" s="247">
        <f>ROUND(I1775*H1775,2)</f>
        <v>0</v>
      </c>
      <c r="BL1775" s="25" t="s">
        <v>284</v>
      </c>
      <c r="BM1775" s="25" t="s">
        <v>2361</v>
      </c>
    </row>
    <row r="1776" s="1" customFormat="1">
      <c r="B1776" s="47"/>
      <c r="C1776" s="75"/>
      <c r="D1776" s="248" t="s">
        <v>193</v>
      </c>
      <c r="E1776" s="75"/>
      <c r="F1776" s="249" t="s">
        <v>2362</v>
      </c>
      <c r="G1776" s="75"/>
      <c r="H1776" s="75"/>
      <c r="I1776" s="204"/>
      <c r="J1776" s="75"/>
      <c r="K1776" s="75"/>
      <c r="L1776" s="73"/>
      <c r="M1776" s="250"/>
      <c r="N1776" s="48"/>
      <c r="O1776" s="48"/>
      <c r="P1776" s="48"/>
      <c r="Q1776" s="48"/>
      <c r="R1776" s="48"/>
      <c r="S1776" s="48"/>
      <c r="T1776" s="96"/>
      <c r="AT1776" s="25" t="s">
        <v>193</v>
      </c>
      <c r="AU1776" s="25" t="s">
        <v>85</v>
      </c>
    </row>
    <row r="1777" s="12" customFormat="1">
      <c r="B1777" s="251"/>
      <c r="C1777" s="252"/>
      <c r="D1777" s="248" t="s">
        <v>195</v>
      </c>
      <c r="E1777" s="253" t="s">
        <v>21</v>
      </c>
      <c r="F1777" s="254" t="s">
        <v>2363</v>
      </c>
      <c r="G1777" s="252"/>
      <c r="H1777" s="255">
        <v>32.600000000000001</v>
      </c>
      <c r="I1777" s="256"/>
      <c r="J1777" s="252"/>
      <c r="K1777" s="252"/>
      <c r="L1777" s="257"/>
      <c r="M1777" s="258"/>
      <c r="N1777" s="259"/>
      <c r="O1777" s="259"/>
      <c r="P1777" s="259"/>
      <c r="Q1777" s="259"/>
      <c r="R1777" s="259"/>
      <c r="S1777" s="259"/>
      <c r="T1777" s="260"/>
      <c r="AT1777" s="261" t="s">
        <v>195</v>
      </c>
      <c r="AU1777" s="261" t="s">
        <v>85</v>
      </c>
      <c r="AV1777" s="12" t="s">
        <v>85</v>
      </c>
      <c r="AW1777" s="12" t="s">
        <v>39</v>
      </c>
      <c r="AX1777" s="12" t="s">
        <v>76</v>
      </c>
      <c r="AY1777" s="261" t="s">
        <v>184</v>
      </c>
    </row>
    <row r="1778" s="12" customFormat="1">
      <c r="B1778" s="251"/>
      <c r="C1778" s="252"/>
      <c r="D1778" s="248" t="s">
        <v>195</v>
      </c>
      <c r="E1778" s="253" t="s">
        <v>21</v>
      </c>
      <c r="F1778" s="254" t="s">
        <v>2364</v>
      </c>
      <c r="G1778" s="252"/>
      <c r="H1778" s="255">
        <v>0.014</v>
      </c>
      <c r="I1778" s="256"/>
      <c r="J1778" s="252"/>
      <c r="K1778" s="252"/>
      <c r="L1778" s="257"/>
      <c r="M1778" s="258"/>
      <c r="N1778" s="259"/>
      <c r="O1778" s="259"/>
      <c r="P1778" s="259"/>
      <c r="Q1778" s="259"/>
      <c r="R1778" s="259"/>
      <c r="S1778" s="259"/>
      <c r="T1778" s="260"/>
      <c r="AT1778" s="261" t="s">
        <v>195</v>
      </c>
      <c r="AU1778" s="261" t="s">
        <v>85</v>
      </c>
      <c r="AV1778" s="12" t="s">
        <v>85</v>
      </c>
      <c r="AW1778" s="12" t="s">
        <v>39</v>
      </c>
      <c r="AX1778" s="12" t="s">
        <v>76</v>
      </c>
      <c r="AY1778" s="261" t="s">
        <v>184</v>
      </c>
    </row>
    <row r="1779" s="12" customFormat="1">
      <c r="B1779" s="251"/>
      <c r="C1779" s="252"/>
      <c r="D1779" s="248" t="s">
        <v>195</v>
      </c>
      <c r="E1779" s="253" t="s">
        <v>21</v>
      </c>
      <c r="F1779" s="254" t="s">
        <v>2365</v>
      </c>
      <c r="G1779" s="252"/>
      <c r="H1779" s="255">
        <v>0.17499999999999999</v>
      </c>
      <c r="I1779" s="256"/>
      <c r="J1779" s="252"/>
      <c r="K1779" s="252"/>
      <c r="L1779" s="257"/>
      <c r="M1779" s="258"/>
      <c r="N1779" s="259"/>
      <c r="O1779" s="259"/>
      <c r="P1779" s="259"/>
      <c r="Q1779" s="259"/>
      <c r="R1779" s="259"/>
      <c r="S1779" s="259"/>
      <c r="T1779" s="260"/>
      <c r="AT1779" s="261" t="s">
        <v>195</v>
      </c>
      <c r="AU1779" s="261" t="s">
        <v>85</v>
      </c>
      <c r="AV1779" s="12" t="s">
        <v>85</v>
      </c>
      <c r="AW1779" s="12" t="s">
        <v>39</v>
      </c>
      <c r="AX1779" s="12" t="s">
        <v>76</v>
      </c>
      <c r="AY1779" s="261" t="s">
        <v>184</v>
      </c>
    </row>
    <row r="1780" s="12" customFormat="1">
      <c r="B1780" s="251"/>
      <c r="C1780" s="252"/>
      <c r="D1780" s="248" t="s">
        <v>195</v>
      </c>
      <c r="E1780" s="253" t="s">
        <v>21</v>
      </c>
      <c r="F1780" s="254" t="s">
        <v>2366</v>
      </c>
      <c r="G1780" s="252"/>
      <c r="H1780" s="255">
        <v>0.035999999999999997</v>
      </c>
      <c r="I1780" s="256"/>
      <c r="J1780" s="252"/>
      <c r="K1780" s="252"/>
      <c r="L1780" s="257"/>
      <c r="M1780" s="258"/>
      <c r="N1780" s="259"/>
      <c r="O1780" s="259"/>
      <c r="P1780" s="259"/>
      <c r="Q1780" s="259"/>
      <c r="R1780" s="259"/>
      <c r="S1780" s="259"/>
      <c r="T1780" s="260"/>
      <c r="AT1780" s="261" t="s">
        <v>195</v>
      </c>
      <c r="AU1780" s="261" t="s">
        <v>85</v>
      </c>
      <c r="AV1780" s="12" t="s">
        <v>85</v>
      </c>
      <c r="AW1780" s="12" t="s">
        <v>39</v>
      </c>
      <c r="AX1780" s="12" t="s">
        <v>76</v>
      </c>
      <c r="AY1780" s="261" t="s">
        <v>184</v>
      </c>
    </row>
    <row r="1781" s="14" customFormat="1">
      <c r="B1781" s="272"/>
      <c r="C1781" s="273"/>
      <c r="D1781" s="248" t="s">
        <v>195</v>
      </c>
      <c r="E1781" s="274" t="s">
        <v>21</v>
      </c>
      <c r="F1781" s="275" t="s">
        <v>211</v>
      </c>
      <c r="G1781" s="273"/>
      <c r="H1781" s="276">
        <v>32.825000000000003</v>
      </c>
      <c r="I1781" s="277"/>
      <c r="J1781" s="273"/>
      <c r="K1781" s="273"/>
      <c r="L1781" s="278"/>
      <c r="M1781" s="279"/>
      <c r="N1781" s="280"/>
      <c r="O1781" s="280"/>
      <c r="P1781" s="280"/>
      <c r="Q1781" s="280"/>
      <c r="R1781" s="280"/>
      <c r="S1781" s="280"/>
      <c r="T1781" s="281"/>
      <c r="AT1781" s="282" t="s">
        <v>195</v>
      </c>
      <c r="AU1781" s="282" t="s">
        <v>85</v>
      </c>
      <c r="AV1781" s="14" t="s">
        <v>191</v>
      </c>
      <c r="AW1781" s="14" t="s">
        <v>39</v>
      </c>
      <c r="AX1781" s="14" t="s">
        <v>83</v>
      </c>
      <c r="AY1781" s="282" t="s">
        <v>184</v>
      </c>
    </row>
    <row r="1782" s="1" customFormat="1" ht="25.5" customHeight="1">
      <c r="B1782" s="47"/>
      <c r="C1782" s="283" t="s">
        <v>2367</v>
      </c>
      <c r="D1782" s="283" t="s">
        <v>303</v>
      </c>
      <c r="E1782" s="284" t="s">
        <v>2368</v>
      </c>
      <c r="F1782" s="285" t="s">
        <v>2369</v>
      </c>
      <c r="G1782" s="286" t="s">
        <v>204</v>
      </c>
      <c r="H1782" s="287">
        <v>2.6179999999999999</v>
      </c>
      <c r="I1782" s="288"/>
      <c r="J1782" s="289">
        <f>ROUND(I1782*H1782,2)</f>
        <v>0</v>
      </c>
      <c r="K1782" s="285" t="s">
        <v>190</v>
      </c>
      <c r="L1782" s="290"/>
      <c r="M1782" s="291" t="s">
        <v>21</v>
      </c>
      <c r="N1782" s="292" t="s">
        <v>47</v>
      </c>
      <c r="O1782" s="48"/>
      <c r="P1782" s="245">
        <f>O1782*H1782</f>
        <v>0</v>
      </c>
      <c r="Q1782" s="245">
        <v>0.55000000000000004</v>
      </c>
      <c r="R1782" s="245">
        <f>Q1782*H1782</f>
        <v>1.4399</v>
      </c>
      <c r="S1782" s="245">
        <v>0</v>
      </c>
      <c r="T1782" s="246">
        <f>S1782*H1782</f>
        <v>0</v>
      </c>
      <c r="AR1782" s="25" t="s">
        <v>386</v>
      </c>
      <c r="AT1782" s="25" t="s">
        <v>303</v>
      </c>
      <c r="AU1782" s="25" t="s">
        <v>85</v>
      </c>
      <c r="AY1782" s="25" t="s">
        <v>184</v>
      </c>
      <c r="BE1782" s="247">
        <f>IF(N1782="základní",J1782,0)</f>
        <v>0</v>
      </c>
      <c r="BF1782" s="247">
        <f>IF(N1782="snížená",J1782,0)</f>
        <v>0</v>
      </c>
      <c r="BG1782" s="247">
        <f>IF(N1782="zákl. přenesená",J1782,0)</f>
        <v>0</v>
      </c>
      <c r="BH1782" s="247">
        <f>IF(N1782="sníž. přenesená",J1782,0)</f>
        <v>0</v>
      </c>
      <c r="BI1782" s="247">
        <f>IF(N1782="nulová",J1782,0)</f>
        <v>0</v>
      </c>
      <c r="BJ1782" s="25" t="s">
        <v>83</v>
      </c>
      <c r="BK1782" s="247">
        <f>ROUND(I1782*H1782,2)</f>
        <v>0</v>
      </c>
      <c r="BL1782" s="25" t="s">
        <v>284</v>
      </c>
      <c r="BM1782" s="25" t="s">
        <v>2370</v>
      </c>
    </row>
    <row r="1783" s="12" customFormat="1">
      <c r="B1783" s="251"/>
      <c r="C1783" s="252"/>
      <c r="D1783" s="248" t="s">
        <v>195</v>
      </c>
      <c r="E1783" s="253" t="s">
        <v>21</v>
      </c>
      <c r="F1783" s="254" t="s">
        <v>2371</v>
      </c>
      <c r="G1783" s="252"/>
      <c r="H1783" s="255">
        <v>2.6179999999999999</v>
      </c>
      <c r="I1783" s="256"/>
      <c r="J1783" s="252"/>
      <c r="K1783" s="252"/>
      <c r="L1783" s="257"/>
      <c r="M1783" s="258"/>
      <c r="N1783" s="259"/>
      <c r="O1783" s="259"/>
      <c r="P1783" s="259"/>
      <c r="Q1783" s="259"/>
      <c r="R1783" s="259"/>
      <c r="S1783" s="259"/>
      <c r="T1783" s="260"/>
      <c r="AT1783" s="261" t="s">
        <v>195</v>
      </c>
      <c r="AU1783" s="261" t="s">
        <v>85</v>
      </c>
      <c r="AV1783" s="12" t="s">
        <v>85</v>
      </c>
      <c r="AW1783" s="12" t="s">
        <v>39</v>
      </c>
      <c r="AX1783" s="12" t="s">
        <v>83</v>
      </c>
      <c r="AY1783" s="261" t="s">
        <v>184</v>
      </c>
    </row>
    <row r="1784" s="1" customFormat="1" ht="25.5" customHeight="1">
      <c r="B1784" s="47"/>
      <c r="C1784" s="283" t="s">
        <v>2372</v>
      </c>
      <c r="D1784" s="283" t="s">
        <v>303</v>
      </c>
      <c r="E1784" s="284" t="s">
        <v>2373</v>
      </c>
      <c r="F1784" s="285" t="s">
        <v>2374</v>
      </c>
      <c r="G1784" s="286" t="s">
        <v>204</v>
      </c>
      <c r="H1784" s="287">
        <v>7.1500000000000004</v>
      </c>
      <c r="I1784" s="288"/>
      <c r="J1784" s="289">
        <f>ROUND(I1784*H1784,2)</f>
        <v>0</v>
      </c>
      <c r="K1784" s="285" t="s">
        <v>190</v>
      </c>
      <c r="L1784" s="290"/>
      <c r="M1784" s="291" t="s">
        <v>21</v>
      </c>
      <c r="N1784" s="292" t="s">
        <v>47</v>
      </c>
      <c r="O1784" s="48"/>
      <c r="P1784" s="245">
        <f>O1784*H1784</f>
        <v>0</v>
      </c>
      <c r="Q1784" s="245">
        <v>0.55000000000000004</v>
      </c>
      <c r="R1784" s="245">
        <f>Q1784*H1784</f>
        <v>3.9325000000000006</v>
      </c>
      <c r="S1784" s="245">
        <v>0</v>
      </c>
      <c r="T1784" s="246">
        <f>S1784*H1784</f>
        <v>0</v>
      </c>
      <c r="AR1784" s="25" t="s">
        <v>386</v>
      </c>
      <c r="AT1784" s="25" t="s">
        <v>303</v>
      </c>
      <c r="AU1784" s="25" t="s">
        <v>85</v>
      </c>
      <c r="AY1784" s="25" t="s">
        <v>184</v>
      </c>
      <c r="BE1784" s="247">
        <f>IF(N1784="základní",J1784,0)</f>
        <v>0</v>
      </c>
      <c r="BF1784" s="247">
        <f>IF(N1784="snížená",J1784,0)</f>
        <v>0</v>
      </c>
      <c r="BG1784" s="247">
        <f>IF(N1784="zákl. přenesená",J1784,0)</f>
        <v>0</v>
      </c>
      <c r="BH1784" s="247">
        <f>IF(N1784="sníž. přenesená",J1784,0)</f>
        <v>0</v>
      </c>
      <c r="BI1784" s="247">
        <f>IF(N1784="nulová",J1784,0)</f>
        <v>0</v>
      </c>
      <c r="BJ1784" s="25" t="s">
        <v>83</v>
      </c>
      <c r="BK1784" s="247">
        <f>ROUND(I1784*H1784,2)</f>
        <v>0</v>
      </c>
      <c r="BL1784" s="25" t="s">
        <v>284</v>
      </c>
      <c r="BM1784" s="25" t="s">
        <v>2375</v>
      </c>
    </row>
    <row r="1785" s="12" customFormat="1">
      <c r="B1785" s="251"/>
      <c r="C1785" s="252"/>
      <c r="D1785" s="248" t="s">
        <v>195</v>
      </c>
      <c r="E1785" s="253" t="s">
        <v>21</v>
      </c>
      <c r="F1785" s="254" t="s">
        <v>2376</v>
      </c>
      <c r="G1785" s="252"/>
      <c r="H1785" s="255">
        <v>7.1500000000000004</v>
      </c>
      <c r="I1785" s="256"/>
      <c r="J1785" s="252"/>
      <c r="K1785" s="252"/>
      <c r="L1785" s="257"/>
      <c r="M1785" s="258"/>
      <c r="N1785" s="259"/>
      <c r="O1785" s="259"/>
      <c r="P1785" s="259"/>
      <c r="Q1785" s="259"/>
      <c r="R1785" s="259"/>
      <c r="S1785" s="259"/>
      <c r="T1785" s="260"/>
      <c r="AT1785" s="261" t="s">
        <v>195</v>
      </c>
      <c r="AU1785" s="261" t="s">
        <v>85</v>
      </c>
      <c r="AV1785" s="12" t="s">
        <v>85</v>
      </c>
      <c r="AW1785" s="12" t="s">
        <v>39</v>
      </c>
      <c r="AX1785" s="12" t="s">
        <v>83</v>
      </c>
      <c r="AY1785" s="261" t="s">
        <v>184</v>
      </c>
    </row>
    <row r="1786" s="1" customFormat="1" ht="16.5" customHeight="1">
      <c r="B1786" s="47"/>
      <c r="C1786" s="283" t="s">
        <v>2377</v>
      </c>
      <c r="D1786" s="283" t="s">
        <v>303</v>
      </c>
      <c r="E1786" s="284" t="s">
        <v>2378</v>
      </c>
      <c r="F1786" s="285" t="s">
        <v>2379</v>
      </c>
      <c r="G1786" s="286" t="s">
        <v>204</v>
      </c>
      <c r="H1786" s="287">
        <v>8.4429999999999996</v>
      </c>
      <c r="I1786" s="288"/>
      <c r="J1786" s="289">
        <f>ROUND(I1786*H1786,2)</f>
        <v>0</v>
      </c>
      <c r="K1786" s="285" t="s">
        <v>190</v>
      </c>
      <c r="L1786" s="290"/>
      <c r="M1786" s="291" t="s">
        <v>21</v>
      </c>
      <c r="N1786" s="292" t="s">
        <v>47</v>
      </c>
      <c r="O1786" s="48"/>
      <c r="P1786" s="245">
        <f>O1786*H1786</f>
        <v>0</v>
      </c>
      <c r="Q1786" s="245">
        <v>0.55000000000000004</v>
      </c>
      <c r="R1786" s="245">
        <f>Q1786*H1786</f>
        <v>4.6436500000000001</v>
      </c>
      <c r="S1786" s="245">
        <v>0</v>
      </c>
      <c r="T1786" s="246">
        <f>S1786*H1786</f>
        <v>0</v>
      </c>
      <c r="AR1786" s="25" t="s">
        <v>386</v>
      </c>
      <c r="AT1786" s="25" t="s">
        <v>303</v>
      </c>
      <c r="AU1786" s="25" t="s">
        <v>85</v>
      </c>
      <c r="AY1786" s="25" t="s">
        <v>184</v>
      </c>
      <c r="BE1786" s="247">
        <f>IF(N1786="základní",J1786,0)</f>
        <v>0</v>
      </c>
      <c r="BF1786" s="247">
        <f>IF(N1786="snížená",J1786,0)</f>
        <v>0</v>
      </c>
      <c r="BG1786" s="247">
        <f>IF(N1786="zákl. přenesená",J1786,0)</f>
        <v>0</v>
      </c>
      <c r="BH1786" s="247">
        <f>IF(N1786="sníž. přenesená",J1786,0)</f>
        <v>0</v>
      </c>
      <c r="BI1786" s="247">
        <f>IF(N1786="nulová",J1786,0)</f>
        <v>0</v>
      </c>
      <c r="BJ1786" s="25" t="s">
        <v>83</v>
      </c>
      <c r="BK1786" s="247">
        <f>ROUND(I1786*H1786,2)</f>
        <v>0</v>
      </c>
      <c r="BL1786" s="25" t="s">
        <v>284</v>
      </c>
      <c r="BM1786" s="25" t="s">
        <v>2380</v>
      </c>
    </row>
    <row r="1787" s="12" customFormat="1">
      <c r="B1787" s="251"/>
      <c r="C1787" s="252"/>
      <c r="D1787" s="248" t="s">
        <v>195</v>
      </c>
      <c r="E1787" s="253" t="s">
        <v>21</v>
      </c>
      <c r="F1787" s="254" t="s">
        <v>2381</v>
      </c>
      <c r="G1787" s="252"/>
      <c r="H1787" s="255">
        <v>8.4429999999999996</v>
      </c>
      <c r="I1787" s="256"/>
      <c r="J1787" s="252"/>
      <c r="K1787" s="252"/>
      <c r="L1787" s="257"/>
      <c r="M1787" s="258"/>
      <c r="N1787" s="259"/>
      <c r="O1787" s="259"/>
      <c r="P1787" s="259"/>
      <c r="Q1787" s="259"/>
      <c r="R1787" s="259"/>
      <c r="S1787" s="259"/>
      <c r="T1787" s="260"/>
      <c r="AT1787" s="261" t="s">
        <v>195</v>
      </c>
      <c r="AU1787" s="261" t="s">
        <v>85</v>
      </c>
      <c r="AV1787" s="12" t="s">
        <v>85</v>
      </c>
      <c r="AW1787" s="12" t="s">
        <v>39</v>
      </c>
      <c r="AX1787" s="12" t="s">
        <v>83</v>
      </c>
      <c r="AY1787" s="261" t="s">
        <v>184</v>
      </c>
    </row>
    <row r="1788" s="1" customFormat="1" ht="16.5" customHeight="1">
      <c r="B1788" s="47"/>
      <c r="C1788" s="283" t="s">
        <v>2382</v>
      </c>
      <c r="D1788" s="283" t="s">
        <v>303</v>
      </c>
      <c r="E1788" s="284" t="s">
        <v>2383</v>
      </c>
      <c r="F1788" s="285" t="s">
        <v>2384</v>
      </c>
      <c r="G1788" s="286" t="s">
        <v>204</v>
      </c>
      <c r="H1788" s="287">
        <v>1.619</v>
      </c>
      <c r="I1788" s="288"/>
      <c r="J1788" s="289">
        <f>ROUND(I1788*H1788,2)</f>
        <v>0</v>
      </c>
      <c r="K1788" s="285" t="s">
        <v>190</v>
      </c>
      <c r="L1788" s="290"/>
      <c r="M1788" s="291" t="s">
        <v>21</v>
      </c>
      <c r="N1788" s="292" t="s">
        <v>47</v>
      </c>
      <c r="O1788" s="48"/>
      <c r="P1788" s="245">
        <f>O1788*H1788</f>
        <v>0</v>
      </c>
      <c r="Q1788" s="245">
        <v>0.55000000000000004</v>
      </c>
      <c r="R1788" s="245">
        <f>Q1788*H1788</f>
        <v>0.89045000000000007</v>
      </c>
      <c r="S1788" s="245">
        <v>0</v>
      </c>
      <c r="T1788" s="246">
        <f>S1788*H1788</f>
        <v>0</v>
      </c>
      <c r="AR1788" s="25" t="s">
        <v>386</v>
      </c>
      <c r="AT1788" s="25" t="s">
        <v>303</v>
      </c>
      <c r="AU1788" s="25" t="s">
        <v>85</v>
      </c>
      <c r="AY1788" s="25" t="s">
        <v>184</v>
      </c>
      <c r="BE1788" s="247">
        <f>IF(N1788="základní",J1788,0)</f>
        <v>0</v>
      </c>
      <c r="BF1788" s="247">
        <f>IF(N1788="snížená",J1788,0)</f>
        <v>0</v>
      </c>
      <c r="BG1788" s="247">
        <f>IF(N1788="zákl. přenesená",J1788,0)</f>
        <v>0</v>
      </c>
      <c r="BH1788" s="247">
        <f>IF(N1788="sníž. přenesená",J1788,0)</f>
        <v>0</v>
      </c>
      <c r="BI1788" s="247">
        <f>IF(N1788="nulová",J1788,0)</f>
        <v>0</v>
      </c>
      <c r="BJ1788" s="25" t="s">
        <v>83</v>
      </c>
      <c r="BK1788" s="247">
        <f>ROUND(I1788*H1788,2)</f>
        <v>0</v>
      </c>
      <c r="BL1788" s="25" t="s">
        <v>284</v>
      </c>
      <c r="BM1788" s="25" t="s">
        <v>2385</v>
      </c>
    </row>
    <row r="1789" s="12" customFormat="1">
      <c r="B1789" s="251"/>
      <c r="C1789" s="252"/>
      <c r="D1789" s="248" t="s">
        <v>195</v>
      </c>
      <c r="E1789" s="253" t="s">
        <v>21</v>
      </c>
      <c r="F1789" s="254" t="s">
        <v>2386</v>
      </c>
      <c r="G1789" s="252"/>
      <c r="H1789" s="255">
        <v>0.076999999999999999</v>
      </c>
      <c r="I1789" s="256"/>
      <c r="J1789" s="252"/>
      <c r="K1789" s="252"/>
      <c r="L1789" s="257"/>
      <c r="M1789" s="258"/>
      <c r="N1789" s="259"/>
      <c r="O1789" s="259"/>
      <c r="P1789" s="259"/>
      <c r="Q1789" s="259"/>
      <c r="R1789" s="259"/>
      <c r="S1789" s="259"/>
      <c r="T1789" s="260"/>
      <c r="AT1789" s="261" t="s">
        <v>195</v>
      </c>
      <c r="AU1789" s="261" t="s">
        <v>85</v>
      </c>
      <c r="AV1789" s="12" t="s">
        <v>85</v>
      </c>
      <c r="AW1789" s="12" t="s">
        <v>39</v>
      </c>
      <c r="AX1789" s="12" t="s">
        <v>76</v>
      </c>
      <c r="AY1789" s="261" t="s">
        <v>184</v>
      </c>
    </row>
    <row r="1790" s="12" customFormat="1">
      <c r="B1790" s="251"/>
      <c r="C1790" s="252"/>
      <c r="D1790" s="248" t="s">
        <v>195</v>
      </c>
      <c r="E1790" s="253" t="s">
        <v>21</v>
      </c>
      <c r="F1790" s="254" t="s">
        <v>2387</v>
      </c>
      <c r="G1790" s="252"/>
      <c r="H1790" s="255">
        <v>0.016</v>
      </c>
      <c r="I1790" s="256"/>
      <c r="J1790" s="252"/>
      <c r="K1790" s="252"/>
      <c r="L1790" s="257"/>
      <c r="M1790" s="258"/>
      <c r="N1790" s="259"/>
      <c r="O1790" s="259"/>
      <c r="P1790" s="259"/>
      <c r="Q1790" s="259"/>
      <c r="R1790" s="259"/>
      <c r="S1790" s="259"/>
      <c r="T1790" s="260"/>
      <c r="AT1790" s="261" t="s">
        <v>195</v>
      </c>
      <c r="AU1790" s="261" t="s">
        <v>85</v>
      </c>
      <c r="AV1790" s="12" t="s">
        <v>85</v>
      </c>
      <c r="AW1790" s="12" t="s">
        <v>39</v>
      </c>
      <c r="AX1790" s="12" t="s">
        <v>76</v>
      </c>
      <c r="AY1790" s="261" t="s">
        <v>184</v>
      </c>
    </row>
    <row r="1791" s="12" customFormat="1">
      <c r="B1791" s="251"/>
      <c r="C1791" s="252"/>
      <c r="D1791" s="248" t="s">
        <v>195</v>
      </c>
      <c r="E1791" s="253" t="s">
        <v>21</v>
      </c>
      <c r="F1791" s="254" t="s">
        <v>2388</v>
      </c>
      <c r="G1791" s="252"/>
      <c r="H1791" s="255">
        <v>1.109</v>
      </c>
      <c r="I1791" s="256"/>
      <c r="J1791" s="252"/>
      <c r="K1791" s="252"/>
      <c r="L1791" s="257"/>
      <c r="M1791" s="258"/>
      <c r="N1791" s="259"/>
      <c r="O1791" s="259"/>
      <c r="P1791" s="259"/>
      <c r="Q1791" s="259"/>
      <c r="R1791" s="259"/>
      <c r="S1791" s="259"/>
      <c r="T1791" s="260"/>
      <c r="AT1791" s="261" t="s">
        <v>195</v>
      </c>
      <c r="AU1791" s="261" t="s">
        <v>85</v>
      </c>
      <c r="AV1791" s="12" t="s">
        <v>85</v>
      </c>
      <c r="AW1791" s="12" t="s">
        <v>39</v>
      </c>
      <c r="AX1791" s="12" t="s">
        <v>76</v>
      </c>
      <c r="AY1791" s="261" t="s">
        <v>184</v>
      </c>
    </row>
    <row r="1792" s="12" customFormat="1">
      <c r="B1792" s="251"/>
      <c r="C1792" s="252"/>
      <c r="D1792" s="248" t="s">
        <v>195</v>
      </c>
      <c r="E1792" s="253" t="s">
        <v>21</v>
      </c>
      <c r="F1792" s="254" t="s">
        <v>2389</v>
      </c>
      <c r="G1792" s="252"/>
      <c r="H1792" s="255">
        <v>0.41699999999999998</v>
      </c>
      <c r="I1792" s="256"/>
      <c r="J1792" s="252"/>
      <c r="K1792" s="252"/>
      <c r="L1792" s="257"/>
      <c r="M1792" s="258"/>
      <c r="N1792" s="259"/>
      <c r="O1792" s="259"/>
      <c r="P1792" s="259"/>
      <c r="Q1792" s="259"/>
      <c r="R1792" s="259"/>
      <c r="S1792" s="259"/>
      <c r="T1792" s="260"/>
      <c r="AT1792" s="261" t="s">
        <v>195</v>
      </c>
      <c r="AU1792" s="261" t="s">
        <v>85</v>
      </c>
      <c r="AV1792" s="12" t="s">
        <v>85</v>
      </c>
      <c r="AW1792" s="12" t="s">
        <v>39</v>
      </c>
      <c r="AX1792" s="12" t="s">
        <v>76</v>
      </c>
      <c r="AY1792" s="261" t="s">
        <v>184</v>
      </c>
    </row>
    <row r="1793" s="14" customFormat="1">
      <c r="B1793" s="272"/>
      <c r="C1793" s="273"/>
      <c r="D1793" s="248" t="s">
        <v>195</v>
      </c>
      <c r="E1793" s="274" t="s">
        <v>21</v>
      </c>
      <c r="F1793" s="275" t="s">
        <v>211</v>
      </c>
      <c r="G1793" s="273"/>
      <c r="H1793" s="276">
        <v>1.619</v>
      </c>
      <c r="I1793" s="277"/>
      <c r="J1793" s="273"/>
      <c r="K1793" s="273"/>
      <c r="L1793" s="278"/>
      <c r="M1793" s="279"/>
      <c r="N1793" s="280"/>
      <c r="O1793" s="280"/>
      <c r="P1793" s="280"/>
      <c r="Q1793" s="280"/>
      <c r="R1793" s="280"/>
      <c r="S1793" s="280"/>
      <c r="T1793" s="281"/>
      <c r="AT1793" s="282" t="s">
        <v>195</v>
      </c>
      <c r="AU1793" s="282" t="s">
        <v>85</v>
      </c>
      <c r="AV1793" s="14" t="s">
        <v>191</v>
      </c>
      <c r="AW1793" s="14" t="s">
        <v>39</v>
      </c>
      <c r="AX1793" s="14" t="s">
        <v>83</v>
      </c>
      <c r="AY1793" s="282" t="s">
        <v>184</v>
      </c>
    </row>
    <row r="1794" s="1" customFormat="1" ht="16.5" customHeight="1">
      <c r="B1794" s="47"/>
      <c r="C1794" s="283" t="s">
        <v>2390</v>
      </c>
      <c r="D1794" s="283" t="s">
        <v>303</v>
      </c>
      <c r="E1794" s="284" t="s">
        <v>2391</v>
      </c>
      <c r="F1794" s="285" t="s">
        <v>2392</v>
      </c>
      <c r="G1794" s="286" t="s">
        <v>204</v>
      </c>
      <c r="H1794" s="287">
        <v>24.611999999999998</v>
      </c>
      <c r="I1794" s="288"/>
      <c r="J1794" s="289">
        <f>ROUND(I1794*H1794,2)</f>
        <v>0</v>
      </c>
      <c r="K1794" s="285" t="s">
        <v>190</v>
      </c>
      <c r="L1794" s="290"/>
      <c r="M1794" s="291" t="s">
        <v>21</v>
      </c>
      <c r="N1794" s="292" t="s">
        <v>47</v>
      </c>
      <c r="O1794" s="48"/>
      <c r="P1794" s="245">
        <f>O1794*H1794</f>
        <v>0</v>
      </c>
      <c r="Q1794" s="245">
        <v>0.55000000000000004</v>
      </c>
      <c r="R1794" s="245">
        <f>Q1794*H1794</f>
        <v>13.5366</v>
      </c>
      <c r="S1794" s="245">
        <v>0</v>
      </c>
      <c r="T1794" s="246">
        <f>S1794*H1794</f>
        <v>0</v>
      </c>
      <c r="AR1794" s="25" t="s">
        <v>386</v>
      </c>
      <c r="AT1794" s="25" t="s">
        <v>303</v>
      </c>
      <c r="AU1794" s="25" t="s">
        <v>85</v>
      </c>
      <c r="AY1794" s="25" t="s">
        <v>184</v>
      </c>
      <c r="BE1794" s="247">
        <f>IF(N1794="základní",J1794,0)</f>
        <v>0</v>
      </c>
      <c r="BF1794" s="247">
        <f>IF(N1794="snížená",J1794,0)</f>
        <v>0</v>
      </c>
      <c r="BG1794" s="247">
        <f>IF(N1794="zákl. přenesená",J1794,0)</f>
        <v>0</v>
      </c>
      <c r="BH1794" s="247">
        <f>IF(N1794="sníž. přenesená",J1794,0)</f>
        <v>0</v>
      </c>
      <c r="BI1794" s="247">
        <f>IF(N1794="nulová",J1794,0)</f>
        <v>0</v>
      </c>
      <c r="BJ1794" s="25" t="s">
        <v>83</v>
      </c>
      <c r="BK1794" s="247">
        <f>ROUND(I1794*H1794,2)</f>
        <v>0</v>
      </c>
      <c r="BL1794" s="25" t="s">
        <v>284</v>
      </c>
      <c r="BM1794" s="25" t="s">
        <v>2393</v>
      </c>
    </row>
    <row r="1795" s="12" customFormat="1">
      <c r="B1795" s="251"/>
      <c r="C1795" s="252"/>
      <c r="D1795" s="248" t="s">
        <v>195</v>
      </c>
      <c r="E1795" s="253" t="s">
        <v>21</v>
      </c>
      <c r="F1795" s="254" t="s">
        <v>2394</v>
      </c>
      <c r="G1795" s="252"/>
      <c r="H1795" s="255">
        <v>16.803999999999998</v>
      </c>
      <c r="I1795" s="256"/>
      <c r="J1795" s="252"/>
      <c r="K1795" s="252"/>
      <c r="L1795" s="257"/>
      <c r="M1795" s="258"/>
      <c r="N1795" s="259"/>
      <c r="O1795" s="259"/>
      <c r="P1795" s="259"/>
      <c r="Q1795" s="259"/>
      <c r="R1795" s="259"/>
      <c r="S1795" s="259"/>
      <c r="T1795" s="260"/>
      <c r="AT1795" s="261" t="s">
        <v>195</v>
      </c>
      <c r="AU1795" s="261" t="s">
        <v>85</v>
      </c>
      <c r="AV1795" s="12" t="s">
        <v>85</v>
      </c>
      <c r="AW1795" s="12" t="s">
        <v>39</v>
      </c>
      <c r="AX1795" s="12" t="s">
        <v>76</v>
      </c>
      <c r="AY1795" s="261" t="s">
        <v>184</v>
      </c>
    </row>
    <row r="1796" s="12" customFormat="1">
      <c r="B1796" s="251"/>
      <c r="C1796" s="252"/>
      <c r="D1796" s="248" t="s">
        <v>195</v>
      </c>
      <c r="E1796" s="253" t="s">
        <v>21</v>
      </c>
      <c r="F1796" s="254" t="s">
        <v>2395</v>
      </c>
      <c r="G1796" s="252"/>
      <c r="H1796" s="255">
        <v>7.8079999999999998</v>
      </c>
      <c r="I1796" s="256"/>
      <c r="J1796" s="252"/>
      <c r="K1796" s="252"/>
      <c r="L1796" s="257"/>
      <c r="M1796" s="258"/>
      <c r="N1796" s="259"/>
      <c r="O1796" s="259"/>
      <c r="P1796" s="259"/>
      <c r="Q1796" s="259"/>
      <c r="R1796" s="259"/>
      <c r="S1796" s="259"/>
      <c r="T1796" s="260"/>
      <c r="AT1796" s="261" t="s">
        <v>195</v>
      </c>
      <c r="AU1796" s="261" t="s">
        <v>85</v>
      </c>
      <c r="AV1796" s="12" t="s">
        <v>85</v>
      </c>
      <c r="AW1796" s="12" t="s">
        <v>39</v>
      </c>
      <c r="AX1796" s="12" t="s">
        <v>76</v>
      </c>
      <c r="AY1796" s="261" t="s">
        <v>184</v>
      </c>
    </row>
    <row r="1797" s="14" customFormat="1">
      <c r="B1797" s="272"/>
      <c r="C1797" s="273"/>
      <c r="D1797" s="248" t="s">
        <v>195</v>
      </c>
      <c r="E1797" s="274" t="s">
        <v>21</v>
      </c>
      <c r="F1797" s="275" t="s">
        <v>211</v>
      </c>
      <c r="G1797" s="273"/>
      <c r="H1797" s="276">
        <v>24.611999999999998</v>
      </c>
      <c r="I1797" s="277"/>
      <c r="J1797" s="273"/>
      <c r="K1797" s="273"/>
      <c r="L1797" s="278"/>
      <c r="M1797" s="279"/>
      <c r="N1797" s="280"/>
      <c r="O1797" s="280"/>
      <c r="P1797" s="280"/>
      <c r="Q1797" s="280"/>
      <c r="R1797" s="280"/>
      <c r="S1797" s="280"/>
      <c r="T1797" s="281"/>
      <c r="AT1797" s="282" t="s">
        <v>195</v>
      </c>
      <c r="AU1797" s="282" t="s">
        <v>85</v>
      </c>
      <c r="AV1797" s="14" t="s">
        <v>191</v>
      </c>
      <c r="AW1797" s="14" t="s">
        <v>39</v>
      </c>
      <c r="AX1797" s="14" t="s">
        <v>83</v>
      </c>
      <c r="AY1797" s="282" t="s">
        <v>184</v>
      </c>
    </row>
    <row r="1798" s="1" customFormat="1" ht="16.5" customHeight="1">
      <c r="B1798" s="47"/>
      <c r="C1798" s="283" t="s">
        <v>2396</v>
      </c>
      <c r="D1798" s="283" t="s">
        <v>303</v>
      </c>
      <c r="E1798" s="284" t="s">
        <v>2397</v>
      </c>
      <c r="F1798" s="285" t="s">
        <v>2398</v>
      </c>
      <c r="G1798" s="286" t="s">
        <v>204</v>
      </c>
      <c r="H1798" s="287">
        <v>0.36599999999999999</v>
      </c>
      <c r="I1798" s="288"/>
      <c r="J1798" s="289">
        <f>ROUND(I1798*H1798,2)</f>
        <v>0</v>
      </c>
      <c r="K1798" s="285" t="s">
        <v>21</v>
      </c>
      <c r="L1798" s="290"/>
      <c r="M1798" s="291" t="s">
        <v>21</v>
      </c>
      <c r="N1798" s="292" t="s">
        <v>47</v>
      </c>
      <c r="O1798" s="48"/>
      <c r="P1798" s="245">
        <f>O1798*H1798</f>
        <v>0</v>
      </c>
      <c r="Q1798" s="245">
        <v>0.55000000000000004</v>
      </c>
      <c r="R1798" s="245">
        <f>Q1798*H1798</f>
        <v>0.20130000000000001</v>
      </c>
      <c r="S1798" s="245">
        <v>0</v>
      </c>
      <c r="T1798" s="246">
        <f>S1798*H1798</f>
        <v>0</v>
      </c>
      <c r="AR1798" s="25" t="s">
        <v>386</v>
      </c>
      <c r="AT1798" s="25" t="s">
        <v>303</v>
      </c>
      <c r="AU1798" s="25" t="s">
        <v>85</v>
      </c>
      <c r="AY1798" s="25" t="s">
        <v>184</v>
      </c>
      <c r="BE1798" s="247">
        <f>IF(N1798="základní",J1798,0)</f>
        <v>0</v>
      </c>
      <c r="BF1798" s="247">
        <f>IF(N1798="snížená",J1798,0)</f>
        <v>0</v>
      </c>
      <c r="BG1798" s="247">
        <f>IF(N1798="zákl. přenesená",J1798,0)</f>
        <v>0</v>
      </c>
      <c r="BH1798" s="247">
        <f>IF(N1798="sníž. přenesená",J1798,0)</f>
        <v>0</v>
      </c>
      <c r="BI1798" s="247">
        <f>IF(N1798="nulová",J1798,0)</f>
        <v>0</v>
      </c>
      <c r="BJ1798" s="25" t="s">
        <v>83</v>
      </c>
      <c r="BK1798" s="247">
        <f>ROUND(I1798*H1798,2)</f>
        <v>0</v>
      </c>
      <c r="BL1798" s="25" t="s">
        <v>284</v>
      </c>
      <c r="BM1798" s="25" t="s">
        <v>2399</v>
      </c>
    </row>
    <row r="1799" s="12" customFormat="1">
      <c r="B1799" s="251"/>
      <c r="C1799" s="252"/>
      <c r="D1799" s="248" t="s">
        <v>195</v>
      </c>
      <c r="E1799" s="253" t="s">
        <v>21</v>
      </c>
      <c r="F1799" s="254" t="s">
        <v>2400</v>
      </c>
      <c r="G1799" s="252"/>
      <c r="H1799" s="255">
        <v>0.36599999999999999</v>
      </c>
      <c r="I1799" s="256"/>
      <c r="J1799" s="252"/>
      <c r="K1799" s="252"/>
      <c r="L1799" s="257"/>
      <c r="M1799" s="258"/>
      <c r="N1799" s="259"/>
      <c r="O1799" s="259"/>
      <c r="P1799" s="259"/>
      <c r="Q1799" s="259"/>
      <c r="R1799" s="259"/>
      <c r="S1799" s="259"/>
      <c r="T1799" s="260"/>
      <c r="AT1799" s="261" t="s">
        <v>195</v>
      </c>
      <c r="AU1799" s="261" t="s">
        <v>85</v>
      </c>
      <c r="AV1799" s="12" t="s">
        <v>85</v>
      </c>
      <c r="AW1799" s="12" t="s">
        <v>39</v>
      </c>
      <c r="AX1799" s="12" t="s">
        <v>83</v>
      </c>
      <c r="AY1799" s="261" t="s">
        <v>184</v>
      </c>
    </row>
    <row r="1800" s="1" customFormat="1" ht="25.5" customHeight="1">
      <c r="B1800" s="47"/>
      <c r="C1800" s="236" t="s">
        <v>2401</v>
      </c>
      <c r="D1800" s="236" t="s">
        <v>186</v>
      </c>
      <c r="E1800" s="237" t="s">
        <v>2402</v>
      </c>
      <c r="F1800" s="238" t="s">
        <v>2403</v>
      </c>
      <c r="G1800" s="239" t="s">
        <v>315</v>
      </c>
      <c r="H1800" s="240">
        <v>11.054</v>
      </c>
      <c r="I1800" s="241"/>
      <c r="J1800" s="242">
        <f>ROUND(I1800*H1800,2)</f>
        <v>0</v>
      </c>
      <c r="K1800" s="238" t="s">
        <v>190</v>
      </c>
      <c r="L1800" s="73"/>
      <c r="M1800" s="243" t="s">
        <v>21</v>
      </c>
      <c r="N1800" s="244" t="s">
        <v>47</v>
      </c>
      <c r="O1800" s="48"/>
      <c r="P1800" s="245">
        <f>O1800*H1800</f>
        <v>0</v>
      </c>
      <c r="Q1800" s="245">
        <v>0</v>
      </c>
      <c r="R1800" s="245">
        <f>Q1800*H1800</f>
        <v>0</v>
      </c>
      <c r="S1800" s="245">
        <v>0.0094800000000000006</v>
      </c>
      <c r="T1800" s="246">
        <f>S1800*H1800</f>
        <v>0.10479192000000001</v>
      </c>
      <c r="AR1800" s="25" t="s">
        <v>284</v>
      </c>
      <c r="AT1800" s="25" t="s">
        <v>186</v>
      </c>
      <c r="AU1800" s="25" t="s">
        <v>85</v>
      </c>
      <c r="AY1800" s="25" t="s">
        <v>184</v>
      </c>
      <c r="BE1800" s="247">
        <f>IF(N1800="základní",J1800,0)</f>
        <v>0</v>
      </c>
      <c r="BF1800" s="247">
        <f>IF(N1800="snížená",J1800,0)</f>
        <v>0</v>
      </c>
      <c r="BG1800" s="247">
        <f>IF(N1800="zákl. přenesená",J1800,0)</f>
        <v>0</v>
      </c>
      <c r="BH1800" s="247">
        <f>IF(N1800="sníž. přenesená",J1800,0)</f>
        <v>0</v>
      </c>
      <c r="BI1800" s="247">
        <f>IF(N1800="nulová",J1800,0)</f>
        <v>0</v>
      </c>
      <c r="BJ1800" s="25" t="s">
        <v>83</v>
      </c>
      <c r="BK1800" s="247">
        <f>ROUND(I1800*H1800,2)</f>
        <v>0</v>
      </c>
      <c r="BL1800" s="25" t="s">
        <v>284</v>
      </c>
      <c r="BM1800" s="25" t="s">
        <v>2404</v>
      </c>
    </row>
    <row r="1801" s="1" customFormat="1">
      <c r="B1801" s="47"/>
      <c r="C1801" s="75"/>
      <c r="D1801" s="248" t="s">
        <v>193</v>
      </c>
      <c r="E1801" s="75"/>
      <c r="F1801" s="249" t="s">
        <v>2405</v>
      </c>
      <c r="G1801" s="75"/>
      <c r="H1801" s="75"/>
      <c r="I1801" s="204"/>
      <c r="J1801" s="75"/>
      <c r="K1801" s="75"/>
      <c r="L1801" s="73"/>
      <c r="M1801" s="250"/>
      <c r="N1801" s="48"/>
      <c r="O1801" s="48"/>
      <c r="P1801" s="48"/>
      <c r="Q1801" s="48"/>
      <c r="R1801" s="48"/>
      <c r="S1801" s="48"/>
      <c r="T1801" s="96"/>
      <c r="AT1801" s="25" t="s">
        <v>193</v>
      </c>
      <c r="AU1801" s="25" t="s">
        <v>85</v>
      </c>
    </row>
    <row r="1802" s="13" customFormat="1">
      <c r="B1802" s="262"/>
      <c r="C1802" s="263"/>
      <c r="D1802" s="248" t="s">
        <v>195</v>
      </c>
      <c r="E1802" s="264" t="s">
        <v>21</v>
      </c>
      <c r="F1802" s="265" t="s">
        <v>2188</v>
      </c>
      <c r="G1802" s="263"/>
      <c r="H1802" s="264" t="s">
        <v>21</v>
      </c>
      <c r="I1802" s="266"/>
      <c r="J1802" s="263"/>
      <c r="K1802" s="263"/>
      <c r="L1802" s="267"/>
      <c r="M1802" s="268"/>
      <c r="N1802" s="269"/>
      <c r="O1802" s="269"/>
      <c r="P1802" s="269"/>
      <c r="Q1802" s="269"/>
      <c r="R1802" s="269"/>
      <c r="S1802" s="269"/>
      <c r="T1802" s="270"/>
      <c r="AT1802" s="271" t="s">
        <v>195</v>
      </c>
      <c r="AU1802" s="271" t="s">
        <v>85</v>
      </c>
      <c r="AV1802" s="13" t="s">
        <v>83</v>
      </c>
      <c r="AW1802" s="13" t="s">
        <v>39</v>
      </c>
      <c r="AX1802" s="13" t="s">
        <v>76</v>
      </c>
      <c r="AY1802" s="271" t="s">
        <v>184</v>
      </c>
    </row>
    <row r="1803" s="12" customFormat="1">
      <c r="B1803" s="251"/>
      <c r="C1803" s="252"/>
      <c r="D1803" s="248" t="s">
        <v>195</v>
      </c>
      <c r="E1803" s="253" t="s">
        <v>21</v>
      </c>
      <c r="F1803" s="254" t="s">
        <v>2406</v>
      </c>
      <c r="G1803" s="252"/>
      <c r="H1803" s="255">
        <v>5.8579999999999997</v>
      </c>
      <c r="I1803" s="256"/>
      <c r="J1803" s="252"/>
      <c r="K1803" s="252"/>
      <c r="L1803" s="257"/>
      <c r="M1803" s="258"/>
      <c r="N1803" s="259"/>
      <c r="O1803" s="259"/>
      <c r="P1803" s="259"/>
      <c r="Q1803" s="259"/>
      <c r="R1803" s="259"/>
      <c r="S1803" s="259"/>
      <c r="T1803" s="260"/>
      <c r="AT1803" s="261" t="s">
        <v>195</v>
      </c>
      <c r="AU1803" s="261" t="s">
        <v>85</v>
      </c>
      <c r="AV1803" s="12" t="s">
        <v>85</v>
      </c>
      <c r="AW1803" s="12" t="s">
        <v>39</v>
      </c>
      <c r="AX1803" s="12" t="s">
        <v>76</v>
      </c>
      <c r="AY1803" s="261" t="s">
        <v>184</v>
      </c>
    </row>
    <row r="1804" s="12" customFormat="1">
      <c r="B1804" s="251"/>
      <c r="C1804" s="252"/>
      <c r="D1804" s="248" t="s">
        <v>195</v>
      </c>
      <c r="E1804" s="253" t="s">
        <v>21</v>
      </c>
      <c r="F1804" s="254" t="s">
        <v>2407</v>
      </c>
      <c r="G1804" s="252"/>
      <c r="H1804" s="255">
        <v>5.1959999999999997</v>
      </c>
      <c r="I1804" s="256"/>
      <c r="J1804" s="252"/>
      <c r="K1804" s="252"/>
      <c r="L1804" s="257"/>
      <c r="M1804" s="258"/>
      <c r="N1804" s="259"/>
      <c r="O1804" s="259"/>
      <c r="P1804" s="259"/>
      <c r="Q1804" s="259"/>
      <c r="R1804" s="259"/>
      <c r="S1804" s="259"/>
      <c r="T1804" s="260"/>
      <c r="AT1804" s="261" t="s">
        <v>195</v>
      </c>
      <c r="AU1804" s="261" t="s">
        <v>85</v>
      </c>
      <c r="AV1804" s="12" t="s">
        <v>85</v>
      </c>
      <c r="AW1804" s="12" t="s">
        <v>39</v>
      </c>
      <c r="AX1804" s="12" t="s">
        <v>76</v>
      </c>
      <c r="AY1804" s="261" t="s">
        <v>184</v>
      </c>
    </row>
    <row r="1805" s="14" customFormat="1">
      <c r="B1805" s="272"/>
      <c r="C1805" s="273"/>
      <c r="D1805" s="248" t="s">
        <v>195</v>
      </c>
      <c r="E1805" s="274" t="s">
        <v>21</v>
      </c>
      <c r="F1805" s="275" t="s">
        <v>211</v>
      </c>
      <c r="G1805" s="273"/>
      <c r="H1805" s="276">
        <v>11.054</v>
      </c>
      <c r="I1805" s="277"/>
      <c r="J1805" s="273"/>
      <c r="K1805" s="273"/>
      <c r="L1805" s="278"/>
      <c r="M1805" s="279"/>
      <c r="N1805" s="280"/>
      <c r="O1805" s="280"/>
      <c r="P1805" s="280"/>
      <c r="Q1805" s="280"/>
      <c r="R1805" s="280"/>
      <c r="S1805" s="280"/>
      <c r="T1805" s="281"/>
      <c r="AT1805" s="282" t="s">
        <v>195</v>
      </c>
      <c r="AU1805" s="282" t="s">
        <v>85</v>
      </c>
      <c r="AV1805" s="14" t="s">
        <v>191</v>
      </c>
      <c r="AW1805" s="14" t="s">
        <v>39</v>
      </c>
      <c r="AX1805" s="14" t="s">
        <v>83</v>
      </c>
      <c r="AY1805" s="282" t="s">
        <v>184</v>
      </c>
    </row>
    <row r="1806" s="1" customFormat="1" ht="16.5" customHeight="1">
      <c r="B1806" s="47"/>
      <c r="C1806" s="236" t="s">
        <v>2408</v>
      </c>
      <c r="D1806" s="236" t="s">
        <v>186</v>
      </c>
      <c r="E1806" s="237" t="s">
        <v>2409</v>
      </c>
      <c r="F1806" s="238" t="s">
        <v>2410</v>
      </c>
      <c r="G1806" s="239" t="s">
        <v>370</v>
      </c>
      <c r="H1806" s="240">
        <v>602.39999999999998</v>
      </c>
      <c r="I1806" s="241"/>
      <c r="J1806" s="242">
        <f>ROUND(I1806*H1806,2)</f>
        <v>0</v>
      </c>
      <c r="K1806" s="238" t="s">
        <v>190</v>
      </c>
      <c r="L1806" s="73"/>
      <c r="M1806" s="243" t="s">
        <v>21</v>
      </c>
      <c r="N1806" s="244" t="s">
        <v>47</v>
      </c>
      <c r="O1806" s="48"/>
      <c r="P1806" s="245">
        <f>O1806*H1806</f>
        <v>0</v>
      </c>
      <c r="Q1806" s="245">
        <v>2.0000000000000002E-05</v>
      </c>
      <c r="R1806" s="245">
        <f>Q1806*H1806</f>
        <v>0.012048</v>
      </c>
      <c r="S1806" s="245">
        <v>0</v>
      </c>
      <c r="T1806" s="246">
        <f>S1806*H1806</f>
        <v>0</v>
      </c>
      <c r="AR1806" s="25" t="s">
        <v>284</v>
      </c>
      <c r="AT1806" s="25" t="s">
        <v>186</v>
      </c>
      <c r="AU1806" s="25" t="s">
        <v>85</v>
      </c>
      <c r="AY1806" s="25" t="s">
        <v>184</v>
      </c>
      <c r="BE1806" s="247">
        <f>IF(N1806="základní",J1806,0)</f>
        <v>0</v>
      </c>
      <c r="BF1806" s="247">
        <f>IF(N1806="snížená",J1806,0)</f>
        <v>0</v>
      </c>
      <c r="BG1806" s="247">
        <f>IF(N1806="zákl. přenesená",J1806,0)</f>
        <v>0</v>
      </c>
      <c r="BH1806" s="247">
        <f>IF(N1806="sníž. přenesená",J1806,0)</f>
        <v>0</v>
      </c>
      <c r="BI1806" s="247">
        <f>IF(N1806="nulová",J1806,0)</f>
        <v>0</v>
      </c>
      <c r="BJ1806" s="25" t="s">
        <v>83</v>
      </c>
      <c r="BK1806" s="247">
        <f>ROUND(I1806*H1806,2)</f>
        <v>0</v>
      </c>
      <c r="BL1806" s="25" t="s">
        <v>284</v>
      </c>
      <c r="BM1806" s="25" t="s">
        <v>2411</v>
      </c>
    </row>
    <row r="1807" s="1" customFormat="1">
      <c r="B1807" s="47"/>
      <c r="C1807" s="75"/>
      <c r="D1807" s="248" t="s">
        <v>193</v>
      </c>
      <c r="E1807" s="75"/>
      <c r="F1807" s="249" t="s">
        <v>2412</v>
      </c>
      <c r="G1807" s="75"/>
      <c r="H1807" s="75"/>
      <c r="I1807" s="204"/>
      <c r="J1807" s="75"/>
      <c r="K1807" s="75"/>
      <c r="L1807" s="73"/>
      <c r="M1807" s="250"/>
      <c r="N1807" s="48"/>
      <c r="O1807" s="48"/>
      <c r="P1807" s="48"/>
      <c r="Q1807" s="48"/>
      <c r="R1807" s="48"/>
      <c r="S1807" s="48"/>
      <c r="T1807" s="96"/>
      <c r="AT1807" s="25" t="s">
        <v>193</v>
      </c>
      <c r="AU1807" s="25" t="s">
        <v>85</v>
      </c>
    </row>
    <row r="1808" s="12" customFormat="1">
      <c r="B1808" s="251"/>
      <c r="C1808" s="252"/>
      <c r="D1808" s="248" t="s">
        <v>195</v>
      </c>
      <c r="E1808" s="253" t="s">
        <v>21</v>
      </c>
      <c r="F1808" s="254" t="s">
        <v>2413</v>
      </c>
      <c r="G1808" s="252"/>
      <c r="H1808" s="255">
        <v>564</v>
      </c>
      <c r="I1808" s="256"/>
      <c r="J1808" s="252"/>
      <c r="K1808" s="252"/>
      <c r="L1808" s="257"/>
      <c r="M1808" s="258"/>
      <c r="N1808" s="259"/>
      <c r="O1808" s="259"/>
      <c r="P1808" s="259"/>
      <c r="Q1808" s="259"/>
      <c r="R1808" s="259"/>
      <c r="S1808" s="259"/>
      <c r="T1808" s="260"/>
      <c r="AT1808" s="261" t="s">
        <v>195</v>
      </c>
      <c r="AU1808" s="261" t="s">
        <v>85</v>
      </c>
      <c r="AV1808" s="12" t="s">
        <v>85</v>
      </c>
      <c r="AW1808" s="12" t="s">
        <v>39</v>
      </c>
      <c r="AX1808" s="12" t="s">
        <v>76</v>
      </c>
      <c r="AY1808" s="261" t="s">
        <v>184</v>
      </c>
    </row>
    <row r="1809" s="12" customFormat="1">
      <c r="B1809" s="251"/>
      <c r="C1809" s="252"/>
      <c r="D1809" s="248" t="s">
        <v>195</v>
      </c>
      <c r="E1809" s="253" t="s">
        <v>21</v>
      </c>
      <c r="F1809" s="254" t="s">
        <v>2414</v>
      </c>
      <c r="G1809" s="252"/>
      <c r="H1809" s="255">
        <v>38.399999999999999</v>
      </c>
      <c r="I1809" s="256"/>
      <c r="J1809" s="252"/>
      <c r="K1809" s="252"/>
      <c r="L1809" s="257"/>
      <c r="M1809" s="258"/>
      <c r="N1809" s="259"/>
      <c r="O1809" s="259"/>
      <c r="P1809" s="259"/>
      <c r="Q1809" s="259"/>
      <c r="R1809" s="259"/>
      <c r="S1809" s="259"/>
      <c r="T1809" s="260"/>
      <c r="AT1809" s="261" t="s">
        <v>195</v>
      </c>
      <c r="AU1809" s="261" t="s">
        <v>85</v>
      </c>
      <c r="AV1809" s="12" t="s">
        <v>85</v>
      </c>
      <c r="AW1809" s="12" t="s">
        <v>39</v>
      </c>
      <c r="AX1809" s="12" t="s">
        <v>76</v>
      </c>
      <c r="AY1809" s="261" t="s">
        <v>184</v>
      </c>
    </row>
    <row r="1810" s="14" customFormat="1">
      <c r="B1810" s="272"/>
      <c r="C1810" s="273"/>
      <c r="D1810" s="248" t="s">
        <v>195</v>
      </c>
      <c r="E1810" s="274" t="s">
        <v>21</v>
      </c>
      <c r="F1810" s="275" t="s">
        <v>211</v>
      </c>
      <c r="G1810" s="273"/>
      <c r="H1810" s="276">
        <v>602.39999999999998</v>
      </c>
      <c r="I1810" s="277"/>
      <c r="J1810" s="273"/>
      <c r="K1810" s="273"/>
      <c r="L1810" s="278"/>
      <c r="M1810" s="279"/>
      <c r="N1810" s="280"/>
      <c r="O1810" s="280"/>
      <c r="P1810" s="280"/>
      <c r="Q1810" s="280"/>
      <c r="R1810" s="280"/>
      <c r="S1810" s="280"/>
      <c r="T1810" s="281"/>
      <c r="AT1810" s="282" t="s">
        <v>195</v>
      </c>
      <c r="AU1810" s="282" t="s">
        <v>85</v>
      </c>
      <c r="AV1810" s="14" t="s">
        <v>191</v>
      </c>
      <c r="AW1810" s="14" t="s">
        <v>39</v>
      </c>
      <c r="AX1810" s="14" t="s">
        <v>83</v>
      </c>
      <c r="AY1810" s="282" t="s">
        <v>184</v>
      </c>
    </row>
    <row r="1811" s="1" customFormat="1" ht="25.5" customHeight="1">
      <c r="B1811" s="47"/>
      <c r="C1811" s="236" t="s">
        <v>2415</v>
      </c>
      <c r="D1811" s="236" t="s">
        <v>186</v>
      </c>
      <c r="E1811" s="237" t="s">
        <v>2416</v>
      </c>
      <c r="F1811" s="238" t="s">
        <v>2417</v>
      </c>
      <c r="G1811" s="239" t="s">
        <v>315</v>
      </c>
      <c r="H1811" s="240">
        <v>26.285</v>
      </c>
      <c r="I1811" s="241"/>
      <c r="J1811" s="242">
        <f>ROUND(I1811*H1811,2)</f>
        <v>0</v>
      </c>
      <c r="K1811" s="238" t="s">
        <v>190</v>
      </c>
      <c r="L1811" s="73"/>
      <c r="M1811" s="243" t="s">
        <v>21</v>
      </c>
      <c r="N1811" s="244" t="s">
        <v>47</v>
      </c>
      <c r="O1811" s="48"/>
      <c r="P1811" s="245">
        <f>O1811*H1811</f>
        <v>0</v>
      </c>
      <c r="Q1811" s="245">
        <v>0</v>
      </c>
      <c r="R1811" s="245">
        <f>Q1811*H1811</f>
        <v>0</v>
      </c>
      <c r="S1811" s="245">
        <v>0.0094800000000000006</v>
      </c>
      <c r="T1811" s="246">
        <f>S1811*H1811</f>
        <v>0.24918180000000001</v>
      </c>
      <c r="AR1811" s="25" t="s">
        <v>284</v>
      </c>
      <c r="AT1811" s="25" t="s">
        <v>186</v>
      </c>
      <c r="AU1811" s="25" t="s">
        <v>85</v>
      </c>
      <c r="AY1811" s="25" t="s">
        <v>184</v>
      </c>
      <c r="BE1811" s="247">
        <f>IF(N1811="základní",J1811,0)</f>
        <v>0</v>
      </c>
      <c r="BF1811" s="247">
        <f>IF(N1811="snížená",J1811,0)</f>
        <v>0</v>
      </c>
      <c r="BG1811" s="247">
        <f>IF(N1811="zákl. přenesená",J1811,0)</f>
        <v>0</v>
      </c>
      <c r="BH1811" s="247">
        <f>IF(N1811="sníž. přenesená",J1811,0)</f>
        <v>0</v>
      </c>
      <c r="BI1811" s="247">
        <f>IF(N1811="nulová",J1811,0)</f>
        <v>0</v>
      </c>
      <c r="BJ1811" s="25" t="s">
        <v>83</v>
      </c>
      <c r="BK1811" s="247">
        <f>ROUND(I1811*H1811,2)</f>
        <v>0</v>
      </c>
      <c r="BL1811" s="25" t="s">
        <v>284</v>
      </c>
      <c r="BM1811" s="25" t="s">
        <v>2418</v>
      </c>
    </row>
    <row r="1812" s="1" customFormat="1">
      <c r="B1812" s="47"/>
      <c r="C1812" s="75"/>
      <c r="D1812" s="248" t="s">
        <v>193</v>
      </c>
      <c r="E1812" s="75"/>
      <c r="F1812" s="249" t="s">
        <v>2419</v>
      </c>
      <c r="G1812" s="75"/>
      <c r="H1812" s="75"/>
      <c r="I1812" s="204"/>
      <c r="J1812" s="75"/>
      <c r="K1812" s="75"/>
      <c r="L1812" s="73"/>
      <c r="M1812" s="250"/>
      <c r="N1812" s="48"/>
      <c r="O1812" s="48"/>
      <c r="P1812" s="48"/>
      <c r="Q1812" s="48"/>
      <c r="R1812" s="48"/>
      <c r="S1812" s="48"/>
      <c r="T1812" s="96"/>
      <c r="AT1812" s="25" t="s">
        <v>193</v>
      </c>
      <c r="AU1812" s="25" t="s">
        <v>85</v>
      </c>
    </row>
    <row r="1813" s="13" customFormat="1">
      <c r="B1813" s="262"/>
      <c r="C1813" s="263"/>
      <c r="D1813" s="248" t="s">
        <v>195</v>
      </c>
      <c r="E1813" s="264" t="s">
        <v>21</v>
      </c>
      <c r="F1813" s="265" t="s">
        <v>2188</v>
      </c>
      <c r="G1813" s="263"/>
      <c r="H1813" s="264" t="s">
        <v>21</v>
      </c>
      <c r="I1813" s="266"/>
      <c r="J1813" s="263"/>
      <c r="K1813" s="263"/>
      <c r="L1813" s="267"/>
      <c r="M1813" s="268"/>
      <c r="N1813" s="269"/>
      <c r="O1813" s="269"/>
      <c r="P1813" s="269"/>
      <c r="Q1813" s="269"/>
      <c r="R1813" s="269"/>
      <c r="S1813" s="269"/>
      <c r="T1813" s="270"/>
      <c r="AT1813" s="271" t="s">
        <v>195</v>
      </c>
      <c r="AU1813" s="271" t="s">
        <v>85</v>
      </c>
      <c r="AV1813" s="13" t="s">
        <v>83</v>
      </c>
      <c r="AW1813" s="13" t="s">
        <v>39</v>
      </c>
      <c r="AX1813" s="13" t="s">
        <v>76</v>
      </c>
      <c r="AY1813" s="271" t="s">
        <v>184</v>
      </c>
    </row>
    <row r="1814" s="12" customFormat="1">
      <c r="B1814" s="251"/>
      <c r="C1814" s="252"/>
      <c r="D1814" s="248" t="s">
        <v>195</v>
      </c>
      <c r="E1814" s="253" t="s">
        <v>21</v>
      </c>
      <c r="F1814" s="254" t="s">
        <v>2420</v>
      </c>
      <c r="G1814" s="252"/>
      <c r="H1814" s="255">
        <v>11.949</v>
      </c>
      <c r="I1814" s="256"/>
      <c r="J1814" s="252"/>
      <c r="K1814" s="252"/>
      <c r="L1814" s="257"/>
      <c r="M1814" s="258"/>
      <c r="N1814" s="259"/>
      <c r="O1814" s="259"/>
      <c r="P1814" s="259"/>
      <c r="Q1814" s="259"/>
      <c r="R1814" s="259"/>
      <c r="S1814" s="259"/>
      <c r="T1814" s="260"/>
      <c r="AT1814" s="261" t="s">
        <v>195</v>
      </c>
      <c r="AU1814" s="261" t="s">
        <v>85</v>
      </c>
      <c r="AV1814" s="12" t="s">
        <v>85</v>
      </c>
      <c r="AW1814" s="12" t="s">
        <v>39</v>
      </c>
      <c r="AX1814" s="12" t="s">
        <v>76</v>
      </c>
      <c r="AY1814" s="261" t="s">
        <v>184</v>
      </c>
    </row>
    <row r="1815" s="12" customFormat="1">
      <c r="B1815" s="251"/>
      <c r="C1815" s="252"/>
      <c r="D1815" s="248" t="s">
        <v>195</v>
      </c>
      <c r="E1815" s="253" t="s">
        <v>21</v>
      </c>
      <c r="F1815" s="254" t="s">
        <v>2421</v>
      </c>
      <c r="G1815" s="252"/>
      <c r="H1815" s="255">
        <v>14.336</v>
      </c>
      <c r="I1815" s="256"/>
      <c r="J1815" s="252"/>
      <c r="K1815" s="252"/>
      <c r="L1815" s="257"/>
      <c r="M1815" s="258"/>
      <c r="N1815" s="259"/>
      <c r="O1815" s="259"/>
      <c r="P1815" s="259"/>
      <c r="Q1815" s="259"/>
      <c r="R1815" s="259"/>
      <c r="S1815" s="259"/>
      <c r="T1815" s="260"/>
      <c r="AT1815" s="261" t="s">
        <v>195</v>
      </c>
      <c r="AU1815" s="261" t="s">
        <v>85</v>
      </c>
      <c r="AV1815" s="12" t="s">
        <v>85</v>
      </c>
      <c r="AW1815" s="12" t="s">
        <v>39</v>
      </c>
      <c r="AX1815" s="12" t="s">
        <v>76</v>
      </c>
      <c r="AY1815" s="261" t="s">
        <v>184</v>
      </c>
    </row>
    <row r="1816" s="14" customFormat="1">
      <c r="B1816" s="272"/>
      <c r="C1816" s="273"/>
      <c r="D1816" s="248" t="s">
        <v>195</v>
      </c>
      <c r="E1816" s="274" t="s">
        <v>21</v>
      </c>
      <c r="F1816" s="275" t="s">
        <v>211</v>
      </c>
      <c r="G1816" s="273"/>
      <c r="H1816" s="276">
        <v>26.285</v>
      </c>
      <c r="I1816" s="277"/>
      <c r="J1816" s="273"/>
      <c r="K1816" s="273"/>
      <c r="L1816" s="278"/>
      <c r="M1816" s="279"/>
      <c r="N1816" s="280"/>
      <c r="O1816" s="280"/>
      <c r="P1816" s="280"/>
      <c r="Q1816" s="280"/>
      <c r="R1816" s="280"/>
      <c r="S1816" s="280"/>
      <c r="T1816" s="281"/>
      <c r="AT1816" s="282" t="s">
        <v>195</v>
      </c>
      <c r="AU1816" s="282" t="s">
        <v>85</v>
      </c>
      <c r="AV1816" s="14" t="s">
        <v>191</v>
      </c>
      <c r="AW1816" s="14" t="s">
        <v>39</v>
      </c>
      <c r="AX1816" s="14" t="s">
        <v>83</v>
      </c>
      <c r="AY1816" s="282" t="s">
        <v>184</v>
      </c>
    </row>
    <row r="1817" s="1" customFormat="1" ht="16.5" customHeight="1">
      <c r="B1817" s="47"/>
      <c r="C1817" s="236" t="s">
        <v>2422</v>
      </c>
      <c r="D1817" s="236" t="s">
        <v>186</v>
      </c>
      <c r="E1817" s="237" t="s">
        <v>2423</v>
      </c>
      <c r="F1817" s="238" t="s">
        <v>2424</v>
      </c>
      <c r="G1817" s="239" t="s">
        <v>370</v>
      </c>
      <c r="H1817" s="240">
        <v>809</v>
      </c>
      <c r="I1817" s="241"/>
      <c r="J1817" s="242">
        <f>ROUND(I1817*H1817,2)</f>
        <v>0</v>
      </c>
      <c r="K1817" s="238" t="s">
        <v>190</v>
      </c>
      <c r="L1817" s="73"/>
      <c r="M1817" s="243" t="s">
        <v>21</v>
      </c>
      <c r="N1817" s="244" t="s">
        <v>47</v>
      </c>
      <c r="O1817" s="48"/>
      <c r="P1817" s="245">
        <f>O1817*H1817</f>
        <v>0</v>
      </c>
      <c r="Q1817" s="245">
        <v>2.0000000000000002E-05</v>
      </c>
      <c r="R1817" s="245">
        <f>Q1817*H1817</f>
        <v>0.01618</v>
      </c>
      <c r="S1817" s="245">
        <v>0</v>
      </c>
      <c r="T1817" s="246">
        <f>S1817*H1817</f>
        <v>0</v>
      </c>
      <c r="AR1817" s="25" t="s">
        <v>284</v>
      </c>
      <c r="AT1817" s="25" t="s">
        <v>186</v>
      </c>
      <c r="AU1817" s="25" t="s">
        <v>85</v>
      </c>
      <c r="AY1817" s="25" t="s">
        <v>184</v>
      </c>
      <c r="BE1817" s="247">
        <f>IF(N1817="základní",J1817,0)</f>
        <v>0</v>
      </c>
      <c r="BF1817" s="247">
        <f>IF(N1817="snížená",J1817,0)</f>
        <v>0</v>
      </c>
      <c r="BG1817" s="247">
        <f>IF(N1817="zákl. přenesená",J1817,0)</f>
        <v>0</v>
      </c>
      <c r="BH1817" s="247">
        <f>IF(N1817="sníž. přenesená",J1817,0)</f>
        <v>0</v>
      </c>
      <c r="BI1817" s="247">
        <f>IF(N1817="nulová",J1817,0)</f>
        <v>0</v>
      </c>
      <c r="BJ1817" s="25" t="s">
        <v>83</v>
      </c>
      <c r="BK1817" s="247">
        <f>ROUND(I1817*H1817,2)</f>
        <v>0</v>
      </c>
      <c r="BL1817" s="25" t="s">
        <v>284</v>
      </c>
      <c r="BM1817" s="25" t="s">
        <v>2425</v>
      </c>
    </row>
    <row r="1818" s="1" customFormat="1">
      <c r="B1818" s="47"/>
      <c r="C1818" s="75"/>
      <c r="D1818" s="248" t="s">
        <v>193</v>
      </c>
      <c r="E1818" s="75"/>
      <c r="F1818" s="249" t="s">
        <v>2426</v>
      </c>
      <c r="G1818" s="75"/>
      <c r="H1818" s="75"/>
      <c r="I1818" s="204"/>
      <c r="J1818" s="75"/>
      <c r="K1818" s="75"/>
      <c r="L1818" s="73"/>
      <c r="M1818" s="250"/>
      <c r="N1818" s="48"/>
      <c r="O1818" s="48"/>
      <c r="P1818" s="48"/>
      <c r="Q1818" s="48"/>
      <c r="R1818" s="48"/>
      <c r="S1818" s="48"/>
      <c r="T1818" s="96"/>
      <c r="AT1818" s="25" t="s">
        <v>193</v>
      </c>
      <c r="AU1818" s="25" t="s">
        <v>85</v>
      </c>
    </row>
    <row r="1819" s="12" customFormat="1">
      <c r="B1819" s="251"/>
      <c r="C1819" s="252"/>
      <c r="D1819" s="248" t="s">
        <v>195</v>
      </c>
      <c r="E1819" s="253" t="s">
        <v>21</v>
      </c>
      <c r="F1819" s="254" t="s">
        <v>2427</v>
      </c>
      <c r="G1819" s="252"/>
      <c r="H1819" s="255">
        <v>158</v>
      </c>
      <c r="I1819" s="256"/>
      <c r="J1819" s="252"/>
      <c r="K1819" s="252"/>
      <c r="L1819" s="257"/>
      <c r="M1819" s="258"/>
      <c r="N1819" s="259"/>
      <c r="O1819" s="259"/>
      <c r="P1819" s="259"/>
      <c r="Q1819" s="259"/>
      <c r="R1819" s="259"/>
      <c r="S1819" s="259"/>
      <c r="T1819" s="260"/>
      <c r="AT1819" s="261" t="s">
        <v>195</v>
      </c>
      <c r="AU1819" s="261" t="s">
        <v>85</v>
      </c>
      <c r="AV1819" s="12" t="s">
        <v>85</v>
      </c>
      <c r="AW1819" s="12" t="s">
        <v>39</v>
      </c>
      <c r="AX1819" s="12" t="s">
        <v>76</v>
      </c>
      <c r="AY1819" s="261" t="s">
        <v>184</v>
      </c>
    </row>
    <row r="1820" s="12" customFormat="1">
      <c r="B1820" s="251"/>
      <c r="C1820" s="252"/>
      <c r="D1820" s="248" t="s">
        <v>195</v>
      </c>
      <c r="E1820" s="253" t="s">
        <v>21</v>
      </c>
      <c r="F1820" s="254" t="s">
        <v>2428</v>
      </c>
      <c r="G1820" s="252"/>
      <c r="H1820" s="255">
        <v>651</v>
      </c>
      <c r="I1820" s="256"/>
      <c r="J1820" s="252"/>
      <c r="K1820" s="252"/>
      <c r="L1820" s="257"/>
      <c r="M1820" s="258"/>
      <c r="N1820" s="259"/>
      <c r="O1820" s="259"/>
      <c r="P1820" s="259"/>
      <c r="Q1820" s="259"/>
      <c r="R1820" s="259"/>
      <c r="S1820" s="259"/>
      <c r="T1820" s="260"/>
      <c r="AT1820" s="261" t="s">
        <v>195</v>
      </c>
      <c r="AU1820" s="261" t="s">
        <v>85</v>
      </c>
      <c r="AV1820" s="12" t="s">
        <v>85</v>
      </c>
      <c r="AW1820" s="12" t="s">
        <v>39</v>
      </c>
      <c r="AX1820" s="12" t="s">
        <v>76</v>
      </c>
      <c r="AY1820" s="261" t="s">
        <v>184</v>
      </c>
    </row>
    <row r="1821" s="14" customFormat="1">
      <c r="B1821" s="272"/>
      <c r="C1821" s="273"/>
      <c r="D1821" s="248" t="s">
        <v>195</v>
      </c>
      <c r="E1821" s="274" t="s">
        <v>21</v>
      </c>
      <c r="F1821" s="275" t="s">
        <v>211</v>
      </c>
      <c r="G1821" s="273"/>
      <c r="H1821" s="276">
        <v>809</v>
      </c>
      <c r="I1821" s="277"/>
      <c r="J1821" s="273"/>
      <c r="K1821" s="273"/>
      <c r="L1821" s="278"/>
      <c r="M1821" s="279"/>
      <c r="N1821" s="280"/>
      <c r="O1821" s="280"/>
      <c r="P1821" s="280"/>
      <c r="Q1821" s="280"/>
      <c r="R1821" s="280"/>
      <c r="S1821" s="280"/>
      <c r="T1821" s="281"/>
      <c r="AT1821" s="282" t="s">
        <v>195</v>
      </c>
      <c r="AU1821" s="282" t="s">
        <v>85</v>
      </c>
      <c r="AV1821" s="14" t="s">
        <v>191</v>
      </c>
      <c r="AW1821" s="14" t="s">
        <v>39</v>
      </c>
      <c r="AX1821" s="14" t="s">
        <v>83</v>
      </c>
      <c r="AY1821" s="282" t="s">
        <v>184</v>
      </c>
    </row>
    <row r="1822" s="1" customFormat="1" ht="25.5" customHeight="1">
      <c r="B1822" s="47"/>
      <c r="C1822" s="236" t="s">
        <v>2429</v>
      </c>
      <c r="D1822" s="236" t="s">
        <v>186</v>
      </c>
      <c r="E1822" s="237" t="s">
        <v>2430</v>
      </c>
      <c r="F1822" s="238" t="s">
        <v>2431</v>
      </c>
      <c r="G1822" s="239" t="s">
        <v>315</v>
      </c>
      <c r="H1822" s="240">
        <v>529.93200000000002</v>
      </c>
      <c r="I1822" s="241"/>
      <c r="J1822" s="242">
        <f>ROUND(I1822*H1822,2)</f>
        <v>0</v>
      </c>
      <c r="K1822" s="238" t="s">
        <v>190</v>
      </c>
      <c r="L1822" s="73"/>
      <c r="M1822" s="243" t="s">
        <v>21</v>
      </c>
      <c r="N1822" s="244" t="s">
        <v>47</v>
      </c>
      <c r="O1822" s="48"/>
      <c r="P1822" s="245">
        <f>O1822*H1822</f>
        <v>0</v>
      </c>
      <c r="Q1822" s="245">
        <v>0.00020000000000000001</v>
      </c>
      <c r="R1822" s="245">
        <f>Q1822*H1822</f>
        <v>0.10598640000000001</v>
      </c>
      <c r="S1822" s="245">
        <v>0</v>
      </c>
      <c r="T1822" s="246">
        <f>S1822*H1822</f>
        <v>0</v>
      </c>
      <c r="AR1822" s="25" t="s">
        <v>284</v>
      </c>
      <c r="AT1822" s="25" t="s">
        <v>186</v>
      </c>
      <c r="AU1822" s="25" t="s">
        <v>85</v>
      </c>
      <c r="AY1822" s="25" t="s">
        <v>184</v>
      </c>
      <c r="BE1822" s="247">
        <f>IF(N1822="základní",J1822,0)</f>
        <v>0</v>
      </c>
      <c r="BF1822" s="247">
        <f>IF(N1822="snížená",J1822,0)</f>
        <v>0</v>
      </c>
      <c r="BG1822" s="247">
        <f>IF(N1822="zákl. přenesená",J1822,0)</f>
        <v>0</v>
      </c>
      <c r="BH1822" s="247">
        <f>IF(N1822="sníž. přenesená",J1822,0)</f>
        <v>0</v>
      </c>
      <c r="BI1822" s="247">
        <f>IF(N1822="nulová",J1822,0)</f>
        <v>0</v>
      </c>
      <c r="BJ1822" s="25" t="s">
        <v>83</v>
      </c>
      <c r="BK1822" s="247">
        <f>ROUND(I1822*H1822,2)</f>
        <v>0</v>
      </c>
      <c r="BL1822" s="25" t="s">
        <v>284</v>
      </c>
      <c r="BM1822" s="25" t="s">
        <v>2432</v>
      </c>
    </row>
    <row r="1823" s="1" customFormat="1">
      <c r="B1823" s="47"/>
      <c r="C1823" s="75"/>
      <c r="D1823" s="248" t="s">
        <v>193</v>
      </c>
      <c r="E1823" s="75"/>
      <c r="F1823" s="249" t="s">
        <v>2433</v>
      </c>
      <c r="G1823" s="75"/>
      <c r="H1823" s="75"/>
      <c r="I1823" s="204"/>
      <c r="J1823" s="75"/>
      <c r="K1823" s="75"/>
      <c r="L1823" s="73"/>
      <c r="M1823" s="250"/>
      <c r="N1823" s="48"/>
      <c r="O1823" s="48"/>
      <c r="P1823" s="48"/>
      <c r="Q1823" s="48"/>
      <c r="R1823" s="48"/>
      <c r="S1823" s="48"/>
      <c r="T1823" s="96"/>
      <c r="AT1823" s="25" t="s">
        <v>193</v>
      </c>
      <c r="AU1823" s="25" t="s">
        <v>85</v>
      </c>
    </row>
    <row r="1824" s="12" customFormat="1">
      <c r="B1824" s="251"/>
      <c r="C1824" s="252"/>
      <c r="D1824" s="248" t="s">
        <v>195</v>
      </c>
      <c r="E1824" s="253" t="s">
        <v>21</v>
      </c>
      <c r="F1824" s="254" t="s">
        <v>2434</v>
      </c>
      <c r="G1824" s="252"/>
      <c r="H1824" s="255">
        <v>145.33000000000001</v>
      </c>
      <c r="I1824" s="256"/>
      <c r="J1824" s="252"/>
      <c r="K1824" s="252"/>
      <c r="L1824" s="257"/>
      <c r="M1824" s="258"/>
      <c r="N1824" s="259"/>
      <c r="O1824" s="259"/>
      <c r="P1824" s="259"/>
      <c r="Q1824" s="259"/>
      <c r="R1824" s="259"/>
      <c r="S1824" s="259"/>
      <c r="T1824" s="260"/>
      <c r="AT1824" s="261" t="s">
        <v>195</v>
      </c>
      <c r="AU1824" s="261" t="s">
        <v>85</v>
      </c>
      <c r="AV1824" s="12" t="s">
        <v>85</v>
      </c>
      <c r="AW1824" s="12" t="s">
        <v>39</v>
      </c>
      <c r="AX1824" s="12" t="s">
        <v>76</v>
      </c>
      <c r="AY1824" s="261" t="s">
        <v>184</v>
      </c>
    </row>
    <row r="1825" s="12" customFormat="1">
      <c r="B1825" s="251"/>
      <c r="C1825" s="252"/>
      <c r="D1825" s="248" t="s">
        <v>195</v>
      </c>
      <c r="E1825" s="253" t="s">
        <v>21</v>
      </c>
      <c r="F1825" s="254" t="s">
        <v>2435</v>
      </c>
      <c r="G1825" s="252"/>
      <c r="H1825" s="255">
        <v>15.119999999999999</v>
      </c>
      <c r="I1825" s="256"/>
      <c r="J1825" s="252"/>
      <c r="K1825" s="252"/>
      <c r="L1825" s="257"/>
      <c r="M1825" s="258"/>
      <c r="N1825" s="259"/>
      <c r="O1825" s="259"/>
      <c r="P1825" s="259"/>
      <c r="Q1825" s="259"/>
      <c r="R1825" s="259"/>
      <c r="S1825" s="259"/>
      <c r="T1825" s="260"/>
      <c r="AT1825" s="261" t="s">
        <v>195</v>
      </c>
      <c r="AU1825" s="261" t="s">
        <v>85</v>
      </c>
      <c r="AV1825" s="12" t="s">
        <v>85</v>
      </c>
      <c r="AW1825" s="12" t="s">
        <v>39</v>
      </c>
      <c r="AX1825" s="12" t="s">
        <v>76</v>
      </c>
      <c r="AY1825" s="261" t="s">
        <v>184</v>
      </c>
    </row>
    <row r="1826" s="12" customFormat="1">
      <c r="B1826" s="251"/>
      <c r="C1826" s="252"/>
      <c r="D1826" s="248" t="s">
        <v>195</v>
      </c>
      <c r="E1826" s="253" t="s">
        <v>21</v>
      </c>
      <c r="F1826" s="254" t="s">
        <v>2436</v>
      </c>
      <c r="G1826" s="252"/>
      <c r="H1826" s="255">
        <v>71.680000000000007</v>
      </c>
      <c r="I1826" s="256"/>
      <c r="J1826" s="252"/>
      <c r="K1826" s="252"/>
      <c r="L1826" s="257"/>
      <c r="M1826" s="258"/>
      <c r="N1826" s="259"/>
      <c r="O1826" s="259"/>
      <c r="P1826" s="259"/>
      <c r="Q1826" s="259"/>
      <c r="R1826" s="259"/>
      <c r="S1826" s="259"/>
      <c r="T1826" s="260"/>
      <c r="AT1826" s="261" t="s">
        <v>195</v>
      </c>
      <c r="AU1826" s="261" t="s">
        <v>85</v>
      </c>
      <c r="AV1826" s="12" t="s">
        <v>85</v>
      </c>
      <c r="AW1826" s="12" t="s">
        <v>39</v>
      </c>
      <c r="AX1826" s="12" t="s">
        <v>76</v>
      </c>
      <c r="AY1826" s="261" t="s">
        <v>184</v>
      </c>
    </row>
    <row r="1827" s="12" customFormat="1">
      <c r="B1827" s="251"/>
      <c r="C1827" s="252"/>
      <c r="D1827" s="248" t="s">
        <v>195</v>
      </c>
      <c r="E1827" s="253" t="s">
        <v>21</v>
      </c>
      <c r="F1827" s="254" t="s">
        <v>2437</v>
      </c>
      <c r="G1827" s="252"/>
      <c r="H1827" s="255">
        <v>297.80200000000002</v>
      </c>
      <c r="I1827" s="256"/>
      <c r="J1827" s="252"/>
      <c r="K1827" s="252"/>
      <c r="L1827" s="257"/>
      <c r="M1827" s="258"/>
      <c r="N1827" s="259"/>
      <c r="O1827" s="259"/>
      <c r="P1827" s="259"/>
      <c r="Q1827" s="259"/>
      <c r="R1827" s="259"/>
      <c r="S1827" s="259"/>
      <c r="T1827" s="260"/>
      <c r="AT1827" s="261" t="s">
        <v>195</v>
      </c>
      <c r="AU1827" s="261" t="s">
        <v>85</v>
      </c>
      <c r="AV1827" s="12" t="s">
        <v>85</v>
      </c>
      <c r="AW1827" s="12" t="s">
        <v>39</v>
      </c>
      <c r="AX1827" s="12" t="s">
        <v>76</v>
      </c>
      <c r="AY1827" s="261" t="s">
        <v>184</v>
      </c>
    </row>
    <row r="1828" s="14" customFormat="1">
      <c r="B1828" s="272"/>
      <c r="C1828" s="273"/>
      <c r="D1828" s="248" t="s">
        <v>195</v>
      </c>
      <c r="E1828" s="274" t="s">
        <v>21</v>
      </c>
      <c r="F1828" s="275" t="s">
        <v>211</v>
      </c>
      <c r="G1828" s="273"/>
      <c r="H1828" s="276">
        <v>529.93200000000002</v>
      </c>
      <c r="I1828" s="277"/>
      <c r="J1828" s="273"/>
      <c r="K1828" s="273"/>
      <c r="L1828" s="278"/>
      <c r="M1828" s="279"/>
      <c r="N1828" s="280"/>
      <c r="O1828" s="280"/>
      <c r="P1828" s="280"/>
      <c r="Q1828" s="280"/>
      <c r="R1828" s="280"/>
      <c r="S1828" s="280"/>
      <c r="T1828" s="281"/>
      <c r="AT1828" s="282" t="s">
        <v>195</v>
      </c>
      <c r="AU1828" s="282" t="s">
        <v>85</v>
      </c>
      <c r="AV1828" s="14" t="s">
        <v>191</v>
      </c>
      <c r="AW1828" s="14" t="s">
        <v>39</v>
      </c>
      <c r="AX1828" s="14" t="s">
        <v>83</v>
      </c>
      <c r="AY1828" s="282" t="s">
        <v>184</v>
      </c>
    </row>
    <row r="1829" s="1" customFormat="1" ht="16.5" customHeight="1">
      <c r="B1829" s="47"/>
      <c r="C1829" s="283" t="s">
        <v>2438</v>
      </c>
      <c r="D1829" s="283" t="s">
        <v>303</v>
      </c>
      <c r="E1829" s="284" t="s">
        <v>2439</v>
      </c>
      <c r="F1829" s="285" t="s">
        <v>2440</v>
      </c>
      <c r="G1829" s="286" t="s">
        <v>204</v>
      </c>
      <c r="H1829" s="287">
        <v>4.6589999999999998</v>
      </c>
      <c r="I1829" s="288"/>
      <c r="J1829" s="289">
        <f>ROUND(I1829*H1829,2)</f>
        <v>0</v>
      </c>
      <c r="K1829" s="285" t="s">
        <v>190</v>
      </c>
      <c r="L1829" s="290"/>
      <c r="M1829" s="291" t="s">
        <v>21</v>
      </c>
      <c r="N1829" s="292" t="s">
        <v>47</v>
      </c>
      <c r="O1829" s="48"/>
      <c r="P1829" s="245">
        <f>O1829*H1829</f>
        <v>0</v>
      </c>
      <c r="Q1829" s="245">
        <v>0.55000000000000004</v>
      </c>
      <c r="R1829" s="245">
        <f>Q1829*H1829</f>
        <v>2.5624500000000001</v>
      </c>
      <c r="S1829" s="245">
        <v>0</v>
      </c>
      <c r="T1829" s="246">
        <f>S1829*H1829</f>
        <v>0</v>
      </c>
      <c r="AR1829" s="25" t="s">
        <v>386</v>
      </c>
      <c r="AT1829" s="25" t="s">
        <v>303</v>
      </c>
      <c r="AU1829" s="25" t="s">
        <v>85</v>
      </c>
      <c r="AY1829" s="25" t="s">
        <v>184</v>
      </c>
      <c r="BE1829" s="247">
        <f>IF(N1829="základní",J1829,0)</f>
        <v>0</v>
      </c>
      <c r="BF1829" s="247">
        <f>IF(N1829="snížená",J1829,0)</f>
        <v>0</v>
      </c>
      <c r="BG1829" s="247">
        <f>IF(N1829="zákl. přenesená",J1829,0)</f>
        <v>0</v>
      </c>
      <c r="BH1829" s="247">
        <f>IF(N1829="sníž. přenesená",J1829,0)</f>
        <v>0</v>
      </c>
      <c r="BI1829" s="247">
        <f>IF(N1829="nulová",J1829,0)</f>
        <v>0</v>
      </c>
      <c r="BJ1829" s="25" t="s">
        <v>83</v>
      </c>
      <c r="BK1829" s="247">
        <f>ROUND(I1829*H1829,2)</f>
        <v>0</v>
      </c>
      <c r="BL1829" s="25" t="s">
        <v>284</v>
      </c>
      <c r="BM1829" s="25" t="s">
        <v>2441</v>
      </c>
    </row>
    <row r="1830" s="12" customFormat="1">
      <c r="B1830" s="251"/>
      <c r="C1830" s="252"/>
      <c r="D1830" s="248" t="s">
        <v>195</v>
      </c>
      <c r="E1830" s="253" t="s">
        <v>21</v>
      </c>
      <c r="F1830" s="254" t="s">
        <v>2442</v>
      </c>
      <c r="G1830" s="252"/>
      <c r="H1830" s="255">
        <v>0.14399999999999999</v>
      </c>
      <c r="I1830" s="256"/>
      <c r="J1830" s="252"/>
      <c r="K1830" s="252"/>
      <c r="L1830" s="257"/>
      <c r="M1830" s="258"/>
      <c r="N1830" s="259"/>
      <c r="O1830" s="259"/>
      <c r="P1830" s="259"/>
      <c r="Q1830" s="259"/>
      <c r="R1830" s="259"/>
      <c r="S1830" s="259"/>
      <c r="T1830" s="260"/>
      <c r="AT1830" s="261" t="s">
        <v>195</v>
      </c>
      <c r="AU1830" s="261" t="s">
        <v>85</v>
      </c>
      <c r="AV1830" s="12" t="s">
        <v>85</v>
      </c>
      <c r="AW1830" s="12" t="s">
        <v>39</v>
      </c>
      <c r="AX1830" s="12" t="s">
        <v>76</v>
      </c>
      <c r="AY1830" s="261" t="s">
        <v>184</v>
      </c>
    </row>
    <row r="1831" s="12" customFormat="1">
      <c r="B1831" s="251"/>
      <c r="C1831" s="252"/>
      <c r="D1831" s="248" t="s">
        <v>195</v>
      </c>
      <c r="E1831" s="253" t="s">
        <v>21</v>
      </c>
      <c r="F1831" s="254" t="s">
        <v>2443</v>
      </c>
      <c r="G1831" s="252"/>
      <c r="H1831" s="255">
        <v>0.46600000000000003</v>
      </c>
      <c r="I1831" s="256"/>
      <c r="J1831" s="252"/>
      <c r="K1831" s="252"/>
      <c r="L1831" s="257"/>
      <c r="M1831" s="258"/>
      <c r="N1831" s="259"/>
      <c r="O1831" s="259"/>
      <c r="P1831" s="259"/>
      <c r="Q1831" s="259"/>
      <c r="R1831" s="259"/>
      <c r="S1831" s="259"/>
      <c r="T1831" s="260"/>
      <c r="AT1831" s="261" t="s">
        <v>195</v>
      </c>
      <c r="AU1831" s="261" t="s">
        <v>85</v>
      </c>
      <c r="AV1831" s="12" t="s">
        <v>85</v>
      </c>
      <c r="AW1831" s="12" t="s">
        <v>39</v>
      </c>
      <c r="AX1831" s="12" t="s">
        <v>76</v>
      </c>
      <c r="AY1831" s="261" t="s">
        <v>184</v>
      </c>
    </row>
    <row r="1832" s="12" customFormat="1">
      <c r="B1832" s="251"/>
      <c r="C1832" s="252"/>
      <c r="D1832" s="248" t="s">
        <v>195</v>
      </c>
      <c r="E1832" s="253" t="s">
        <v>21</v>
      </c>
      <c r="F1832" s="254" t="s">
        <v>2444</v>
      </c>
      <c r="G1832" s="252"/>
      <c r="H1832" s="255">
        <v>0.39500000000000002</v>
      </c>
      <c r="I1832" s="256"/>
      <c r="J1832" s="252"/>
      <c r="K1832" s="252"/>
      <c r="L1832" s="257"/>
      <c r="M1832" s="258"/>
      <c r="N1832" s="259"/>
      <c r="O1832" s="259"/>
      <c r="P1832" s="259"/>
      <c r="Q1832" s="259"/>
      <c r="R1832" s="259"/>
      <c r="S1832" s="259"/>
      <c r="T1832" s="260"/>
      <c r="AT1832" s="261" t="s">
        <v>195</v>
      </c>
      <c r="AU1832" s="261" t="s">
        <v>85</v>
      </c>
      <c r="AV1832" s="12" t="s">
        <v>85</v>
      </c>
      <c r="AW1832" s="12" t="s">
        <v>39</v>
      </c>
      <c r="AX1832" s="12" t="s">
        <v>76</v>
      </c>
      <c r="AY1832" s="261" t="s">
        <v>184</v>
      </c>
    </row>
    <row r="1833" s="12" customFormat="1">
      <c r="B1833" s="251"/>
      <c r="C1833" s="252"/>
      <c r="D1833" s="248" t="s">
        <v>195</v>
      </c>
      <c r="E1833" s="253" t="s">
        <v>21</v>
      </c>
      <c r="F1833" s="254" t="s">
        <v>2445</v>
      </c>
      <c r="G1833" s="252"/>
      <c r="H1833" s="255">
        <v>0.60499999999999998</v>
      </c>
      <c r="I1833" s="256"/>
      <c r="J1833" s="252"/>
      <c r="K1833" s="252"/>
      <c r="L1833" s="257"/>
      <c r="M1833" s="258"/>
      <c r="N1833" s="259"/>
      <c r="O1833" s="259"/>
      <c r="P1833" s="259"/>
      <c r="Q1833" s="259"/>
      <c r="R1833" s="259"/>
      <c r="S1833" s="259"/>
      <c r="T1833" s="260"/>
      <c r="AT1833" s="261" t="s">
        <v>195</v>
      </c>
      <c r="AU1833" s="261" t="s">
        <v>85</v>
      </c>
      <c r="AV1833" s="12" t="s">
        <v>85</v>
      </c>
      <c r="AW1833" s="12" t="s">
        <v>39</v>
      </c>
      <c r="AX1833" s="12" t="s">
        <v>76</v>
      </c>
      <c r="AY1833" s="261" t="s">
        <v>184</v>
      </c>
    </row>
    <row r="1834" s="12" customFormat="1">
      <c r="B1834" s="251"/>
      <c r="C1834" s="252"/>
      <c r="D1834" s="248" t="s">
        <v>195</v>
      </c>
      <c r="E1834" s="253" t="s">
        <v>21</v>
      </c>
      <c r="F1834" s="254" t="s">
        <v>2446</v>
      </c>
      <c r="G1834" s="252"/>
      <c r="H1834" s="255">
        <v>3.0489999999999999</v>
      </c>
      <c r="I1834" s="256"/>
      <c r="J1834" s="252"/>
      <c r="K1834" s="252"/>
      <c r="L1834" s="257"/>
      <c r="M1834" s="258"/>
      <c r="N1834" s="259"/>
      <c r="O1834" s="259"/>
      <c r="P1834" s="259"/>
      <c r="Q1834" s="259"/>
      <c r="R1834" s="259"/>
      <c r="S1834" s="259"/>
      <c r="T1834" s="260"/>
      <c r="AT1834" s="261" t="s">
        <v>195</v>
      </c>
      <c r="AU1834" s="261" t="s">
        <v>85</v>
      </c>
      <c r="AV1834" s="12" t="s">
        <v>85</v>
      </c>
      <c r="AW1834" s="12" t="s">
        <v>39</v>
      </c>
      <c r="AX1834" s="12" t="s">
        <v>76</v>
      </c>
      <c r="AY1834" s="261" t="s">
        <v>184</v>
      </c>
    </row>
    <row r="1835" s="14" customFormat="1">
      <c r="B1835" s="272"/>
      <c r="C1835" s="273"/>
      <c r="D1835" s="248" t="s">
        <v>195</v>
      </c>
      <c r="E1835" s="274" t="s">
        <v>21</v>
      </c>
      <c r="F1835" s="275" t="s">
        <v>211</v>
      </c>
      <c r="G1835" s="273"/>
      <c r="H1835" s="276">
        <v>4.6589999999999998</v>
      </c>
      <c r="I1835" s="277"/>
      <c r="J1835" s="273"/>
      <c r="K1835" s="273"/>
      <c r="L1835" s="278"/>
      <c r="M1835" s="279"/>
      <c r="N1835" s="280"/>
      <c r="O1835" s="280"/>
      <c r="P1835" s="280"/>
      <c r="Q1835" s="280"/>
      <c r="R1835" s="280"/>
      <c r="S1835" s="280"/>
      <c r="T1835" s="281"/>
      <c r="AT1835" s="282" t="s">
        <v>195</v>
      </c>
      <c r="AU1835" s="282" t="s">
        <v>85</v>
      </c>
      <c r="AV1835" s="14" t="s">
        <v>191</v>
      </c>
      <c r="AW1835" s="14" t="s">
        <v>39</v>
      </c>
      <c r="AX1835" s="14" t="s">
        <v>83</v>
      </c>
      <c r="AY1835" s="282" t="s">
        <v>184</v>
      </c>
    </row>
    <row r="1836" s="1" customFormat="1" ht="16.5" customHeight="1">
      <c r="B1836" s="47"/>
      <c r="C1836" s="283" t="s">
        <v>2447</v>
      </c>
      <c r="D1836" s="283" t="s">
        <v>303</v>
      </c>
      <c r="E1836" s="284" t="s">
        <v>2448</v>
      </c>
      <c r="F1836" s="285" t="s">
        <v>2449</v>
      </c>
      <c r="G1836" s="286" t="s">
        <v>204</v>
      </c>
      <c r="H1836" s="287">
        <v>1.8799999999999999</v>
      </c>
      <c r="I1836" s="288"/>
      <c r="J1836" s="289">
        <f>ROUND(I1836*H1836,2)</f>
        <v>0</v>
      </c>
      <c r="K1836" s="285" t="s">
        <v>21</v>
      </c>
      <c r="L1836" s="290"/>
      <c r="M1836" s="291" t="s">
        <v>21</v>
      </c>
      <c r="N1836" s="292" t="s">
        <v>47</v>
      </c>
      <c r="O1836" s="48"/>
      <c r="P1836" s="245">
        <f>O1836*H1836</f>
        <v>0</v>
      </c>
      <c r="Q1836" s="245">
        <v>0.55000000000000004</v>
      </c>
      <c r="R1836" s="245">
        <f>Q1836*H1836</f>
        <v>1.034</v>
      </c>
      <c r="S1836" s="245">
        <v>0</v>
      </c>
      <c r="T1836" s="246">
        <f>S1836*H1836</f>
        <v>0</v>
      </c>
      <c r="AR1836" s="25" t="s">
        <v>386</v>
      </c>
      <c r="AT1836" s="25" t="s">
        <v>303</v>
      </c>
      <c r="AU1836" s="25" t="s">
        <v>85</v>
      </c>
      <c r="AY1836" s="25" t="s">
        <v>184</v>
      </c>
      <c r="BE1836" s="247">
        <f>IF(N1836="základní",J1836,0)</f>
        <v>0</v>
      </c>
      <c r="BF1836" s="247">
        <f>IF(N1836="snížená",J1836,0)</f>
        <v>0</v>
      </c>
      <c r="BG1836" s="247">
        <f>IF(N1836="zákl. přenesená",J1836,0)</f>
        <v>0</v>
      </c>
      <c r="BH1836" s="247">
        <f>IF(N1836="sníž. přenesená",J1836,0)</f>
        <v>0</v>
      </c>
      <c r="BI1836" s="247">
        <f>IF(N1836="nulová",J1836,0)</f>
        <v>0</v>
      </c>
      <c r="BJ1836" s="25" t="s">
        <v>83</v>
      </c>
      <c r="BK1836" s="247">
        <f>ROUND(I1836*H1836,2)</f>
        <v>0</v>
      </c>
      <c r="BL1836" s="25" t="s">
        <v>284</v>
      </c>
      <c r="BM1836" s="25" t="s">
        <v>2450</v>
      </c>
    </row>
    <row r="1837" s="12" customFormat="1">
      <c r="B1837" s="251"/>
      <c r="C1837" s="252"/>
      <c r="D1837" s="248" t="s">
        <v>195</v>
      </c>
      <c r="E1837" s="253" t="s">
        <v>21</v>
      </c>
      <c r="F1837" s="254" t="s">
        <v>2451</v>
      </c>
      <c r="G1837" s="252"/>
      <c r="H1837" s="255">
        <v>1.8799999999999999</v>
      </c>
      <c r="I1837" s="256"/>
      <c r="J1837" s="252"/>
      <c r="K1837" s="252"/>
      <c r="L1837" s="257"/>
      <c r="M1837" s="258"/>
      <c r="N1837" s="259"/>
      <c r="O1837" s="259"/>
      <c r="P1837" s="259"/>
      <c r="Q1837" s="259"/>
      <c r="R1837" s="259"/>
      <c r="S1837" s="259"/>
      <c r="T1837" s="260"/>
      <c r="AT1837" s="261" t="s">
        <v>195</v>
      </c>
      <c r="AU1837" s="261" t="s">
        <v>85</v>
      </c>
      <c r="AV1837" s="12" t="s">
        <v>85</v>
      </c>
      <c r="AW1837" s="12" t="s">
        <v>39</v>
      </c>
      <c r="AX1837" s="12" t="s">
        <v>83</v>
      </c>
      <c r="AY1837" s="261" t="s">
        <v>184</v>
      </c>
    </row>
    <row r="1838" s="1" customFormat="1" ht="25.5" customHeight="1">
      <c r="B1838" s="47"/>
      <c r="C1838" s="236" t="s">
        <v>2452</v>
      </c>
      <c r="D1838" s="236" t="s">
        <v>186</v>
      </c>
      <c r="E1838" s="237" t="s">
        <v>2453</v>
      </c>
      <c r="F1838" s="238" t="s">
        <v>2454</v>
      </c>
      <c r="G1838" s="239" t="s">
        <v>315</v>
      </c>
      <c r="H1838" s="240">
        <v>6.7300000000000004</v>
      </c>
      <c r="I1838" s="241"/>
      <c r="J1838" s="242">
        <f>ROUND(I1838*H1838,2)</f>
        <v>0</v>
      </c>
      <c r="K1838" s="238" t="s">
        <v>190</v>
      </c>
      <c r="L1838" s="73"/>
      <c r="M1838" s="243" t="s">
        <v>21</v>
      </c>
      <c r="N1838" s="244" t="s">
        <v>47</v>
      </c>
      <c r="O1838" s="48"/>
      <c r="P1838" s="245">
        <f>O1838*H1838</f>
        <v>0</v>
      </c>
      <c r="Q1838" s="245">
        <v>0.01388</v>
      </c>
      <c r="R1838" s="245">
        <f>Q1838*H1838</f>
        <v>0.093412400000000007</v>
      </c>
      <c r="S1838" s="245">
        <v>0</v>
      </c>
      <c r="T1838" s="246">
        <f>S1838*H1838</f>
        <v>0</v>
      </c>
      <c r="AR1838" s="25" t="s">
        <v>284</v>
      </c>
      <c r="AT1838" s="25" t="s">
        <v>186</v>
      </c>
      <c r="AU1838" s="25" t="s">
        <v>85</v>
      </c>
      <c r="AY1838" s="25" t="s">
        <v>184</v>
      </c>
      <c r="BE1838" s="247">
        <f>IF(N1838="základní",J1838,0)</f>
        <v>0</v>
      </c>
      <c r="BF1838" s="247">
        <f>IF(N1838="snížená",J1838,0)</f>
        <v>0</v>
      </c>
      <c r="BG1838" s="247">
        <f>IF(N1838="zákl. přenesená",J1838,0)</f>
        <v>0</v>
      </c>
      <c r="BH1838" s="247">
        <f>IF(N1838="sníž. přenesená",J1838,0)</f>
        <v>0</v>
      </c>
      <c r="BI1838" s="247">
        <f>IF(N1838="nulová",J1838,0)</f>
        <v>0</v>
      </c>
      <c r="BJ1838" s="25" t="s">
        <v>83</v>
      </c>
      <c r="BK1838" s="247">
        <f>ROUND(I1838*H1838,2)</f>
        <v>0</v>
      </c>
      <c r="BL1838" s="25" t="s">
        <v>284</v>
      </c>
      <c r="BM1838" s="25" t="s">
        <v>2455</v>
      </c>
    </row>
    <row r="1839" s="1" customFormat="1">
      <c r="B1839" s="47"/>
      <c r="C1839" s="75"/>
      <c r="D1839" s="248" t="s">
        <v>193</v>
      </c>
      <c r="E1839" s="75"/>
      <c r="F1839" s="249" t="s">
        <v>2456</v>
      </c>
      <c r="G1839" s="75"/>
      <c r="H1839" s="75"/>
      <c r="I1839" s="204"/>
      <c r="J1839" s="75"/>
      <c r="K1839" s="75"/>
      <c r="L1839" s="73"/>
      <c r="M1839" s="250"/>
      <c r="N1839" s="48"/>
      <c r="O1839" s="48"/>
      <c r="P1839" s="48"/>
      <c r="Q1839" s="48"/>
      <c r="R1839" s="48"/>
      <c r="S1839" s="48"/>
      <c r="T1839" s="96"/>
      <c r="AT1839" s="25" t="s">
        <v>193</v>
      </c>
      <c r="AU1839" s="25" t="s">
        <v>85</v>
      </c>
    </row>
    <row r="1840" s="12" customFormat="1">
      <c r="B1840" s="251"/>
      <c r="C1840" s="252"/>
      <c r="D1840" s="248" t="s">
        <v>195</v>
      </c>
      <c r="E1840" s="253" t="s">
        <v>21</v>
      </c>
      <c r="F1840" s="254" t="s">
        <v>2457</v>
      </c>
      <c r="G1840" s="252"/>
      <c r="H1840" s="255">
        <v>6.7300000000000004</v>
      </c>
      <c r="I1840" s="256"/>
      <c r="J1840" s="252"/>
      <c r="K1840" s="252"/>
      <c r="L1840" s="257"/>
      <c r="M1840" s="258"/>
      <c r="N1840" s="259"/>
      <c r="O1840" s="259"/>
      <c r="P1840" s="259"/>
      <c r="Q1840" s="259"/>
      <c r="R1840" s="259"/>
      <c r="S1840" s="259"/>
      <c r="T1840" s="260"/>
      <c r="AT1840" s="261" t="s">
        <v>195</v>
      </c>
      <c r="AU1840" s="261" t="s">
        <v>85</v>
      </c>
      <c r="AV1840" s="12" t="s">
        <v>85</v>
      </c>
      <c r="AW1840" s="12" t="s">
        <v>39</v>
      </c>
      <c r="AX1840" s="12" t="s">
        <v>83</v>
      </c>
      <c r="AY1840" s="261" t="s">
        <v>184</v>
      </c>
    </row>
    <row r="1841" s="1" customFormat="1" ht="16.5" customHeight="1">
      <c r="B1841" s="47"/>
      <c r="C1841" s="236" t="s">
        <v>2458</v>
      </c>
      <c r="D1841" s="236" t="s">
        <v>186</v>
      </c>
      <c r="E1841" s="237" t="s">
        <v>2459</v>
      </c>
      <c r="F1841" s="238" t="s">
        <v>2460</v>
      </c>
      <c r="G1841" s="239" t="s">
        <v>315</v>
      </c>
      <c r="H1841" s="240">
        <v>178.97399999999999</v>
      </c>
      <c r="I1841" s="241"/>
      <c r="J1841" s="242">
        <f>ROUND(I1841*H1841,2)</f>
        <v>0</v>
      </c>
      <c r="K1841" s="238" t="s">
        <v>190</v>
      </c>
      <c r="L1841" s="73"/>
      <c r="M1841" s="243" t="s">
        <v>21</v>
      </c>
      <c r="N1841" s="244" t="s">
        <v>47</v>
      </c>
      <c r="O1841" s="48"/>
      <c r="P1841" s="245">
        <f>O1841*H1841</f>
        <v>0</v>
      </c>
      <c r="Q1841" s="245">
        <v>0</v>
      </c>
      <c r="R1841" s="245">
        <f>Q1841*H1841</f>
        <v>0</v>
      </c>
      <c r="S1841" s="245">
        <v>0.017999999999999999</v>
      </c>
      <c r="T1841" s="246">
        <f>S1841*H1841</f>
        <v>3.2215319999999994</v>
      </c>
      <c r="AR1841" s="25" t="s">
        <v>284</v>
      </c>
      <c r="AT1841" s="25" t="s">
        <v>186</v>
      </c>
      <c r="AU1841" s="25" t="s">
        <v>85</v>
      </c>
      <c r="AY1841" s="25" t="s">
        <v>184</v>
      </c>
      <c r="BE1841" s="247">
        <f>IF(N1841="základní",J1841,0)</f>
        <v>0</v>
      </c>
      <c r="BF1841" s="247">
        <f>IF(N1841="snížená",J1841,0)</f>
        <v>0</v>
      </c>
      <c r="BG1841" s="247">
        <f>IF(N1841="zákl. přenesená",J1841,0)</f>
        <v>0</v>
      </c>
      <c r="BH1841" s="247">
        <f>IF(N1841="sníž. přenesená",J1841,0)</f>
        <v>0</v>
      </c>
      <c r="BI1841" s="247">
        <f>IF(N1841="nulová",J1841,0)</f>
        <v>0</v>
      </c>
      <c r="BJ1841" s="25" t="s">
        <v>83</v>
      </c>
      <c r="BK1841" s="247">
        <f>ROUND(I1841*H1841,2)</f>
        <v>0</v>
      </c>
      <c r="BL1841" s="25" t="s">
        <v>284</v>
      </c>
      <c r="BM1841" s="25" t="s">
        <v>2461</v>
      </c>
    </row>
    <row r="1842" s="13" customFormat="1">
      <c r="B1842" s="262"/>
      <c r="C1842" s="263"/>
      <c r="D1842" s="248" t="s">
        <v>195</v>
      </c>
      <c r="E1842" s="264" t="s">
        <v>21</v>
      </c>
      <c r="F1842" s="265" t="s">
        <v>216</v>
      </c>
      <c r="G1842" s="263"/>
      <c r="H1842" s="264" t="s">
        <v>21</v>
      </c>
      <c r="I1842" s="266"/>
      <c r="J1842" s="263"/>
      <c r="K1842" s="263"/>
      <c r="L1842" s="267"/>
      <c r="M1842" s="268"/>
      <c r="N1842" s="269"/>
      <c r="O1842" s="269"/>
      <c r="P1842" s="269"/>
      <c r="Q1842" s="269"/>
      <c r="R1842" s="269"/>
      <c r="S1842" s="269"/>
      <c r="T1842" s="270"/>
      <c r="AT1842" s="271" t="s">
        <v>195</v>
      </c>
      <c r="AU1842" s="271" t="s">
        <v>85</v>
      </c>
      <c r="AV1842" s="13" t="s">
        <v>83</v>
      </c>
      <c r="AW1842" s="13" t="s">
        <v>39</v>
      </c>
      <c r="AX1842" s="13" t="s">
        <v>76</v>
      </c>
      <c r="AY1842" s="271" t="s">
        <v>184</v>
      </c>
    </row>
    <row r="1843" s="12" customFormat="1">
      <c r="B1843" s="251"/>
      <c r="C1843" s="252"/>
      <c r="D1843" s="248" t="s">
        <v>195</v>
      </c>
      <c r="E1843" s="253" t="s">
        <v>21</v>
      </c>
      <c r="F1843" s="254" t="s">
        <v>1683</v>
      </c>
      <c r="G1843" s="252"/>
      <c r="H1843" s="255">
        <v>10.503</v>
      </c>
      <c r="I1843" s="256"/>
      <c r="J1843" s="252"/>
      <c r="K1843" s="252"/>
      <c r="L1843" s="257"/>
      <c r="M1843" s="258"/>
      <c r="N1843" s="259"/>
      <c r="O1843" s="259"/>
      <c r="P1843" s="259"/>
      <c r="Q1843" s="259"/>
      <c r="R1843" s="259"/>
      <c r="S1843" s="259"/>
      <c r="T1843" s="260"/>
      <c r="AT1843" s="261" t="s">
        <v>195</v>
      </c>
      <c r="AU1843" s="261" t="s">
        <v>85</v>
      </c>
      <c r="AV1843" s="12" t="s">
        <v>85</v>
      </c>
      <c r="AW1843" s="12" t="s">
        <v>39</v>
      </c>
      <c r="AX1843" s="12" t="s">
        <v>76</v>
      </c>
      <c r="AY1843" s="261" t="s">
        <v>184</v>
      </c>
    </row>
    <row r="1844" s="12" customFormat="1">
      <c r="B1844" s="251"/>
      <c r="C1844" s="252"/>
      <c r="D1844" s="248" t="s">
        <v>195</v>
      </c>
      <c r="E1844" s="253" t="s">
        <v>21</v>
      </c>
      <c r="F1844" s="254" t="s">
        <v>1684</v>
      </c>
      <c r="G1844" s="252"/>
      <c r="H1844" s="255">
        <v>16.876000000000001</v>
      </c>
      <c r="I1844" s="256"/>
      <c r="J1844" s="252"/>
      <c r="K1844" s="252"/>
      <c r="L1844" s="257"/>
      <c r="M1844" s="258"/>
      <c r="N1844" s="259"/>
      <c r="O1844" s="259"/>
      <c r="P1844" s="259"/>
      <c r="Q1844" s="259"/>
      <c r="R1844" s="259"/>
      <c r="S1844" s="259"/>
      <c r="T1844" s="260"/>
      <c r="AT1844" s="261" t="s">
        <v>195</v>
      </c>
      <c r="AU1844" s="261" t="s">
        <v>85</v>
      </c>
      <c r="AV1844" s="12" t="s">
        <v>85</v>
      </c>
      <c r="AW1844" s="12" t="s">
        <v>39</v>
      </c>
      <c r="AX1844" s="12" t="s">
        <v>76</v>
      </c>
      <c r="AY1844" s="261" t="s">
        <v>184</v>
      </c>
    </row>
    <row r="1845" s="12" customFormat="1">
      <c r="B1845" s="251"/>
      <c r="C1845" s="252"/>
      <c r="D1845" s="248" t="s">
        <v>195</v>
      </c>
      <c r="E1845" s="253" t="s">
        <v>21</v>
      </c>
      <c r="F1845" s="254" t="s">
        <v>1685</v>
      </c>
      <c r="G1845" s="252"/>
      <c r="H1845" s="255">
        <v>17.884</v>
      </c>
      <c r="I1845" s="256"/>
      <c r="J1845" s="252"/>
      <c r="K1845" s="252"/>
      <c r="L1845" s="257"/>
      <c r="M1845" s="258"/>
      <c r="N1845" s="259"/>
      <c r="O1845" s="259"/>
      <c r="P1845" s="259"/>
      <c r="Q1845" s="259"/>
      <c r="R1845" s="259"/>
      <c r="S1845" s="259"/>
      <c r="T1845" s="260"/>
      <c r="AT1845" s="261" t="s">
        <v>195</v>
      </c>
      <c r="AU1845" s="261" t="s">
        <v>85</v>
      </c>
      <c r="AV1845" s="12" t="s">
        <v>85</v>
      </c>
      <c r="AW1845" s="12" t="s">
        <v>39</v>
      </c>
      <c r="AX1845" s="12" t="s">
        <v>76</v>
      </c>
      <c r="AY1845" s="261" t="s">
        <v>184</v>
      </c>
    </row>
    <row r="1846" s="12" customFormat="1">
      <c r="B1846" s="251"/>
      <c r="C1846" s="252"/>
      <c r="D1846" s="248" t="s">
        <v>195</v>
      </c>
      <c r="E1846" s="253" t="s">
        <v>21</v>
      </c>
      <c r="F1846" s="254" t="s">
        <v>1686</v>
      </c>
      <c r="G1846" s="252"/>
      <c r="H1846" s="255">
        <v>13.234999999999999</v>
      </c>
      <c r="I1846" s="256"/>
      <c r="J1846" s="252"/>
      <c r="K1846" s="252"/>
      <c r="L1846" s="257"/>
      <c r="M1846" s="258"/>
      <c r="N1846" s="259"/>
      <c r="O1846" s="259"/>
      <c r="P1846" s="259"/>
      <c r="Q1846" s="259"/>
      <c r="R1846" s="259"/>
      <c r="S1846" s="259"/>
      <c r="T1846" s="260"/>
      <c r="AT1846" s="261" t="s">
        <v>195</v>
      </c>
      <c r="AU1846" s="261" t="s">
        <v>85</v>
      </c>
      <c r="AV1846" s="12" t="s">
        <v>85</v>
      </c>
      <c r="AW1846" s="12" t="s">
        <v>39</v>
      </c>
      <c r="AX1846" s="12" t="s">
        <v>76</v>
      </c>
      <c r="AY1846" s="261" t="s">
        <v>184</v>
      </c>
    </row>
    <row r="1847" s="13" customFormat="1">
      <c r="B1847" s="262"/>
      <c r="C1847" s="263"/>
      <c r="D1847" s="248" t="s">
        <v>195</v>
      </c>
      <c r="E1847" s="264" t="s">
        <v>21</v>
      </c>
      <c r="F1847" s="265" t="s">
        <v>1280</v>
      </c>
      <c r="G1847" s="263"/>
      <c r="H1847" s="264" t="s">
        <v>21</v>
      </c>
      <c r="I1847" s="266"/>
      <c r="J1847" s="263"/>
      <c r="K1847" s="263"/>
      <c r="L1847" s="267"/>
      <c r="M1847" s="268"/>
      <c r="N1847" s="269"/>
      <c r="O1847" s="269"/>
      <c r="P1847" s="269"/>
      <c r="Q1847" s="269"/>
      <c r="R1847" s="269"/>
      <c r="S1847" s="269"/>
      <c r="T1847" s="270"/>
      <c r="AT1847" s="271" t="s">
        <v>195</v>
      </c>
      <c r="AU1847" s="271" t="s">
        <v>85</v>
      </c>
      <c r="AV1847" s="13" t="s">
        <v>83</v>
      </c>
      <c r="AW1847" s="13" t="s">
        <v>39</v>
      </c>
      <c r="AX1847" s="13" t="s">
        <v>76</v>
      </c>
      <c r="AY1847" s="271" t="s">
        <v>184</v>
      </c>
    </row>
    <row r="1848" s="12" customFormat="1">
      <c r="B1848" s="251"/>
      <c r="C1848" s="252"/>
      <c r="D1848" s="248" t="s">
        <v>195</v>
      </c>
      <c r="E1848" s="253" t="s">
        <v>21</v>
      </c>
      <c r="F1848" s="254" t="s">
        <v>2462</v>
      </c>
      <c r="G1848" s="252"/>
      <c r="H1848" s="255">
        <v>12.956</v>
      </c>
      <c r="I1848" s="256"/>
      <c r="J1848" s="252"/>
      <c r="K1848" s="252"/>
      <c r="L1848" s="257"/>
      <c r="M1848" s="258"/>
      <c r="N1848" s="259"/>
      <c r="O1848" s="259"/>
      <c r="P1848" s="259"/>
      <c r="Q1848" s="259"/>
      <c r="R1848" s="259"/>
      <c r="S1848" s="259"/>
      <c r="T1848" s="260"/>
      <c r="AT1848" s="261" t="s">
        <v>195</v>
      </c>
      <c r="AU1848" s="261" t="s">
        <v>85</v>
      </c>
      <c r="AV1848" s="12" t="s">
        <v>85</v>
      </c>
      <c r="AW1848" s="12" t="s">
        <v>39</v>
      </c>
      <c r="AX1848" s="12" t="s">
        <v>76</v>
      </c>
      <c r="AY1848" s="261" t="s">
        <v>184</v>
      </c>
    </row>
    <row r="1849" s="12" customFormat="1">
      <c r="B1849" s="251"/>
      <c r="C1849" s="252"/>
      <c r="D1849" s="248" t="s">
        <v>195</v>
      </c>
      <c r="E1849" s="253" t="s">
        <v>21</v>
      </c>
      <c r="F1849" s="254" t="s">
        <v>2463</v>
      </c>
      <c r="G1849" s="252"/>
      <c r="H1849" s="255">
        <v>11.768000000000001</v>
      </c>
      <c r="I1849" s="256"/>
      <c r="J1849" s="252"/>
      <c r="K1849" s="252"/>
      <c r="L1849" s="257"/>
      <c r="M1849" s="258"/>
      <c r="N1849" s="259"/>
      <c r="O1849" s="259"/>
      <c r="P1849" s="259"/>
      <c r="Q1849" s="259"/>
      <c r="R1849" s="259"/>
      <c r="S1849" s="259"/>
      <c r="T1849" s="260"/>
      <c r="AT1849" s="261" t="s">
        <v>195</v>
      </c>
      <c r="AU1849" s="261" t="s">
        <v>85</v>
      </c>
      <c r="AV1849" s="12" t="s">
        <v>85</v>
      </c>
      <c r="AW1849" s="12" t="s">
        <v>39</v>
      </c>
      <c r="AX1849" s="12" t="s">
        <v>76</v>
      </c>
      <c r="AY1849" s="261" t="s">
        <v>184</v>
      </c>
    </row>
    <row r="1850" s="12" customFormat="1">
      <c r="B1850" s="251"/>
      <c r="C1850" s="252"/>
      <c r="D1850" s="248" t="s">
        <v>195</v>
      </c>
      <c r="E1850" s="253" t="s">
        <v>21</v>
      </c>
      <c r="F1850" s="254" t="s">
        <v>2464</v>
      </c>
      <c r="G1850" s="252"/>
      <c r="H1850" s="255">
        <v>17.596</v>
      </c>
      <c r="I1850" s="256"/>
      <c r="J1850" s="252"/>
      <c r="K1850" s="252"/>
      <c r="L1850" s="257"/>
      <c r="M1850" s="258"/>
      <c r="N1850" s="259"/>
      <c r="O1850" s="259"/>
      <c r="P1850" s="259"/>
      <c r="Q1850" s="259"/>
      <c r="R1850" s="259"/>
      <c r="S1850" s="259"/>
      <c r="T1850" s="260"/>
      <c r="AT1850" s="261" t="s">
        <v>195</v>
      </c>
      <c r="AU1850" s="261" t="s">
        <v>85</v>
      </c>
      <c r="AV1850" s="12" t="s">
        <v>85</v>
      </c>
      <c r="AW1850" s="12" t="s">
        <v>39</v>
      </c>
      <c r="AX1850" s="12" t="s">
        <v>76</v>
      </c>
      <c r="AY1850" s="261" t="s">
        <v>184</v>
      </c>
    </row>
    <row r="1851" s="12" customFormat="1">
      <c r="B1851" s="251"/>
      <c r="C1851" s="252"/>
      <c r="D1851" s="248" t="s">
        <v>195</v>
      </c>
      <c r="E1851" s="253" t="s">
        <v>21</v>
      </c>
      <c r="F1851" s="254" t="s">
        <v>2465</v>
      </c>
      <c r="G1851" s="252"/>
      <c r="H1851" s="255">
        <v>20.015000000000001</v>
      </c>
      <c r="I1851" s="256"/>
      <c r="J1851" s="252"/>
      <c r="K1851" s="252"/>
      <c r="L1851" s="257"/>
      <c r="M1851" s="258"/>
      <c r="N1851" s="259"/>
      <c r="O1851" s="259"/>
      <c r="P1851" s="259"/>
      <c r="Q1851" s="259"/>
      <c r="R1851" s="259"/>
      <c r="S1851" s="259"/>
      <c r="T1851" s="260"/>
      <c r="AT1851" s="261" t="s">
        <v>195</v>
      </c>
      <c r="AU1851" s="261" t="s">
        <v>85</v>
      </c>
      <c r="AV1851" s="12" t="s">
        <v>85</v>
      </c>
      <c r="AW1851" s="12" t="s">
        <v>39</v>
      </c>
      <c r="AX1851" s="12" t="s">
        <v>76</v>
      </c>
      <c r="AY1851" s="261" t="s">
        <v>184</v>
      </c>
    </row>
    <row r="1852" s="12" customFormat="1">
      <c r="B1852" s="251"/>
      <c r="C1852" s="252"/>
      <c r="D1852" s="248" t="s">
        <v>195</v>
      </c>
      <c r="E1852" s="253" t="s">
        <v>21</v>
      </c>
      <c r="F1852" s="254" t="s">
        <v>2466</v>
      </c>
      <c r="G1852" s="252"/>
      <c r="H1852" s="255">
        <v>17.648</v>
      </c>
      <c r="I1852" s="256"/>
      <c r="J1852" s="252"/>
      <c r="K1852" s="252"/>
      <c r="L1852" s="257"/>
      <c r="M1852" s="258"/>
      <c r="N1852" s="259"/>
      <c r="O1852" s="259"/>
      <c r="P1852" s="259"/>
      <c r="Q1852" s="259"/>
      <c r="R1852" s="259"/>
      <c r="S1852" s="259"/>
      <c r="T1852" s="260"/>
      <c r="AT1852" s="261" t="s">
        <v>195</v>
      </c>
      <c r="AU1852" s="261" t="s">
        <v>85</v>
      </c>
      <c r="AV1852" s="12" t="s">
        <v>85</v>
      </c>
      <c r="AW1852" s="12" t="s">
        <v>39</v>
      </c>
      <c r="AX1852" s="12" t="s">
        <v>76</v>
      </c>
      <c r="AY1852" s="261" t="s">
        <v>184</v>
      </c>
    </row>
    <row r="1853" s="12" customFormat="1">
      <c r="B1853" s="251"/>
      <c r="C1853" s="252"/>
      <c r="D1853" s="248" t="s">
        <v>195</v>
      </c>
      <c r="E1853" s="253" t="s">
        <v>21</v>
      </c>
      <c r="F1853" s="254" t="s">
        <v>2467</v>
      </c>
      <c r="G1853" s="252"/>
      <c r="H1853" s="255">
        <v>18.251000000000001</v>
      </c>
      <c r="I1853" s="256"/>
      <c r="J1853" s="252"/>
      <c r="K1853" s="252"/>
      <c r="L1853" s="257"/>
      <c r="M1853" s="258"/>
      <c r="N1853" s="259"/>
      <c r="O1853" s="259"/>
      <c r="P1853" s="259"/>
      <c r="Q1853" s="259"/>
      <c r="R1853" s="259"/>
      <c r="S1853" s="259"/>
      <c r="T1853" s="260"/>
      <c r="AT1853" s="261" t="s">
        <v>195</v>
      </c>
      <c r="AU1853" s="261" t="s">
        <v>85</v>
      </c>
      <c r="AV1853" s="12" t="s">
        <v>85</v>
      </c>
      <c r="AW1853" s="12" t="s">
        <v>39</v>
      </c>
      <c r="AX1853" s="12" t="s">
        <v>76</v>
      </c>
      <c r="AY1853" s="261" t="s">
        <v>184</v>
      </c>
    </row>
    <row r="1854" s="12" customFormat="1">
      <c r="B1854" s="251"/>
      <c r="C1854" s="252"/>
      <c r="D1854" s="248" t="s">
        <v>195</v>
      </c>
      <c r="E1854" s="253" t="s">
        <v>21</v>
      </c>
      <c r="F1854" s="254" t="s">
        <v>2468</v>
      </c>
      <c r="G1854" s="252"/>
      <c r="H1854" s="255">
        <v>11.807</v>
      </c>
      <c r="I1854" s="256"/>
      <c r="J1854" s="252"/>
      <c r="K1854" s="252"/>
      <c r="L1854" s="257"/>
      <c r="M1854" s="258"/>
      <c r="N1854" s="259"/>
      <c r="O1854" s="259"/>
      <c r="P1854" s="259"/>
      <c r="Q1854" s="259"/>
      <c r="R1854" s="259"/>
      <c r="S1854" s="259"/>
      <c r="T1854" s="260"/>
      <c r="AT1854" s="261" t="s">
        <v>195</v>
      </c>
      <c r="AU1854" s="261" t="s">
        <v>85</v>
      </c>
      <c r="AV1854" s="12" t="s">
        <v>85</v>
      </c>
      <c r="AW1854" s="12" t="s">
        <v>39</v>
      </c>
      <c r="AX1854" s="12" t="s">
        <v>76</v>
      </c>
      <c r="AY1854" s="261" t="s">
        <v>184</v>
      </c>
    </row>
    <row r="1855" s="12" customFormat="1">
      <c r="B1855" s="251"/>
      <c r="C1855" s="252"/>
      <c r="D1855" s="248" t="s">
        <v>195</v>
      </c>
      <c r="E1855" s="253" t="s">
        <v>21</v>
      </c>
      <c r="F1855" s="254" t="s">
        <v>2469</v>
      </c>
      <c r="G1855" s="252"/>
      <c r="H1855" s="255">
        <v>10.435000000000001</v>
      </c>
      <c r="I1855" s="256"/>
      <c r="J1855" s="252"/>
      <c r="K1855" s="252"/>
      <c r="L1855" s="257"/>
      <c r="M1855" s="258"/>
      <c r="N1855" s="259"/>
      <c r="O1855" s="259"/>
      <c r="P1855" s="259"/>
      <c r="Q1855" s="259"/>
      <c r="R1855" s="259"/>
      <c r="S1855" s="259"/>
      <c r="T1855" s="260"/>
      <c r="AT1855" s="261" t="s">
        <v>195</v>
      </c>
      <c r="AU1855" s="261" t="s">
        <v>85</v>
      </c>
      <c r="AV1855" s="12" t="s">
        <v>85</v>
      </c>
      <c r="AW1855" s="12" t="s">
        <v>39</v>
      </c>
      <c r="AX1855" s="12" t="s">
        <v>76</v>
      </c>
      <c r="AY1855" s="261" t="s">
        <v>184</v>
      </c>
    </row>
    <row r="1856" s="14" customFormat="1">
      <c r="B1856" s="272"/>
      <c r="C1856" s="273"/>
      <c r="D1856" s="248" t="s">
        <v>195</v>
      </c>
      <c r="E1856" s="274" t="s">
        <v>21</v>
      </c>
      <c r="F1856" s="275" t="s">
        <v>211</v>
      </c>
      <c r="G1856" s="273"/>
      <c r="H1856" s="276">
        <v>178.97399999999999</v>
      </c>
      <c r="I1856" s="277"/>
      <c r="J1856" s="273"/>
      <c r="K1856" s="273"/>
      <c r="L1856" s="278"/>
      <c r="M1856" s="279"/>
      <c r="N1856" s="280"/>
      <c r="O1856" s="280"/>
      <c r="P1856" s="280"/>
      <c r="Q1856" s="280"/>
      <c r="R1856" s="280"/>
      <c r="S1856" s="280"/>
      <c r="T1856" s="281"/>
      <c r="AT1856" s="282" t="s">
        <v>195</v>
      </c>
      <c r="AU1856" s="282" t="s">
        <v>85</v>
      </c>
      <c r="AV1856" s="14" t="s">
        <v>191</v>
      </c>
      <c r="AW1856" s="14" t="s">
        <v>39</v>
      </c>
      <c r="AX1856" s="14" t="s">
        <v>83</v>
      </c>
      <c r="AY1856" s="282" t="s">
        <v>184</v>
      </c>
    </row>
    <row r="1857" s="1" customFormat="1" ht="16.5" customHeight="1">
      <c r="B1857" s="47"/>
      <c r="C1857" s="236" t="s">
        <v>2470</v>
      </c>
      <c r="D1857" s="236" t="s">
        <v>186</v>
      </c>
      <c r="E1857" s="237" t="s">
        <v>2471</v>
      </c>
      <c r="F1857" s="238" t="s">
        <v>2472</v>
      </c>
      <c r="G1857" s="239" t="s">
        <v>315</v>
      </c>
      <c r="H1857" s="240">
        <v>288.55000000000001</v>
      </c>
      <c r="I1857" s="241"/>
      <c r="J1857" s="242">
        <f>ROUND(I1857*H1857,2)</f>
        <v>0</v>
      </c>
      <c r="K1857" s="238" t="s">
        <v>190</v>
      </c>
      <c r="L1857" s="73"/>
      <c r="M1857" s="243" t="s">
        <v>21</v>
      </c>
      <c r="N1857" s="244" t="s">
        <v>47</v>
      </c>
      <c r="O1857" s="48"/>
      <c r="P1857" s="245">
        <f>O1857*H1857</f>
        <v>0</v>
      </c>
      <c r="Q1857" s="245">
        <v>0</v>
      </c>
      <c r="R1857" s="245">
        <f>Q1857*H1857</f>
        <v>0</v>
      </c>
      <c r="S1857" s="245">
        <v>0</v>
      </c>
      <c r="T1857" s="246">
        <f>S1857*H1857</f>
        <v>0</v>
      </c>
      <c r="AR1857" s="25" t="s">
        <v>284</v>
      </c>
      <c r="AT1857" s="25" t="s">
        <v>186</v>
      </c>
      <c r="AU1857" s="25" t="s">
        <v>85</v>
      </c>
      <c r="AY1857" s="25" t="s">
        <v>184</v>
      </c>
      <c r="BE1857" s="247">
        <f>IF(N1857="základní",J1857,0)</f>
        <v>0</v>
      </c>
      <c r="BF1857" s="247">
        <f>IF(N1857="snížená",J1857,0)</f>
        <v>0</v>
      </c>
      <c r="BG1857" s="247">
        <f>IF(N1857="zákl. přenesená",J1857,0)</f>
        <v>0</v>
      </c>
      <c r="BH1857" s="247">
        <f>IF(N1857="sníž. přenesená",J1857,0)</f>
        <v>0</v>
      </c>
      <c r="BI1857" s="247">
        <f>IF(N1857="nulová",J1857,0)</f>
        <v>0</v>
      </c>
      <c r="BJ1857" s="25" t="s">
        <v>83</v>
      </c>
      <c r="BK1857" s="247">
        <f>ROUND(I1857*H1857,2)</f>
        <v>0</v>
      </c>
      <c r="BL1857" s="25" t="s">
        <v>284</v>
      </c>
      <c r="BM1857" s="25" t="s">
        <v>2473</v>
      </c>
    </row>
    <row r="1858" s="1" customFormat="1">
      <c r="B1858" s="47"/>
      <c r="C1858" s="75"/>
      <c r="D1858" s="248" t="s">
        <v>193</v>
      </c>
      <c r="E1858" s="75"/>
      <c r="F1858" s="249" t="s">
        <v>2474</v>
      </c>
      <c r="G1858" s="75"/>
      <c r="H1858" s="75"/>
      <c r="I1858" s="204"/>
      <c r="J1858" s="75"/>
      <c r="K1858" s="75"/>
      <c r="L1858" s="73"/>
      <c r="M1858" s="250"/>
      <c r="N1858" s="48"/>
      <c r="O1858" s="48"/>
      <c r="P1858" s="48"/>
      <c r="Q1858" s="48"/>
      <c r="R1858" s="48"/>
      <c r="S1858" s="48"/>
      <c r="T1858" s="96"/>
      <c r="AT1858" s="25" t="s">
        <v>193</v>
      </c>
      <c r="AU1858" s="25" t="s">
        <v>85</v>
      </c>
    </row>
    <row r="1859" s="13" customFormat="1">
      <c r="B1859" s="262"/>
      <c r="C1859" s="263"/>
      <c r="D1859" s="248" t="s">
        <v>195</v>
      </c>
      <c r="E1859" s="264" t="s">
        <v>21</v>
      </c>
      <c r="F1859" s="265" t="s">
        <v>409</v>
      </c>
      <c r="G1859" s="263"/>
      <c r="H1859" s="264" t="s">
        <v>21</v>
      </c>
      <c r="I1859" s="266"/>
      <c r="J1859" s="263"/>
      <c r="K1859" s="263"/>
      <c r="L1859" s="267"/>
      <c r="M1859" s="268"/>
      <c r="N1859" s="269"/>
      <c r="O1859" s="269"/>
      <c r="P1859" s="269"/>
      <c r="Q1859" s="269"/>
      <c r="R1859" s="269"/>
      <c r="S1859" s="269"/>
      <c r="T1859" s="270"/>
      <c r="AT1859" s="271" t="s">
        <v>195</v>
      </c>
      <c r="AU1859" s="271" t="s">
        <v>85</v>
      </c>
      <c r="AV1859" s="13" t="s">
        <v>83</v>
      </c>
      <c r="AW1859" s="13" t="s">
        <v>39</v>
      </c>
      <c r="AX1859" s="13" t="s">
        <v>76</v>
      </c>
      <c r="AY1859" s="271" t="s">
        <v>184</v>
      </c>
    </row>
    <row r="1860" s="13" customFormat="1">
      <c r="B1860" s="262"/>
      <c r="C1860" s="263"/>
      <c r="D1860" s="248" t="s">
        <v>195</v>
      </c>
      <c r="E1860" s="264" t="s">
        <v>21</v>
      </c>
      <c r="F1860" s="265" t="s">
        <v>2475</v>
      </c>
      <c r="G1860" s="263"/>
      <c r="H1860" s="264" t="s">
        <v>21</v>
      </c>
      <c r="I1860" s="266"/>
      <c r="J1860" s="263"/>
      <c r="K1860" s="263"/>
      <c r="L1860" s="267"/>
      <c r="M1860" s="268"/>
      <c r="N1860" s="269"/>
      <c r="O1860" s="269"/>
      <c r="P1860" s="269"/>
      <c r="Q1860" s="269"/>
      <c r="R1860" s="269"/>
      <c r="S1860" s="269"/>
      <c r="T1860" s="270"/>
      <c r="AT1860" s="271" t="s">
        <v>195</v>
      </c>
      <c r="AU1860" s="271" t="s">
        <v>85</v>
      </c>
      <c r="AV1860" s="13" t="s">
        <v>83</v>
      </c>
      <c r="AW1860" s="13" t="s">
        <v>39</v>
      </c>
      <c r="AX1860" s="13" t="s">
        <v>76</v>
      </c>
      <c r="AY1860" s="271" t="s">
        <v>184</v>
      </c>
    </row>
    <row r="1861" s="12" customFormat="1">
      <c r="B1861" s="251"/>
      <c r="C1861" s="252"/>
      <c r="D1861" s="248" t="s">
        <v>195</v>
      </c>
      <c r="E1861" s="253" t="s">
        <v>21</v>
      </c>
      <c r="F1861" s="254" t="s">
        <v>710</v>
      </c>
      <c r="G1861" s="252"/>
      <c r="H1861" s="255">
        <v>29.530000000000001</v>
      </c>
      <c r="I1861" s="256"/>
      <c r="J1861" s="252"/>
      <c r="K1861" s="252"/>
      <c r="L1861" s="257"/>
      <c r="M1861" s="258"/>
      <c r="N1861" s="259"/>
      <c r="O1861" s="259"/>
      <c r="P1861" s="259"/>
      <c r="Q1861" s="259"/>
      <c r="R1861" s="259"/>
      <c r="S1861" s="259"/>
      <c r="T1861" s="260"/>
      <c r="AT1861" s="261" t="s">
        <v>195</v>
      </c>
      <c r="AU1861" s="261" t="s">
        <v>85</v>
      </c>
      <c r="AV1861" s="12" t="s">
        <v>85</v>
      </c>
      <c r="AW1861" s="12" t="s">
        <v>39</v>
      </c>
      <c r="AX1861" s="12" t="s">
        <v>76</v>
      </c>
      <c r="AY1861" s="261" t="s">
        <v>184</v>
      </c>
    </row>
    <row r="1862" s="12" customFormat="1">
      <c r="B1862" s="251"/>
      <c r="C1862" s="252"/>
      <c r="D1862" s="248" t="s">
        <v>195</v>
      </c>
      <c r="E1862" s="253" t="s">
        <v>21</v>
      </c>
      <c r="F1862" s="254" t="s">
        <v>2476</v>
      </c>
      <c r="G1862" s="252"/>
      <c r="H1862" s="255">
        <v>19.754999999999999</v>
      </c>
      <c r="I1862" s="256"/>
      <c r="J1862" s="252"/>
      <c r="K1862" s="252"/>
      <c r="L1862" s="257"/>
      <c r="M1862" s="258"/>
      <c r="N1862" s="259"/>
      <c r="O1862" s="259"/>
      <c r="P1862" s="259"/>
      <c r="Q1862" s="259"/>
      <c r="R1862" s="259"/>
      <c r="S1862" s="259"/>
      <c r="T1862" s="260"/>
      <c r="AT1862" s="261" t="s">
        <v>195</v>
      </c>
      <c r="AU1862" s="261" t="s">
        <v>85</v>
      </c>
      <c r="AV1862" s="12" t="s">
        <v>85</v>
      </c>
      <c r="AW1862" s="12" t="s">
        <v>39</v>
      </c>
      <c r="AX1862" s="12" t="s">
        <v>76</v>
      </c>
      <c r="AY1862" s="261" t="s">
        <v>184</v>
      </c>
    </row>
    <row r="1863" s="15" customFormat="1">
      <c r="B1863" s="293"/>
      <c r="C1863" s="294"/>
      <c r="D1863" s="248" t="s">
        <v>195</v>
      </c>
      <c r="E1863" s="295" t="s">
        <v>21</v>
      </c>
      <c r="F1863" s="296" t="s">
        <v>335</v>
      </c>
      <c r="G1863" s="294"/>
      <c r="H1863" s="297">
        <v>49.284999999999997</v>
      </c>
      <c r="I1863" s="298"/>
      <c r="J1863" s="294"/>
      <c r="K1863" s="294"/>
      <c r="L1863" s="299"/>
      <c r="M1863" s="300"/>
      <c r="N1863" s="301"/>
      <c r="O1863" s="301"/>
      <c r="P1863" s="301"/>
      <c r="Q1863" s="301"/>
      <c r="R1863" s="301"/>
      <c r="S1863" s="301"/>
      <c r="T1863" s="302"/>
      <c r="AT1863" s="303" t="s">
        <v>195</v>
      </c>
      <c r="AU1863" s="303" t="s">
        <v>85</v>
      </c>
      <c r="AV1863" s="15" t="s">
        <v>201</v>
      </c>
      <c r="AW1863" s="15" t="s">
        <v>39</v>
      </c>
      <c r="AX1863" s="15" t="s">
        <v>76</v>
      </c>
      <c r="AY1863" s="303" t="s">
        <v>184</v>
      </c>
    </row>
    <row r="1864" s="13" customFormat="1">
      <c r="B1864" s="262"/>
      <c r="C1864" s="263"/>
      <c r="D1864" s="248" t="s">
        <v>195</v>
      </c>
      <c r="E1864" s="264" t="s">
        <v>21</v>
      </c>
      <c r="F1864" s="265" t="s">
        <v>2477</v>
      </c>
      <c r="G1864" s="263"/>
      <c r="H1864" s="264" t="s">
        <v>21</v>
      </c>
      <c r="I1864" s="266"/>
      <c r="J1864" s="263"/>
      <c r="K1864" s="263"/>
      <c r="L1864" s="267"/>
      <c r="M1864" s="268"/>
      <c r="N1864" s="269"/>
      <c r="O1864" s="269"/>
      <c r="P1864" s="269"/>
      <c r="Q1864" s="269"/>
      <c r="R1864" s="269"/>
      <c r="S1864" s="269"/>
      <c r="T1864" s="270"/>
      <c r="AT1864" s="271" t="s">
        <v>195</v>
      </c>
      <c r="AU1864" s="271" t="s">
        <v>85</v>
      </c>
      <c r="AV1864" s="13" t="s">
        <v>83</v>
      </c>
      <c r="AW1864" s="13" t="s">
        <v>39</v>
      </c>
      <c r="AX1864" s="13" t="s">
        <v>76</v>
      </c>
      <c r="AY1864" s="271" t="s">
        <v>184</v>
      </c>
    </row>
    <row r="1865" s="12" customFormat="1">
      <c r="B1865" s="251"/>
      <c r="C1865" s="252"/>
      <c r="D1865" s="248" t="s">
        <v>195</v>
      </c>
      <c r="E1865" s="253" t="s">
        <v>21</v>
      </c>
      <c r="F1865" s="254" t="s">
        <v>2478</v>
      </c>
      <c r="G1865" s="252"/>
      <c r="H1865" s="255">
        <v>11.143000000000001</v>
      </c>
      <c r="I1865" s="256"/>
      <c r="J1865" s="252"/>
      <c r="K1865" s="252"/>
      <c r="L1865" s="257"/>
      <c r="M1865" s="258"/>
      <c r="N1865" s="259"/>
      <c r="O1865" s="259"/>
      <c r="P1865" s="259"/>
      <c r="Q1865" s="259"/>
      <c r="R1865" s="259"/>
      <c r="S1865" s="259"/>
      <c r="T1865" s="260"/>
      <c r="AT1865" s="261" t="s">
        <v>195</v>
      </c>
      <c r="AU1865" s="261" t="s">
        <v>85</v>
      </c>
      <c r="AV1865" s="12" t="s">
        <v>85</v>
      </c>
      <c r="AW1865" s="12" t="s">
        <v>39</v>
      </c>
      <c r="AX1865" s="12" t="s">
        <v>76</v>
      </c>
      <c r="AY1865" s="261" t="s">
        <v>184</v>
      </c>
    </row>
    <row r="1866" s="15" customFormat="1">
      <c r="B1866" s="293"/>
      <c r="C1866" s="294"/>
      <c r="D1866" s="248" t="s">
        <v>195</v>
      </c>
      <c r="E1866" s="295" t="s">
        <v>21</v>
      </c>
      <c r="F1866" s="296" t="s">
        <v>335</v>
      </c>
      <c r="G1866" s="294"/>
      <c r="H1866" s="297">
        <v>11.143000000000001</v>
      </c>
      <c r="I1866" s="298"/>
      <c r="J1866" s="294"/>
      <c r="K1866" s="294"/>
      <c r="L1866" s="299"/>
      <c r="M1866" s="300"/>
      <c r="N1866" s="301"/>
      <c r="O1866" s="301"/>
      <c r="P1866" s="301"/>
      <c r="Q1866" s="301"/>
      <c r="R1866" s="301"/>
      <c r="S1866" s="301"/>
      <c r="T1866" s="302"/>
      <c r="AT1866" s="303" t="s">
        <v>195</v>
      </c>
      <c r="AU1866" s="303" t="s">
        <v>85</v>
      </c>
      <c r="AV1866" s="15" t="s">
        <v>201</v>
      </c>
      <c r="AW1866" s="15" t="s">
        <v>39</v>
      </c>
      <c r="AX1866" s="15" t="s">
        <v>76</v>
      </c>
      <c r="AY1866" s="303" t="s">
        <v>184</v>
      </c>
    </row>
    <row r="1867" s="13" customFormat="1">
      <c r="B1867" s="262"/>
      <c r="C1867" s="263"/>
      <c r="D1867" s="248" t="s">
        <v>195</v>
      </c>
      <c r="E1867" s="264" t="s">
        <v>21</v>
      </c>
      <c r="F1867" s="265" t="s">
        <v>2479</v>
      </c>
      <c r="G1867" s="263"/>
      <c r="H1867" s="264" t="s">
        <v>21</v>
      </c>
      <c r="I1867" s="266"/>
      <c r="J1867" s="263"/>
      <c r="K1867" s="263"/>
      <c r="L1867" s="267"/>
      <c r="M1867" s="268"/>
      <c r="N1867" s="269"/>
      <c r="O1867" s="269"/>
      <c r="P1867" s="269"/>
      <c r="Q1867" s="269"/>
      <c r="R1867" s="269"/>
      <c r="S1867" s="269"/>
      <c r="T1867" s="270"/>
      <c r="AT1867" s="271" t="s">
        <v>195</v>
      </c>
      <c r="AU1867" s="271" t="s">
        <v>85</v>
      </c>
      <c r="AV1867" s="13" t="s">
        <v>83</v>
      </c>
      <c r="AW1867" s="13" t="s">
        <v>39</v>
      </c>
      <c r="AX1867" s="13" t="s">
        <v>76</v>
      </c>
      <c r="AY1867" s="271" t="s">
        <v>184</v>
      </c>
    </row>
    <row r="1868" s="12" customFormat="1">
      <c r="B1868" s="251"/>
      <c r="C1868" s="252"/>
      <c r="D1868" s="248" t="s">
        <v>195</v>
      </c>
      <c r="E1868" s="253" t="s">
        <v>21</v>
      </c>
      <c r="F1868" s="254" t="s">
        <v>2480</v>
      </c>
      <c r="G1868" s="252"/>
      <c r="H1868" s="255">
        <v>17.974</v>
      </c>
      <c r="I1868" s="256"/>
      <c r="J1868" s="252"/>
      <c r="K1868" s="252"/>
      <c r="L1868" s="257"/>
      <c r="M1868" s="258"/>
      <c r="N1868" s="259"/>
      <c r="O1868" s="259"/>
      <c r="P1868" s="259"/>
      <c r="Q1868" s="259"/>
      <c r="R1868" s="259"/>
      <c r="S1868" s="259"/>
      <c r="T1868" s="260"/>
      <c r="AT1868" s="261" t="s">
        <v>195</v>
      </c>
      <c r="AU1868" s="261" t="s">
        <v>85</v>
      </c>
      <c r="AV1868" s="12" t="s">
        <v>85</v>
      </c>
      <c r="AW1868" s="12" t="s">
        <v>39</v>
      </c>
      <c r="AX1868" s="12" t="s">
        <v>76</v>
      </c>
      <c r="AY1868" s="261" t="s">
        <v>184</v>
      </c>
    </row>
    <row r="1869" s="15" customFormat="1">
      <c r="B1869" s="293"/>
      <c r="C1869" s="294"/>
      <c r="D1869" s="248" t="s">
        <v>195</v>
      </c>
      <c r="E1869" s="295" t="s">
        <v>21</v>
      </c>
      <c r="F1869" s="296" t="s">
        <v>335</v>
      </c>
      <c r="G1869" s="294"/>
      <c r="H1869" s="297">
        <v>17.974</v>
      </c>
      <c r="I1869" s="298"/>
      <c r="J1869" s="294"/>
      <c r="K1869" s="294"/>
      <c r="L1869" s="299"/>
      <c r="M1869" s="300"/>
      <c r="N1869" s="301"/>
      <c r="O1869" s="301"/>
      <c r="P1869" s="301"/>
      <c r="Q1869" s="301"/>
      <c r="R1869" s="301"/>
      <c r="S1869" s="301"/>
      <c r="T1869" s="302"/>
      <c r="AT1869" s="303" t="s">
        <v>195</v>
      </c>
      <c r="AU1869" s="303" t="s">
        <v>85</v>
      </c>
      <c r="AV1869" s="15" t="s">
        <v>201</v>
      </c>
      <c r="AW1869" s="15" t="s">
        <v>39</v>
      </c>
      <c r="AX1869" s="15" t="s">
        <v>76</v>
      </c>
      <c r="AY1869" s="303" t="s">
        <v>184</v>
      </c>
    </row>
    <row r="1870" s="13" customFormat="1">
      <c r="B1870" s="262"/>
      <c r="C1870" s="263"/>
      <c r="D1870" s="248" t="s">
        <v>195</v>
      </c>
      <c r="E1870" s="264" t="s">
        <v>21</v>
      </c>
      <c r="F1870" s="265" t="s">
        <v>2481</v>
      </c>
      <c r="G1870" s="263"/>
      <c r="H1870" s="264" t="s">
        <v>21</v>
      </c>
      <c r="I1870" s="266"/>
      <c r="J1870" s="263"/>
      <c r="K1870" s="263"/>
      <c r="L1870" s="267"/>
      <c r="M1870" s="268"/>
      <c r="N1870" s="269"/>
      <c r="O1870" s="269"/>
      <c r="P1870" s="269"/>
      <c r="Q1870" s="269"/>
      <c r="R1870" s="269"/>
      <c r="S1870" s="269"/>
      <c r="T1870" s="270"/>
      <c r="AT1870" s="271" t="s">
        <v>195</v>
      </c>
      <c r="AU1870" s="271" t="s">
        <v>85</v>
      </c>
      <c r="AV1870" s="13" t="s">
        <v>83</v>
      </c>
      <c r="AW1870" s="13" t="s">
        <v>39</v>
      </c>
      <c r="AX1870" s="13" t="s">
        <v>76</v>
      </c>
      <c r="AY1870" s="271" t="s">
        <v>184</v>
      </c>
    </row>
    <row r="1871" s="12" customFormat="1">
      <c r="B1871" s="251"/>
      <c r="C1871" s="252"/>
      <c r="D1871" s="248" t="s">
        <v>195</v>
      </c>
      <c r="E1871" s="253" t="s">
        <v>21</v>
      </c>
      <c r="F1871" s="254" t="s">
        <v>2482</v>
      </c>
      <c r="G1871" s="252"/>
      <c r="H1871" s="255">
        <v>10.358000000000001</v>
      </c>
      <c r="I1871" s="256"/>
      <c r="J1871" s="252"/>
      <c r="K1871" s="252"/>
      <c r="L1871" s="257"/>
      <c r="M1871" s="258"/>
      <c r="N1871" s="259"/>
      <c r="O1871" s="259"/>
      <c r="P1871" s="259"/>
      <c r="Q1871" s="259"/>
      <c r="R1871" s="259"/>
      <c r="S1871" s="259"/>
      <c r="T1871" s="260"/>
      <c r="AT1871" s="261" t="s">
        <v>195</v>
      </c>
      <c r="AU1871" s="261" t="s">
        <v>85</v>
      </c>
      <c r="AV1871" s="12" t="s">
        <v>85</v>
      </c>
      <c r="AW1871" s="12" t="s">
        <v>39</v>
      </c>
      <c r="AX1871" s="12" t="s">
        <v>76</v>
      </c>
      <c r="AY1871" s="261" t="s">
        <v>184</v>
      </c>
    </row>
    <row r="1872" s="12" customFormat="1">
      <c r="B1872" s="251"/>
      <c r="C1872" s="252"/>
      <c r="D1872" s="248" t="s">
        <v>195</v>
      </c>
      <c r="E1872" s="253" t="s">
        <v>21</v>
      </c>
      <c r="F1872" s="254" t="s">
        <v>2483</v>
      </c>
      <c r="G1872" s="252"/>
      <c r="H1872" s="255">
        <v>2.4550000000000001</v>
      </c>
      <c r="I1872" s="256"/>
      <c r="J1872" s="252"/>
      <c r="K1872" s="252"/>
      <c r="L1872" s="257"/>
      <c r="M1872" s="258"/>
      <c r="N1872" s="259"/>
      <c r="O1872" s="259"/>
      <c r="P1872" s="259"/>
      <c r="Q1872" s="259"/>
      <c r="R1872" s="259"/>
      <c r="S1872" s="259"/>
      <c r="T1872" s="260"/>
      <c r="AT1872" s="261" t="s">
        <v>195</v>
      </c>
      <c r="AU1872" s="261" t="s">
        <v>85</v>
      </c>
      <c r="AV1872" s="12" t="s">
        <v>85</v>
      </c>
      <c r="AW1872" s="12" t="s">
        <v>39</v>
      </c>
      <c r="AX1872" s="12" t="s">
        <v>76</v>
      </c>
      <c r="AY1872" s="261" t="s">
        <v>184</v>
      </c>
    </row>
    <row r="1873" s="15" customFormat="1">
      <c r="B1873" s="293"/>
      <c r="C1873" s="294"/>
      <c r="D1873" s="248" t="s">
        <v>195</v>
      </c>
      <c r="E1873" s="295" t="s">
        <v>21</v>
      </c>
      <c r="F1873" s="296" t="s">
        <v>335</v>
      </c>
      <c r="G1873" s="294"/>
      <c r="H1873" s="297">
        <v>12.813000000000001</v>
      </c>
      <c r="I1873" s="298"/>
      <c r="J1873" s="294"/>
      <c r="K1873" s="294"/>
      <c r="L1873" s="299"/>
      <c r="M1873" s="300"/>
      <c r="N1873" s="301"/>
      <c r="O1873" s="301"/>
      <c r="P1873" s="301"/>
      <c r="Q1873" s="301"/>
      <c r="R1873" s="301"/>
      <c r="S1873" s="301"/>
      <c r="T1873" s="302"/>
      <c r="AT1873" s="303" t="s">
        <v>195</v>
      </c>
      <c r="AU1873" s="303" t="s">
        <v>85</v>
      </c>
      <c r="AV1873" s="15" t="s">
        <v>201</v>
      </c>
      <c r="AW1873" s="15" t="s">
        <v>39</v>
      </c>
      <c r="AX1873" s="15" t="s">
        <v>76</v>
      </c>
      <c r="AY1873" s="303" t="s">
        <v>184</v>
      </c>
    </row>
    <row r="1874" s="13" customFormat="1">
      <c r="B1874" s="262"/>
      <c r="C1874" s="263"/>
      <c r="D1874" s="248" t="s">
        <v>195</v>
      </c>
      <c r="E1874" s="264" t="s">
        <v>21</v>
      </c>
      <c r="F1874" s="265" t="s">
        <v>2484</v>
      </c>
      <c r="G1874" s="263"/>
      <c r="H1874" s="264" t="s">
        <v>21</v>
      </c>
      <c r="I1874" s="266"/>
      <c r="J1874" s="263"/>
      <c r="K1874" s="263"/>
      <c r="L1874" s="267"/>
      <c r="M1874" s="268"/>
      <c r="N1874" s="269"/>
      <c r="O1874" s="269"/>
      <c r="P1874" s="269"/>
      <c r="Q1874" s="269"/>
      <c r="R1874" s="269"/>
      <c r="S1874" s="269"/>
      <c r="T1874" s="270"/>
      <c r="AT1874" s="271" t="s">
        <v>195</v>
      </c>
      <c r="AU1874" s="271" t="s">
        <v>85</v>
      </c>
      <c r="AV1874" s="13" t="s">
        <v>83</v>
      </c>
      <c r="AW1874" s="13" t="s">
        <v>39</v>
      </c>
      <c r="AX1874" s="13" t="s">
        <v>76</v>
      </c>
      <c r="AY1874" s="271" t="s">
        <v>184</v>
      </c>
    </row>
    <row r="1875" s="12" customFormat="1">
      <c r="B1875" s="251"/>
      <c r="C1875" s="252"/>
      <c r="D1875" s="248" t="s">
        <v>195</v>
      </c>
      <c r="E1875" s="253" t="s">
        <v>21</v>
      </c>
      <c r="F1875" s="254" t="s">
        <v>2485</v>
      </c>
      <c r="G1875" s="252"/>
      <c r="H1875" s="255">
        <v>17.728000000000002</v>
      </c>
      <c r="I1875" s="256"/>
      <c r="J1875" s="252"/>
      <c r="K1875" s="252"/>
      <c r="L1875" s="257"/>
      <c r="M1875" s="258"/>
      <c r="N1875" s="259"/>
      <c r="O1875" s="259"/>
      <c r="P1875" s="259"/>
      <c r="Q1875" s="259"/>
      <c r="R1875" s="259"/>
      <c r="S1875" s="259"/>
      <c r="T1875" s="260"/>
      <c r="AT1875" s="261" t="s">
        <v>195</v>
      </c>
      <c r="AU1875" s="261" t="s">
        <v>85</v>
      </c>
      <c r="AV1875" s="12" t="s">
        <v>85</v>
      </c>
      <c r="AW1875" s="12" t="s">
        <v>39</v>
      </c>
      <c r="AX1875" s="12" t="s">
        <v>76</v>
      </c>
      <c r="AY1875" s="261" t="s">
        <v>184</v>
      </c>
    </row>
    <row r="1876" s="15" customFormat="1">
      <c r="B1876" s="293"/>
      <c r="C1876" s="294"/>
      <c r="D1876" s="248" t="s">
        <v>195</v>
      </c>
      <c r="E1876" s="295" t="s">
        <v>21</v>
      </c>
      <c r="F1876" s="296" t="s">
        <v>335</v>
      </c>
      <c r="G1876" s="294"/>
      <c r="H1876" s="297">
        <v>17.728000000000002</v>
      </c>
      <c r="I1876" s="298"/>
      <c r="J1876" s="294"/>
      <c r="K1876" s="294"/>
      <c r="L1876" s="299"/>
      <c r="M1876" s="300"/>
      <c r="N1876" s="301"/>
      <c r="O1876" s="301"/>
      <c r="P1876" s="301"/>
      <c r="Q1876" s="301"/>
      <c r="R1876" s="301"/>
      <c r="S1876" s="301"/>
      <c r="T1876" s="302"/>
      <c r="AT1876" s="303" t="s">
        <v>195</v>
      </c>
      <c r="AU1876" s="303" t="s">
        <v>85</v>
      </c>
      <c r="AV1876" s="15" t="s">
        <v>201</v>
      </c>
      <c r="AW1876" s="15" t="s">
        <v>39</v>
      </c>
      <c r="AX1876" s="15" t="s">
        <v>76</v>
      </c>
      <c r="AY1876" s="303" t="s">
        <v>184</v>
      </c>
    </row>
    <row r="1877" s="13" customFormat="1">
      <c r="B1877" s="262"/>
      <c r="C1877" s="263"/>
      <c r="D1877" s="248" t="s">
        <v>195</v>
      </c>
      <c r="E1877" s="264" t="s">
        <v>21</v>
      </c>
      <c r="F1877" s="265" t="s">
        <v>2486</v>
      </c>
      <c r="G1877" s="263"/>
      <c r="H1877" s="264" t="s">
        <v>21</v>
      </c>
      <c r="I1877" s="266"/>
      <c r="J1877" s="263"/>
      <c r="K1877" s="263"/>
      <c r="L1877" s="267"/>
      <c r="M1877" s="268"/>
      <c r="N1877" s="269"/>
      <c r="O1877" s="269"/>
      <c r="P1877" s="269"/>
      <c r="Q1877" s="269"/>
      <c r="R1877" s="269"/>
      <c r="S1877" s="269"/>
      <c r="T1877" s="270"/>
      <c r="AT1877" s="271" t="s">
        <v>195</v>
      </c>
      <c r="AU1877" s="271" t="s">
        <v>85</v>
      </c>
      <c r="AV1877" s="13" t="s">
        <v>83</v>
      </c>
      <c r="AW1877" s="13" t="s">
        <v>39</v>
      </c>
      <c r="AX1877" s="13" t="s">
        <v>76</v>
      </c>
      <c r="AY1877" s="271" t="s">
        <v>184</v>
      </c>
    </row>
    <row r="1878" s="12" customFormat="1">
      <c r="B1878" s="251"/>
      <c r="C1878" s="252"/>
      <c r="D1878" s="248" t="s">
        <v>195</v>
      </c>
      <c r="E1878" s="253" t="s">
        <v>21</v>
      </c>
      <c r="F1878" s="254" t="s">
        <v>712</v>
      </c>
      <c r="G1878" s="252"/>
      <c r="H1878" s="255">
        <v>4.5700000000000003</v>
      </c>
      <c r="I1878" s="256"/>
      <c r="J1878" s="252"/>
      <c r="K1878" s="252"/>
      <c r="L1878" s="257"/>
      <c r="M1878" s="258"/>
      <c r="N1878" s="259"/>
      <c r="O1878" s="259"/>
      <c r="P1878" s="259"/>
      <c r="Q1878" s="259"/>
      <c r="R1878" s="259"/>
      <c r="S1878" s="259"/>
      <c r="T1878" s="260"/>
      <c r="AT1878" s="261" t="s">
        <v>195</v>
      </c>
      <c r="AU1878" s="261" t="s">
        <v>85</v>
      </c>
      <c r="AV1878" s="12" t="s">
        <v>85</v>
      </c>
      <c r="AW1878" s="12" t="s">
        <v>39</v>
      </c>
      <c r="AX1878" s="12" t="s">
        <v>76</v>
      </c>
      <c r="AY1878" s="261" t="s">
        <v>184</v>
      </c>
    </row>
    <row r="1879" s="15" customFormat="1">
      <c r="B1879" s="293"/>
      <c r="C1879" s="294"/>
      <c r="D1879" s="248" t="s">
        <v>195</v>
      </c>
      <c r="E1879" s="295" t="s">
        <v>21</v>
      </c>
      <c r="F1879" s="296" t="s">
        <v>335</v>
      </c>
      <c r="G1879" s="294"/>
      <c r="H1879" s="297">
        <v>4.5700000000000003</v>
      </c>
      <c r="I1879" s="298"/>
      <c r="J1879" s="294"/>
      <c r="K1879" s="294"/>
      <c r="L1879" s="299"/>
      <c r="M1879" s="300"/>
      <c r="N1879" s="301"/>
      <c r="O1879" s="301"/>
      <c r="P1879" s="301"/>
      <c r="Q1879" s="301"/>
      <c r="R1879" s="301"/>
      <c r="S1879" s="301"/>
      <c r="T1879" s="302"/>
      <c r="AT1879" s="303" t="s">
        <v>195</v>
      </c>
      <c r="AU1879" s="303" t="s">
        <v>85</v>
      </c>
      <c r="AV1879" s="15" t="s">
        <v>201</v>
      </c>
      <c r="AW1879" s="15" t="s">
        <v>39</v>
      </c>
      <c r="AX1879" s="15" t="s">
        <v>76</v>
      </c>
      <c r="AY1879" s="303" t="s">
        <v>184</v>
      </c>
    </row>
    <row r="1880" s="13" customFormat="1">
      <c r="B1880" s="262"/>
      <c r="C1880" s="263"/>
      <c r="D1880" s="248" t="s">
        <v>195</v>
      </c>
      <c r="E1880" s="264" t="s">
        <v>21</v>
      </c>
      <c r="F1880" s="265" t="s">
        <v>2487</v>
      </c>
      <c r="G1880" s="263"/>
      <c r="H1880" s="264" t="s">
        <v>21</v>
      </c>
      <c r="I1880" s="266"/>
      <c r="J1880" s="263"/>
      <c r="K1880" s="263"/>
      <c r="L1880" s="267"/>
      <c r="M1880" s="268"/>
      <c r="N1880" s="269"/>
      <c r="O1880" s="269"/>
      <c r="P1880" s="269"/>
      <c r="Q1880" s="269"/>
      <c r="R1880" s="269"/>
      <c r="S1880" s="269"/>
      <c r="T1880" s="270"/>
      <c r="AT1880" s="271" t="s">
        <v>195</v>
      </c>
      <c r="AU1880" s="271" t="s">
        <v>85</v>
      </c>
      <c r="AV1880" s="13" t="s">
        <v>83</v>
      </c>
      <c r="AW1880" s="13" t="s">
        <v>39</v>
      </c>
      <c r="AX1880" s="13" t="s">
        <v>76</v>
      </c>
      <c r="AY1880" s="271" t="s">
        <v>184</v>
      </c>
    </row>
    <row r="1881" s="12" customFormat="1">
      <c r="B1881" s="251"/>
      <c r="C1881" s="252"/>
      <c r="D1881" s="248" t="s">
        <v>195</v>
      </c>
      <c r="E1881" s="253" t="s">
        <v>21</v>
      </c>
      <c r="F1881" s="254" t="s">
        <v>713</v>
      </c>
      <c r="G1881" s="252"/>
      <c r="H1881" s="255">
        <v>4.5999999999999996</v>
      </c>
      <c r="I1881" s="256"/>
      <c r="J1881" s="252"/>
      <c r="K1881" s="252"/>
      <c r="L1881" s="257"/>
      <c r="M1881" s="258"/>
      <c r="N1881" s="259"/>
      <c r="O1881" s="259"/>
      <c r="P1881" s="259"/>
      <c r="Q1881" s="259"/>
      <c r="R1881" s="259"/>
      <c r="S1881" s="259"/>
      <c r="T1881" s="260"/>
      <c r="AT1881" s="261" t="s">
        <v>195</v>
      </c>
      <c r="AU1881" s="261" t="s">
        <v>85</v>
      </c>
      <c r="AV1881" s="12" t="s">
        <v>85</v>
      </c>
      <c r="AW1881" s="12" t="s">
        <v>39</v>
      </c>
      <c r="AX1881" s="12" t="s">
        <v>76</v>
      </c>
      <c r="AY1881" s="261" t="s">
        <v>184</v>
      </c>
    </row>
    <row r="1882" s="15" customFormat="1">
      <c r="B1882" s="293"/>
      <c r="C1882" s="294"/>
      <c r="D1882" s="248" t="s">
        <v>195</v>
      </c>
      <c r="E1882" s="295" t="s">
        <v>21</v>
      </c>
      <c r="F1882" s="296" t="s">
        <v>335</v>
      </c>
      <c r="G1882" s="294"/>
      <c r="H1882" s="297">
        <v>4.5999999999999996</v>
      </c>
      <c r="I1882" s="298"/>
      <c r="J1882" s="294"/>
      <c r="K1882" s="294"/>
      <c r="L1882" s="299"/>
      <c r="M1882" s="300"/>
      <c r="N1882" s="301"/>
      <c r="O1882" s="301"/>
      <c r="P1882" s="301"/>
      <c r="Q1882" s="301"/>
      <c r="R1882" s="301"/>
      <c r="S1882" s="301"/>
      <c r="T1882" s="302"/>
      <c r="AT1882" s="303" t="s">
        <v>195</v>
      </c>
      <c r="AU1882" s="303" t="s">
        <v>85</v>
      </c>
      <c r="AV1882" s="15" t="s">
        <v>201</v>
      </c>
      <c r="AW1882" s="15" t="s">
        <v>39</v>
      </c>
      <c r="AX1882" s="15" t="s">
        <v>76</v>
      </c>
      <c r="AY1882" s="303" t="s">
        <v>184</v>
      </c>
    </row>
    <row r="1883" s="13" customFormat="1">
      <c r="B1883" s="262"/>
      <c r="C1883" s="263"/>
      <c r="D1883" s="248" t="s">
        <v>195</v>
      </c>
      <c r="E1883" s="264" t="s">
        <v>21</v>
      </c>
      <c r="F1883" s="265" t="s">
        <v>395</v>
      </c>
      <c r="G1883" s="263"/>
      <c r="H1883" s="264" t="s">
        <v>21</v>
      </c>
      <c r="I1883" s="266"/>
      <c r="J1883" s="263"/>
      <c r="K1883" s="263"/>
      <c r="L1883" s="267"/>
      <c r="M1883" s="268"/>
      <c r="N1883" s="269"/>
      <c r="O1883" s="269"/>
      <c r="P1883" s="269"/>
      <c r="Q1883" s="269"/>
      <c r="R1883" s="269"/>
      <c r="S1883" s="269"/>
      <c r="T1883" s="270"/>
      <c r="AT1883" s="271" t="s">
        <v>195</v>
      </c>
      <c r="AU1883" s="271" t="s">
        <v>85</v>
      </c>
      <c r="AV1883" s="13" t="s">
        <v>83</v>
      </c>
      <c r="AW1883" s="13" t="s">
        <v>39</v>
      </c>
      <c r="AX1883" s="13" t="s">
        <v>76</v>
      </c>
      <c r="AY1883" s="271" t="s">
        <v>184</v>
      </c>
    </row>
    <row r="1884" s="13" customFormat="1">
      <c r="B1884" s="262"/>
      <c r="C1884" s="263"/>
      <c r="D1884" s="248" t="s">
        <v>195</v>
      </c>
      <c r="E1884" s="264" t="s">
        <v>21</v>
      </c>
      <c r="F1884" s="265" t="s">
        <v>2488</v>
      </c>
      <c r="G1884" s="263"/>
      <c r="H1884" s="264" t="s">
        <v>21</v>
      </c>
      <c r="I1884" s="266"/>
      <c r="J1884" s="263"/>
      <c r="K1884" s="263"/>
      <c r="L1884" s="267"/>
      <c r="M1884" s="268"/>
      <c r="N1884" s="269"/>
      <c r="O1884" s="269"/>
      <c r="P1884" s="269"/>
      <c r="Q1884" s="269"/>
      <c r="R1884" s="269"/>
      <c r="S1884" s="269"/>
      <c r="T1884" s="270"/>
      <c r="AT1884" s="271" t="s">
        <v>195</v>
      </c>
      <c r="AU1884" s="271" t="s">
        <v>85</v>
      </c>
      <c r="AV1884" s="13" t="s">
        <v>83</v>
      </c>
      <c r="AW1884" s="13" t="s">
        <v>39</v>
      </c>
      <c r="AX1884" s="13" t="s">
        <v>76</v>
      </c>
      <c r="AY1884" s="271" t="s">
        <v>184</v>
      </c>
    </row>
    <row r="1885" s="12" customFormat="1">
      <c r="B1885" s="251"/>
      <c r="C1885" s="252"/>
      <c r="D1885" s="248" t="s">
        <v>195</v>
      </c>
      <c r="E1885" s="253" t="s">
        <v>21</v>
      </c>
      <c r="F1885" s="254" t="s">
        <v>2489</v>
      </c>
      <c r="G1885" s="252"/>
      <c r="H1885" s="255">
        <v>18.82</v>
      </c>
      <c r="I1885" s="256"/>
      <c r="J1885" s="252"/>
      <c r="K1885" s="252"/>
      <c r="L1885" s="257"/>
      <c r="M1885" s="258"/>
      <c r="N1885" s="259"/>
      <c r="O1885" s="259"/>
      <c r="P1885" s="259"/>
      <c r="Q1885" s="259"/>
      <c r="R1885" s="259"/>
      <c r="S1885" s="259"/>
      <c r="T1885" s="260"/>
      <c r="AT1885" s="261" t="s">
        <v>195</v>
      </c>
      <c r="AU1885" s="261" t="s">
        <v>85</v>
      </c>
      <c r="AV1885" s="12" t="s">
        <v>85</v>
      </c>
      <c r="AW1885" s="12" t="s">
        <v>39</v>
      </c>
      <c r="AX1885" s="12" t="s">
        <v>76</v>
      </c>
      <c r="AY1885" s="261" t="s">
        <v>184</v>
      </c>
    </row>
    <row r="1886" s="12" customFormat="1">
      <c r="B1886" s="251"/>
      <c r="C1886" s="252"/>
      <c r="D1886" s="248" t="s">
        <v>195</v>
      </c>
      <c r="E1886" s="253" t="s">
        <v>21</v>
      </c>
      <c r="F1886" s="254" t="s">
        <v>2490</v>
      </c>
      <c r="G1886" s="252"/>
      <c r="H1886" s="255">
        <v>23.300000000000001</v>
      </c>
      <c r="I1886" s="256"/>
      <c r="J1886" s="252"/>
      <c r="K1886" s="252"/>
      <c r="L1886" s="257"/>
      <c r="M1886" s="258"/>
      <c r="N1886" s="259"/>
      <c r="O1886" s="259"/>
      <c r="P1886" s="259"/>
      <c r="Q1886" s="259"/>
      <c r="R1886" s="259"/>
      <c r="S1886" s="259"/>
      <c r="T1886" s="260"/>
      <c r="AT1886" s="261" t="s">
        <v>195</v>
      </c>
      <c r="AU1886" s="261" t="s">
        <v>85</v>
      </c>
      <c r="AV1886" s="12" t="s">
        <v>85</v>
      </c>
      <c r="AW1886" s="12" t="s">
        <v>39</v>
      </c>
      <c r="AX1886" s="12" t="s">
        <v>76</v>
      </c>
      <c r="AY1886" s="261" t="s">
        <v>184</v>
      </c>
    </row>
    <row r="1887" s="12" customFormat="1">
      <c r="B1887" s="251"/>
      <c r="C1887" s="252"/>
      <c r="D1887" s="248" t="s">
        <v>195</v>
      </c>
      <c r="E1887" s="253" t="s">
        <v>21</v>
      </c>
      <c r="F1887" s="254" t="s">
        <v>2491</v>
      </c>
      <c r="G1887" s="252"/>
      <c r="H1887" s="255">
        <v>19.920000000000002</v>
      </c>
      <c r="I1887" s="256"/>
      <c r="J1887" s="252"/>
      <c r="K1887" s="252"/>
      <c r="L1887" s="257"/>
      <c r="M1887" s="258"/>
      <c r="N1887" s="259"/>
      <c r="O1887" s="259"/>
      <c r="P1887" s="259"/>
      <c r="Q1887" s="259"/>
      <c r="R1887" s="259"/>
      <c r="S1887" s="259"/>
      <c r="T1887" s="260"/>
      <c r="AT1887" s="261" t="s">
        <v>195</v>
      </c>
      <c r="AU1887" s="261" t="s">
        <v>85</v>
      </c>
      <c r="AV1887" s="12" t="s">
        <v>85</v>
      </c>
      <c r="AW1887" s="12" t="s">
        <v>39</v>
      </c>
      <c r="AX1887" s="12" t="s">
        <v>76</v>
      </c>
      <c r="AY1887" s="261" t="s">
        <v>184</v>
      </c>
    </row>
    <row r="1888" s="12" customFormat="1">
      <c r="B1888" s="251"/>
      <c r="C1888" s="252"/>
      <c r="D1888" s="248" t="s">
        <v>195</v>
      </c>
      <c r="E1888" s="253" t="s">
        <v>21</v>
      </c>
      <c r="F1888" s="254" t="s">
        <v>2492</v>
      </c>
      <c r="G1888" s="252"/>
      <c r="H1888" s="255">
        <v>5.04</v>
      </c>
      <c r="I1888" s="256"/>
      <c r="J1888" s="252"/>
      <c r="K1888" s="252"/>
      <c r="L1888" s="257"/>
      <c r="M1888" s="258"/>
      <c r="N1888" s="259"/>
      <c r="O1888" s="259"/>
      <c r="P1888" s="259"/>
      <c r="Q1888" s="259"/>
      <c r="R1888" s="259"/>
      <c r="S1888" s="259"/>
      <c r="T1888" s="260"/>
      <c r="AT1888" s="261" t="s">
        <v>195</v>
      </c>
      <c r="AU1888" s="261" t="s">
        <v>85</v>
      </c>
      <c r="AV1888" s="12" t="s">
        <v>85</v>
      </c>
      <c r="AW1888" s="12" t="s">
        <v>39</v>
      </c>
      <c r="AX1888" s="12" t="s">
        <v>76</v>
      </c>
      <c r="AY1888" s="261" t="s">
        <v>184</v>
      </c>
    </row>
    <row r="1889" s="12" customFormat="1">
      <c r="B1889" s="251"/>
      <c r="C1889" s="252"/>
      <c r="D1889" s="248" t="s">
        <v>195</v>
      </c>
      <c r="E1889" s="253" t="s">
        <v>21</v>
      </c>
      <c r="F1889" s="254" t="s">
        <v>2493</v>
      </c>
      <c r="G1889" s="252"/>
      <c r="H1889" s="255">
        <v>14.300000000000001</v>
      </c>
      <c r="I1889" s="256"/>
      <c r="J1889" s="252"/>
      <c r="K1889" s="252"/>
      <c r="L1889" s="257"/>
      <c r="M1889" s="258"/>
      <c r="N1889" s="259"/>
      <c r="O1889" s="259"/>
      <c r="P1889" s="259"/>
      <c r="Q1889" s="259"/>
      <c r="R1889" s="259"/>
      <c r="S1889" s="259"/>
      <c r="T1889" s="260"/>
      <c r="AT1889" s="261" t="s">
        <v>195</v>
      </c>
      <c r="AU1889" s="261" t="s">
        <v>85</v>
      </c>
      <c r="AV1889" s="12" t="s">
        <v>85</v>
      </c>
      <c r="AW1889" s="12" t="s">
        <v>39</v>
      </c>
      <c r="AX1889" s="12" t="s">
        <v>76</v>
      </c>
      <c r="AY1889" s="261" t="s">
        <v>184</v>
      </c>
    </row>
    <row r="1890" s="12" customFormat="1">
      <c r="B1890" s="251"/>
      <c r="C1890" s="252"/>
      <c r="D1890" s="248" t="s">
        <v>195</v>
      </c>
      <c r="E1890" s="253" t="s">
        <v>21</v>
      </c>
      <c r="F1890" s="254" t="s">
        <v>2494</v>
      </c>
      <c r="G1890" s="252"/>
      <c r="H1890" s="255">
        <v>2.802</v>
      </c>
      <c r="I1890" s="256"/>
      <c r="J1890" s="252"/>
      <c r="K1890" s="252"/>
      <c r="L1890" s="257"/>
      <c r="M1890" s="258"/>
      <c r="N1890" s="259"/>
      <c r="O1890" s="259"/>
      <c r="P1890" s="259"/>
      <c r="Q1890" s="259"/>
      <c r="R1890" s="259"/>
      <c r="S1890" s="259"/>
      <c r="T1890" s="260"/>
      <c r="AT1890" s="261" t="s">
        <v>195</v>
      </c>
      <c r="AU1890" s="261" t="s">
        <v>85</v>
      </c>
      <c r="AV1890" s="12" t="s">
        <v>85</v>
      </c>
      <c r="AW1890" s="12" t="s">
        <v>39</v>
      </c>
      <c r="AX1890" s="12" t="s">
        <v>76</v>
      </c>
      <c r="AY1890" s="261" t="s">
        <v>184</v>
      </c>
    </row>
    <row r="1891" s="12" customFormat="1">
      <c r="B1891" s="251"/>
      <c r="C1891" s="252"/>
      <c r="D1891" s="248" t="s">
        <v>195</v>
      </c>
      <c r="E1891" s="253" t="s">
        <v>21</v>
      </c>
      <c r="F1891" s="254" t="s">
        <v>2495</v>
      </c>
      <c r="G1891" s="252"/>
      <c r="H1891" s="255">
        <v>7.1600000000000001</v>
      </c>
      <c r="I1891" s="256"/>
      <c r="J1891" s="252"/>
      <c r="K1891" s="252"/>
      <c r="L1891" s="257"/>
      <c r="M1891" s="258"/>
      <c r="N1891" s="259"/>
      <c r="O1891" s="259"/>
      <c r="P1891" s="259"/>
      <c r="Q1891" s="259"/>
      <c r="R1891" s="259"/>
      <c r="S1891" s="259"/>
      <c r="T1891" s="260"/>
      <c r="AT1891" s="261" t="s">
        <v>195</v>
      </c>
      <c r="AU1891" s="261" t="s">
        <v>85</v>
      </c>
      <c r="AV1891" s="12" t="s">
        <v>85</v>
      </c>
      <c r="AW1891" s="12" t="s">
        <v>39</v>
      </c>
      <c r="AX1891" s="12" t="s">
        <v>76</v>
      </c>
      <c r="AY1891" s="261" t="s">
        <v>184</v>
      </c>
    </row>
    <row r="1892" s="15" customFormat="1">
      <c r="B1892" s="293"/>
      <c r="C1892" s="294"/>
      <c r="D1892" s="248" t="s">
        <v>195</v>
      </c>
      <c r="E1892" s="295" t="s">
        <v>21</v>
      </c>
      <c r="F1892" s="296" t="s">
        <v>335</v>
      </c>
      <c r="G1892" s="294"/>
      <c r="H1892" s="297">
        <v>91.341999999999999</v>
      </c>
      <c r="I1892" s="298"/>
      <c r="J1892" s="294"/>
      <c r="K1892" s="294"/>
      <c r="L1892" s="299"/>
      <c r="M1892" s="300"/>
      <c r="N1892" s="301"/>
      <c r="O1892" s="301"/>
      <c r="P1892" s="301"/>
      <c r="Q1892" s="301"/>
      <c r="R1892" s="301"/>
      <c r="S1892" s="301"/>
      <c r="T1892" s="302"/>
      <c r="AT1892" s="303" t="s">
        <v>195</v>
      </c>
      <c r="AU1892" s="303" t="s">
        <v>85</v>
      </c>
      <c r="AV1892" s="15" t="s">
        <v>201</v>
      </c>
      <c r="AW1892" s="15" t="s">
        <v>39</v>
      </c>
      <c r="AX1892" s="15" t="s">
        <v>76</v>
      </c>
      <c r="AY1892" s="303" t="s">
        <v>184</v>
      </c>
    </row>
    <row r="1893" s="13" customFormat="1">
      <c r="B1893" s="262"/>
      <c r="C1893" s="263"/>
      <c r="D1893" s="248" t="s">
        <v>195</v>
      </c>
      <c r="E1893" s="264" t="s">
        <v>21</v>
      </c>
      <c r="F1893" s="265" t="s">
        <v>412</v>
      </c>
      <c r="G1893" s="263"/>
      <c r="H1893" s="264" t="s">
        <v>21</v>
      </c>
      <c r="I1893" s="266"/>
      <c r="J1893" s="263"/>
      <c r="K1893" s="263"/>
      <c r="L1893" s="267"/>
      <c r="M1893" s="268"/>
      <c r="N1893" s="269"/>
      <c r="O1893" s="269"/>
      <c r="P1893" s="269"/>
      <c r="Q1893" s="269"/>
      <c r="R1893" s="269"/>
      <c r="S1893" s="269"/>
      <c r="T1893" s="270"/>
      <c r="AT1893" s="271" t="s">
        <v>195</v>
      </c>
      <c r="AU1893" s="271" t="s">
        <v>85</v>
      </c>
      <c r="AV1893" s="13" t="s">
        <v>83</v>
      </c>
      <c r="AW1893" s="13" t="s">
        <v>39</v>
      </c>
      <c r="AX1893" s="13" t="s">
        <v>76</v>
      </c>
      <c r="AY1893" s="271" t="s">
        <v>184</v>
      </c>
    </row>
    <row r="1894" s="13" customFormat="1">
      <c r="B1894" s="262"/>
      <c r="C1894" s="263"/>
      <c r="D1894" s="248" t="s">
        <v>195</v>
      </c>
      <c r="E1894" s="264" t="s">
        <v>21</v>
      </c>
      <c r="F1894" s="265" t="s">
        <v>2496</v>
      </c>
      <c r="G1894" s="263"/>
      <c r="H1894" s="264" t="s">
        <v>21</v>
      </c>
      <c r="I1894" s="266"/>
      <c r="J1894" s="263"/>
      <c r="K1894" s="263"/>
      <c r="L1894" s="267"/>
      <c r="M1894" s="268"/>
      <c r="N1894" s="269"/>
      <c r="O1894" s="269"/>
      <c r="P1894" s="269"/>
      <c r="Q1894" s="269"/>
      <c r="R1894" s="269"/>
      <c r="S1894" s="269"/>
      <c r="T1894" s="270"/>
      <c r="AT1894" s="271" t="s">
        <v>195</v>
      </c>
      <c r="AU1894" s="271" t="s">
        <v>85</v>
      </c>
      <c r="AV1894" s="13" t="s">
        <v>83</v>
      </c>
      <c r="AW1894" s="13" t="s">
        <v>39</v>
      </c>
      <c r="AX1894" s="13" t="s">
        <v>76</v>
      </c>
      <c r="AY1894" s="271" t="s">
        <v>184</v>
      </c>
    </row>
    <row r="1895" s="12" customFormat="1">
      <c r="B1895" s="251"/>
      <c r="C1895" s="252"/>
      <c r="D1895" s="248" t="s">
        <v>195</v>
      </c>
      <c r="E1895" s="253" t="s">
        <v>21</v>
      </c>
      <c r="F1895" s="254" t="s">
        <v>2497</v>
      </c>
      <c r="G1895" s="252"/>
      <c r="H1895" s="255">
        <v>79.094999999999999</v>
      </c>
      <c r="I1895" s="256"/>
      <c r="J1895" s="252"/>
      <c r="K1895" s="252"/>
      <c r="L1895" s="257"/>
      <c r="M1895" s="258"/>
      <c r="N1895" s="259"/>
      <c r="O1895" s="259"/>
      <c r="P1895" s="259"/>
      <c r="Q1895" s="259"/>
      <c r="R1895" s="259"/>
      <c r="S1895" s="259"/>
      <c r="T1895" s="260"/>
      <c r="AT1895" s="261" t="s">
        <v>195</v>
      </c>
      <c r="AU1895" s="261" t="s">
        <v>85</v>
      </c>
      <c r="AV1895" s="12" t="s">
        <v>85</v>
      </c>
      <c r="AW1895" s="12" t="s">
        <v>39</v>
      </c>
      <c r="AX1895" s="12" t="s">
        <v>76</v>
      </c>
      <c r="AY1895" s="261" t="s">
        <v>184</v>
      </c>
    </row>
    <row r="1896" s="14" customFormat="1">
      <c r="B1896" s="272"/>
      <c r="C1896" s="273"/>
      <c r="D1896" s="248" t="s">
        <v>195</v>
      </c>
      <c r="E1896" s="274" t="s">
        <v>21</v>
      </c>
      <c r="F1896" s="275" t="s">
        <v>211</v>
      </c>
      <c r="G1896" s="273"/>
      <c r="H1896" s="276">
        <v>288.55000000000001</v>
      </c>
      <c r="I1896" s="277"/>
      <c r="J1896" s="273"/>
      <c r="K1896" s="273"/>
      <c r="L1896" s="278"/>
      <c r="M1896" s="279"/>
      <c r="N1896" s="280"/>
      <c r="O1896" s="280"/>
      <c r="P1896" s="280"/>
      <c r="Q1896" s="280"/>
      <c r="R1896" s="280"/>
      <c r="S1896" s="280"/>
      <c r="T1896" s="281"/>
      <c r="AT1896" s="282" t="s">
        <v>195</v>
      </c>
      <c r="AU1896" s="282" t="s">
        <v>85</v>
      </c>
      <c r="AV1896" s="14" t="s">
        <v>191</v>
      </c>
      <c r="AW1896" s="14" t="s">
        <v>39</v>
      </c>
      <c r="AX1896" s="14" t="s">
        <v>83</v>
      </c>
      <c r="AY1896" s="282" t="s">
        <v>184</v>
      </c>
    </row>
    <row r="1897" s="1" customFormat="1" ht="16.5" customHeight="1">
      <c r="B1897" s="47"/>
      <c r="C1897" s="283" t="s">
        <v>2498</v>
      </c>
      <c r="D1897" s="283" t="s">
        <v>303</v>
      </c>
      <c r="E1897" s="284" t="s">
        <v>2499</v>
      </c>
      <c r="F1897" s="285" t="s">
        <v>2500</v>
      </c>
      <c r="G1897" s="286" t="s">
        <v>315</v>
      </c>
      <c r="H1897" s="287">
        <v>317.40499999999997</v>
      </c>
      <c r="I1897" s="288"/>
      <c r="J1897" s="289">
        <f>ROUND(I1897*H1897,2)</f>
        <v>0</v>
      </c>
      <c r="K1897" s="285" t="s">
        <v>190</v>
      </c>
      <c r="L1897" s="290"/>
      <c r="M1897" s="291" t="s">
        <v>21</v>
      </c>
      <c r="N1897" s="292" t="s">
        <v>47</v>
      </c>
      <c r="O1897" s="48"/>
      <c r="P1897" s="245">
        <f>O1897*H1897</f>
        <v>0</v>
      </c>
      <c r="Q1897" s="245">
        <v>0.01023</v>
      </c>
      <c r="R1897" s="245">
        <f>Q1897*H1897</f>
        <v>3.2470531499999997</v>
      </c>
      <c r="S1897" s="245">
        <v>0</v>
      </c>
      <c r="T1897" s="246">
        <f>S1897*H1897</f>
        <v>0</v>
      </c>
      <c r="AR1897" s="25" t="s">
        <v>386</v>
      </c>
      <c r="AT1897" s="25" t="s">
        <v>303</v>
      </c>
      <c r="AU1897" s="25" t="s">
        <v>85</v>
      </c>
      <c r="AY1897" s="25" t="s">
        <v>184</v>
      </c>
      <c r="BE1897" s="247">
        <f>IF(N1897="základní",J1897,0)</f>
        <v>0</v>
      </c>
      <c r="BF1897" s="247">
        <f>IF(N1897="snížená",J1897,0)</f>
        <v>0</v>
      </c>
      <c r="BG1897" s="247">
        <f>IF(N1897="zákl. přenesená",J1897,0)</f>
        <v>0</v>
      </c>
      <c r="BH1897" s="247">
        <f>IF(N1897="sníž. přenesená",J1897,0)</f>
        <v>0</v>
      </c>
      <c r="BI1897" s="247">
        <f>IF(N1897="nulová",J1897,0)</f>
        <v>0</v>
      </c>
      <c r="BJ1897" s="25" t="s">
        <v>83</v>
      </c>
      <c r="BK1897" s="247">
        <f>ROUND(I1897*H1897,2)</f>
        <v>0</v>
      </c>
      <c r="BL1897" s="25" t="s">
        <v>284</v>
      </c>
      <c r="BM1897" s="25" t="s">
        <v>2501</v>
      </c>
    </row>
    <row r="1898" s="12" customFormat="1">
      <c r="B1898" s="251"/>
      <c r="C1898" s="252"/>
      <c r="D1898" s="248" t="s">
        <v>195</v>
      </c>
      <c r="E1898" s="253" t="s">
        <v>21</v>
      </c>
      <c r="F1898" s="254" t="s">
        <v>2502</v>
      </c>
      <c r="G1898" s="252"/>
      <c r="H1898" s="255">
        <v>317.40499999999997</v>
      </c>
      <c r="I1898" s="256"/>
      <c r="J1898" s="252"/>
      <c r="K1898" s="252"/>
      <c r="L1898" s="257"/>
      <c r="M1898" s="258"/>
      <c r="N1898" s="259"/>
      <c r="O1898" s="259"/>
      <c r="P1898" s="259"/>
      <c r="Q1898" s="259"/>
      <c r="R1898" s="259"/>
      <c r="S1898" s="259"/>
      <c r="T1898" s="260"/>
      <c r="AT1898" s="261" t="s">
        <v>195</v>
      </c>
      <c r="AU1898" s="261" t="s">
        <v>85</v>
      </c>
      <c r="AV1898" s="12" t="s">
        <v>85</v>
      </c>
      <c r="AW1898" s="12" t="s">
        <v>39</v>
      </c>
      <c r="AX1898" s="12" t="s">
        <v>83</v>
      </c>
      <c r="AY1898" s="261" t="s">
        <v>184</v>
      </c>
    </row>
    <row r="1899" s="1" customFormat="1" ht="16.5" customHeight="1">
      <c r="B1899" s="47"/>
      <c r="C1899" s="236" t="s">
        <v>2503</v>
      </c>
      <c r="D1899" s="236" t="s">
        <v>186</v>
      </c>
      <c r="E1899" s="237" t="s">
        <v>2504</v>
      </c>
      <c r="F1899" s="238" t="s">
        <v>2505</v>
      </c>
      <c r="G1899" s="239" t="s">
        <v>315</v>
      </c>
      <c r="H1899" s="240">
        <v>197.208</v>
      </c>
      <c r="I1899" s="241"/>
      <c r="J1899" s="242">
        <f>ROUND(I1899*H1899,2)</f>
        <v>0</v>
      </c>
      <c r="K1899" s="238" t="s">
        <v>190</v>
      </c>
      <c r="L1899" s="73"/>
      <c r="M1899" s="243" t="s">
        <v>21</v>
      </c>
      <c r="N1899" s="244" t="s">
        <v>47</v>
      </c>
      <c r="O1899" s="48"/>
      <c r="P1899" s="245">
        <f>O1899*H1899</f>
        <v>0</v>
      </c>
      <c r="Q1899" s="245">
        <v>0</v>
      </c>
      <c r="R1899" s="245">
        <f>Q1899*H1899</f>
        <v>0</v>
      </c>
      <c r="S1899" s="245">
        <v>0</v>
      </c>
      <c r="T1899" s="246">
        <f>S1899*H1899</f>
        <v>0</v>
      </c>
      <c r="AR1899" s="25" t="s">
        <v>284</v>
      </c>
      <c r="AT1899" s="25" t="s">
        <v>186</v>
      </c>
      <c r="AU1899" s="25" t="s">
        <v>85</v>
      </c>
      <c r="AY1899" s="25" t="s">
        <v>184</v>
      </c>
      <c r="BE1899" s="247">
        <f>IF(N1899="základní",J1899,0)</f>
        <v>0</v>
      </c>
      <c r="BF1899" s="247">
        <f>IF(N1899="snížená",J1899,0)</f>
        <v>0</v>
      </c>
      <c r="BG1899" s="247">
        <f>IF(N1899="zákl. přenesená",J1899,0)</f>
        <v>0</v>
      </c>
      <c r="BH1899" s="247">
        <f>IF(N1899="sníž. přenesená",J1899,0)</f>
        <v>0</v>
      </c>
      <c r="BI1899" s="247">
        <f>IF(N1899="nulová",J1899,0)</f>
        <v>0</v>
      </c>
      <c r="BJ1899" s="25" t="s">
        <v>83</v>
      </c>
      <c r="BK1899" s="247">
        <f>ROUND(I1899*H1899,2)</f>
        <v>0</v>
      </c>
      <c r="BL1899" s="25" t="s">
        <v>284</v>
      </c>
      <c r="BM1899" s="25" t="s">
        <v>2506</v>
      </c>
    </row>
    <row r="1900" s="1" customFormat="1">
      <c r="B1900" s="47"/>
      <c r="C1900" s="75"/>
      <c r="D1900" s="248" t="s">
        <v>193</v>
      </c>
      <c r="E1900" s="75"/>
      <c r="F1900" s="249" t="s">
        <v>2474</v>
      </c>
      <c r="G1900" s="75"/>
      <c r="H1900" s="75"/>
      <c r="I1900" s="204"/>
      <c r="J1900" s="75"/>
      <c r="K1900" s="75"/>
      <c r="L1900" s="73"/>
      <c r="M1900" s="250"/>
      <c r="N1900" s="48"/>
      <c r="O1900" s="48"/>
      <c r="P1900" s="48"/>
      <c r="Q1900" s="48"/>
      <c r="R1900" s="48"/>
      <c r="S1900" s="48"/>
      <c r="T1900" s="96"/>
      <c r="AT1900" s="25" t="s">
        <v>193</v>
      </c>
      <c r="AU1900" s="25" t="s">
        <v>85</v>
      </c>
    </row>
    <row r="1901" s="12" customFormat="1">
      <c r="B1901" s="251"/>
      <c r="C1901" s="252"/>
      <c r="D1901" s="248" t="s">
        <v>195</v>
      </c>
      <c r="E1901" s="253" t="s">
        <v>21</v>
      </c>
      <c r="F1901" s="254" t="s">
        <v>890</v>
      </c>
      <c r="G1901" s="252"/>
      <c r="H1901" s="255">
        <v>49.284999999999997</v>
      </c>
      <c r="I1901" s="256"/>
      <c r="J1901" s="252"/>
      <c r="K1901" s="252"/>
      <c r="L1901" s="257"/>
      <c r="M1901" s="258"/>
      <c r="N1901" s="259"/>
      <c r="O1901" s="259"/>
      <c r="P1901" s="259"/>
      <c r="Q1901" s="259"/>
      <c r="R1901" s="259"/>
      <c r="S1901" s="259"/>
      <c r="T1901" s="260"/>
      <c r="AT1901" s="261" t="s">
        <v>195</v>
      </c>
      <c r="AU1901" s="261" t="s">
        <v>85</v>
      </c>
      <c r="AV1901" s="12" t="s">
        <v>85</v>
      </c>
      <c r="AW1901" s="12" t="s">
        <v>39</v>
      </c>
      <c r="AX1901" s="12" t="s">
        <v>76</v>
      </c>
      <c r="AY1901" s="261" t="s">
        <v>184</v>
      </c>
    </row>
    <row r="1902" s="12" customFormat="1">
      <c r="B1902" s="251"/>
      <c r="C1902" s="252"/>
      <c r="D1902" s="248" t="s">
        <v>195</v>
      </c>
      <c r="E1902" s="253" t="s">
        <v>21</v>
      </c>
      <c r="F1902" s="254" t="s">
        <v>891</v>
      </c>
      <c r="G1902" s="252"/>
      <c r="H1902" s="255">
        <v>11.143000000000001</v>
      </c>
      <c r="I1902" s="256"/>
      <c r="J1902" s="252"/>
      <c r="K1902" s="252"/>
      <c r="L1902" s="257"/>
      <c r="M1902" s="258"/>
      <c r="N1902" s="259"/>
      <c r="O1902" s="259"/>
      <c r="P1902" s="259"/>
      <c r="Q1902" s="259"/>
      <c r="R1902" s="259"/>
      <c r="S1902" s="259"/>
      <c r="T1902" s="260"/>
      <c r="AT1902" s="261" t="s">
        <v>195</v>
      </c>
      <c r="AU1902" s="261" t="s">
        <v>85</v>
      </c>
      <c r="AV1902" s="12" t="s">
        <v>85</v>
      </c>
      <c r="AW1902" s="12" t="s">
        <v>39</v>
      </c>
      <c r="AX1902" s="12" t="s">
        <v>76</v>
      </c>
      <c r="AY1902" s="261" t="s">
        <v>184</v>
      </c>
    </row>
    <row r="1903" s="12" customFormat="1">
      <c r="B1903" s="251"/>
      <c r="C1903" s="252"/>
      <c r="D1903" s="248" t="s">
        <v>195</v>
      </c>
      <c r="E1903" s="253" t="s">
        <v>21</v>
      </c>
      <c r="F1903" s="254" t="s">
        <v>892</v>
      </c>
      <c r="G1903" s="252"/>
      <c r="H1903" s="255">
        <v>17.974</v>
      </c>
      <c r="I1903" s="256"/>
      <c r="J1903" s="252"/>
      <c r="K1903" s="252"/>
      <c r="L1903" s="257"/>
      <c r="M1903" s="258"/>
      <c r="N1903" s="259"/>
      <c r="O1903" s="259"/>
      <c r="P1903" s="259"/>
      <c r="Q1903" s="259"/>
      <c r="R1903" s="259"/>
      <c r="S1903" s="259"/>
      <c r="T1903" s="260"/>
      <c r="AT1903" s="261" t="s">
        <v>195</v>
      </c>
      <c r="AU1903" s="261" t="s">
        <v>85</v>
      </c>
      <c r="AV1903" s="12" t="s">
        <v>85</v>
      </c>
      <c r="AW1903" s="12" t="s">
        <v>39</v>
      </c>
      <c r="AX1903" s="12" t="s">
        <v>76</v>
      </c>
      <c r="AY1903" s="261" t="s">
        <v>184</v>
      </c>
    </row>
    <row r="1904" s="12" customFormat="1">
      <c r="B1904" s="251"/>
      <c r="C1904" s="252"/>
      <c r="D1904" s="248" t="s">
        <v>195</v>
      </c>
      <c r="E1904" s="253" t="s">
        <v>21</v>
      </c>
      <c r="F1904" s="254" t="s">
        <v>893</v>
      </c>
      <c r="G1904" s="252"/>
      <c r="H1904" s="255">
        <v>17.728000000000002</v>
      </c>
      <c r="I1904" s="256"/>
      <c r="J1904" s="252"/>
      <c r="K1904" s="252"/>
      <c r="L1904" s="257"/>
      <c r="M1904" s="258"/>
      <c r="N1904" s="259"/>
      <c r="O1904" s="259"/>
      <c r="P1904" s="259"/>
      <c r="Q1904" s="259"/>
      <c r="R1904" s="259"/>
      <c r="S1904" s="259"/>
      <c r="T1904" s="260"/>
      <c r="AT1904" s="261" t="s">
        <v>195</v>
      </c>
      <c r="AU1904" s="261" t="s">
        <v>85</v>
      </c>
      <c r="AV1904" s="12" t="s">
        <v>85</v>
      </c>
      <c r="AW1904" s="12" t="s">
        <v>39</v>
      </c>
      <c r="AX1904" s="12" t="s">
        <v>76</v>
      </c>
      <c r="AY1904" s="261" t="s">
        <v>184</v>
      </c>
    </row>
    <row r="1905" s="12" customFormat="1">
      <c r="B1905" s="251"/>
      <c r="C1905" s="252"/>
      <c r="D1905" s="248" t="s">
        <v>195</v>
      </c>
      <c r="E1905" s="253" t="s">
        <v>21</v>
      </c>
      <c r="F1905" s="254" t="s">
        <v>894</v>
      </c>
      <c r="G1905" s="252"/>
      <c r="H1905" s="255">
        <v>12.813000000000001</v>
      </c>
      <c r="I1905" s="256"/>
      <c r="J1905" s="252"/>
      <c r="K1905" s="252"/>
      <c r="L1905" s="257"/>
      <c r="M1905" s="258"/>
      <c r="N1905" s="259"/>
      <c r="O1905" s="259"/>
      <c r="P1905" s="259"/>
      <c r="Q1905" s="259"/>
      <c r="R1905" s="259"/>
      <c r="S1905" s="259"/>
      <c r="T1905" s="260"/>
      <c r="AT1905" s="261" t="s">
        <v>195</v>
      </c>
      <c r="AU1905" s="261" t="s">
        <v>85</v>
      </c>
      <c r="AV1905" s="12" t="s">
        <v>85</v>
      </c>
      <c r="AW1905" s="12" t="s">
        <v>39</v>
      </c>
      <c r="AX1905" s="12" t="s">
        <v>76</v>
      </c>
      <c r="AY1905" s="261" t="s">
        <v>184</v>
      </c>
    </row>
    <row r="1906" s="12" customFormat="1">
      <c r="B1906" s="251"/>
      <c r="C1906" s="252"/>
      <c r="D1906" s="248" t="s">
        <v>195</v>
      </c>
      <c r="E1906" s="253" t="s">
        <v>21</v>
      </c>
      <c r="F1906" s="254" t="s">
        <v>895</v>
      </c>
      <c r="G1906" s="252"/>
      <c r="H1906" s="255">
        <v>4.5700000000000003</v>
      </c>
      <c r="I1906" s="256"/>
      <c r="J1906" s="252"/>
      <c r="K1906" s="252"/>
      <c r="L1906" s="257"/>
      <c r="M1906" s="258"/>
      <c r="N1906" s="259"/>
      <c r="O1906" s="259"/>
      <c r="P1906" s="259"/>
      <c r="Q1906" s="259"/>
      <c r="R1906" s="259"/>
      <c r="S1906" s="259"/>
      <c r="T1906" s="260"/>
      <c r="AT1906" s="261" t="s">
        <v>195</v>
      </c>
      <c r="AU1906" s="261" t="s">
        <v>85</v>
      </c>
      <c r="AV1906" s="12" t="s">
        <v>85</v>
      </c>
      <c r="AW1906" s="12" t="s">
        <v>39</v>
      </c>
      <c r="AX1906" s="12" t="s">
        <v>76</v>
      </c>
      <c r="AY1906" s="261" t="s">
        <v>184</v>
      </c>
    </row>
    <row r="1907" s="12" customFormat="1">
      <c r="B1907" s="251"/>
      <c r="C1907" s="252"/>
      <c r="D1907" s="248" t="s">
        <v>195</v>
      </c>
      <c r="E1907" s="253" t="s">
        <v>21</v>
      </c>
      <c r="F1907" s="254" t="s">
        <v>896</v>
      </c>
      <c r="G1907" s="252"/>
      <c r="H1907" s="255">
        <v>4.5999999999999996</v>
      </c>
      <c r="I1907" s="256"/>
      <c r="J1907" s="252"/>
      <c r="K1907" s="252"/>
      <c r="L1907" s="257"/>
      <c r="M1907" s="258"/>
      <c r="N1907" s="259"/>
      <c r="O1907" s="259"/>
      <c r="P1907" s="259"/>
      <c r="Q1907" s="259"/>
      <c r="R1907" s="259"/>
      <c r="S1907" s="259"/>
      <c r="T1907" s="260"/>
      <c r="AT1907" s="261" t="s">
        <v>195</v>
      </c>
      <c r="AU1907" s="261" t="s">
        <v>85</v>
      </c>
      <c r="AV1907" s="12" t="s">
        <v>85</v>
      </c>
      <c r="AW1907" s="12" t="s">
        <v>39</v>
      </c>
      <c r="AX1907" s="12" t="s">
        <v>76</v>
      </c>
      <c r="AY1907" s="261" t="s">
        <v>184</v>
      </c>
    </row>
    <row r="1908" s="12" customFormat="1">
      <c r="B1908" s="251"/>
      <c r="C1908" s="252"/>
      <c r="D1908" s="248" t="s">
        <v>195</v>
      </c>
      <c r="E1908" s="253" t="s">
        <v>21</v>
      </c>
      <c r="F1908" s="254" t="s">
        <v>898</v>
      </c>
      <c r="G1908" s="252"/>
      <c r="H1908" s="255">
        <v>79.094999999999999</v>
      </c>
      <c r="I1908" s="256"/>
      <c r="J1908" s="252"/>
      <c r="K1908" s="252"/>
      <c r="L1908" s="257"/>
      <c r="M1908" s="258"/>
      <c r="N1908" s="259"/>
      <c r="O1908" s="259"/>
      <c r="P1908" s="259"/>
      <c r="Q1908" s="259"/>
      <c r="R1908" s="259"/>
      <c r="S1908" s="259"/>
      <c r="T1908" s="260"/>
      <c r="AT1908" s="261" t="s">
        <v>195</v>
      </c>
      <c r="AU1908" s="261" t="s">
        <v>85</v>
      </c>
      <c r="AV1908" s="12" t="s">
        <v>85</v>
      </c>
      <c r="AW1908" s="12" t="s">
        <v>39</v>
      </c>
      <c r="AX1908" s="12" t="s">
        <v>76</v>
      </c>
      <c r="AY1908" s="261" t="s">
        <v>184</v>
      </c>
    </row>
    <row r="1909" s="14" customFormat="1">
      <c r="B1909" s="272"/>
      <c r="C1909" s="273"/>
      <c r="D1909" s="248" t="s">
        <v>195</v>
      </c>
      <c r="E1909" s="274" t="s">
        <v>21</v>
      </c>
      <c r="F1909" s="275" t="s">
        <v>211</v>
      </c>
      <c r="G1909" s="273"/>
      <c r="H1909" s="276">
        <v>197.208</v>
      </c>
      <c r="I1909" s="277"/>
      <c r="J1909" s="273"/>
      <c r="K1909" s="273"/>
      <c r="L1909" s="278"/>
      <c r="M1909" s="279"/>
      <c r="N1909" s="280"/>
      <c r="O1909" s="280"/>
      <c r="P1909" s="280"/>
      <c r="Q1909" s="280"/>
      <c r="R1909" s="280"/>
      <c r="S1909" s="280"/>
      <c r="T1909" s="281"/>
      <c r="AT1909" s="282" t="s">
        <v>195</v>
      </c>
      <c r="AU1909" s="282" t="s">
        <v>85</v>
      </c>
      <c r="AV1909" s="14" t="s">
        <v>191</v>
      </c>
      <c r="AW1909" s="14" t="s">
        <v>39</v>
      </c>
      <c r="AX1909" s="14" t="s">
        <v>83</v>
      </c>
      <c r="AY1909" s="282" t="s">
        <v>184</v>
      </c>
    </row>
    <row r="1910" s="1" customFormat="1" ht="16.5" customHeight="1">
      <c r="B1910" s="47"/>
      <c r="C1910" s="283" t="s">
        <v>2507</v>
      </c>
      <c r="D1910" s="283" t="s">
        <v>303</v>
      </c>
      <c r="E1910" s="284" t="s">
        <v>2439</v>
      </c>
      <c r="F1910" s="285" t="s">
        <v>2440</v>
      </c>
      <c r="G1910" s="286" t="s">
        <v>204</v>
      </c>
      <c r="H1910" s="287">
        <v>1.085</v>
      </c>
      <c r="I1910" s="288"/>
      <c r="J1910" s="289">
        <f>ROUND(I1910*H1910,2)</f>
        <v>0</v>
      </c>
      <c r="K1910" s="285" t="s">
        <v>190</v>
      </c>
      <c r="L1910" s="290"/>
      <c r="M1910" s="291" t="s">
        <v>21</v>
      </c>
      <c r="N1910" s="292" t="s">
        <v>47</v>
      </c>
      <c r="O1910" s="48"/>
      <c r="P1910" s="245">
        <f>O1910*H1910</f>
        <v>0</v>
      </c>
      <c r="Q1910" s="245">
        <v>0.55000000000000004</v>
      </c>
      <c r="R1910" s="245">
        <f>Q1910*H1910</f>
        <v>0.59675</v>
      </c>
      <c r="S1910" s="245">
        <v>0</v>
      </c>
      <c r="T1910" s="246">
        <f>S1910*H1910</f>
        <v>0</v>
      </c>
      <c r="AR1910" s="25" t="s">
        <v>386</v>
      </c>
      <c r="AT1910" s="25" t="s">
        <v>303</v>
      </c>
      <c r="AU1910" s="25" t="s">
        <v>85</v>
      </c>
      <c r="AY1910" s="25" t="s">
        <v>184</v>
      </c>
      <c r="BE1910" s="247">
        <f>IF(N1910="základní",J1910,0)</f>
        <v>0</v>
      </c>
      <c r="BF1910" s="247">
        <f>IF(N1910="snížená",J1910,0)</f>
        <v>0</v>
      </c>
      <c r="BG1910" s="247">
        <f>IF(N1910="zákl. přenesená",J1910,0)</f>
        <v>0</v>
      </c>
      <c r="BH1910" s="247">
        <f>IF(N1910="sníž. přenesená",J1910,0)</f>
        <v>0</v>
      </c>
      <c r="BI1910" s="247">
        <f>IF(N1910="nulová",J1910,0)</f>
        <v>0</v>
      </c>
      <c r="BJ1910" s="25" t="s">
        <v>83</v>
      </c>
      <c r="BK1910" s="247">
        <f>ROUND(I1910*H1910,2)</f>
        <v>0</v>
      </c>
      <c r="BL1910" s="25" t="s">
        <v>284</v>
      </c>
      <c r="BM1910" s="25" t="s">
        <v>2508</v>
      </c>
    </row>
    <row r="1911" s="12" customFormat="1">
      <c r="B1911" s="251"/>
      <c r="C1911" s="252"/>
      <c r="D1911" s="248" t="s">
        <v>195</v>
      </c>
      <c r="E1911" s="253" t="s">
        <v>21</v>
      </c>
      <c r="F1911" s="254" t="s">
        <v>2509</v>
      </c>
      <c r="G1911" s="252"/>
      <c r="H1911" s="255">
        <v>1.085</v>
      </c>
      <c r="I1911" s="256"/>
      <c r="J1911" s="252"/>
      <c r="K1911" s="252"/>
      <c r="L1911" s="257"/>
      <c r="M1911" s="258"/>
      <c r="N1911" s="259"/>
      <c r="O1911" s="259"/>
      <c r="P1911" s="259"/>
      <c r="Q1911" s="259"/>
      <c r="R1911" s="259"/>
      <c r="S1911" s="259"/>
      <c r="T1911" s="260"/>
      <c r="AT1911" s="261" t="s">
        <v>195</v>
      </c>
      <c r="AU1911" s="261" t="s">
        <v>85</v>
      </c>
      <c r="AV1911" s="12" t="s">
        <v>85</v>
      </c>
      <c r="AW1911" s="12" t="s">
        <v>39</v>
      </c>
      <c r="AX1911" s="12" t="s">
        <v>83</v>
      </c>
      <c r="AY1911" s="261" t="s">
        <v>184</v>
      </c>
    </row>
    <row r="1912" s="1" customFormat="1" ht="16.5" customHeight="1">
      <c r="B1912" s="47"/>
      <c r="C1912" s="236" t="s">
        <v>2510</v>
      </c>
      <c r="D1912" s="236" t="s">
        <v>186</v>
      </c>
      <c r="E1912" s="237" t="s">
        <v>2511</v>
      </c>
      <c r="F1912" s="238" t="s">
        <v>2512</v>
      </c>
      <c r="G1912" s="239" t="s">
        <v>370</v>
      </c>
      <c r="H1912" s="240">
        <v>201.34700000000001</v>
      </c>
      <c r="I1912" s="241"/>
      <c r="J1912" s="242">
        <f>ROUND(I1912*H1912,2)</f>
        <v>0</v>
      </c>
      <c r="K1912" s="238" t="s">
        <v>190</v>
      </c>
      <c r="L1912" s="73"/>
      <c r="M1912" s="243" t="s">
        <v>21</v>
      </c>
      <c r="N1912" s="244" t="s">
        <v>47</v>
      </c>
      <c r="O1912" s="48"/>
      <c r="P1912" s="245">
        <f>O1912*H1912</f>
        <v>0</v>
      </c>
      <c r="Q1912" s="245">
        <v>0</v>
      </c>
      <c r="R1912" s="245">
        <f>Q1912*H1912</f>
        <v>0</v>
      </c>
      <c r="S1912" s="245">
        <v>0</v>
      </c>
      <c r="T1912" s="246">
        <f>S1912*H1912</f>
        <v>0</v>
      </c>
      <c r="AR1912" s="25" t="s">
        <v>284</v>
      </c>
      <c r="AT1912" s="25" t="s">
        <v>186</v>
      </c>
      <c r="AU1912" s="25" t="s">
        <v>85</v>
      </c>
      <c r="AY1912" s="25" t="s">
        <v>184</v>
      </c>
      <c r="BE1912" s="247">
        <f>IF(N1912="základní",J1912,0)</f>
        <v>0</v>
      </c>
      <c r="BF1912" s="247">
        <f>IF(N1912="snížená",J1912,0)</f>
        <v>0</v>
      </c>
      <c r="BG1912" s="247">
        <f>IF(N1912="zákl. přenesená",J1912,0)</f>
        <v>0</v>
      </c>
      <c r="BH1912" s="247">
        <f>IF(N1912="sníž. přenesená",J1912,0)</f>
        <v>0</v>
      </c>
      <c r="BI1912" s="247">
        <f>IF(N1912="nulová",J1912,0)</f>
        <v>0</v>
      </c>
      <c r="BJ1912" s="25" t="s">
        <v>83</v>
      </c>
      <c r="BK1912" s="247">
        <f>ROUND(I1912*H1912,2)</f>
        <v>0</v>
      </c>
      <c r="BL1912" s="25" t="s">
        <v>284</v>
      </c>
      <c r="BM1912" s="25" t="s">
        <v>2513</v>
      </c>
    </row>
    <row r="1913" s="1" customFormat="1">
      <c r="B1913" s="47"/>
      <c r="C1913" s="75"/>
      <c r="D1913" s="248" t="s">
        <v>193</v>
      </c>
      <c r="E1913" s="75"/>
      <c r="F1913" s="249" t="s">
        <v>2474</v>
      </c>
      <c r="G1913" s="75"/>
      <c r="H1913" s="75"/>
      <c r="I1913" s="204"/>
      <c r="J1913" s="75"/>
      <c r="K1913" s="75"/>
      <c r="L1913" s="73"/>
      <c r="M1913" s="250"/>
      <c r="N1913" s="48"/>
      <c r="O1913" s="48"/>
      <c r="P1913" s="48"/>
      <c r="Q1913" s="48"/>
      <c r="R1913" s="48"/>
      <c r="S1913" s="48"/>
      <c r="T1913" s="96"/>
      <c r="AT1913" s="25" t="s">
        <v>193</v>
      </c>
      <c r="AU1913" s="25" t="s">
        <v>85</v>
      </c>
    </row>
    <row r="1914" s="13" customFormat="1">
      <c r="B1914" s="262"/>
      <c r="C1914" s="263"/>
      <c r="D1914" s="248" t="s">
        <v>195</v>
      </c>
      <c r="E1914" s="264" t="s">
        <v>21</v>
      </c>
      <c r="F1914" s="265" t="s">
        <v>409</v>
      </c>
      <c r="G1914" s="263"/>
      <c r="H1914" s="264" t="s">
        <v>21</v>
      </c>
      <c r="I1914" s="266"/>
      <c r="J1914" s="263"/>
      <c r="K1914" s="263"/>
      <c r="L1914" s="267"/>
      <c r="M1914" s="268"/>
      <c r="N1914" s="269"/>
      <c r="O1914" s="269"/>
      <c r="P1914" s="269"/>
      <c r="Q1914" s="269"/>
      <c r="R1914" s="269"/>
      <c r="S1914" s="269"/>
      <c r="T1914" s="270"/>
      <c r="AT1914" s="271" t="s">
        <v>195</v>
      </c>
      <c r="AU1914" s="271" t="s">
        <v>85</v>
      </c>
      <c r="AV1914" s="13" t="s">
        <v>83</v>
      </c>
      <c r="AW1914" s="13" t="s">
        <v>39</v>
      </c>
      <c r="AX1914" s="13" t="s">
        <v>76</v>
      </c>
      <c r="AY1914" s="271" t="s">
        <v>184</v>
      </c>
    </row>
    <row r="1915" s="12" customFormat="1">
      <c r="B1915" s="251"/>
      <c r="C1915" s="252"/>
      <c r="D1915" s="248" t="s">
        <v>195</v>
      </c>
      <c r="E1915" s="253" t="s">
        <v>21</v>
      </c>
      <c r="F1915" s="254" t="s">
        <v>2514</v>
      </c>
      <c r="G1915" s="252"/>
      <c r="H1915" s="255">
        <v>8.1899999999999995</v>
      </c>
      <c r="I1915" s="256"/>
      <c r="J1915" s="252"/>
      <c r="K1915" s="252"/>
      <c r="L1915" s="257"/>
      <c r="M1915" s="258"/>
      <c r="N1915" s="259"/>
      <c r="O1915" s="259"/>
      <c r="P1915" s="259"/>
      <c r="Q1915" s="259"/>
      <c r="R1915" s="259"/>
      <c r="S1915" s="259"/>
      <c r="T1915" s="260"/>
      <c r="AT1915" s="261" t="s">
        <v>195</v>
      </c>
      <c r="AU1915" s="261" t="s">
        <v>85</v>
      </c>
      <c r="AV1915" s="12" t="s">
        <v>85</v>
      </c>
      <c r="AW1915" s="12" t="s">
        <v>39</v>
      </c>
      <c r="AX1915" s="12" t="s">
        <v>76</v>
      </c>
      <c r="AY1915" s="261" t="s">
        <v>184</v>
      </c>
    </row>
    <row r="1916" s="12" customFormat="1">
      <c r="B1916" s="251"/>
      <c r="C1916" s="252"/>
      <c r="D1916" s="248" t="s">
        <v>195</v>
      </c>
      <c r="E1916" s="253" t="s">
        <v>21</v>
      </c>
      <c r="F1916" s="254" t="s">
        <v>2515</v>
      </c>
      <c r="G1916" s="252"/>
      <c r="H1916" s="255">
        <v>21.359999999999999</v>
      </c>
      <c r="I1916" s="256"/>
      <c r="J1916" s="252"/>
      <c r="K1916" s="252"/>
      <c r="L1916" s="257"/>
      <c r="M1916" s="258"/>
      <c r="N1916" s="259"/>
      <c r="O1916" s="259"/>
      <c r="P1916" s="259"/>
      <c r="Q1916" s="259"/>
      <c r="R1916" s="259"/>
      <c r="S1916" s="259"/>
      <c r="T1916" s="260"/>
      <c r="AT1916" s="261" t="s">
        <v>195</v>
      </c>
      <c r="AU1916" s="261" t="s">
        <v>85</v>
      </c>
      <c r="AV1916" s="12" t="s">
        <v>85</v>
      </c>
      <c r="AW1916" s="12" t="s">
        <v>39</v>
      </c>
      <c r="AX1916" s="12" t="s">
        <v>76</v>
      </c>
      <c r="AY1916" s="261" t="s">
        <v>184</v>
      </c>
    </row>
    <row r="1917" s="12" customFormat="1">
      <c r="B1917" s="251"/>
      <c r="C1917" s="252"/>
      <c r="D1917" s="248" t="s">
        <v>195</v>
      </c>
      <c r="E1917" s="253" t="s">
        <v>21</v>
      </c>
      <c r="F1917" s="254" t="s">
        <v>2516</v>
      </c>
      <c r="G1917" s="252"/>
      <c r="H1917" s="255">
        <v>16.75</v>
      </c>
      <c r="I1917" s="256"/>
      <c r="J1917" s="252"/>
      <c r="K1917" s="252"/>
      <c r="L1917" s="257"/>
      <c r="M1917" s="258"/>
      <c r="N1917" s="259"/>
      <c r="O1917" s="259"/>
      <c r="P1917" s="259"/>
      <c r="Q1917" s="259"/>
      <c r="R1917" s="259"/>
      <c r="S1917" s="259"/>
      <c r="T1917" s="260"/>
      <c r="AT1917" s="261" t="s">
        <v>195</v>
      </c>
      <c r="AU1917" s="261" t="s">
        <v>85</v>
      </c>
      <c r="AV1917" s="12" t="s">
        <v>85</v>
      </c>
      <c r="AW1917" s="12" t="s">
        <v>39</v>
      </c>
      <c r="AX1917" s="12" t="s">
        <v>76</v>
      </c>
      <c r="AY1917" s="261" t="s">
        <v>184</v>
      </c>
    </row>
    <row r="1918" s="12" customFormat="1">
      <c r="B1918" s="251"/>
      <c r="C1918" s="252"/>
      <c r="D1918" s="248" t="s">
        <v>195</v>
      </c>
      <c r="E1918" s="253" t="s">
        <v>21</v>
      </c>
      <c r="F1918" s="254" t="s">
        <v>2517</v>
      </c>
      <c r="G1918" s="252"/>
      <c r="H1918" s="255">
        <v>11.67</v>
      </c>
      <c r="I1918" s="256"/>
      <c r="J1918" s="252"/>
      <c r="K1918" s="252"/>
      <c r="L1918" s="257"/>
      <c r="M1918" s="258"/>
      <c r="N1918" s="259"/>
      <c r="O1918" s="259"/>
      <c r="P1918" s="259"/>
      <c r="Q1918" s="259"/>
      <c r="R1918" s="259"/>
      <c r="S1918" s="259"/>
      <c r="T1918" s="260"/>
      <c r="AT1918" s="261" t="s">
        <v>195</v>
      </c>
      <c r="AU1918" s="261" t="s">
        <v>85</v>
      </c>
      <c r="AV1918" s="12" t="s">
        <v>85</v>
      </c>
      <c r="AW1918" s="12" t="s">
        <v>39</v>
      </c>
      <c r="AX1918" s="12" t="s">
        <v>76</v>
      </c>
      <c r="AY1918" s="261" t="s">
        <v>184</v>
      </c>
    </row>
    <row r="1919" s="12" customFormat="1">
      <c r="B1919" s="251"/>
      <c r="C1919" s="252"/>
      <c r="D1919" s="248" t="s">
        <v>195</v>
      </c>
      <c r="E1919" s="253" t="s">
        <v>21</v>
      </c>
      <c r="F1919" s="254" t="s">
        <v>2518</v>
      </c>
      <c r="G1919" s="252"/>
      <c r="H1919" s="255">
        <v>15.52</v>
      </c>
      <c r="I1919" s="256"/>
      <c r="J1919" s="252"/>
      <c r="K1919" s="252"/>
      <c r="L1919" s="257"/>
      <c r="M1919" s="258"/>
      <c r="N1919" s="259"/>
      <c r="O1919" s="259"/>
      <c r="P1919" s="259"/>
      <c r="Q1919" s="259"/>
      <c r="R1919" s="259"/>
      <c r="S1919" s="259"/>
      <c r="T1919" s="260"/>
      <c r="AT1919" s="261" t="s">
        <v>195</v>
      </c>
      <c r="AU1919" s="261" t="s">
        <v>85</v>
      </c>
      <c r="AV1919" s="12" t="s">
        <v>85</v>
      </c>
      <c r="AW1919" s="12" t="s">
        <v>39</v>
      </c>
      <c r="AX1919" s="12" t="s">
        <v>76</v>
      </c>
      <c r="AY1919" s="261" t="s">
        <v>184</v>
      </c>
    </row>
    <row r="1920" s="12" customFormat="1">
      <c r="B1920" s="251"/>
      <c r="C1920" s="252"/>
      <c r="D1920" s="248" t="s">
        <v>195</v>
      </c>
      <c r="E1920" s="253" t="s">
        <v>21</v>
      </c>
      <c r="F1920" s="254" t="s">
        <v>2519</v>
      </c>
      <c r="G1920" s="252"/>
      <c r="H1920" s="255">
        <v>11.363</v>
      </c>
      <c r="I1920" s="256"/>
      <c r="J1920" s="252"/>
      <c r="K1920" s="252"/>
      <c r="L1920" s="257"/>
      <c r="M1920" s="258"/>
      <c r="N1920" s="259"/>
      <c r="O1920" s="259"/>
      <c r="P1920" s="259"/>
      <c r="Q1920" s="259"/>
      <c r="R1920" s="259"/>
      <c r="S1920" s="259"/>
      <c r="T1920" s="260"/>
      <c r="AT1920" s="261" t="s">
        <v>195</v>
      </c>
      <c r="AU1920" s="261" t="s">
        <v>85</v>
      </c>
      <c r="AV1920" s="12" t="s">
        <v>85</v>
      </c>
      <c r="AW1920" s="12" t="s">
        <v>39</v>
      </c>
      <c r="AX1920" s="12" t="s">
        <v>76</v>
      </c>
      <c r="AY1920" s="261" t="s">
        <v>184</v>
      </c>
    </row>
    <row r="1921" s="12" customFormat="1">
      <c r="B1921" s="251"/>
      <c r="C1921" s="252"/>
      <c r="D1921" s="248" t="s">
        <v>195</v>
      </c>
      <c r="E1921" s="253" t="s">
        <v>21</v>
      </c>
      <c r="F1921" s="254" t="s">
        <v>2520</v>
      </c>
      <c r="G1921" s="252"/>
      <c r="H1921" s="255">
        <v>5.5860000000000003</v>
      </c>
      <c r="I1921" s="256"/>
      <c r="J1921" s="252"/>
      <c r="K1921" s="252"/>
      <c r="L1921" s="257"/>
      <c r="M1921" s="258"/>
      <c r="N1921" s="259"/>
      <c r="O1921" s="259"/>
      <c r="P1921" s="259"/>
      <c r="Q1921" s="259"/>
      <c r="R1921" s="259"/>
      <c r="S1921" s="259"/>
      <c r="T1921" s="260"/>
      <c r="AT1921" s="261" t="s">
        <v>195</v>
      </c>
      <c r="AU1921" s="261" t="s">
        <v>85</v>
      </c>
      <c r="AV1921" s="12" t="s">
        <v>85</v>
      </c>
      <c r="AW1921" s="12" t="s">
        <v>39</v>
      </c>
      <c r="AX1921" s="12" t="s">
        <v>76</v>
      </c>
      <c r="AY1921" s="261" t="s">
        <v>184</v>
      </c>
    </row>
    <row r="1922" s="12" customFormat="1">
      <c r="B1922" s="251"/>
      <c r="C1922" s="252"/>
      <c r="D1922" s="248" t="s">
        <v>195</v>
      </c>
      <c r="E1922" s="253" t="s">
        <v>21</v>
      </c>
      <c r="F1922" s="254" t="s">
        <v>2521</v>
      </c>
      <c r="G1922" s="252"/>
      <c r="H1922" s="255">
        <v>9.4700000000000006</v>
      </c>
      <c r="I1922" s="256"/>
      <c r="J1922" s="252"/>
      <c r="K1922" s="252"/>
      <c r="L1922" s="257"/>
      <c r="M1922" s="258"/>
      <c r="N1922" s="259"/>
      <c r="O1922" s="259"/>
      <c r="P1922" s="259"/>
      <c r="Q1922" s="259"/>
      <c r="R1922" s="259"/>
      <c r="S1922" s="259"/>
      <c r="T1922" s="260"/>
      <c r="AT1922" s="261" t="s">
        <v>195</v>
      </c>
      <c r="AU1922" s="261" t="s">
        <v>85</v>
      </c>
      <c r="AV1922" s="12" t="s">
        <v>85</v>
      </c>
      <c r="AW1922" s="12" t="s">
        <v>39</v>
      </c>
      <c r="AX1922" s="12" t="s">
        <v>76</v>
      </c>
      <c r="AY1922" s="261" t="s">
        <v>184</v>
      </c>
    </row>
    <row r="1923" s="12" customFormat="1">
      <c r="B1923" s="251"/>
      <c r="C1923" s="252"/>
      <c r="D1923" s="248" t="s">
        <v>195</v>
      </c>
      <c r="E1923" s="253" t="s">
        <v>21</v>
      </c>
      <c r="F1923" s="254" t="s">
        <v>2522</v>
      </c>
      <c r="G1923" s="252"/>
      <c r="H1923" s="255">
        <v>10.699999999999999</v>
      </c>
      <c r="I1923" s="256"/>
      <c r="J1923" s="252"/>
      <c r="K1923" s="252"/>
      <c r="L1923" s="257"/>
      <c r="M1923" s="258"/>
      <c r="N1923" s="259"/>
      <c r="O1923" s="259"/>
      <c r="P1923" s="259"/>
      <c r="Q1923" s="259"/>
      <c r="R1923" s="259"/>
      <c r="S1923" s="259"/>
      <c r="T1923" s="260"/>
      <c r="AT1923" s="261" t="s">
        <v>195</v>
      </c>
      <c r="AU1923" s="261" t="s">
        <v>85</v>
      </c>
      <c r="AV1923" s="12" t="s">
        <v>85</v>
      </c>
      <c r="AW1923" s="12" t="s">
        <v>39</v>
      </c>
      <c r="AX1923" s="12" t="s">
        <v>76</v>
      </c>
      <c r="AY1923" s="261" t="s">
        <v>184</v>
      </c>
    </row>
    <row r="1924" s="13" customFormat="1">
      <c r="B1924" s="262"/>
      <c r="C1924" s="263"/>
      <c r="D1924" s="248" t="s">
        <v>195</v>
      </c>
      <c r="E1924" s="264" t="s">
        <v>21</v>
      </c>
      <c r="F1924" s="265" t="s">
        <v>395</v>
      </c>
      <c r="G1924" s="263"/>
      <c r="H1924" s="264" t="s">
        <v>21</v>
      </c>
      <c r="I1924" s="266"/>
      <c r="J1924" s="263"/>
      <c r="K1924" s="263"/>
      <c r="L1924" s="267"/>
      <c r="M1924" s="268"/>
      <c r="N1924" s="269"/>
      <c r="O1924" s="269"/>
      <c r="P1924" s="269"/>
      <c r="Q1924" s="269"/>
      <c r="R1924" s="269"/>
      <c r="S1924" s="269"/>
      <c r="T1924" s="270"/>
      <c r="AT1924" s="271" t="s">
        <v>195</v>
      </c>
      <c r="AU1924" s="271" t="s">
        <v>85</v>
      </c>
      <c r="AV1924" s="13" t="s">
        <v>83</v>
      </c>
      <c r="AW1924" s="13" t="s">
        <v>39</v>
      </c>
      <c r="AX1924" s="13" t="s">
        <v>76</v>
      </c>
      <c r="AY1924" s="271" t="s">
        <v>184</v>
      </c>
    </row>
    <row r="1925" s="12" customFormat="1">
      <c r="B1925" s="251"/>
      <c r="C1925" s="252"/>
      <c r="D1925" s="248" t="s">
        <v>195</v>
      </c>
      <c r="E1925" s="253" t="s">
        <v>21</v>
      </c>
      <c r="F1925" s="254" t="s">
        <v>2523</v>
      </c>
      <c r="G1925" s="252"/>
      <c r="H1925" s="255">
        <v>15.651999999999999</v>
      </c>
      <c r="I1925" s="256"/>
      <c r="J1925" s="252"/>
      <c r="K1925" s="252"/>
      <c r="L1925" s="257"/>
      <c r="M1925" s="258"/>
      <c r="N1925" s="259"/>
      <c r="O1925" s="259"/>
      <c r="P1925" s="259"/>
      <c r="Q1925" s="259"/>
      <c r="R1925" s="259"/>
      <c r="S1925" s="259"/>
      <c r="T1925" s="260"/>
      <c r="AT1925" s="261" t="s">
        <v>195</v>
      </c>
      <c r="AU1925" s="261" t="s">
        <v>85</v>
      </c>
      <c r="AV1925" s="12" t="s">
        <v>85</v>
      </c>
      <c r="AW1925" s="12" t="s">
        <v>39</v>
      </c>
      <c r="AX1925" s="12" t="s">
        <v>76</v>
      </c>
      <c r="AY1925" s="261" t="s">
        <v>184</v>
      </c>
    </row>
    <row r="1926" s="12" customFormat="1">
      <c r="B1926" s="251"/>
      <c r="C1926" s="252"/>
      <c r="D1926" s="248" t="s">
        <v>195</v>
      </c>
      <c r="E1926" s="253" t="s">
        <v>21</v>
      </c>
      <c r="F1926" s="254" t="s">
        <v>2524</v>
      </c>
      <c r="G1926" s="252"/>
      <c r="H1926" s="255">
        <v>19.600000000000001</v>
      </c>
      <c r="I1926" s="256"/>
      <c r="J1926" s="252"/>
      <c r="K1926" s="252"/>
      <c r="L1926" s="257"/>
      <c r="M1926" s="258"/>
      <c r="N1926" s="259"/>
      <c r="O1926" s="259"/>
      <c r="P1926" s="259"/>
      <c r="Q1926" s="259"/>
      <c r="R1926" s="259"/>
      <c r="S1926" s="259"/>
      <c r="T1926" s="260"/>
      <c r="AT1926" s="261" t="s">
        <v>195</v>
      </c>
      <c r="AU1926" s="261" t="s">
        <v>85</v>
      </c>
      <c r="AV1926" s="12" t="s">
        <v>85</v>
      </c>
      <c r="AW1926" s="12" t="s">
        <v>39</v>
      </c>
      <c r="AX1926" s="12" t="s">
        <v>76</v>
      </c>
      <c r="AY1926" s="261" t="s">
        <v>184</v>
      </c>
    </row>
    <row r="1927" s="12" customFormat="1">
      <c r="B1927" s="251"/>
      <c r="C1927" s="252"/>
      <c r="D1927" s="248" t="s">
        <v>195</v>
      </c>
      <c r="E1927" s="253" t="s">
        <v>21</v>
      </c>
      <c r="F1927" s="254" t="s">
        <v>2525</v>
      </c>
      <c r="G1927" s="252"/>
      <c r="H1927" s="255">
        <v>16.949999999999999</v>
      </c>
      <c r="I1927" s="256"/>
      <c r="J1927" s="252"/>
      <c r="K1927" s="252"/>
      <c r="L1927" s="257"/>
      <c r="M1927" s="258"/>
      <c r="N1927" s="259"/>
      <c r="O1927" s="259"/>
      <c r="P1927" s="259"/>
      <c r="Q1927" s="259"/>
      <c r="R1927" s="259"/>
      <c r="S1927" s="259"/>
      <c r="T1927" s="260"/>
      <c r="AT1927" s="261" t="s">
        <v>195</v>
      </c>
      <c r="AU1927" s="261" t="s">
        <v>85</v>
      </c>
      <c r="AV1927" s="12" t="s">
        <v>85</v>
      </c>
      <c r="AW1927" s="12" t="s">
        <v>39</v>
      </c>
      <c r="AX1927" s="12" t="s">
        <v>76</v>
      </c>
      <c r="AY1927" s="261" t="s">
        <v>184</v>
      </c>
    </row>
    <row r="1928" s="12" customFormat="1">
      <c r="B1928" s="251"/>
      <c r="C1928" s="252"/>
      <c r="D1928" s="248" t="s">
        <v>195</v>
      </c>
      <c r="E1928" s="253" t="s">
        <v>21</v>
      </c>
      <c r="F1928" s="254" t="s">
        <v>2526</v>
      </c>
      <c r="G1928" s="252"/>
      <c r="H1928" s="255">
        <v>7.8799999999999999</v>
      </c>
      <c r="I1928" s="256"/>
      <c r="J1928" s="252"/>
      <c r="K1928" s="252"/>
      <c r="L1928" s="257"/>
      <c r="M1928" s="258"/>
      <c r="N1928" s="259"/>
      <c r="O1928" s="259"/>
      <c r="P1928" s="259"/>
      <c r="Q1928" s="259"/>
      <c r="R1928" s="259"/>
      <c r="S1928" s="259"/>
      <c r="T1928" s="260"/>
      <c r="AT1928" s="261" t="s">
        <v>195</v>
      </c>
      <c r="AU1928" s="261" t="s">
        <v>85</v>
      </c>
      <c r="AV1928" s="12" t="s">
        <v>85</v>
      </c>
      <c r="AW1928" s="12" t="s">
        <v>39</v>
      </c>
      <c r="AX1928" s="12" t="s">
        <v>76</v>
      </c>
      <c r="AY1928" s="261" t="s">
        <v>184</v>
      </c>
    </row>
    <row r="1929" s="12" customFormat="1">
      <c r="B1929" s="251"/>
      <c r="C1929" s="252"/>
      <c r="D1929" s="248" t="s">
        <v>195</v>
      </c>
      <c r="E1929" s="253" t="s">
        <v>21</v>
      </c>
      <c r="F1929" s="254" t="s">
        <v>2527</v>
      </c>
      <c r="G1929" s="252"/>
      <c r="H1929" s="255">
        <v>13.851000000000001</v>
      </c>
      <c r="I1929" s="256"/>
      <c r="J1929" s="252"/>
      <c r="K1929" s="252"/>
      <c r="L1929" s="257"/>
      <c r="M1929" s="258"/>
      <c r="N1929" s="259"/>
      <c r="O1929" s="259"/>
      <c r="P1929" s="259"/>
      <c r="Q1929" s="259"/>
      <c r="R1929" s="259"/>
      <c r="S1929" s="259"/>
      <c r="T1929" s="260"/>
      <c r="AT1929" s="261" t="s">
        <v>195</v>
      </c>
      <c r="AU1929" s="261" t="s">
        <v>85</v>
      </c>
      <c r="AV1929" s="12" t="s">
        <v>85</v>
      </c>
      <c r="AW1929" s="12" t="s">
        <v>39</v>
      </c>
      <c r="AX1929" s="12" t="s">
        <v>76</v>
      </c>
      <c r="AY1929" s="261" t="s">
        <v>184</v>
      </c>
    </row>
    <row r="1930" s="12" customFormat="1">
      <c r="B1930" s="251"/>
      <c r="C1930" s="252"/>
      <c r="D1930" s="248" t="s">
        <v>195</v>
      </c>
      <c r="E1930" s="253" t="s">
        <v>21</v>
      </c>
      <c r="F1930" s="254" t="s">
        <v>2528</v>
      </c>
      <c r="G1930" s="252"/>
      <c r="H1930" s="255">
        <v>6.25</v>
      </c>
      <c r="I1930" s="256"/>
      <c r="J1930" s="252"/>
      <c r="K1930" s="252"/>
      <c r="L1930" s="257"/>
      <c r="M1930" s="258"/>
      <c r="N1930" s="259"/>
      <c r="O1930" s="259"/>
      <c r="P1930" s="259"/>
      <c r="Q1930" s="259"/>
      <c r="R1930" s="259"/>
      <c r="S1930" s="259"/>
      <c r="T1930" s="260"/>
      <c r="AT1930" s="261" t="s">
        <v>195</v>
      </c>
      <c r="AU1930" s="261" t="s">
        <v>85</v>
      </c>
      <c r="AV1930" s="12" t="s">
        <v>85</v>
      </c>
      <c r="AW1930" s="12" t="s">
        <v>39</v>
      </c>
      <c r="AX1930" s="12" t="s">
        <v>76</v>
      </c>
      <c r="AY1930" s="261" t="s">
        <v>184</v>
      </c>
    </row>
    <row r="1931" s="12" customFormat="1">
      <c r="B1931" s="251"/>
      <c r="C1931" s="252"/>
      <c r="D1931" s="248" t="s">
        <v>195</v>
      </c>
      <c r="E1931" s="253" t="s">
        <v>21</v>
      </c>
      <c r="F1931" s="254" t="s">
        <v>2529</v>
      </c>
      <c r="G1931" s="252"/>
      <c r="H1931" s="255">
        <v>10.555</v>
      </c>
      <c r="I1931" s="256"/>
      <c r="J1931" s="252"/>
      <c r="K1931" s="252"/>
      <c r="L1931" s="257"/>
      <c r="M1931" s="258"/>
      <c r="N1931" s="259"/>
      <c r="O1931" s="259"/>
      <c r="P1931" s="259"/>
      <c r="Q1931" s="259"/>
      <c r="R1931" s="259"/>
      <c r="S1931" s="259"/>
      <c r="T1931" s="260"/>
      <c r="AT1931" s="261" t="s">
        <v>195</v>
      </c>
      <c r="AU1931" s="261" t="s">
        <v>85</v>
      </c>
      <c r="AV1931" s="12" t="s">
        <v>85</v>
      </c>
      <c r="AW1931" s="12" t="s">
        <v>39</v>
      </c>
      <c r="AX1931" s="12" t="s">
        <v>76</v>
      </c>
      <c r="AY1931" s="261" t="s">
        <v>184</v>
      </c>
    </row>
    <row r="1932" s="14" customFormat="1">
      <c r="B1932" s="272"/>
      <c r="C1932" s="273"/>
      <c r="D1932" s="248" t="s">
        <v>195</v>
      </c>
      <c r="E1932" s="274" t="s">
        <v>21</v>
      </c>
      <c r="F1932" s="275" t="s">
        <v>211</v>
      </c>
      <c r="G1932" s="273"/>
      <c r="H1932" s="276">
        <v>201.34700000000001</v>
      </c>
      <c r="I1932" s="277"/>
      <c r="J1932" s="273"/>
      <c r="K1932" s="273"/>
      <c r="L1932" s="278"/>
      <c r="M1932" s="279"/>
      <c r="N1932" s="280"/>
      <c r="O1932" s="280"/>
      <c r="P1932" s="280"/>
      <c r="Q1932" s="280"/>
      <c r="R1932" s="280"/>
      <c r="S1932" s="280"/>
      <c r="T1932" s="281"/>
      <c r="AT1932" s="282" t="s">
        <v>195</v>
      </c>
      <c r="AU1932" s="282" t="s">
        <v>85</v>
      </c>
      <c r="AV1932" s="14" t="s">
        <v>191</v>
      </c>
      <c r="AW1932" s="14" t="s">
        <v>39</v>
      </c>
      <c r="AX1932" s="14" t="s">
        <v>83</v>
      </c>
      <c r="AY1932" s="282" t="s">
        <v>184</v>
      </c>
    </row>
    <row r="1933" s="1" customFormat="1" ht="16.5" customHeight="1">
      <c r="B1933" s="47"/>
      <c r="C1933" s="283" t="s">
        <v>2530</v>
      </c>
      <c r="D1933" s="283" t="s">
        <v>303</v>
      </c>
      <c r="E1933" s="284" t="s">
        <v>2531</v>
      </c>
      <c r="F1933" s="285" t="s">
        <v>2532</v>
      </c>
      <c r="G1933" s="286" t="s">
        <v>370</v>
      </c>
      <c r="H1933" s="287">
        <v>221.482</v>
      </c>
      <c r="I1933" s="288"/>
      <c r="J1933" s="289">
        <f>ROUND(I1933*H1933,2)</f>
        <v>0</v>
      </c>
      <c r="K1933" s="285" t="s">
        <v>21</v>
      </c>
      <c r="L1933" s="290"/>
      <c r="M1933" s="291" t="s">
        <v>21</v>
      </c>
      <c r="N1933" s="292" t="s">
        <v>47</v>
      </c>
      <c r="O1933" s="48"/>
      <c r="P1933" s="245">
        <f>O1933*H1933</f>
        <v>0</v>
      </c>
      <c r="Q1933" s="245">
        <v>0.01023</v>
      </c>
      <c r="R1933" s="245">
        <f>Q1933*H1933</f>
        <v>2.2657608599999999</v>
      </c>
      <c r="S1933" s="245">
        <v>0</v>
      </c>
      <c r="T1933" s="246">
        <f>S1933*H1933</f>
        <v>0</v>
      </c>
      <c r="AR1933" s="25" t="s">
        <v>386</v>
      </c>
      <c r="AT1933" s="25" t="s">
        <v>303</v>
      </c>
      <c r="AU1933" s="25" t="s">
        <v>85</v>
      </c>
      <c r="AY1933" s="25" t="s">
        <v>184</v>
      </c>
      <c r="BE1933" s="247">
        <f>IF(N1933="základní",J1933,0)</f>
        <v>0</v>
      </c>
      <c r="BF1933" s="247">
        <f>IF(N1933="snížená",J1933,0)</f>
        <v>0</v>
      </c>
      <c r="BG1933" s="247">
        <f>IF(N1933="zákl. přenesená",J1933,0)</f>
        <v>0</v>
      </c>
      <c r="BH1933" s="247">
        <f>IF(N1933="sníž. přenesená",J1933,0)</f>
        <v>0</v>
      </c>
      <c r="BI1933" s="247">
        <f>IF(N1933="nulová",J1933,0)</f>
        <v>0</v>
      </c>
      <c r="BJ1933" s="25" t="s">
        <v>83</v>
      </c>
      <c r="BK1933" s="247">
        <f>ROUND(I1933*H1933,2)</f>
        <v>0</v>
      </c>
      <c r="BL1933" s="25" t="s">
        <v>284</v>
      </c>
      <c r="BM1933" s="25" t="s">
        <v>2533</v>
      </c>
    </row>
    <row r="1934" s="12" customFormat="1">
      <c r="B1934" s="251"/>
      <c r="C1934" s="252"/>
      <c r="D1934" s="248" t="s">
        <v>195</v>
      </c>
      <c r="E1934" s="253" t="s">
        <v>21</v>
      </c>
      <c r="F1934" s="254" t="s">
        <v>2534</v>
      </c>
      <c r="G1934" s="252"/>
      <c r="H1934" s="255">
        <v>221.482</v>
      </c>
      <c r="I1934" s="256"/>
      <c r="J1934" s="252"/>
      <c r="K1934" s="252"/>
      <c r="L1934" s="257"/>
      <c r="M1934" s="258"/>
      <c r="N1934" s="259"/>
      <c r="O1934" s="259"/>
      <c r="P1934" s="259"/>
      <c r="Q1934" s="259"/>
      <c r="R1934" s="259"/>
      <c r="S1934" s="259"/>
      <c r="T1934" s="260"/>
      <c r="AT1934" s="261" t="s">
        <v>195</v>
      </c>
      <c r="AU1934" s="261" t="s">
        <v>85</v>
      </c>
      <c r="AV1934" s="12" t="s">
        <v>85</v>
      </c>
      <c r="AW1934" s="12" t="s">
        <v>39</v>
      </c>
      <c r="AX1934" s="12" t="s">
        <v>83</v>
      </c>
      <c r="AY1934" s="261" t="s">
        <v>184</v>
      </c>
    </row>
    <row r="1935" s="1" customFormat="1" ht="25.5" customHeight="1">
      <c r="B1935" s="47"/>
      <c r="C1935" s="236" t="s">
        <v>2535</v>
      </c>
      <c r="D1935" s="236" t="s">
        <v>186</v>
      </c>
      <c r="E1935" s="237" t="s">
        <v>2536</v>
      </c>
      <c r="F1935" s="238" t="s">
        <v>2537</v>
      </c>
      <c r="G1935" s="239" t="s">
        <v>315</v>
      </c>
      <c r="H1935" s="240">
        <v>12.956</v>
      </c>
      <c r="I1935" s="241"/>
      <c r="J1935" s="242">
        <f>ROUND(I1935*H1935,2)</f>
        <v>0</v>
      </c>
      <c r="K1935" s="238" t="s">
        <v>190</v>
      </c>
      <c r="L1935" s="73"/>
      <c r="M1935" s="243" t="s">
        <v>21</v>
      </c>
      <c r="N1935" s="244" t="s">
        <v>47</v>
      </c>
      <c r="O1935" s="48"/>
      <c r="P1935" s="245">
        <f>O1935*H1935</f>
        <v>0</v>
      </c>
      <c r="Q1935" s="245">
        <v>0</v>
      </c>
      <c r="R1935" s="245">
        <f>Q1935*H1935</f>
        <v>0</v>
      </c>
      <c r="S1935" s="245">
        <v>0.029999999999999999</v>
      </c>
      <c r="T1935" s="246">
        <f>S1935*H1935</f>
        <v>0.38867999999999997</v>
      </c>
      <c r="AR1935" s="25" t="s">
        <v>284</v>
      </c>
      <c r="AT1935" s="25" t="s">
        <v>186</v>
      </c>
      <c r="AU1935" s="25" t="s">
        <v>85</v>
      </c>
      <c r="AY1935" s="25" t="s">
        <v>184</v>
      </c>
      <c r="BE1935" s="247">
        <f>IF(N1935="základní",J1935,0)</f>
        <v>0</v>
      </c>
      <c r="BF1935" s="247">
        <f>IF(N1935="snížená",J1935,0)</f>
        <v>0</v>
      </c>
      <c r="BG1935" s="247">
        <f>IF(N1935="zákl. přenesená",J1935,0)</f>
        <v>0</v>
      </c>
      <c r="BH1935" s="247">
        <f>IF(N1935="sníž. přenesená",J1935,0)</f>
        <v>0</v>
      </c>
      <c r="BI1935" s="247">
        <f>IF(N1935="nulová",J1935,0)</f>
        <v>0</v>
      </c>
      <c r="BJ1935" s="25" t="s">
        <v>83</v>
      </c>
      <c r="BK1935" s="247">
        <f>ROUND(I1935*H1935,2)</f>
        <v>0</v>
      </c>
      <c r="BL1935" s="25" t="s">
        <v>284</v>
      </c>
      <c r="BM1935" s="25" t="s">
        <v>2538</v>
      </c>
    </row>
    <row r="1936" s="13" customFormat="1">
      <c r="B1936" s="262"/>
      <c r="C1936" s="263"/>
      <c r="D1936" s="248" t="s">
        <v>195</v>
      </c>
      <c r="E1936" s="264" t="s">
        <v>21</v>
      </c>
      <c r="F1936" s="265" t="s">
        <v>1280</v>
      </c>
      <c r="G1936" s="263"/>
      <c r="H1936" s="264" t="s">
        <v>21</v>
      </c>
      <c r="I1936" s="266"/>
      <c r="J1936" s="263"/>
      <c r="K1936" s="263"/>
      <c r="L1936" s="267"/>
      <c r="M1936" s="268"/>
      <c r="N1936" s="269"/>
      <c r="O1936" s="269"/>
      <c r="P1936" s="269"/>
      <c r="Q1936" s="269"/>
      <c r="R1936" s="269"/>
      <c r="S1936" s="269"/>
      <c r="T1936" s="270"/>
      <c r="AT1936" s="271" t="s">
        <v>195</v>
      </c>
      <c r="AU1936" s="271" t="s">
        <v>85</v>
      </c>
      <c r="AV1936" s="13" t="s">
        <v>83</v>
      </c>
      <c r="AW1936" s="13" t="s">
        <v>39</v>
      </c>
      <c r="AX1936" s="13" t="s">
        <v>76</v>
      </c>
      <c r="AY1936" s="271" t="s">
        <v>184</v>
      </c>
    </row>
    <row r="1937" s="12" customFormat="1">
      <c r="B1937" s="251"/>
      <c r="C1937" s="252"/>
      <c r="D1937" s="248" t="s">
        <v>195</v>
      </c>
      <c r="E1937" s="253" t="s">
        <v>21</v>
      </c>
      <c r="F1937" s="254" t="s">
        <v>2462</v>
      </c>
      <c r="G1937" s="252"/>
      <c r="H1937" s="255">
        <v>12.956</v>
      </c>
      <c r="I1937" s="256"/>
      <c r="J1937" s="252"/>
      <c r="K1937" s="252"/>
      <c r="L1937" s="257"/>
      <c r="M1937" s="258"/>
      <c r="N1937" s="259"/>
      <c r="O1937" s="259"/>
      <c r="P1937" s="259"/>
      <c r="Q1937" s="259"/>
      <c r="R1937" s="259"/>
      <c r="S1937" s="259"/>
      <c r="T1937" s="260"/>
      <c r="AT1937" s="261" t="s">
        <v>195</v>
      </c>
      <c r="AU1937" s="261" t="s">
        <v>85</v>
      </c>
      <c r="AV1937" s="12" t="s">
        <v>85</v>
      </c>
      <c r="AW1937" s="12" t="s">
        <v>39</v>
      </c>
      <c r="AX1937" s="12" t="s">
        <v>83</v>
      </c>
      <c r="AY1937" s="261" t="s">
        <v>184</v>
      </c>
    </row>
    <row r="1938" s="1" customFormat="1" ht="16.5" customHeight="1">
      <c r="B1938" s="47"/>
      <c r="C1938" s="236" t="s">
        <v>2539</v>
      </c>
      <c r="D1938" s="236" t="s">
        <v>186</v>
      </c>
      <c r="E1938" s="237" t="s">
        <v>2540</v>
      </c>
      <c r="F1938" s="238" t="s">
        <v>2541</v>
      </c>
      <c r="G1938" s="239" t="s">
        <v>315</v>
      </c>
      <c r="H1938" s="240">
        <v>288.55000000000001</v>
      </c>
      <c r="I1938" s="241"/>
      <c r="J1938" s="242">
        <f>ROUND(I1938*H1938,2)</f>
        <v>0</v>
      </c>
      <c r="K1938" s="238" t="s">
        <v>190</v>
      </c>
      <c r="L1938" s="73"/>
      <c r="M1938" s="243" t="s">
        <v>21</v>
      </c>
      <c r="N1938" s="244" t="s">
        <v>47</v>
      </c>
      <c r="O1938" s="48"/>
      <c r="P1938" s="245">
        <f>O1938*H1938</f>
        <v>0</v>
      </c>
      <c r="Q1938" s="245">
        <v>0.00020000000000000001</v>
      </c>
      <c r="R1938" s="245">
        <f>Q1938*H1938</f>
        <v>0.057710000000000004</v>
      </c>
      <c r="S1938" s="245">
        <v>0</v>
      </c>
      <c r="T1938" s="246">
        <f>S1938*H1938</f>
        <v>0</v>
      </c>
      <c r="AR1938" s="25" t="s">
        <v>284</v>
      </c>
      <c r="AT1938" s="25" t="s">
        <v>186</v>
      </c>
      <c r="AU1938" s="25" t="s">
        <v>85</v>
      </c>
      <c r="AY1938" s="25" t="s">
        <v>184</v>
      </c>
      <c r="BE1938" s="247">
        <f>IF(N1938="základní",J1938,0)</f>
        <v>0</v>
      </c>
      <c r="BF1938" s="247">
        <f>IF(N1938="snížená",J1938,0)</f>
        <v>0</v>
      </c>
      <c r="BG1938" s="247">
        <f>IF(N1938="zákl. přenesená",J1938,0)</f>
        <v>0</v>
      </c>
      <c r="BH1938" s="247">
        <f>IF(N1938="sníž. přenesená",J1938,0)</f>
        <v>0</v>
      </c>
      <c r="BI1938" s="247">
        <f>IF(N1938="nulová",J1938,0)</f>
        <v>0</v>
      </c>
      <c r="BJ1938" s="25" t="s">
        <v>83</v>
      </c>
      <c r="BK1938" s="247">
        <f>ROUND(I1938*H1938,2)</f>
        <v>0</v>
      </c>
      <c r="BL1938" s="25" t="s">
        <v>284</v>
      </c>
      <c r="BM1938" s="25" t="s">
        <v>2542</v>
      </c>
    </row>
    <row r="1939" s="1" customFormat="1">
      <c r="B1939" s="47"/>
      <c r="C1939" s="75"/>
      <c r="D1939" s="248" t="s">
        <v>193</v>
      </c>
      <c r="E1939" s="75"/>
      <c r="F1939" s="249" t="s">
        <v>2543</v>
      </c>
      <c r="G1939" s="75"/>
      <c r="H1939" s="75"/>
      <c r="I1939" s="204"/>
      <c r="J1939" s="75"/>
      <c r="K1939" s="75"/>
      <c r="L1939" s="73"/>
      <c r="M1939" s="250"/>
      <c r="N1939" s="48"/>
      <c r="O1939" s="48"/>
      <c r="P1939" s="48"/>
      <c r="Q1939" s="48"/>
      <c r="R1939" s="48"/>
      <c r="S1939" s="48"/>
      <c r="T1939" s="96"/>
      <c r="AT1939" s="25" t="s">
        <v>193</v>
      </c>
      <c r="AU1939" s="25" t="s">
        <v>85</v>
      </c>
    </row>
    <row r="1940" s="1" customFormat="1" ht="25.5" customHeight="1">
      <c r="B1940" s="47"/>
      <c r="C1940" s="236" t="s">
        <v>2544</v>
      </c>
      <c r="D1940" s="236" t="s">
        <v>186</v>
      </c>
      <c r="E1940" s="237" t="s">
        <v>2545</v>
      </c>
      <c r="F1940" s="238" t="s">
        <v>2546</v>
      </c>
      <c r="G1940" s="239" t="s">
        <v>315</v>
      </c>
      <c r="H1940" s="240">
        <v>295.774</v>
      </c>
      <c r="I1940" s="241"/>
      <c r="J1940" s="242">
        <f>ROUND(I1940*H1940,2)</f>
        <v>0</v>
      </c>
      <c r="K1940" s="238" t="s">
        <v>190</v>
      </c>
      <c r="L1940" s="73"/>
      <c r="M1940" s="243" t="s">
        <v>21</v>
      </c>
      <c r="N1940" s="244" t="s">
        <v>47</v>
      </c>
      <c r="O1940" s="48"/>
      <c r="P1940" s="245">
        <f>O1940*H1940</f>
        <v>0</v>
      </c>
      <c r="Q1940" s="245">
        <v>0</v>
      </c>
      <c r="R1940" s="245">
        <f>Q1940*H1940</f>
        <v>0</v>
      </c>
      <c r="S1940" s="245">
        <v>0</v>
      </c>
      <c r="T1940" s="246">
        <f>S1940*H1940</f>
        <v>0</v>
      </c>
      <c r="AR1940" s="25" t="s">
        <v>284</v>
      </c>
      <c r="AT1940" s="25" t="s">
        <v>186</v>
      </c>
      <c r="AU1940" s="25" t="s">
        <v>85</v>
      </c>
      <c r="AY1940" s="25" t="s">
        <v>184</v>
      </c>
      <c r="BE1940" s="247">
        <f>IF(N1940="základní",J1940,0)</f>
        <v>0</v>
      </c>
      <c r="BF1940" s="247">
        <f>IF(N1940="snížená",J1940,0)</f>
        <v>0</v>
      </c>
      <c r="BG1940" s="247">
        <f>IF(N1940="zákl. přenesená",J1940,0)</f>
        <v>0</v>
      </c>
      <c r="BH1940" s="247">
        <f>IF(N1940="sníž. přenesená",J1940,0)</f>
        <v>0</v>
      </c>
      <c r="BI1940" s="247">
        <f>IF(N1940="nulová",J1940,0)</f>
        <v>0</v>
      </c>
      <c r="BJ1940" s="25" t="s">
        <v>83</v>
      </c>
      <c r="BK1940" s="247">
        <f>ROUND(I1940*H1940,2)</f>
        <v>0</v>
      </c>
      <c r="BL1940" s="25" t="s">
        <v>284</v>
      </c>
      <c r="BM1940" s="25" t="s">
        <v>2547</v>
      </c>
    </row>
    <row r="1941" s="12" customFormat="1">
      <c r="B1941" s="251"/>
      <c r="C1941" s="252"/>
      <c r="D1941" s="248" t="s">
        <v>195</v>
      </c>
      <c r="E1941" s="253" t="s">
        <v>21</v>
      </c>
      <c r="F1941" s="254" t="s">
        <v>891</v>
      </c>
      <c r="G1941" s="252"/>
      <c r="H1941" s="255">
        <v>11.143000000000001</v>
      </c>
      <c r="I1941" s="256"/>
      <c r="J1941" s="252"/>
      <c r="K1941" s="252"/>
      <c r="L1941" s="257"/>
      <c r="M1941" s="258"/>
      <c r="N1941" s="259"/>
      <c r="O1941" s="259"/>
      <c r="P1941" s="259"/>
      <c r="Q1941" s="259"/>
      <c r="R1941" s="259"/>
      <c r="S1941" s="259"/>
      <c r="T1941" s="260"/>
      <c r="AT1941" s="261" t="s">
        <v>195</v>
      </c>
      <c r="AU1941" s="261" t="s">
        <v>85</v>
      </c>
      <c r="AV1941" s="12" t="s">
        <v>85</v>
      </c>
      <c r="AW1941" s="12" t="s">
        <v>39</v>
      </c>
      <c r="AX1941" s="12" t="s">
        <v>76</v>
      </c>
      <c r="AY1941" s="261" t="s">
        <v>184</v>
      </c>
    </row>
    <row r="1942" s="12" customFormat="1">
      <c r="B1942" s="251"/>
      <c r="C1942" s="252"/>
      <c r="D1942" s="248" t="s">
        <v>195</v>
      </c>
      <c r="E1942" s="253" t="s">
        <v>21</v>
      </c>
      <c r="F1942" s="254" t="s">
        <v>892</v>
      </c>
      <c r="G1942" s="252"/>
      <c r="H1942" s="255">
        <v>17.974</v>
      </c>
      <c r="I1942" s="256"/>
      <c r="J1942" s="252"/>
      <c r="K1942" s="252"/>
      <c r="L1942" s="257"/>
      <c r="M1942" s="258"/>
      <c r="N1942" s="259"/>
      <c r="O1942" s="259"/>
      <c r="P1942" s="259"/>
      <c r="Q1942" s="259"/>
      <c r="R1942" s="259"/>
      <c r="S1942" s="259"/>
      <c r="T1942" s="260"/>
      <c r="AT1942" s="261" t="s">
        <v>195</v>
      </c>
      <c r="AU1942" s="261" t="s">
        <v>85</v>
      </c>
      <c r="AV1942" s="12" t="s">
        <v>85</v>
      </c>
      <c r="AW1942" s="12" t="s">
        <v>39</v>
      </c>
      <c r="AX1942" s="12" t="s">
        <v>76</v>
      </c>
      <c r="AY1942" s="261" t="s">
        <v>184</v>
      </c>
    </row>
    <row r="1943" s="12" customFormat="1">
      <c r="B1943" s="251"/>
      <c r="C1943" s="252"/>
      <c r="D1943" s="248" t="s">
        <v>195</v>
      </c>
      <c r="E1943" s="253" t="s">
        <v>21</v>
      </c>
      <c r="F1943" s="254" t="s">
        <v>893</v>
      </c>
      <c r="G1943" s="252"/>
      <c r="H1943" s="255">
        <v>17.728000000000002</v>
      </c>
      <c r="I1943" s="256"/>
      <c r="J1943" s="252"/>
      <c r="K1943" s="252"/>
      <c r="L1943" s="257"/>
      <c r="M1943" s="258"/>
      <c r="N1943" s="259"/>
      <c r="O1943" s="259"/>
      <c r="P1943" s="259"/>
      <c r="Q1943" s="259"/>
      <c r="R1943" s="259"/>
      <c r="S1943" s="259"/>
      <c r="T1943" s="260"/>
      <c r="AT1943" s="261" t="s">
        <v>195</v>
      </c>
      <c r="AU1943" s="261" t="s">
        <v>85</v>
      </c>
      <c r="AV1943" s="12" t="s">
        <v>85</v>
      </c>
      <c r="AW1943" s="12" t="s">
        <v>39</v>
      </c>
      <c r="AX1943" s="12" t="s">
        <v>76</v>
      </c>
      <c r="AY1943" s="261" t="s">
        <v>184</v>
      </c>
    </row>
    <row r="1944" s="12" customFormat="1">
      <c r="B1944" s="251"/>
      <c r="C1944" s="252"/>
      <c r="D1944" s="248" t="s">
        <v>195</v>
      </c>
      <c r="E1944" s="253" t="s">
        <v>21</v>
      </c>
      <c r="F1944" s="254" t="s">
        <v>895</v>
      </c>
      <c r="G1944" s="252"/>
      <c r="H1944" s="255">
        <v>4.5700000000000003</v>
      </c>
      <c r="I1944" s="256"/>
      <c r="J1944" s="252"/>
      <c r="K1944" s="252"/>
      <c r="L1944" s="257"/>
      <c r="M1944" s="258"/>
      <c r="N1944" s="259"/>
      <c r="O1944" s="259"/>
      <c r="P1944" s="259"/>
      <c r="Q1944" s="259"/>
      <c r="R1944" s="259"/>
      <c r="S1944" s="259"/>
      <c r="T1944" s="260"/>
      <c r="AT1944" s="261" t="s">
        <v>195</v>
      </c>
      <c r="AU1944" s="261" t="s">
        <v>85</v>
      </c>
      <c r="AV1944" s="12" t="s">
        <v>85</v>
      </c>
      <c r="AW1944" s="12" t="s">
        <v>39</v>
      </c>
      <c r="AX1944" s="12" t="s">
        <v>76</v>
      </c>
      <c r="AY1944" s="261" t="s">
        <v>184</v>
      </c>
    </row>
    <row r="1945" s="12" customFormat="1">
      <c r="B1945" s="251"/>
      <c r="C1945" s="252"/>
      <c r="D1945" s="248" t="s">
        <v>195</v>
      </c>
      <c r="E1945" s="253" t="s">
        <v>21</v>
      </c>
      <c r="F1945" s="254" t="s">
        <v>896</v>
      </c>
      <c r="G1945" s="252"/>
      <c r="H1945" s="255">
        <v>4.5999999999999996</v>
      </c>
      <c r="I1945" s="256"/>
      <c r="J1945" s="252"/>
      <c r="K1945" s="252"/>
      <c r="L1945" s="257"/>
      <c r="M1945" s="258"/>
      <c r="N1945" s="259"/>
      <c r="O1945" s="259"/>
      <c r="P1945" s="259"/>
      <c r="Q1945" s="259"/>
      <c r="R1945" s="259"/>
      <c r="S1945" s="259"/>
      <c r="T1945" s="260"/>
      <c r="AT1945" s="261" t="s">
        <v>195</v>
      </c>
      <c r="AU1945" s="261" t="s">
        <v>85</v>
      </c>
      <c r="AV1945" s="12" t="s">
        <v>85</v>
      </c>
      <c r="AW1945" s="12" t="s">
        <v>39</v>
      </c>
      <c r="AX1945" s="12" t="s">
        <v>76</v>
      </c>
      <c r="AY1945" s="261" t="s">
        <v>184</v>
      </c>
    </row>
    <row r="1946" s="13" customFormat="1">
      <c r="B1946" s="262"/>
      <c r="C1946" s="263"/>
      <c r="D1946" s="248" t="s">
        <v>195</v>
      </c>
      <c r="E1946" s="264" t="s">
        <v>21</v>
      </c>
      <c r="F1946" s="265" t="s">
        <v>2548</v>
      </c>
      <c r="G1946" s="263"/>
      <c r="H1946" s="264" t="s">
        <v>21</v>
      </c>
      <c r="I1946" s="266"/>
      <c r="J1946" s="263"/>
      <c r="K1946" s="263"/>
      <c r="L1946" s="267"/>
      <c r="M1946" s="268"/>
      <c r="N1946" s="269"/>
      <c r="O1946" s="269"/>
      <c r="P1946" s="269"/>
      <c r="Q1946" s="269"/>
      <c r="R1946" s="269"/>
      <c r="S1946" s="269"/>
      <c r="T1946" s="270"/>
      <c r="AT1946" s="271" t="s">
        <v>195</v>
      </c>
      <c r="AU1946" s="271" t="s">
        <v>85</v>
      </c>
      <c r="AV1946" s="13" t="s">
        <v>83</v>
      </c>
      <c r="AW1946" s="13" t="s">
        <v>39</v>
      </c>
      <c r="AX1946" s="13" t="s">
        <v>76</v>
      </c>
      <c r="AY1946" s="271" t="s">
        <v>184</v>
      </c>
    </row>
    <row r="1947" s="12" customFormat="1">
      <c r="B1947" s="251"/>
      <c r="C1947" s="252"/>
      <c r="D1947" s="248" t="s">
        <v>195</v>
      </c>
      <c r="E1947" s="253" t="s">
        <v>21</v>
      </c>
      <c r="F1947" s="254" t="s">
        <v>2549</v>
      </c>
      <c r="G1947" s="252"/>
      <c r="H1947" s="255">
        <v>160.66399999999999</v>
      </c>
      <c r="I1947" s="256"/>
      <c r="J1947" s="252"/>
      <c r="K1947" s="252"/>
      <c r="L1947" s="257"/>
      <c r="M1947" s="258"/>
      <c r="N1947" s="259"/>
      <c r="O1947" s="259"/>
      <c r="P1947" s="259"/>
      <c r="Q1947" s="259"/>
      <c r="R1947" s="259"/>
      <c r="S1947" s="259"/>
      <c r="T1947" s="260"/>
      <c r="AT1947" s="261" t="s">
        <v>195</v>
      </c>
      <c r="AU1947" s="261" t="s">
        <v>85</v>
      </c>
      <c r="AV1947" s="12" t="s">
        <v>85</v>
      </c>
      <c r="AW1947" s="12" t="s">
        <v>39</v>
      </c>
      <c r="AX1947" s="12" t="s">
        <v>76</v>
      </c>
      <c r="AY1947" s="261" t="s">
        <v>184</v>
      </c>
    </row>
    <row r="1948" s="13" customFormat="1">
      <c r="B1948" s="262"/>
      <c r="C1948" s="263"/>
      <c r="D1948" s="248" t="s">
        <v>195</v>
      </c>
      <c r="E1948" s="264" t="s">
        <v>21</v>
      </c>
      <c r="F1948" s="265" t="s">
        <v>412</v>
      </c>
      <c r="G1948" s="263"/>
      <c r="H1948" s="264" t="s">
        <v>21</v>
      </c>
      <c r="I1948" s="266"/>
      <c r="J1948" s="263"/>
      <c r="K1948" s="263"/>
      <c r="L1948" s="267"/>
      <c r="M1948" s="268"/>
      <c r="N1948" s="269"/>
      <c r="O1948" s="269"/>
      <c r="P1948" s="269"/>
      <c r="Q1948" s="269"/>
      <c r="R1948" s="269"/>
      <c r="S1948" s="269"/>
      <c r="T1948" s="270"/>
      <c r="AT1948" s="271" t="s">
        <v>195</v>
      </c>
      <c r="AU1948" s="271" t="s">
        <v>85</v>
      </c>
      <c r="AV1948" s="13" t="s">
        <v>83</v>
      </c>
      <c r="AW1948" s="13" t="s">
        <v>39</v>
      </c>
      <c r="AX1948" s="13" t="s">
        <v>76</v>
      </c>
      <c r="AY1948" s="271" t="s">
        <v>184</v>
      </c>
    </row>
    <row r="1949" s="12" customFormat="1">
      <c r="B1949" s="251"/>
      <c r="C1949" s="252"/>
      <c r="D1949" s="248" t="s">
        <v>195</v>
      </c>
      <c r="E1949" s="253" t="s">
        <v>21</v>
      </c>
      <c r="F1949" s="254" t="s">
        <v>2497</v>
      </c>
      <c r="G1949" s="252"/>
      <c r="H1949" s="255">
        <v>79.094999999999999</v>
      </c>
      <c r="I1949" s="256"/>
      <c r="J1949" s="252"/>
      <c r="K1949" s="252"/>
      <c r="L1949" s="257"/>
      <c r="M1949" s="258"/>
      <c r="N1949" s="259"/>
      <c r="O1949" s="259"/>
      <c r="P1949" s="259"/>
      <c r="Q1949" s="259"/>
      <c r="R1949" s="259"/>
      <c r="S1949" s="259"/>
      <c r="T1949" s="260"/>
      <c r="AT1949" s="261" t="s">
        <v>195</v>
      </c>
      <c r="AU1949" s="261" t="s">
        <v>85</v>
      </c>
      <c r="AV1949" s="12" t="s">
        <v>85</v>
      </c>
      <c r="AW1949" s="12" t="s">
        <v>39</v>
      </c>
      <c r="AX1949" s="12" t="s">
        <v>76</v>
      </c>
      <c r="AY1949" s="261" t="s">
        <v>184</v>
      </c>
    </row>
    <row r="1950" s="14" customFormat="1">
      <c r="B1950" s="272"/>
      <c r="C1950" s="273"/>
      <c r="D1950" s="248" t="s">
        <v>195</v>
      </c>
      <c r="E1950" s="274" t="s">
        <v>21</v>
      </c>
      <c r="F1950" s="275" t="s">
        <v>211</v>
      </c>
      <c r="G1950" s="273"/>
      <c r="H1950" s="276">
        <v>295.774</v>
      </c>
      <c r="I1950" s="277"/>
      <c r="J1950" s="273"/>
      <c r="K1950" s="273"/>
      <c r="L1950" s="278"/>
      <c r="M1950" s="279"/>
      <c r="N1950" s="280"/>
      <c r="O1950" s="280"/>
      <c r="P1950" s="280"/>
      <c r="Q1950" s="280"/>
      <c r="R1950" s="280"/>
      <c r="S1950" s="280"/>
      <c r="T1950" s="281"/>
      <c r="AT1950" s="282" t="s">
        <v>195</v>
      </c>
      <c r="AU1950" s="282" t="s">
        <v>85</v>
      </c>
      <c r="AV1950" s="14" t="s">
        <v>191</v>
      </c>
      <c r="AW1950" s="14" t="s">
        <v>39</v>
      </c>
      <c r="AX1950" s="14" t="s">
        <v>83</v>
      </c>
      <c r="AY1950" s="282" t="s">
        <v>184</v>
      </c>
    </row>
    <row r="1951" s="1" customFormat="1" ht="25.5" customHeight="1">
      <c r="B1951" s="47"/>
      <c r="C1951" s="236" t="s">
        <v>2550</v>
      </c>
      <c r="D1951" s="236" t="s">
        <v>186</v>
      </c>
      <c r="E1951" s="237" t="s">
        <v>2551</v>
      </c>
      <c r="F1951" s="238" t="s">
        <v>2552</v>
      </c>
      <c r="G1951" s="239" t="s">
        <v>315</v>
      </c>
      <c r="H1951" s="240">
        <v>269.52100000000002</v>
      </c>
      <c r="I1951" s="241"/>
      <c r="J1951" s="242">
        <f>ROUND(I1951*H1951,2)</f>
        <v>0</v>
      </c>
      <c r="K1951" s="238" t="s">
        <v>190</v>
      </c>
      <c r="L1951" s="73"/>
      <c r="M1951" s="243" t="s">
        <v>21</v>
      </c>
      <c r="N1951" s="244" t="s">
        <v>47</v>
      </c>
      <c r="O1951" s="48"/>
      <c r="P1951" s="245">
        <f>O1951*H1951</f>
        <v>0</v>
      </c>
      <c r="Q1951" s="245">
        <v>0</v>
      </c>
      <c r="R1951" s="245">
        <f>Q1951*H1951</f>
        <v>0</v>
      </c>
      <c r="S1951" s="245">
        <v>0.014</v>
      </c>
      <c r="T1951" s="246">
        <f>S1951*H1951</f>
        <v>3.7732940000000004</v>
      </c>
      <c r="AR1951" s="25" t="s">
        <v>284</v>
      </c>
      <c r="AT1951" s="25" t="s">
        <v>186</v>
      </c>
      <c r="AU1951" s="25" t="s">
        <v>85</v>
      </c>
      <c r="AY1951" s="25" t="s">
        <v>184</v>
      </c>
      <c r="BE1951" s="247">
        <f>IF(N1951="základní",J1951,0)</f>
        <v>0</v>
      </c>
      <c r="BF1951" s="247">
        <f>IF(N1951="snížená",J1951,0)</f>
        <v>0</v>
      </c>
      <c r="BG1951" s="247">
        <f>IF(N1951="zákl. přenesená",J1951,0)</f>
        <v>0</v>
      </c>
      <c r="BH1951" s="247">
        <f>IF(N1951="sníž. přenesená",J1951,0)</f>
        <v>0</v>
      </c>
      <c r="BI1951" s="247">
        <f>IF(N1951="nulová",J1951,0)</f>
        <v>0</v>
      </c>
      <c r="BJ1951" s="25" t="s">
        <v>83</v>
      </c>
      <c r="BK1951" s="247">
        <f>ROUND(I1951*H1951,2)</f>
        <v>0</v>
      </c>
      <c r="BL1951" s="25" t="s">
        <v>284</v>
      </c>
      <c r="BM1951" s="25" t="s">
        <v>2553</v>
      </c>
    </row>
    <row r="1952" s="12" customFormat="1">
      <c r="B1952" s="251"/>
      <c r="C1952" s="252"/>
      <c r="D1952" s="248" t="s">
        <v>195</v>
      </c>
      <c r="E1952" s="253" t="s">
        <v>21</v>
      </c>
      <c r="F1952" s="254" t="s">
        <v>2554</v>
      </c>
      <c r="G1952" s="252"/>
      <c r="H1952" s="255">
        <v>269.52100000000002</v>
      </c>
      <c r="I1952" s="256"/>
      <c r="J1952" s="252"/>
      <c r="K1952" s="252"/>
      <c r="L1952" s="257"/>
      <c r="M1952" s="258"/>
      <c r="N1952" s="259"/>
      <c r="O1952" s="259"/>
      <c r="P1952" s="259"/>
      <c r="Q1952" s="259"/>
      <c r="R1952" s="259"/>
      <c r="S1952" s="259"/>
      <c r="T1952" s="260"/>
      <c r="AT1952" s="261" t="s">
        <v>195</v>
      </c>
      <c r="AU1952" s="261" t="s">
        <v>85</v>
      </c>
      <c r="AV1952" s="12" t="s">
        <v>85</v>
      </c>
      <c r="AW1952" s="12" t="s">
        <v>39</v>
      </c>
      <c r="AX1952" s="12" t="s">
        <v>83</v>
      </c>
      <c r="AY1952" s="261" t="s">
        <v>184</v>
      </c>
    </row>
    <row r="1953" s="1" customFormat="1" ht="25.5" customHeight="1">
      <c r="B1953" s="47"/>
      <c r="C1953" s="236" t="s">
        <v>2555</v>
      </c>
      <c r="D1953" s="236" t="s">
        <v>186</v>
      </c>
      <c r="E1953" s="237" t="s">
        <v>2556</v>
      </c>
      <c r="F1953" s="238" t="s">
        <v>2557</v>
      </c>
      <c r="G1953" s="239" t="s">
        <v>315</v>
      </c>
      <c r="H1953" s="240">
        <v>12.856999999999999</v>
      </c>
      <c r="I1953" s="241"/>
      <c r="J1953" s="242">
        <f>ROUND(I1953*H1953,2)</f>
        <v>0</v>
      </c>
      <c r="K1953" s="238" t="s">
        <v>190</v>
      </c>
      <c r="L1953" s="73"/>
      <c r="M1953" s="243" t="s">
        <v>21</v>
      </c>
      <c r="N1953" s="244" t="s">
        <v>47</v>
      </c>
      <c r="O1953" s="48"/>
      <c r="P1953" s="245">
        <f>O1953*H1953</f>
        <v>0</v>
      </c>
      <c r="Q1953" s="245">
        <v>0</v>
      </c>
      <c r="R1953" s="245">
        <f>Q1953*H1953</f>
        <v>0</v>
      </c>
      <c r="S1953" s="245">
        <v>0.029999999999999999</v>
      </c>
      <c r="T1953" s="246">
        <f>S1953*H1953</f>
        <v>0.38570999999999994</v>
      </c>
      <c r="AR1953" s="25" t="s">
        <v>284</v>
      </c>
      <c r="AT1953" s="25" t="s">
        <v>186</v>
      </c>
      <c r="AU1953" s="25" t="s">
        <v>85</v>
      </c>
      <c r="AY1953" s="25" t="s">
        <v>184</v>
      </c>
      <c r="BE1953" s="247">
        <f>IF(N1953="základní",J1953,0)</f>
        <v>0</v>
      </c>
      <c r="BF1953" s="247">
        <f>IF(N1953="snížená",J1953,0)</f>
        <v>0</v>
      </c>
      <c r="BG1953" s="247">
        <f>IF(N1953="zákl. přenesená",J1953,0)</f>
        <v>0</v>
      </c>
      <c r="BH1953" s="247">
        <f>IF(N1953="sníž. přenesená",J1953,0)</f>
        <v>0</v>
      </c>
      <c r="BI1953" s="247">
        <f>IF(N1953="nulová",J1953,0)</f>
        <v>0</v>
      </c>
      <c r="BJ1953" s="25" t="s">
        <v>83</v>
      </c>
      <c r="BK1953" s="247">
        <f>ROUND(I1953*H1953,2)</f>
        <v>0</v>
      </c>
      <c r="BL1953" s="25" t="s">
        <v>284</v>
      </c>
      <c r="BM1953" s="25" t="s">
        <v>2558</v>
      </c>
    </row>
    <row r="1954" s="13" customFormat="1">
      <c r="B1954" s="262"/>
      <c r="C1954" s="263"/>
      <c r="D1954" s="248" t="s">
        <v>195</v>
      </c>
      <c r="E1954" s="264" t="s">
        <v>21</v>
      </c>
      <c r="F1954" s="265" t="s">
        <v>1280</v>
      </c>
      <c r="G1954" s="263"/>
      <c r="H1954" s="264" t="s">
        <v>21</v>
      </c>
      <c r="I1954" s="266"/>
      <c r="J1954" s="263"/>
      <c r="K1954" s="263"/>
      <c r="L1954" s="267"/>
      <c r="M1954" s="268"/>
      <c r="N1954" s="269"/>
      <c r="O1954" s="269"/>
      <c r="P1954" s="269"/>
      <c r="Q1954" s="269"/>
      <c r="R1954" s="269"/>
      <c r="S1954" s="269"/>
      <c r="T1954" s="270"/>
      <c r="AT1954" s="271" t="s">
        <v>195</v>
      </c>
      <c r="AU1954" s="271" t="s">
        <v>85</v>
      </c>
      <c r="AV1954" s="13" t="s">
        <v>83</v>
      </c>
      <c r="AW1954" s="13" t="s">
        <v>39</v>
      </c>
      <c r="AX1954" s="13" t="s">
        <v>76</v>
      </c>
      <c r="AY1954" s="271" t="s">
        <v>184</v>
      </c>
    </row>
    <row r="1955" s="12" customFormat="1">
      <c r="B1955" s="251"/>
      <c r="C1955" s="252"/>
      <c r="D1955" s="248" t="s">
        <v>195</v>
      </c>
      <c r="E1955" s="253" t="s">
        <v>21</v>
      </c>
      <c r="F1955" s="254" t="s">
        <v>2559</v>
      </c>
      <c r="G1955" s="252"/>
      <c r="H1955" s="255">
        <v>12.856999999999999</v>
      </c>
      <c r="I1955" s="256"/>
      <c r="J1955" s="252"/>
      <c r="K1955" s="252"/>
      <c r="L1955" s="257"/>
      <c r="M1955" s="258"/>
      <c r="N1955" s="259"/>
      <c r="O1955" s="259"/>
      <c r="P1955" s="259"/>
      <c r="Q1955" s="259"/>
      <c r="R1955" s="259"/>
      <c r="S1955" s="259"/>
      <c r="T1955" s="260"/>
      <c r="AT1955" s="261" t="s">
        <v>195</v>
      </c>
      <c r="AU1955" s="261" t="s">
        <v>85</v>
      </c>
      <c r="AV1955" s="12" t="s">
        <v>85</v>
      </c>
      <c r="AW1955" s="12" t="s">
        <v>39</v>
      </c>
      <c r="AX1955" s="12" t="s">
        <v>83</v>
      </c>
      <c r="AY1955" s="261" t="s">
        <v>184</v>
      </c>
    </row>
    <row r="1956" s="1" customFormat="1" ht="63.75" customHeight="1">
      <c r="B1956" s="47"/>
      <c r="C1956" s="236" t="s">
        <v>2560</v>
      </c>
      <c r="D1956" s="236" t="s">
        <v>186</v>
      </c>
      <c r="E1956" s="237" t="s">
        <v>2561</v>
      </c>
      <c r="F1956" s="238" t="s">
        <v>2562</v>
      </c>
      <c r="G1956" s="239" t="s">
        <v>315</v>
      </c>
      <c r="H1956" s="240">
        <v>15.859</v>
      </c>
      <c r="I1956" s="241"/>
      <c r="J1956" s="242">
        <f>ROUND(I1956*H1956,2)</f>
        <v>0</v>
      </c>
      <c r="K1956" s="238" t="s">
        <v>21</v>
      </c>
      <c r="L1956" s="73"/>
      <c r="M1956" s="243" t="s">
        <v>21</v>
      </c>
      <c r="N1956" s="244" t="s">
        <v>47</v>
      </c>
      <c r="O1956" s="48"/>
      <c r="P1956" s="245">
        <f>O1956*H1956</f>
        <v>0</v>
      </c>
      <c r="Q1956" s="245">
        <v>0.02</v>
      </c>
      <c r="R1956" s="245">
        <f>Q1956*H1956</f>
        <v>0.31718000000000002</v>
      </c>
      <c r="S1956" s="245">
        <v>0</v>
      </c>
      <c r="T1956" s="246">
        <f>S1956*H1956</f>
        <v>0</v>
      </c>
      <c r="AR1956" s="25" t="s">
        <v>284</v>
      </c>
      <c r="AT1956" s="25" t="s">
        <v>186</v>
      </c>
      <c r="AU1956" s="25" t="s">
        <v>85</v>
      </c>
      <c r="AY1956" s="25" t="s">
        <v>184</v>
      </c>
      <c r="BE1956" s="247">
        <f>IF(N1956="základní",J1956,0)</f>
        <v>0</v>
      </c>
      <c r="BF1956" s="247">
        <f>IF(N1956="snížená",J1956,0)</f>
        <v>0</v>
      </c>
      <c r="BG1956" s="247">
        <f>IF(N1956="zákl. přenesená",J1956,0)</f>
        <v>0</v>
      </c>
      <c r="BH1956" s="247">
        <f>IF(N1956="sníž. přenesená",J1956,0)</f>
        <v>0</v>
      </c>
      <c r="BI1956" s="247">
        <f>IF(N1956="nulová",J1956,0)</f>
        <v>0</v>
      </c>
      <c r="BJ1956" s="25" t="s">
        <v>83</v>
      </c>
      <c r="BK1956" s="247">
        <f>ROUND(I1956*H1956,2)</f>
        <v>0</v>
      </c>
      <c r="BL1956" s="25" t="s">
        <v>284</v>
      </c>
      <c r="BM1956" s="25" t="s">
        <v>2563</v>
      </c>
    </row>
    <row r="1957" s="12" customFormat="1">
      <c r="B1957" s="251"/>
      <c r="C1957" s="252"/>
      <c r="D1957" s="248" t="s">
        <v>195</v>
      </c>
      <c r="E1957" s="253" t="s">
        <v>21</v>
      </c>
      <c r="F1957" s="254" t="s">
        <v>2564</v>
      </c>
      <c r="G1957" s="252"/>
      <c r="H1957" s="255">
        <v>15.859</v>
      </c>
      <c r="I1957" s="256"/>
      <c r="J1957" s="252"/>
      <c r="K1957" s="252"/>
      <c r="L1957" s="257"/>
      <c r="M1957" s="258"/>
      <c r="N1957" s="259"/>
      <c r="O1957" s="259"/>
      <c r="P1957" s="259"/>
      <c r="Q1957" s="259"/>
      <c r="R1957" s="259"/>
      <c r="S1957" s="259"/>
      <c r="T1957" s="260"/>
      <c r="AT1957" s="261" t="s">
        <v>195</v>
      </c>
      <c r="AU1957" s="261" t="s">
        <v>85</v>
      </c>
      <c r="AV1957" s="12" t="s">
        <v>85</v>
      </c>
      <c r="AW1957" s="12" t="s">
        <v>39</v>
      </c>
      <c r="AX1957" s="12" t="s">
        <v>83</v>
      </c>
      <c r="AY1957" s="261" t="s">
        <v>184</v>
      </c>
    </row>
    <row r="1958" s="1" customFormat="1" ht="25.5" customHeight="1">
      <c r="B1958" s="47"/>
      <c r="C1958" s="236" t="s">
        <v>2565</v>
      </c>
      <c r="D1958" s="236" t="s">
        <v>186</v>
      </c>
      <c r="E1958" s="237" t="s">
        <v>2566</v>
      </c>
      <c r="F1958" s="238" t="s">
        <v>2567</v>
      </c>
      <c r="G1958" s="239" t="s">
        <v>315</v>
      </c>
      <c r="H1958" s="240">
        <v>146.708</v>
      </c>
      <c r="I1958" s="241"/>
      <c r="J1958" s="242">
        <f>ROUND(I1958*H1958,2)</f>
        <v>0</v>
      </c>
      <c r="K1958" s="238" t="s">
        <v>21</v>
      </c>
      <c r="L1958" s="73"/>
      <c r="M1958" s="243" t="s">
        <v>21</v>
      </c>
      <c r="N1958" s="244" t="s">
        <v>47</v>
      </c>
      <c r="O1958" s="48"/>
      <c r="P1958" s="245">
        <f>O1958*H1958</f>
        <v>0</v>
      </c>
      <c r="Q1958" s="245">
        <v>0.017999999999999999</v>
      </c>
      <c r="R1958" s="245">
        <f>Q1958*H1958</f>
        <v>2.6407439999999998</v>
      </c>
      <c r="S1958" s="245">
        <v>0</v>
      </c>
      <c r="T1958" s="246">
        <f>S1958*H1958</f>
        <v>0</v>
      </c>
      <c r="AR1958" s="25" t="s">
        <v>284</v>
      </c>
      <c r="AT1958" s="25" t="s">
        <v>186</v>
      </c>
      <c r="AU1958" s="25" t="s">
        <v>85</v>
      </c>
      <c r="AY1958" s="25" t="s">
        <v>184</v>
      </c>
      <c r="BE1958" s="247">
        <f>IF(N1958="základní",J1958,0)</f>
        <v>0</v>
      </c>
      <c r="BF1958" s="247">
        <f>IF(N1958="snížená",J1958,0)</f>
        <v>0</v>
      </c>
      <c r="BG1958" s="247">
        <f>IF(N1958="zákl. přenesená",J1958,0)</f>
        <v>0</v>
      </c>
      <c r="BH1958" s="247">
        <f>IF(N1958="sníž. přenesená",J1958,0)</f>
        <v>0</v>
      </c>
      <c r="BI1958" s="247">
        <f>IF(N1958="nulová",J1958,0)</f>
        <v>0</v>
      </c>
      <c r="BJ1958" s="25" t="s">
        <v>83</v>
      </c>
      <c r="BK1958" s="247">
        <f>ROUND(I1958*H1958,2)</f>
        <v>0</v>
      </c>
      <c r="BL1958" s="25" t="s">
        <v>284</v>
      </c>
      <c r="BM1958" s="25" t="s">
        <v>2568</v>
      </c>
    </row>
    <row r="1959" s="12" customFormat="1">
      <c r="B1959" s="251"/>
      <c r="C1959" s="252"/>
      <c r="D1959" s="248" t="s">
        <v>195</v>
      </c>
      <c r="E1959" s="253" t="s">
        <v>21</v>
      </c>
      <c r="F1959" s="254" t="s">
        <v>2569</v>
      </c>
      <c r="G1959" s="252"/>
      <c r="H1959" s="255">
        <v>146.708</v>
      </c>
      <c r="I1959" s="256"/>
      <c r="J1959" s="252"/>
      <c r="K1959" s="252"/>
      <c r="L1959" s="257"/>
      <c r="M1959" s="258"/>
      <c r="N1959" s="259"/>
      <c r="O1959" s="259"/>
      <c r="P1959" s="259"/>
      <c r="Q1959" s="259"/>
      <c r="R1959" s="259"/>
      <c r="S1959" s="259"/>
      <c r="T1959" s="260"/>
      <c r="AT1959" s="261" t="s">
        <v>195</v>
      </c>
      <c r="AU1959" s="261" t="s">
        <v>85</v>
      </c>
      <c r="AV1959" s="12" t="s">
        <v>85</v>
      </c>
      <c r="AW1959" s="12" t="s">
        <v>39</v>
      </c>
      <c r="AX1959" s="12" t="s">
        <v>83</v>
      </c>
      <c r="AY1959" s="261" t="s">
        <v>184</v>
      </c>
    </row>
    <row r="1960" s="1" customFormat="1" ht="51" customHeight="1">
      <c r="B1960" s="47"/>
      <c r="C1960" s="236" t="s">
        <v>2570</v>
      </c>
      <c r="D1960" s="236" t="s">
        <v>186</v>
      </c>
      <c r="E1960" s="237" t="s">
        <v>2571</v>
      </c>
      <c r="F1960" s="238" t="s">
        <v>2572</v>
      </c>
      <c r="G1960" s="239" t="s">
        <v>315</v>
      </c>
      <c r="H1960" s="240">
        <v>160.10400000000001</v>
      </c>
      <c r="I1960" s="241"/>
      <c r="J1960" s="242">
        <f>ROUND(I1960*H1960,2)</f>
        <v>0</v>
      </c>
      <c r="K1960" s="238" t="s">
        <v>21</v>
      </c>
      <c r="L1960" s="73"/>
      <c r="M1960" s="243" t="s">
        <v>21</v>
      </c>
      <c r="N1960" s="244" t="s">
        <v>47</v>
      </c>
      <c r="O1960" s="48"/>
      <c r="P1960" s="245">
        <f>O1960*H1960</f>
        <v>0</v>
      </c>
      <c r="Q1960" s="245">
        <v>0.016</v>
      </c>
      <c r="R1960" s="245">
        <f>Q1960*H1960</f>
        <v>2.5616640000000004</v>
      </c>
      <c r="S1960" s="245">
        <v>0</v>
      </c>
      <c r="T1960" s="246">
        <f>S1960*H1960</f>
        <v>0</v>
      </c>
      <c r="AR1960" s="25" t="s">
        <v>284</v>
      </c>
      <c r="AT1960" s="25" t="s">
        <v>186</v>
      </c>
      <c r="AU1960" s="25" t="s">
        <v>85</v>
      </c>
      <c r="AY1960" s="25" t="s">
        <v>184</v>
      </c>
      <c r="BE1960" s="247">
        <f>IF(N1960="základní",J1960,0)</f>
        <v>0</v>
      </c>
      <c r="BF1960" s="247">
        <f>IF(N1960="snížená",J1960,0)</f>
        <v>0</v>
      </c>
      <c r="BG1960" s="247">
        <f>IF(N1960="zákl. přenesená",J1960,0)</f>
        <v>0</v>
      </c>
      <c r="BH1960" s="247">
        <f>IF(N1960="sníž. přenesená",J1960,0)</f>
        <v>0</v>
      </c>
      <c r="BI1960" s="247">
        <f>IF(N1960="nulová",J1960,0)</f>
        <v>0</v>
      </c>
      <c r="BJ1960" s="25" t="s">
        <v>83</v>
      </c>
      <c r="BK1960" s="247">
        <f>ROUND(I1960*H1960,2)</f>
        <v>0</v>
      </c>
      <c r="BL1960" s="25" t="s">
        <v>284</v>
      </c>
      <c r="BM1960" s="25" t="s">
        <v>2573</v>
      </c>
    </row>
    <row r="1961" s="12" customFormat="1">
      <c r="B1961" s="251"/>
      <c r="C1961" s="252"/>
      <c r="D1961" s="248" t="s">
        <v>195</v>
      </c>
      <c r="E1961" s="253" t="s">
        <v>21</v>
      </c>
      <c r="F1961" s="254" t="s">
        <v>2574</v>
      </c>
      <c r="G1961" s="252"/>
      <c r="H1961" s="255">
        <v>160.10400000000001</v>
      </c>
      <c r="I1961" s="256"/>
      <c r="J1961" s="252"/>
      <c r="K1961" s="252"/>
      <c r="L1961" s="257"/>
      <c r="M1961" s="258"/>
      <c r="N1961" s="259"/>
      <c r="O1961" s="259"/>
      <c r="P1961" s="259"/>
      <c r="Q1961" s="259"/>
      <c r="R1961" s="259"/>
      <c r="S1961" s="259"/>
      <c r="T1961" s="260"/>
      <c r="AT1961" s="261" t="s">
        <v>195</v>
      </c>
      <c r="AU1961" s="261" t="s">
        <v>85</v>
      </c>
      <c r="AV1961" s="12" t="s">
        <v>85</v>
      </c>
      <c r="AW1961" s="12" t="s">
        <v>39</v>
      </c>
      <c r="AX1961" s="12" t="s">
        <v>83</v>
      </c>
      <c r="AY1961" s="261" t="s">
        <v>184</v>
      </c>
    </row>
    <row r="1962" s="1" customFormat="1" ht="25.5" customHeight="1">
      <c r="B1962" s="47"/>
      <c r="C1962" s="236" t="s">
        <v>2575</v>
      </c>
      <c r="D1962" s="236" t="s">
        <v>186</v>
      </c>
      <c r="E1962" s="237" t="s">
        <v>2576</v>
      </c>
      <c r="F1962" s="238" t="s">
        <v>2577</v>
      </c>
      <c r="G1962" s="239" t="s">
        <v>370</v>
      </c>
      <c r="H1962" s="240">
        <v>19</v>
      </c>
      <c r="I1962" s="241"/>
      <c r="J1962" s="242">
        <f>ROUND(I1962*H1962,2)</f>
        <v>0</v>
      </c>
      <c r="K1962" s="238" t="s">
        <v>190</v>
      </c>
      <c r="L1962" s="73"/>
      <c r="M1962" s="243" t="s">
        <v>21</v>
      </c>
      <c r="N1962" s="244" t="s">
        <v>47</v>
      </c>
      <c r="O1962" s="48"/>
      <c r="P1962" s="245">
        <f>O1962*H1962</f>
        <v>0</v>
      </c>
      <c r="Q1962" s="245">
        <v>0.01363</v>
      </c>
      <c r="R1962" s="245">
        <f>Q1962*H1962</f>
        <v>0.25896999999999998</v>
      </c>
      <c r="S1962" s="245">
        <v>0</v>
      </c>
      <c r="T1962" s="246">
        <f>S1962*H1962</f>
        <v>0</v>
      </c>
      <c r="AR1962" s="25" t="s">
        <v>284</v>
      </c>
      <c r="AT1962" s="25" t="s">
        <v>186</v>
      </c>
      <c r="AU1962" s="25" t="s">
        <v>85</v>
      </c>
      <c r="AY1962" s="25" t="s">
        <v>184</v>
      </c>
      <c r="BE1962" s="247">
        <f>IF(N1962="základní",J1962,0)</f>
        <v>0</v>
      </c>
      <c r="BF1962" s="247">
        <f>IF(N1962="snížená",J1962,0)</f>
        <v>0</v>
      </c>
      <c r="BG1962" s="247">
        <f>IF(N1962="zákl. přenesená",J1962,0)</f>
        <v>0</v>
      </c>
      <c r="BH1962" s="247">
        <f>IF(N1962="sníž. přenesená",J1962,0)</f>
        <v>0</v>
      </c>
      <c r="BI1962" s="247">
        <f>IF(N1962="nulová",J1962,0)</f>
        <v>0</v>
      </c>
      <c r="BJ1962" s="25" t="s">
        <v>83</v>
      </c>
      <c r="BK1962" s="247">
        <f>ROUND(I1962*H1962,2)</f>
        <v>0</v>
      </c>
      <c r="BL1962" s="25" t="s">
        <v>284</v>
      </c>
      <c r="BM1962" s="25" t="s">
        <v>2578</v>
      </c>
    </row>
    <row r="1963" s="1" customFormat="1">
      <c r="B1963" s="47"/>
      <c r="C1963" s="75"/>
      <c r="D1963" s="248" t="s">
        <v>193</v>
      </c>
      <c r="E1963" s="75"/>
      <c r="F1963" s="249" t="s">
        <v>2579</v>
      </c>
      <c r="G1963" s="75"/>
      <c r="H1963" s="75"/>
      <c r="I1963" s="204"/>
      <c r="J1963" s="75"/>
      <c r="K1963" s="75"/>
      <c r="L1963" s="73"/>
      <c r="M1963" s="250"/>
      <c r="N1963" s="48"/>
      <c r="O1963" s="48"/>
      <c r="P1963" s="48"/>
      <c r="Q1963" s="48"/>
      <c r="R1963" s="48"/>
      <c r="S1963" s="48"/>
      <c r="T1963" s="96"/>
      <c r="AT1963" s="25" t="s">
        <v>193</v>
      </c>
      <c r="AU1963" s="25" t="s">
        <v>85</v>
      </c>
    </row>
    <row r="1964" s="12" customFormat="1">
      <c r="B1964" s="251"/>
      <c r="C1964" s="252"/>
      <c r="D1964" s="248" t="s">
        <v>195</v>
      </c>
      <c r="E1964" s="253" t="s">
        <v>21</v>
      </c>
      <c r="F1964" s="254" t="s">
        <v>2580</v>
      </c>
      <c r="G1964" s="252"/>
      <c r="H1964" s="255">
        <v>19</v>
      </c>
      <c r="I1964" s="256"/>
      <c r="J1964" s="252"/>
      <c r="K1964" s="252"/>
      <c r="L1964" s="257"/>
      <c r="M1964" s="258"/>
      <c r="N1964" s="259"/>
      <c r="O1964" s="259"/>
      <c r="P1964" s="259"/>
      <c r="Q1964" s="259"/>
      <c r="R1964" s="259"/>
      <c r="S1964" s="259"/>
      <c r="T1964" s="260"/>
      <c r="AT1964" s="261" t="s">
        <v>195</v>
      </c>
      <c r="AU1964" s="261" t="s">
        <v>85</v>
      </c>
      <c r="AV1964" s="12" t="s">
        <v>85</v>
      </c>
      <c r="AW1964" s="12" t="s">
        <v>39</v>
      </c>
      <c r="AX1964" s="12" t="s">
        <v>83</v>
      </c>
      <c r="AY1964" s="261" t="s">
        <v>184</v>
      </c>
    </row>
    <row r="1965" s="1" customFormat="1" ht="25.5" customHeight="1">
      <c r="B1965" s="47"/>
      <c r="C1965" s="236" t="s">
        <v>2581</v>
      </c>
      <c r="D1965" s="236" t="s">
        <v>186</v>
      </c>
      <c r="E1965" s="237" t="s">
        <v>2582</v>
      </c>
      <c r="F1965" s="238" t="s">
        <v>2583</v>
      </c>
      <c r="G1965" s="239" t="s">
        <v>370</v>
      </c>
      <c r="H1965" s="240">
        <v>42</v>
      </c>
      <c r="I1965" s="241"/>
      <c r="J1965" s="242">
        <f>ROUND(I1965*H1965,2)</f>
        <v>0</v>
      </c>
      <c r="K1965" s="238" t="s">
        <v>190</v>
      </c>
      <c r="L1965" s="73"/>
      <c r="M1965" s="243" t="s">
        <v>21</v>
      </c>
      <c r="N1965" s="244" t="s">
        <v>47</v>
      </c>
      <c r="O1965" s="48"/>
      <c r="P1965" s="245">
        <f>O1965*H1965</f>
        <v>0</v>
      </c>
      <c r="Q1965" s="245">
        <v>0.036400000000000002</v>
      </c>
      <c r="R1965" s="245">
        <f>Q1965*H1965</f>
        <v>1.5288000000000002</v>
      </c>
      <c r="S1965" s="245">
        <v>0</v>
      </c>
      <c r="T1965" s="246">
        <f>S1965*H1965</f>
        <v>0</v>
      </c>
      <c r="AR1965" s="25" t="s">
        <v>284</v>
      </c>
      <c r="AT1965" s="25" t="s">
        <v>186</v>
      </c>
      <c r="AU1965" s="25" t="s">
        <v>85</v>
      </c>
      <c r="AY1965" s="25" t="s">
        <v>184</v>
      </c>
      <c r="BE1965" s="247">
        <f>IF(N1965="základní",J1965,0)</f>
        <v>0</v>
      </c>
      <c r="BF1965" s="247">
        <f>IF(N1965="snížená",J1965,0)</f>
        <v>0</v>
      </c>
      <c r="BG1965" s="247">
        <f>IF(N1965="zákl. přenesená",J1965,0)</f>
        <v>0</v>
      </c>
      <c r="BH1965" s="247">
        <f>IF(N1965="sníž. přenesená",J1965,0)</f>
        <v>0</v>
      </c>
      <c r="BI1965" s="247">
        <f>IF(N1965="nulová",J1965,0)</f>
        <v>0</v>
      </c>
      <c r="BJ1965" s="25" t="s">
        <v>83</v>
      </c>
      <c r="BK1965" s="247">
        <f>ROUND(I1965*H1965,2)</f>
        <v>0</v>
      </c>
      <c r="BL1965" s="25" t="s">
        <v>284</v>
      </c>
      <c r="BM1965" s="25" t="s">
        <v>2584</v>
      </c>
    </row>
    <row r="1966" s="1" customFormat="1">
      <c r="B1966" s="47"/>
      <c r="C1966" s="75"/>
      <c r="D1966" s="248" t="s">
        <v>193</v>
      </c>
      <c r="E1966" s="75"/>
      <c r="F1966" s="249" t="s">
        <v>2579</v>
      </c>
      <c r="G1966" s="75"/>
      <c r="H1966" s="75"/>
      <c r="I1966" s="204"/>
      <c r="J1966" s="75"/>
      <c r="K1966" s="75"/>
      <c r="L1966" s="73"/>
      <c r="M1966" s="250"/>
      <c r="N1966" s="48"/>
      <c r="O1966" s="48"/>
      <c r="P1966" s="48"/>
      <c r="Q1966" s="48"/>
      <c r="R1966" s="48"/>
      <c r="S1966" s="48"/>
      <c r="T1966" s="96"/>
      <c r="AT1966" s="25" t="s">
        <v>193</v>
      </c>
      <c r="AU1966" s="25" t="s">
        <v>85</v>
      </c>
    </row>
    <row r="1967" s="12" customFormat="1">
      <c r="B1967" s="251"/>
      <c r="C1967" s="252"/>
      <c r="D1967" s="248" t="s">
        <v>195</v>
      </c>
      <c r="E1967" s="253" t="s">
        <v>21</v>
      </c>
      <c r="F1967" s="254" t="s">
        <v>2585</v>
      </c>
      <c r="G1967" s="252"/>
      <c r="H1967" s="255">
        <v>42</v>
      </c>
      <c r="I1967" s="256"/>
      <c r="J1967" s="252"/>
      <c r="K1967" s="252"/>
      <c r="L1967" s="257"/>
      <c r="M1967" s="258"/>
      <c r="N1967" s="259"/>
      <c r="O1967" s="259"/>
      <c r="P1967" s="259"/>
      <c r="Q1967" s="259"/>
      <c r="R1967" s="259"/>
      <c r="S1967" s="259"/>
      <c r="T1967" s="260"/>
      <c r="AT1967" s="261" t="s">
        <v>195</v>
      </c>
      <c r="AU1967" s="261" t="s">
        <v>85</v>
      </c>
      <c r="AV1967" s="12" t="s">
        <v>85</v>
      </c>
      <c r="AW1967" s="12" t="s">
        <v>39</v>
      </c>
      <c r="AX1967" s="12" t="s">
        <v>83</v>
      </c>
      <c r="AY1967" s="261" t="s">
        <v>184</v>
      </c>
    </row>
    <row r="1968" s="1" customFormat="1" ht="16.5" customHeight="1">
      <c r="B1968" s="47"/>
      <c r="C1968" s="236" t="s">
        <v>2586</v>
      </c>
      <c r="D1968" s="236" t="s">
        <v>186</v>
      </c>
      <c r="E1968" s="237" t="s">
        <v>2587</v>
      </c>
      <c r="F1968" s="238" t="s">
        <v>2588</v>
      </c>
      <c r="G1968" s="239" t="s">
        <v>315</v>
      </c>
      <c r="H1968" s="240">
        <v>71.617999999999995</v>
      </c>
      <c r="I1968" s="241"/>
      <c r="J1968" s="242">
        <f>ROUND(I1968*H1968,2)</f>
        <v>0</v>
      </c>
      <c r="K1968" s="238" t="s">
        <v>190</v>
      </c>
      <c r="L1968" s="73"/>
      <c r="M1968" s="243" t="s">
        <v>21</v>
      </c>
      <c r="N1968" s="244" t="s">
        <v>47</v>
      </c>
      <c r="O1968" s="48"/>
      <c r="P1968" s="245">
        <f>O1968*H1968</f>
        <v>0</v>
      </c>
      <c r="Q1968" s="245">
        <v>0</v>
      </c>
      <c r="R1968" s="245">
        <f>Q1968*H1968</f>
        <v>0</v>
      </c>
      <c r="S1968" s="245">
        <v>0</v>
      </c>
      <c r="T1968" s="246">
        <f>S1968*H1968</f>
        <v>0</v>
      </c>
      <c r="AR1968" s="25" t="s">
        <v>284</v>
      </c>
      <c r="AT1968" s="25" t="s">
        <v>186</v>
      </c>
      <c r="AU1968" s="25" t="s">
        <v>85</v>
      </c>
      <c r="AY1968" s="25" t="s">
        <v>184</v>
      </c>
      <c r="BE1968" s="247">
        <f>IF(N1968="základní",J1968,0)</f>
        <v>0</v>
      </c>
      <c r="BF1968" s="247">
        <f>IF(N1968="snížená",J1968,0)</f>
        <v>0</v>
      </c>
      <c r="BG1968" s="247">
        <f>IF(N1968="zákl. přenesená",J1968,0)</f>
        <v>0</v>
      </c>
      <c r="BH1968" s="247">
        <f>IF(N1968="sníž. přenesená",J1968,0)</f>
        <v>0</v>
      </c>
      <c r="BI1968" s="247">
        <f>IF(N1968="nulová",J1968,0)</f>
        <v>0</v>
      </c>
      <c r="BJ1968" s="25" t="s">
        <v>83</v>
      </c>
      <c r="BK1968" s="247">
        <f>ROUND(I1968*H1968,2)</f>
        <v>0</v>
      </c>
      <c r="BL1968" s="25" t="s">
        <v>284</v>
      </c>
      <c r="BM1968" s="25" t="s">
        <v>2589</v>
      </c>
    </row>
    <row r="1969" s="1" customFormat="1">
      <c r="B1969" s="47"/>
      <c r="C1969" s="75"/>
      <c r="D1969" s="248" t="s">
        <v>193</v>
      </c>
      <c r="E1969" s="75"/>
      <c r="F1969" s="249" t="s">
        <v>2590</v>
      </c>
      <c r="G1969" s="75"/>
      <c r="H1969" s="75"/>
      <c r="I1969" s="204"/>
      <c r="J1969" s="75"/>
      <c r="K1969" s="75"/>
      <c r="L1969" s="73"/>
      <c r="M1969" s="250"/>
      <c r="N1969" s="48"/>
      <c r="O1969" s="48"/>
      <c r="P1969" s="48"/>
      <c r="Q1969" s="48"/>
      <c r="R1969" s="48"/>
      <c r="S1969" s="48"/>
      <c r="T1969" s="96"/>
      <c r="AT1969" s="25" t="s">
        <v>193</v>
      </c>
      <c r="AU1969" s="25" t="s">
        <v>85</v>
      </c>
    </row>
    <row r="1970" s="13" customFormat="1">
      <c r="B1970" s="262"/>
      <c r="C1970" s="263"/>
      <c r="D1970" s="248" t="s">
        <v>195</v>
      </c>
      <c r="E1970" s="264" t="s">
        <v>21</v>
      </c>
      <c r="F1970" s="265" t="s">
        <v>209</v>
      </c>
      <c r="G1970" s="263"/>
      <c r="H1970" s="264" t="s">
        <v>21</v>
      </c>
      <c r="I1970" s="266"/>
      <c r="J1970" s="263"/>
      <c r="K1970" s="263"/>
      <c r="L1970" s="267"/>
      <c r="M1970" s="268"/>
      <c r="N1970" s="269"/>
      <c r="O1970" s="269"/>
      <c r="P1970" s="269"/>
      <c r="Q1970" s="269"/>
      <c r="R1970" s="269"/>
      <c r="S1970" s="269"/>
      <c r="T1970" s="270"/>
      <c r="AT1970" s="271" t="s">
        <v>195</v>
      </c>
      <c r="AU1970" s="271" t="s">
        <v>85</v>
      </c>
      <c r="AV1970" s="13" t="s">
        <v>83</v>
      </c>
      <c r="AW1970" s="13" t="s">
        <v>39</v>
      </c>
      <c r="AX1970" s="13" t="s">
        <v>76</v>
      </c>
      <c r="AY1970" s="271" t="s">
        <v>184</v>
      </c>
    </row>
    <row r="1971" s="12" customFormat="1">
      <c r="B1971" s="251"/>
      <c r="C1971" s="252"/>
      <c r="D1971" s="248" t="s">
        <v>195</v>
      </c>
      <c r="E1971" s="253" t="s">
        <v>21</v>
      </c>
      <c r="F1971" s="254" t="s">
        <v>2591</v>
      </c>
      <c r="G1971" s="252"/>
      <c r="H1971" s="255">
        <v>31.077999999999999</v>
      </c>
      <c r="I1971" s="256"/>
      <c r="J1971" s="252"/>
      <c r="K1971" s="252"/>
      <c r="L1971" s="257"/>
      <c r="M1971" s="258"/>
      <c r="N1971" s="259"/>
      <c r="O1971" s="259"/>
      <c r="P1971" s="259"/>
      <c r="Q1971" s="259"/>
      <c r="R1971" s="259"/>
      <c r="S1971" s="259"/>
      <c r="T1971" s="260"/>
      <c r="AT1971" s="261" t="s">
        <v>195</v>
      </c>
      <c r="AU1971" s="261" t="s">
        <v>85</v>
      </c>
      <c r="AV1971" s="12" t="s">
        <v>85</v>
      </c>
      <c r="AW1971" s="12" t="s">
        <v>39</v>
      </c>
      <c r="AX1971" s="12" t="s">
        <v>76</v>
      </c>
      <c r="AY1971" s="261" t="s">
        <v>184</v>
      </c>
    </row>
    <row r="1972" s="12" customFormat="1">
      <c r="B1972" s="251"/>
      <c r="C1972" s="252"/>
      <c r="D1972" s="248" t="s">
        <v>195</v>
      </c>
      <c r="E1972" s="253" t="s">
        <v>21</v>
      </c>
      <c r="F1972" s="254" t="s">
        <v>701</v>
      </c>
      <c r="G1972" s="252"/>
      <c r="H1972" s="255">
        <v>16.079999999999998</v>
      </c>
      <c r="I1972" s="256"/>
      <c r="J1972" s="252"/>
      <c r="K1972" s="252"/>
      <c r="L1972" s="257"/>
      <c r="M1972" s="258"/>
      <c r="N1972" s="259"/>
      <c r="O1972" s="259"/>
      <c r="P1972" s="259"/>
      <c r="Q1972" s="259"/>
      <c r="R1972" s="259"/>
      <c r="S1972" s="259"/>
      <c r="T1972" s="260"/>
      <c r="AT1972" s="261" t="s">
        <v>195</v>
      </c>
      <c r="AU1972" s="261" t="s">
        <v>85</v>
      </c>
      <c r="AV1972" s="12" t="s">
        <v>85</v>
      </c>
      <c r="AW1972" s="12" t="s">
        <v>39</v>
      </c>
      <c r="AX1972" s="12" t="s">
        <v>76</v>
      </c>
      <c r="AY1972" s="261" t="s">
        <v>184</v>
      </c>
    </row>
    <row r="1973" s="12" customFormat="1">
      <c r="B1973" s="251"/>
      <c r="C1973" s="252"/>
      <c r="D1973" s="248" t="s">
        <v>195</v>
      </c>
      <c r="E1973" s="253" t="s">
        <v>21</v>
      </c>
      <c r="F1973" s="254" t="s">
        <v>2592</v>
      </c>
      <c r="G1973" s="252"/>
      <c r="H1973" s="255">
        <v>9.4199999999999999</v>
      </c>
      <c r="I1973" s="256"/>
      <c r="J1973" s="252"/>
      <c r="K1973" s="252"/>
      <c r="L1973" s="257"/>
      <c r="M1973" s="258"/>
      <c r="N1973" s="259"/>
      <c r="O1973" s="259"/>
      <c r="P1973" s="259"/>
      <c r="Q1973" s="259"/>
      <c r="R1973" s="259"/>
      <c r="S1973" s="259"/>
      <c r="T1973" s="260"/>
      <c r="AT1973" s="261" t="s">
        <v>195</v>
      </c>
      <c r="AU1973" s="261" t="s">
        <v>85</v>
      </c>
      <c r="AV1973" s="12" t="s">
        <v>85</v>
      </c>
      <c r="AW1973" s="12" t="s">
        <v>39</v>
      </c>
      <c r="AX1973" s="12" t="s">
        <v>76</v>
      </c>
      <c r="AY1973" s="261" t="s">
        <v>184</v>
      </c>
    </row>
    <row r="1974" s="12" customFormat="1">
      <c r="B1974" s="251"/>
      <c r="C1974" s="252"/>
      <c r="D1974" s="248" t="s">
        <v>195</v>
      </c>
      <c r="E1974" s="253" t="s">
        <v>21</v>
      </c>
      <c r="F1974" s="254" t="s">
        <v>703</v>
      </c>
      <c r="G1974" s="252"/>
      <c r="H1974" s="255">
        <v>0.58999999999999997</v>
      </c>
      <c r="I1974" s="256"/>
      <c r="J1974" s="252"/>
      <c r="K1974" s="252"/>
      <c r="L1974" s="257"/>
      <c r="M1974" s="258"/>
      <c r="N1974" s="259"/>
      <c r="O1974" s="259"/>
      <c r="P1974" s="259"/>
      <c r="Q1974" s="259"/>
      <c r="R1974" s="259"/>
      <c r="S1974" s="259"/>
      <c r="T1974" s="260"/>
      <c r="AT1974" s="261" t="s">
        <v>195</v>
      </c>
      <c r="AU1974" s="261" t="s">
        <v>85</v>
      </c>
      <c r="AV1974" s="12" t="s">
        <v>85</v>
      </c>
      <c r="AW1974" s="12" t="s">
        <v>39</v>
      </c>
      <c r="AX1974" s="12" t="s">
        <v>76</v>
      </c>
      <c r="AY1974" s="261" t="s">
        <v>184</v>
      </c>
    </row>
    <row r="1975" s="12" customFormat="1">
      <c r="B1975" s="251"/>
      <c r="C1975" s="252"/>
      <c r="D1975" s="248" t="s">
        <v>195</v>
      </c>
      <c r="E1975" s="253" t="s">
        <v>21</v>
      </c>
      <c r="F1975" s="254" t="s">
        <v>2593</v>
      </c>
      <c r="G1975" s="252"/>
      <c r="H1975" s="255">
        <v>13.19</v>
      </c>
      <c r="I1975" s="256"/>
      <c r="J1975" s="252"/>
      <c r="K1975" s="252"/>
      <c r="L1975" s="257"/>
      <c r="M1975" s="258"/>
      <c r="N1975" s="259"/>
      <c r="O1975" s="259"/>
      <c r="P1975" s="259"/>
      <c r="Q1975" s="259"/>
      <c r="R1975" s="259"/>
      <c r="S1975" s="259"/>
      <c r="T1975" s="260"/>
      <c r="AT1975" s="261" t="s">
        <v>195</v>
      </c>
      <c r="AU1975" s="261" t="s">
        <v>85</v>
      </c>
      <c r="AV1975" s="12" t="s">
        <v>85</v>
      </c>
      <c r="AW1975" s="12" t="s">
        <v>39</v>
      </c>
      <c r="AX1975" s="12" t="s">
        <v>76</v>
      </c>
      <c r="AY1975" s="261" t="s">
        <v>184</v>
      </c>
    </row>
    <row r="1976" s="12" customFormat="1">
      <c r="B1976" s="251"/>
      <c r="C1976" s="252"/>
      <c r="D1976" s="248" t="s">
        <v>195</v>
      </c>
      <c r="E1976" s="253" t="s">
        <v>21</v>
      </c>
      <c r="F1976" s="254" t="s">
        <v>709</v>
      </c>
      <c r="G1976" s="252"/>
      <c r="H1976" s="255">
        <v>1.26</v>
      </c>
      <c r="I1976" s="256"/>
      <c r="J1976" s="252"/>
      <c r="K1976" s="252"/>
      <c r="L1976" s="257"/>
      <c r="M1976" s="258"/>
      <c r="N1976" s="259"/>
      <c r="O1976" s="259"/>
      <c r="P1976" s="259"/>
      <c r="Q1976" s="259"/>
      <c r="R1976" s="259"/>
      <c r="S1976" s="259"/>
      <c r="T1976" s="260"/>
      <c r="AT1976" s="261" t="s">
        <v>195</v>
      </c>
      <c r="AU1976" s="261" t="s">
        <v>85</v>
      </c>
      <c r="AV1976" s="12" t="s">
        <v>85</v>
      </c>
      <c r="AW1976" s="12" t="s">
        <v>39</v>
      </c>
      <c r="AX1976" s="12" t="s">
        <v>76</v>
      </c>
      <c r="AY1976" s="261" t="s">
        <v>184</v>
      </c>
    </row>
    <row r="1977" s="14" customFormat="1">
      <c r="B1977" s="272"/>
      <c r="C1977" s="273"/>
      <c r="D1977" s="248" t="s">
        <v>195</v>
      </c>
      <c r="E1977" s="274" t="s">
        <v>21</v>
      </c>
      <c r="F1977" s="275" t="s">
        <v>211</v>
      </c>
      <c r="G1977" s="273"/>
      <c r="H1977" s="276">
        <v>71.617999999999995</v>
      </c>
      <c r="I1977" s="277"/>
      <c r="J1977" s="273"/>
      <c r="K1977" s="273"/>
      <c r="L1977" s="278"/>
      <c r="M1977" s="279"/>
      <c r="N1977" s="280"/>
      <c r="O1977" s="280"/>
      <c r="P1977" s="280"/>
      <c r="Q1977" s="280"/>
      <c r="R1977" s="280"/>
      <c r="S1977" s="280"/>
      <c r="T1977" s="281"/>
      <c r="AT1977" s="282" t="s">
        <v>195</v>
      </c>
      <c r="AU1977" s="282" t="s">
        <v>85</v>
      </c>
      <c r="AV1977" s="14" t="s">
        <v>191</v>
      </c>
      <c r="AW1977" s="14" t="s">
        <v>39</v>
      </c>
      <c r="AX1977" s="14" t="s">
        <v>83</v>
      </c>
      <c r="AY1977" s="282" t="s">
        <v>184</v>
      </c>
    </row>
    <row r="1978" s="1" customFormat="1" ht="25.5" customHeight="1">
      <c r="B1978" s="47"/>
      <c r="C1978" s="236" t="s">
        <v>2594</v>
      </c>
      <c r="D1978" s="236" t="s">
        <v>186</v>
      </c>
      <c r="E1978" s="237" t="s">
        <v>2595</v>
      </c>
      <c r="F1978" s="238" t="s">
        <v>2596</v>
      </c>
      <c r="G1978" s="239" t="s">
        <v>315</v>
      </c>
      <c r="H1978" s="240">
        <v>272.286</v>
      </c>
      <c r="I1978" s="241"/>
      <c r="J1978" s="242">
        <f>ROUND(I1978*H1978,2)</f>
        <v>0</v>
      </c>
      <c r="K1978" s="238" t="s">
        <v>190</v>
      </c>
      <c r="L1978" s="73"/>
      <c r="M1978" s="243" t="s">
        <v>21</v>
      </c>
      <c r="N1978" s="244" t="s">
        <v>47</v>
      </c>
      <c r="O1978" s="48"/>
      <c r="P1978" s="245">
        <f>O1978*H1978</f>
        <v>0</v>
      </c>
      <c r="Q1978" s="245">
        <v>0</v>
      </c>
      <c r="R1978" s="245">
        <f>Q1978*H1978</f>
        <v>0</v>
      </c>
      <c r="S1978" s="245">
        <v>0</v>
      </c>
      <c r="T1978" s="246">
        <f>S1978*H1978</f>
        <v>0</v>
      </c>
      <c r="AR1978" s="25" t="s">
        <v>284</v>
      </c>
      <c r="AT1978" s="25" t="s">
        <v>186</v>
      </c>
      <c r="AU1978" s="25" t="s">
        <v>85</v>
      </c>
      <c r="AY1978" s="25" t="s">
        <v>184</v>
      </c>
      <c r="BE1978" s="247">
        <f>IF(N1978="základní",J1978,0)</f>
        <v>0</v>
      </c>
      <c r="BF1978" s="247">
        <f>IF(N1978="snížená",J1978,0)</f>
        <v>0</v>
      </c>
      <c r="BG1978" s="247">
        <f>IF(N1978="zákl. přenesená",J1978,0)</f>
        <v>0</v>
      </c>
      <c r="BH1978" s="247">
        <f>IF(N1978="sníž. přenesená",J1978,0)</f>
        <v>0</v>
      </c>
      <c r="BI1978" s="247">
        <f>IF(N1978="nulová",J1978,0)</f>
        <v>0</v>
      </c>
      <c r="BJ1978" s="25" t="s">
        <v>83</v>
      </c>
      <c r="BK1978" s="247">
        <f>ROUND(I1978*H1978,2)</f>
        <v>0</v>
      </c>
      <c r="BL1978" s="25" t="s">
        <v>284</v>
      </c>
      <c r="BM1978" s="25" t="s">
        <v>2597</v>
      </c>
    </row>
    <row r="1979" s="1" customFormat="1">
      <c r="B1979" s="47"/>
      <c r="C1979" s="75"/>
      <c r="D1979" s="248" t="s">
        <v>193</v>
      </c>
      <c r="E1979" s="75"/>
      <c r="F1979" s="249" t="s">
        <v>2590</v>
      </c>
      <c r="G1979" s="75"/>
      <c r="H1979" s="75"/>
      <c r="I1979" s="204"/>
      <c r="J1979" s="75"/>
      <c r="K1979" s="75"/>
      <c r="L1979" s="73"/>
      <c r="M1979" s="250"/>
      <c r="N1979" s="48"/>
      <c r="O1979" s="48"/>
      <c r="P1979" s="48"/>
      <c r="Q1979" s="48"/>
      <c r="R1979" s="48"/>
      <c r="S1979" s="48"/>
      <c r="T1979" s="96"/>
      <c r="AT1979" s="25" t="s">
        <v>193</v>
      </c>
      <c r="AU1979" s="25" t="s">
        <v>85</v>
      </c>
    </row>
    <row r="1980" s="13" customFormat="1">
      <c r="B1980" s="262"/>
      <c r="C1980" s="263"/>
      <c r="D1980" s="248" t="s">
        <v>195</v>
      </c>
      <c r="E1980" s="264" t="s">
        <v>21</v>
      </c>
      <c r="F1980" s="265" t="s">
        <v>409</v>
      </c>
      <c r="G1980" s="263"/>
      <c r="H1980" s="264" t="s">
        <v>21</v>
      </c>
      <c r="I1980" s="266"/>
      <c r="J1980" s="263"/>
      <c r="K1980" s="263"/>
      <c r="L1980" s="267"/>
      <c r="M1980" s="268"/>
      <c r="N1980" s="269"/>
      <c r="O1980" s="269"/>
      <c r="P1980" s="269"/>
      <c r="Q1980" s="269"/>
      <c r="R1980" s="269"/>
      <c r="S1980" s="269"/>
      <c r="T1980" s="270"/>
      <c r="AT1980" s="271" t="s">
        <v>195</v>
      </c>
      <c r="AU1980" s="271" t="s">
        <v>85</v>
      </c>
      <c r="AV1980" s="13" t="s">
        <v>83</v>
      </c>
      <c r="AW1980" s="13" t="s">
        <v>39</v>
      </c>
      <c r="AX1980" s="13" t="s">
        <v>76</v>
      </c>
      <c r="AY1980" s="271" t="s">
        <v>184</v>
      </c>
    </row>
    <row r="1981" s="12" customFormat="1">
      <c r="B1981" s="251"/>
      <c r="C1981" s="252"/>
      <c r="D1981" s="248" t="s">
        <v>195</v>
      </c>
      <c r="E1981" s="253" t="s">
        <v>21</v>
      </c>
      <c r="F1981" s="254" t="s">
        <v>710</v>
      </c>
      <c r="G1981" s="252"/>
      <c r="H1981" s="255">
        <v>29.530000000000001</v>
      </c>
      <c r="I1981" s="256"/>
      <c r="J1981" s="252"/>
      <c r="K1981" s="252"/>
      <c r="L1981" s="257"/>
      <c r="M1981" s="258"/>
      <c r="N1981" s="259"/>
      <c r="O1981" s="259"/>
      <c r="P1981" s="259"/>
      <c r="Q1981" s="259"/>
      <c r="R1981" s="259"/>
      <c r="S1981" s="259"/>
      <c r="T1981" s="260"/>
      <c r="AT1981" s="261" t="s">
        <v>195</v>
      </c>
      <c r="AU1981" s="261" t="s">
        <v>85</v>
      </c>
      <c r="AV1981" s="12" t="s">
        <v>85</v>
      </c>
      <c r="AW1981" s="12" t="s">
        <v>39</v>
      </c>
      <c r="AX1981" s="12" t="s">
        <v>76</v>
      </c>
      <c r="AY1981" s="261" t="s">
        <v>184</v>
      </c>
    </row>
    <row r="1982" s="12" customFormat="1">
      <c r="B1982" s="251"/>
      <c r="C1982" s="252"/>
      <c r="D1982" s="248" t="s">
        <v>195</v>
      </c>
      <c r="E1982" s="253" t="s">
        <v>21</v>
      </c>
      <c r="F1982" s="254" t="s">
        <v>711</v>
      </c>
      <c r="G1982" s="252"/>
      <c r="H1982" s="255">
        <v>19.629999999999999</v>
      </c>
      <c r="I1982" s="256"/>
      <c r="J1982" s="252"/>
      <c r="K1982" s="252"/>
      <c r="L1982" s="257"/>
      <c r="M1982" s="258"/>
      <c r="N1982" s="259"/>
      <c r="O1982" s="259"/>
      <c r="P1982" s="259"/>
      <c r="Q1982" s="259"/>
      <c r="R1982" s="259"/>
      <c r="S1982" s="259"/>
      <c r="T1982" s="260"/>
      <c r="AT1982" s="261" t="s">
        <v>195</v>
      </c>
      <c r="AU1982" s="261" t="s">
        <v>85</v>
      </c>
      <c r="AV1982" s="12" t="s">
        <v>85</v>
      </c>
      <c r="AW1982" s="12" t="s">
        <v>39</v>
      </c>
      <c r="AX1982" s="12" t="s">
        <v>76</v>
      </c>
      <c r="AY1982" s="261" t="s">
        <v>184</v>
      </c>
    </row>
    <row r="1983" s="12" customFormat="1">
      <c r="B1983" s="251"/>
      <c r="C1983" s="252"/>
      <c r="D1983" s="248" t="s">
        <v>195</v>
      </c>
      <c r="E1983" s="253" t="s">
        <v>21</v>
      </c>
      <c r="F1983" s="254" t="s">
        <v>712</v>
      </c>
      <c r="G1983" s="252"/>
      <c r="H1983" s="255">
        <v>4.5700000000000003</v>
      </c>
      <c r="I1983" s="256"/>
      <c r="J1983" s="252"/>
      <c r="K1983" s="252"/>
      <c r="L1983" s="257"/>
      <c r="M1983" s="258"/>
      <c r="N1983" s="259"/>
      <c r="O1983" s="259"/>
      <c r="P1983" s="259"/>
      <c r="Q1983" s="259"/>
      <c r="R1983" s="259"/>
      <c r="S1983" s="259"/>
      <c r="T1983" s="260"/>
      <c r="AT1983" s="261" t="s">
        <v>195</v>
      </c>
      <c r="AU1983" s="261" t="s">
        <v>85</v>
      </c>
      <c r="AV1983" s="12" t="s">
        <v>85</v>
      </c>
      <c r="AW1983" s="12" t="s">
        <v>39</v>
      </c>
      <c r="AX1983" s="12" t="s">
        <v>76</v>
      </c>
      <c r="AY1983" s="261" t="s">
        <v>184</v>
      </c>
    </row>
    <row r="1984" s="12" customFormat="1">
      <c r="B1984" s="251"/>
      <c r="C1984" s="252"/>
      <c r="D1984" s="248" t="s">
        <v>195</v>
      </c>
      <c r="E1984" s="253" t="s">
        <v>21</v>
      </c>
      <c r="F1984" s="254" t="s">
        <v>713</v>
      </c>
      <c r="G1984" s="252"/>
      <c r="H1984" s="255">
        <v>4.5999999999999996</v>
      </c>
      <c r="I1984" s="256"/>
      <c r="J1984" s="252"/>
      <c r="K1984" s="252"/>
      <c r="L1984" s="257"/>
      <c r="M1984" s="258"/>
      <c r="N1984" s="259"/>
      <c r="O1984" s="259"/>
      <c r="P1984" s="259"/>
      <c r="Q1984" s="259"/>
      <c r="R1984" s="259"/>
      <c r="S1984" s="259"/>
      <c r="T1984" s="260"/>
      <c r="AT1984" s="261" t="s">
        <v>195</v>
      </c>
      <c r="AU1984" s="261" t="s">
        <v>85</v>
      </c>
      <c r="AV1984" s="12" t="s">
        <v>85</v>
      </c>
      <c r="AW1984" s="12" t="s">
        <v>39</v>
      </c>
      <c r="AX1984" s="12" t="s">
        <v>76</v>
      </c>
      <c r="AY1984" s="261" t="s">
        <v>184</v>
      </c>
    </row>
    <row r="1985" s="13" customFormat="1">
      <c r="B1985" s="262"/>
      <c r="C1985" s="263"/>
      <c r="D1985" s="248" t="s">
        <v>195</v>
      </c>
      <c r="E1985" s="264" t="s">
        <v>21</v>
      </c>
      <c r="F1985" s="265" t="s">
        <v>395</v>
      </c>
      <c r="G1985" s="263"/>
      <c r="H1985" s="264" t="s">
        <v>21</v>
      </c>
      <c r="I1985" s="266"/>
      <c r="J1985" s="263"/>
      <c r="K1985" s="263"/>
      <c r="L1985" s="267"/>
      <c r="M1985" s="268"/>
      <c r="N1985" s="269"/>
      <c r="O1985" s="269"/>
      <c r="P1985" s="269"/>
      <c r="Q1985" s="269"/>
      <c r="R1985" s="269"/>
      <c r="S1985" s="269"/>
      <c r="T1985" s="270"/>
      <c r="AT1985" s="271" t="s">
        <v>195</v>
      </c>
      <c r="AU1985" s="271" t="s">
        <v>85</v>
      </c>
      <c r="AV1985" s="13" t="s">
        <v>83</v>
      </c>
      <c r="AW1985" s="13" t="s">
        <v>39</v>
      </c>
      <c r="AX1985" s="13" t="s">
        <v>76</v>
      </c>
      <c r="AY1985" s="271" t="s">
        <v>184</v>
      </c>
    </row>
    <row r="1986" s="12" customFormat="1">
      <c r="B1986" s="251"/>
      <c r="C1986" s="252"/>
      <c r="D1986" s="248" t="s">
        <v>195</v>
      </c>
      <c r="E1986" s="253" t="s">
        <v>21</v>
      </c>
      <c r="F1986" s="254" t="s">
        <v>1795</v>
      </c>
      <c r="G1986" s="252"/>
      <c r="H1986" s="255">
        <v>49.920000000000002</v>
      </c>
      <c r="I1986" s="256"/>
      <c r="J1986" s="252"/>
      <c r="K1986" s="252"/>
      <c r="L1986" s="257"/>
      <c r="M1986" s="258"/>
      <c r="N1986" s="259"/>
      <c r="O1986" s="259"/>
      <c r="P1986" s="259"/>
      <c r="Q1986" s="259"/>
      <c r="R1986" s="259"/>
      <c r="S1986" s="259"/>
      <c r="T1986" s="260"/>
      <c r="AT1986" s="261" t="s">
        <v>195</v>
      </c>
      <c r="AU1986" s="261" t="s">
        <v>85</v>
      </c>
      <c r="AV1986" s="12" t="s">
        <v>85</v>
      </c>
      <c r="AW1986" s="12" t="s">
        <v>39</v>
      </c>
      <c r="AX1986" s="12" t="s">
        <v>76</v>
      </c>
      <c r="AY1986" s="261" t="s">
        <v>184</v>
      </c>
    </row>
    <row r="1987" s="12" customFormat="1">
      <c r="B1987" s="251"/>
      <c r="C1987" s="252"/>
      <c r="D1987" s="248" t="s">
        <v>195</v>
      </c>
      <c r="E1987" s="253" t="s">
        <v>21</v>
      </c>
      <c r="F1987" s="254" t="s">
        <v>1796</v>
      </c>
      <c r="G1987" s="252"/>
      <c r="H1987" s="255">
        <v>74.224999999999994</v>
      </c>
      <c r="I1987" s="256"/>
      <c r="J1987" s="252"/>
      <c r="K1987" s="252"/>
      <c r="L1987" s="257"/>
      <c r="M1987" s="258"/>
      <c r="N1987" s="259"/>
      <c r="O1987" s="259"/>
      <c r="P1987" s="259"/>
      <c r="Q1987" s="259"/>
      <c r="R1987" s="259"/>
      <c r="S1987" s="259"/>
      <c r="T1987" s="260"/>
      <c r="AT1987" s="261" t="s">
        <v>195</v>
      </c>
      <c r="AU1987" s="261" t="s">
        <v>85</v>
      </c>
      <c r="AV1987" s="12" t="s">
        <v>85</v>
      </c>
      <c r="AW1987" s="12" t="s">
        <v>39</v>
      </c>
      <c r="AX1987" s="12" t="s">
        <v>76</v>
      </c>
      <c r="AY1987" s="261" t="s">
        <v>184</v>
      </c>
    </row>
    <row r="1988" s="15" customFormat="1">
      <c r="B1988" s="293"/>
      <c r="C1988" s="294"/>
      <c r="D1988" s="248" t="s">
        <v>195</v>
      </c>
      <c r="E1988" s="295" t="s">
        <v>21</v>
      </c>
      <c r="F1988" s="296" t="s">
        <v>335</v>
      </c>
      <c r="G1988" s="294"/>
      <c r="H1988" s="297">
        <v>182.47499999999999</v>
      </c>
      <c r="I1988" s="298"/>
      <c r="J1988" s="294"/>
      <c r="K1988" s="294"/>
      <c r="L1988" s="299"/>
      <c r="M1988" s="300"/>
      <c r="N1988" s="301"/>
      <c r="O1988" s="301"/>
      <c r="P1988" s="301"/>
      <c r="Q1988" s="301"/>
      <c r="R1988" s="301"/>
      <c r="S1988" s="301"/>
      <c r="T1988" s="302"/>
      <c r="AT1988" s="303" t="s">
        <v>195</v>
      </c>
      <c r="AU1988" s="303" t="s">
        <v>85</v>
      </c>
      <c r="AV1988" s="15" t="s">
        <v>201</v>
      </c>
      <c r="AW1988" s="15" t="s">
        <v>39</v>
      </c>
      <c r="AX1988" s="15" t="s">
        <v>76</v>
      </c>
      <c r="AY1988" s="303" t="s">
        <v>184</v>
      </c>
    </row>
    <row r="1989" s="13" customFormat="1">
      <c r="B1989" s="262"/>
      <c r="C1989" s="263"/>
      <c r="D1989" s="248" t="s">
        <v>195</v>
      </c>
      <c r="E1989" s="264" t="s">
        <v>21</v>
      </c>
      <c r="F1989" s="265" t="s">
        <v>412</v>
      </c>
      <c r="G1989" s="263"/>
      <c r="H1989" s="264" t="s">
        <v>21</v>
      </c>
      <c r="I1989" s="266"/>
      <c r="J1989" s="263"/>
      <c r="K1989" s="263"/>
      <c r="L1989" s="267"/>
      <c r="M1989" s="268"/>
      <c r="N1989" s="269"/>
      <c r="O1989" s="269"/>
      <c r="P1989" s="269"/>
      <c r="Q1989" s="269"/>
      <c r="R1989" s="269"/>
      <c r="S1989" s="269"/>
      <c r="T1989" s="270"/>
      <c r="AT1989" s="271" t="s">
        <v>195</v>
      </c>
      <c r="AU1989" s="271" t="s">
        <v>85</v>
      </c>
      <c r="AV1989" s="13" t="s">
        <v>83</v>
      </c>
      <c r="AW1989" s="13" t="s">
        <v>39</v>
      </c>
      <c r="AX1989" s="13" t="s">
        <v>76</v>
      </c>
      <c r="AY1989" s="271" t="s">
        <v>184</v>
      </c>
    </row>
    <row r="1990" s="13" customFormat="1">
      <c r="B1990" s="262"/>
      <c r="C1990" s="263"/>
      <c r="D1990" s="248" t="s">
        <v>195</v>
      </c>
      <c r="E1990" s="264" t="s">
        <v>21</v>
      </c>
      <c r="F1990" s="265" t="s">
        <v>723</v>
      </c>
      <c r="G1990" s="263"/>
      <c r="H1990" s="264" t="s">
        <v>21</v>
      </c>
      <c r="I1990" s="266"/>
      <c r="J1990" s="263"/>
      <c r="K1990" s="263"/>
      <c r="L1990" s="267"/>
      <c r="M1990" s="268"/>
      <c r="N1990" s="269"/>
      <c r="O1990" s="269"/>
      <c r="P1990" s="269"/>
      <c r="Q1990" s="269"/>
      <c r="R1990" s="269"/>
      <c r="S1990" s="269"/>
      <c r="T1990" s="270"/>
      <c r="AT1990" s="271" t="s">
        <v>195</v>
      </c>
      <c r="AU1990" s="271" t="s">
        <v>85</v>
      </c>
      <c r="AV1990" s="13" t="s">
        <v>83</v>
      </c>
      <c r="AW1990" s="13" t="s">
        <v>39</v>
      </c>
      <c r="AX1990" s="13" t="s">
        <v>76</v>
      </c>
      <c r="AY1990" s="271" t="s">
        <v>184</v>
      </c>
    </row>
    <row r="1991" s="12" customFormat="1">
      <c r="B1991" s="251"/>
      <c r="C1991" s="252"/>
      <c r="D1991" s="248" t="s">
        <v>195</v>
      </c>
      <c r="E1991" s="253" t="s">
        <v>21</v>
      </c>
      <c r="F1991" s="254" t="s">
        <v>724</v>
      </c>
      <c r="G1991" s="252"/>
      <c r="H1991" s="255">
        <v>90.516000000000005</v>
      </c>
      <c r="I1991" s="256"/>
      <c r="J1991" s="252"/>
      <c r="K1991" s="252"/>
      <c r="L1991" s="257"/>
      <c r="M1991" s="258"/>
      <c r="N1991" s="259"/>
      <c r="O1991" s="259"/>
      <c r="P1991" s="259"/>
      <c r="Q1991" s="259"/>
      <c r="R1991" s="259"/>
      <c r="S1991" s="259"/>
      <c r="T1991" s="260"/>
      <c r="AT1991" s="261" t="s">
        <v>195</v>
      </c>
      <c r="AU1991" s="261" t="s">
        <v>85</v>
      </c>
      <c r="AV1991" s="12" t="s">
        <v>85</v>
      </c>
      <c r="AW1991" s="12" t="s">
        <v>39</v>
      </c>
      <c r="AX1991" s="12" t="s">
        <v>76</v>
      </c>
      <c r="AY1991" s="261" t="s">
        <v>184</v>
      </c>
    </row>
    <row r="1992" s="12" customFormat="1">
      <c r="B1992" s="251"/>
      <c r="C1992" s="252"/>
      <c r="D1992" s="248" t="s">
        <v>195</v>
      </c>
      <c r="E1992" s="253" t="s">
        <v>21</v>
      </c>
      <c r="F1992" s="254" t="s">
        <v>1797</v>
      </c>
      <c r="G1992" s="252"/>
      <c r="H1992" s="255">
        <v>-0.70499999999999996</v>
      </c>
      <c r="I1992" s="256"/>
      <c r="J1992" s="252"/>
      <c r="K1992" s="252"/>
      <c r="L1992" s="257"/>
      <c r="M1992" s="258"/>
      <c r="N1992" s="259"/>
      <c r="O1992" s="259"/>
      <c r="P1992" s="259"/>
      <c r="Q1992" s="259"/>
      <c r="R1992" s="259"/>
      <c r="S1992" s="259"/>
      <c r="T1992" s="260"/>
      <c r="AT1992" s="261" t="s">
        <v>195</v>
      </c>
      <c r="AU1992" s="261" t="s">
        <v>85</v>
      </c>
      <c r="AV1992" s="12" t="s">
        <v>85</v>
      </c>
      <c r="AW1992" s="12" t="s">
        <v>39</v>
      </c>
      <c r="AX1992" s="12" t="s">
        <v>76</v>
      </c>
      <c r="AY1992" s="261" t="s">
        <v>184</v>
      </c>
    </row>
    <row r="1993" s="15" customFormat="1">
      <c r="B1993" s="293"/>
      <c r="C1993" s="294"/>
      <c r="D1993" s="248" t="s">
        <v>195</v>
      </c>
      <c r="E1993" s="295" t="s">
        <v>21</v>
      </c>
      <c r="F1993" s="296" t="s">
        <v>335</v>
      </c>
      <c r="G1993" s="294"/>
      <c r="H1993" s="297">
        <v>89.811000000000007</v>
      </c>
      <c r="I1993" s="298"/>
      <c r="J1993" s="294"/>
      <c r="K1993" s="294"/>
      <c r="L1993" s="299"/>
      <c r="M1993" s="300"/>
      <c r="N1993" s="301"/>
      <c r="O1993" s="301"/>
      <c r="P1993" s="301"/>
      <c r="Q1993" s="301"/>
      <c r="R1993" s="301"/>
      <c r="S1993" s="301"/>
      <c r="T1993" s="302"/>
      <c r="AT1993" s="303" t="s">
        <v>195</v>
      </c>
      <c r="AU1993" s="303" t="s">
        <v>85</v>
      </c>
      <c r="AV1993" s="15" t="s">
        <v>201</v>
      </c>
      <c r="AW1993" s="15" t="s">
        <v>39</v>
      </c>
      <c r="AX1993" s="15" t="s">
        <v>76</v>
      </c>
      <c r="AY1993" s="303" t="s">
        <v>184</v>
      </c>
    </row>
    <row r="1994" s="14" customFormat="1">
      <c r="B1994" s="272"/>
      <c r="C1994" s="273"/>
      <c r="D1994" s="248" t="s">
        <v>195</v>
      </c>
      <c r="E1994" s="274" t="s">
        <v>21</v>
      </c>
      <c r="F1994" s="275" t="s">
        <v>211</v>
      </c>
      <c r="G1994" s="273"/>
      <c r="H1994" s="276">
        <v>272.286</v>
      </c>
      <c r="I1994" s="277"/>
      <c r="J1994" s="273"/>
      <c r="K1994" s="273"/>
      <c r="L1994" s="278"/>
      <c r="M1994" s="279"/>
      <c r="N1994" s="280"/>
      <c r="O1994" s="280"/>
      <c r="P1994" s="280"/>
      <c r="Q1994" s="280"/>
      <c r="R1994" s="280"/>
      <c r="S1994" s="280"/>
      <c r="T1994" s="281"/>
      <c r="AT1994" s="282" t="s">
        <v>195</v>
      </c>
      <c r="AU1994" s="282" t="s">
        <v>85</v>
      </c>
      <c r="AV1994" s="14" t="s">
        <v>191</v>
      </c>
      <c r="AW1994" s="14" t="s">
        <v>39</v>
      </c>
      <c r="AX1994" s="14" t="s">
        <v>83</v>
      </c>
      <c r="AY1994" s="282" t="s">
        <v>184</v>
      </c>
    </row>
    <row r="1995" s="1" customFormat="1" ht="25.5" customHeight="1">
      <c r="B1995" s="47"/>
      <c r="C1995" s="236" t="s">
        <v>2598</v>
      </c>
      <c r="D1995" s="236" t="s">
        <v>186</v>
      </c>
      <c r="E1995" s="237" t="s">
        <v>2599</v>
      </c>
      <c r="F1995" s="238" t="s">
        <v>2600</v>
      </c>
      <c r="G1995" s="239" t="s">
        <v>315</v>
      </c>
      <c r="H1995" s="240">
        <v>10.968999999999999</v>
      </c>
      <c r="I1995" s="241"/>
      <c r="J1995" s="242">
        <f>ROUND(I1995*H1995,2)</f>
        <v>0</v>
      </c>
      <c r="K1995" s="238" t="s">
        <v>190</v>
      </c>
      <c r="L1995" s="73"/>
      <c r="M1995" s="243" t="s">
        <v>21</v>
      </c>
      <c r="N1995" s="244" t="s">
        <v>47</v>
      </c>
      <c r="O1995" s="48"/>
      <c r="P1995" s="245">
        <f>O1995*H1995</f>
        <v>0</v>
      </c>
      <c r="Q1995" s="245">
        <v>0</v>
      </c>
      <c r="R1995" s="245">
        <f>Q1995*H1995</f>
        <v>0</v>
      </c>
      <c r="S1995" s="245">
        <v>0</v>
      </c>
      <c r="T1995" s="246">
        <f>S1995*H1995</f>
        <v>0</v>
      </c>
      <c r="AR1995" s="25" t="s">
        <v>284</v>
      </c>
      <c r="AT1995" s="25" t="s">
        <v>186</v>
      </c>
      <c r="AU1995" s="25" t="s">
        <v>85</v>
      </c>
      <c r="AY1995" s="25" t="s">
        <v>184</v>
      </c>
      <c r="BE1995" s="247">
        <f>IF(N1995="základní",J1995,0)</f>
        <v>0</v>
      </c>
      <c r="BF1995" s="247">
        <f>IF(N1995="snížená",J1995,0)</f>
        <v>0</v>
      </c>
      <c r="BG1995" s="247">
        <f>IF(N1995="zákl. přenesená",J1995,0)</f>
        <v>0</v>
      </c>
      <c r="BH1995" s="247">
        <f>IF(N1995="sníž. přenesená",J1995,0)</f>
        <v>0</v>
      </c>
      <c r="BI1995" s="247">
        <f>IF(N1995="nulová",J1995,0)</f>
        <v>0</v>
      </c>
      <c r="BJ1995" s="25" t="s">
        <v>83</v>
      </c>
      <c r="BK1995" s="247">
        <f>ROUND(I1995*H1995,2)</f>
        <v>0</v>
      </c>
      <c r="BL1995" s="25" t="s">
        <v>284</v>
      </c>
      <c r="BM1995" s="25" t="s">
        <v>2601</v>
      </c>
    </row>
    <row r="1996" s="1" customFormat="1">
      <c r="B1996" s="47"/>
      <c r="C1996" s="75"/>
      <c r="D1996" s="248" t="s">
        <v>193</v>
      </c>
      <c r="E1996" s="75"/>
      <c r="F1996" s="249" t="s">
        <v>2590</v>
      </c>
      <c r="G1996" s="75"/>
      <c r="H1996" s="75"/>
      <c r="I1996" s="204"/>
      <c r="J1996" s="75"/>
      <c r="K1996" s="75"/>
      <c r="L1996" s="73"/>
      <c r="M1996" s="250"/>
      <c r="N1996" s="48"/>
      <c r="O1996" s="48"/>
      <c r="P1996" s="48"/>
      <c r="Q1996" s="48"/>
      <c r="R1996" s="48"/>
      <c r="S1996" s="48"/>
      <c r="T1996" s="96"/>
      <c r="AT1996" s="25" t="s">
        <v>193</v>
      </c>
      <c r="AU1996" s="25" t="s">
        <v>85</v>
      </c>
    </row>
    <row r="1997" s="13" customFormat="1">
      <c r="B1997" s="262"/>
      <c r="C1997" s="263"/>
      <c r="D1997" s="248" t="s">
        <v>195</v>
      </c>
      <c r="E1997" s="264" t="s">
        <v>21</v>
      </c>
      <c r="F1997" s="265" t="s">
        <v>1812</v>
      </c>
      <c r="G1997" s="263"/>
      <c r="H1997" s="264" t="s">
        <v>21</v>
      </c>
      <c r="I1997" s="266"/>
      <c r="J1997" s="263"/>
      <c r="K1997" s="263"/>
      <c r="L1997" s="267"/>
      <c r="M1997" s="268"/>
      <c r="N1997" s="269"/>
      <c r="O1997" s="269"/>
      <c r="P1997" s="269"/>
      <c r="Q1997" s="269"/>
      <c r="R1997" s="269"/>
      <c r="S1997" s="269"/>
      <c r="T1997" s="270"/>
      <c r="AT1997" s="271" t="s">
        <v>195</v>
      </c>
      <c r="AU1997" s="271" t="s">
        <v>85</v>
      </c>
      <c r="AV1997" s="13" t="s">
        <v>83</v>
      </c>
      <c r="AW1997" s="13" t="s">
        <v>39</v>
      </c>
      <c r="AX1997" s="13" t="s">
        <v>76</v>
      </c>
      <c r="AY1997" s="271" t="s">
        <v>184</v>
      </c>
    </row>
    <row r="1998" s="12" customFormat="1">
      <c r="B1998" s="251"/>
      <c r="C1998" s="252"/>
      <c r="D1998" s="248" t="s">
        <v>195</v>
      </c>
      <c r="E1998" s="253" t="s">
        <v>21</v>
      </c>
      <c r="F1998" s="254" t="s">
        <v>2602</v>
      </c>
      <c r="G1998" s="252"/>
      <c r="H1998" s="255">
        <v>10.968999999999999</v>
      </c>
      <c r="I1998" s="256"/>
      <c r="J1998" s="252"/>
      <c r="K1998" s="252"/>
      <c r="L1998" s="257"/>
      <c r="M1998" s="258"/>
      <c r="N1998" s="259"/>
      <c r="O1998" s="259"/>
      <c r="P1998" s="259"/>
      <c r="Q1998" s="259"/>
      <c r="R1998" s="259"/>
      <c r="S1998" s="259"/>
      <c r="T1998" s="260"/>
      <c r="AT1998" s="261" t="s">
        <v>195</v>
      </c>
      <c r="AU1998" s="261" t="s">
        <v>85</v>
      </c>
      <c r="AV1998" s="12" t="s">
        <v>85</v>
      </c>
      <c r="AW1998" s="12" t="s">
        <v>39</v>
      </c>
      <c r="AX1998" s="12" t="s">
        <v>83</v>
      </c>
      <c r="AY1998" s="261" t="s">
        <v>184</v>
      </c>
    </row>
    <row r="1999" s="1" customFormat="1" ht="25.5" customHeight="1">
      <c r="B1999" s="47"/>
      <c r="C1999" s="236" t="s">
        <v>2603</v>
      </c>
      <c r="D1999" s="236" t="s">
        <v>186</v>
      </c>
      <c r="E1999" s="237" t="s">
        <v>2604</v>
      </c>
      <c r="F1999" s="238" t="s">
        <v>2605</v>
      </c>
      <c r="G1999" s="239" t="s">
        <v>315</v>
      </c>
      <c r="H1999" s="240">
        <v>220.922</v>
      </c>
      <c r="I1999" s="241"/>
      <c r="J1999" s="242">
        <f>ROUND(I1999*H1999,2)</f>
        <v>0</v>
      </c>
      <c r="K1999" s="238" t="s">
        <v>190</v>
      </c>
      <c r="L1999" s="73"/>
      <c r="M1999" s="243" t="s">
        <v>21</v>
      </c>
      <c r="N1999" s="244" t="s">
        <v>47</v>
      </c>
      <c r="O1999" s="48"/>
      <c r="P1999" s="245">
        <f>O1999*H1999</f>
        <v>0</v>
      </c>
      <c r="Q1999" s="245">
        <v>0</v>
      </c>
      <c r="R1999" s="245">
        <f>Q1999*H1999</f>
        <v>0</v>
      </c>
      <c r="S1999" s="245">
        <v>0.040000000000000001</v>
      </c>
      <c r="T1999" s="246">
        <f>S1999*H1999</f>
        <v>8.8368800000000007</v>
      </c>
      <c r="AR1999" s="25" t="s">
        <v>284</v>
      </c>
      <c r="AT1999" s="25" t="s">
        <v>186</v>
      </c>
      <c r="AU1999" s="25" t="s">
        <v>85</v>
      </c>
      <c r="AY1999" s="25" t="s">
        <v>184</v>
      </c>
      <c r="BE1999" s="247">
        <f>IF(N1999="základní",J1999,0)</f>
        <v>0</v>
      </c>
      <c r="BF1999" s="247">
        <f>IF(N1999="snížená",J1999,0)</f>
        <v>0</v>
      </c>
      <c r="BG1999" s="247">
        <f>IF(N1999="zákl. přenesená",J1999,0)</f>
        <v>0</v>
      </c>
      <c r="BH1999" s="247">
        <f>IF(N1999="sníž. přenesená",J1999,0)</f>
        <v>0</v>
      </c>
      <c r="BI1999" s="247">
        <f>IF(N1999="nulová",J1999,0)</f>
        <v>0</v>
      </c>
      <c r="BJ1999" s="25" t="s">
        <v>83</v>
      </c>
      <c r="BK1999" s="247">
        <f>ROUND(I1999*H1999,2)</f>
        <v>0</v>
      </c>
      <c r="BL1999" s="25" t="s">
        <v>284</v>
      </c>
      <c r="BM1999" s="25" t="s">
        <v>2606</v>
      </c>
    </row>
    <row r="2000" s="13" customFormat="1">
      <c r="B2000" s="262"/>
      <c r="C2000" s="263"/>
      <c r="D2000" s="248" t="s">
        <v>195</v>
      </c>
      <c r="E2000" s="264" t="s">
        <v>21</v>
      </c>
      <c r="F2000" s="265" t="s">
        <v>216</v>
      </c>
      <c r="G2000" s="263"/>
      <c r="H2000" s="264" t="s">
        <v>21</v>
      </c>
      <c r="I2000" s="266"/>
      <c r="J2000" s="263"/>
      <c r="K2000" s="263"/>
      <c r="L2000" s="267"/>
      <c r="M2000" s="268"/>
      <c r="N2000" s="269"/>
      <c r="O2000" s="269"/>
      <c r="P2000" s="269"/>
      <c r="Q2000" s="269"/>
      <c r="R2000" s="269"/>
      <c r="S2000" s="269"/>
      <c r="T2000" s="270"/>
      <c r="AT2000" s="271" t="s">
        <v>195</v>
      </c>
      <c r="AU2000" s="271" t="s">
        <v>85</v>
      </c>
      <c r="AV2000" s="13" t="s">
        <v>83</v>
      </c>
      <c r="AW2000" s="13" t="s">
        <v>39</v>
      </c>
      <c r="AX2000" s="13" t="s">
        <v>76</v>
      </c>
      <c r="AY2000" s="271" t="s">
        <v>184</v>
      </c>
    </row>
    <row r="2001" s="13" customFormat="1">
      <c r="B2001" s="262"/>
      <c r="C2001" s="263"/>
      <c r="D2001" s="248" t="s">
        <v>195</v>
      </c>
      <c r="E2001" s="264" t="s">
        <v>21</v>
      </c>
      <c r="F2001" s="265" t="s">
        <v>221</v>
      </c>
      <c r="G2001" s="263"/>
      <c r="H2001" s="264" t="s">
        <v>21</v>
      </c>
      <c r="I2001" s="266"/>
      <c r="J2001" s="263"/>
      <c r="K2001" s="263"/>
      <c r="L2001" s="267"/>
      <c r="M2001" s="268"/>
      <c r="N2001" s="269"/>
      <c r="O2001" s="269"/>
      <c r="P2001" s="269"/>
      <c r="Q2001" s="269"/>
      <c r="R2001" s="269"/>
      <c r="S2001" s="269"/>
      <c r="T2001" s="270"/>
      <c r="AT2001" s="271" t="s">
        <v>195</v>
      </c>
      <c r="AU2001" s="271" t="s">
        <v>85</v>
      </c>
      <c r="AV2001" s="13" t="s">
        <v>83</v>
      </c>
      <c r="AW2001" s="13" t="s">
        <v>39</v>
      </c>
      <c r="AX2001" s="13" t="s">
        <v>76</v>
      </c>
      <c r="AY2001" s="271" t="s">
        <v>184</v>
      </c>
    </row>
    <row r="2002" s="12" customFormat="1">
      <c r="B2002" s="251"/>
      <c r="C2002" s="252"/>
      <c r="D2002" s="248" t="s">
        <v>195</v>
      </c>
      <c r="E2002" s="253" t="s">
        <v>21</v>
      </c>
      <c r="F2002" s="254" t="s">
        <v>1409</v>
      </c>
      <c r="G2002" s="252"/>
      <c r="H2002" s="255">
        <v>8.4849999999999994</v>
      </c>
      <c r="I2002" s="256"/>
      <c r="J2002" s="252"/>
      <c r="K2002" s="252"/>
      <c r="L2002" s="257"/>
      <c r="M2002" s="258"/>
      <c r="N2002" s="259"/>
      <c r="O2002" s="259"/>
      <c r="P2002" s="259"/>
      <c r="Q2002" s="259"/>
      <c r="R2002" s="259"/>
      <c r="S2002" s="259"/>
      <c r="T2002" s="260"/>
      <c r="AT2002" s="261" t="s">
        <v>195</v>
      </c>
      <c r="AU2002" s="261" t="s">
        <v>85</v>
      </c>
      <c r="AV2002" s="12" t="s">
        <v>85</v>
      </c>
      <c r="AW2002" s="12" t="s">
        <v>39</v>
      </c>
      <c r="AX2002" s="12" t="s">
        <v>76</v>
      </c>
      <c r="AY2002" s="261" t="s">
        <v>184</v>
      </c>
    </row>
    <row r="2003" s="12" customFormat="1">
      <c r="B2003" s="251"/>
      <c r="C2003" s="252"/>
      <c r="D2003" s="248" t="s">
        <v>195</v>
      </c>
      <c r="E2003" s="253" t="s">
        <v>21</v>
      </c>
      <c r="F2003" s="254" t="s">
        <v>1683</v>
      </c>
      <c r="G2003" s="252"/>
      <c r="H2003" s="255">
        <v>10.503</v>
      </c>
      <c r="I2003" s="256"/>
      <c r="J2003" s="252"/>
      <c r="K2003" s="252"/>
      <c r="L2003" s="257"/>
      <c r="M2003" s="258"/>
      <c r="N2003" s="259"/>
      <c r="O2003" s="259"/>
      <c r="P2003" s="259"/>
      <c r="Q2003" s="259"/>
      <c r="R2003" s="259"/>
      <c r="S2003" s="259"/>
      <c r="T2003" s="260"/>
      <c r="AT2003" s="261" t="s">
        <v>195</v>
      </c>
      <c r="AU2003" s="261" t="s">
        <v>85</v>
      </c>
      <c r="AV2003" s="12" t="s">
        <v>85</v>
      </c>
      <c r="AW2003" s="12" t="s">
        <v>39</v>
      </c>
      <c r="AX2003" s="12" t="s">
        <v>76</v>
      </c>
      <c r="AY2003" s="261" t="s">
        <v>184</v>
      </c>
    </row>
    <row r="2004" s="12" customFormat="1">
      <c r="B2004" s="251"/>
      <c r="C2004" s="252"/>
      <c r="D2004" s="248" t="s">
        <v>195</v>
      </c>
      <c r="E2004" s="253" t="s">
        <v>21</v>
      </c>
      <c r="F2004" s="254" t="s">
        <v>2607</v>
      </c>
      <c r="G2004" s="252"/>
      <c r="H2004" s="255">
        <v>17.164000000000001</v>
      </c>
      <c r="I2004" s="256"/>
      <c r="J2004" s="252"/>
      <c r="K2004" s="252"/>
      <c r="L2004" s="257"/>
      <c r="M2004" s="258"/>
      <c r="N2004" s="259"/>
      <c r="O2004" s="259"/>
      <c r="P2004" s="259"/>
      <c r="Q2004" s="259"/>
      <c r="R2004" s="259"/>
      <c r="S2004" s="259"/>
      <c r="T2004" s="260"/>
      <c r="AT2004" s="261" t="s">
        <v>195</v>
      </c>
      <c r="AU2004" s="261" t="s">
        <v>85</v>
      </c>
      <c r="AV2004" s="12" t="s">
        <v>85</v>
      </c>
      <c r="AW2004" s="12" t="s">
        <v>39</v>
      </c>
      <c r="AX2004" s="12" t="s">
        <v>76</v>
      </c>
      <c r="AY2004" s="261" t="s">
        <v>184</v>
      </c>
    </row>
    <row r="2005" s="12" customFormat="1">
      <c r="B2005" s="251"/>
      <c r="C2005" s="252"/>
      <c r="D2005" s="248" t="s">
        <v>195</v>
      </c>
      <c r="E2005" s="253" t="s">
        <v>21</v>
      </c>
      <c r="F2005" s="254" t="s">
        <v>2608</v>
      </c>
      <c r="G2005" s="252"/>
      <c r="H2005" s="255">
        <v>18.468</v>
      </c>
      <c r="I2005" s="256"/>
      <c r="J2005" s="252"/>
      <c r="K2005" s="252"/>
      <c r="L2005" s="257"/>
      <c r="M2005" s="258"/>
      <c r="N2005" s="259"/>
      <c r="O2005" s="259"/>
      <c r="P2005" s="259"/>
      <c r="Q2005" s="259"/>
      <c r="R2005" s="259"/>
      <c r="S2005" s="259"/>
      <c r="T2005" s="260"/>
      <c r="AT2005" s="261" t="s">
        <v>195</v>
      </c>
      <c r="AU2005" s="261" t="s">
        <v>85</v>
      </c>
      <c r="AV2005" s="12" t="s">
        <v>85</v>
      </c>
      <c r="AW2005" s="12" t="s">
        <v>39</v>
      </c>
      <c r="AX2005" s="12" t="s">
        <v>76</v>
      </c>
      <c r="AY2005" s="261" t="s">
        <v>184</v>
      </c>
    </row>
    <row r="2006" s="12" customFormat="1">
      <c r="B2006" s="251"/>
      <c r="C2006" s="252"/>
      <c r="D2006" s="248" t="s">
        <v>195</v>
      </c>
      <c r="E2006" s="253" t="s">
        <v>21</v>
      </c>
      <c r="F2006" s="254" t="s">
        <v>1686</v>
      </c>
      <c r="G2006" s="252"/>
      <c r="H2006" s="255">
        <v>13.234999999999999</v>
      </c>
      <c r="I2006" s="256"/>
      <c r="J2006" s="252"/>
      <c r="K2006" s="252"/>
      <c r="L2006" s="257"/>
      <c r="M2006" s="258"/>
      <c r="N2006" s="259"/>
      <c r="O2006" s="259"/>
      <c r="P2006" s="259"/>
      <c r="Q2006" s="259"/>
      <c r="R2006" s="259"/>
      <c r="S2006" s="259"/>
      <c r="T2006" s="260"/>
      <c r="AT2006" s="261" t="s">
        <v>195</v>
      </c>
      <c r="AU2006" s="261" t="s">
        <v>85</v>
      </c>
      <c r="AV2006" s="12" t="s">
        <v>85</v>
      </c>
      <c r="AW2006" s="12" t="s">
        <v>39</v>
      </c>
      <c r="AX2006" s="12" t="s">
        <v>76</v>
      </c>
      <c r="AY2006" s="261" t="s">
        <v>184</v>
      </c>
    </row>
    <row r="2007" s="12" customFormat="1">
      <c r="B2007" s="251"/>
      <c r="C2007" s="252"/>
      <c r="D2007" s="248" t="s">
        <v>195</v>
      </c>
      <c r="E2007" s="253" t="s">
        <v>21</v>
      </c>
      <c r="F2007" s="254" t="s">
        <v>1410</v>
      </c>
      <c r="G2007" s="252"/>
      <c r="H2007" s="255">
        <v>0.59499999999999997</v>
      </c>
      <c r="I2007" s="256"/>
      <c r="J2007" s="252"/>
      <c r="K2007" s="252"/>
      <c r="L2007" s="257"/>
      <c r="M2007" s="258"/>
      <c r="N2007" s="259"/>
      <c r="O2007" s="259"/>
      <c r="P2007" s="259"/>
      <c r="Q2007" s="259"/>
      <c r="R2007" s="259"/>
      <c r="S2007" s="259"/>
      <c r="T2007" s="260"/>
      <c r="AT2007" s="261" t="s">
        <v>195</v>
      </c>
      <c r="AU2007" s="261" t="s">
        <v>85</v>
      </c>
      <c r="AV2007" s="12" t="s">
        <v>85</v>
      </c>
      <c r="AW2007" s="12" t="s">
        <v>39</v>
      </c>
      <c r="AX2007" s="12" t="s">
        <v>76</v>
      </c>
      <c r="AY2007" s="261" t="s">
        <v>184</v>
      </c>
    </row>
    <row r="2008" s="13" customFormat="1">
      <c r="B2008" s="262"/>
      <c r="C2008" s="263"/>
      <c r="D2008" s="248" t="s">
        <v>195</v>
      </c>
      <c r="E2008" s="264" t="s">
        <v>21</v>
      </c>
      <c r="F2008" s="265" t="s">
        <v>409</v>
      </c>
      <c r="G2008" s="263"/>
      <c r="H2008" s="264" t="s">
        <v>21</v>
      </c>
      <c r="I2008" s="266"/>
      <c r="J2008" s="263"/>
      <c r="K2008" s="263"/>
      <c r="L2008" s="267"/>
      <c r="M2008" s="268"/>
      <c r="N2008" s="269"/>
      <c r="O2008" s="269"/>
      <c r="P2008" s="269"/>
      <c r="Q2008" s="269"/>
      <c r="R2008" s="269"/>
      <c r="S2008" s="269"/>
      <c r="T2008" s="270"/>
      <c r="AT2008" s="271" t="s">
        <v>195</v>
      </c>
      <c r="AU2008" s="271" t="s">
        <v>85</v>
      </c>
      <c r="AV2008" s="13" t="s">
        <v>83</v>
      </c>
      <c r="AW2008" s="13" t="s">
        <v>39</v>
      </c>
      <c r="AX2008" s="13" t="s">
        <v>76</v>
      </c>
      <c r="AY2008" s="271" t="s">
        <v>184</v>
      </c>
    </row>
    <row r="2009" s="12" customFormat="1">
      <c r="B2009" s="251"/>
      <c r="C2009" s="252"/>
      <c r="D2009" s="248" t="s">
        <v>195</v>
      </c>
      <c r="E2009" s="253" t="s">
        <v>21</v>
      </c>
      <c r="F2009" s="254" t="s">
        <v>710</v>
      </c>
      <c r="G2009" s="252"/>
      <c r="H2009" s="255">
        <v>29.530000000000001</v>
      </c>
      <c r="I2009" s="256"/>
      <c r="J2009" s="252"/>
      <c r="K2009" s="252"/>
      <c r="L2009" s="257"/>
      <c r="M2009" s="258"/>
      <c r="N2009" s="259"/>
      <c r="O2009" s="259"/>
      <c r="P2009" s="259"/>
      <c r="Q2009" s="259"/>
      <c r="R2009" s="259"/>
      <c r="S2009" s="259"/>
      <c r="T2009" s="260"/>
      <c r="AT2009" s="261" t="s">
        <v>195</v>
      </c>
      <c r="AU2009" s="261" t="s">
        <v>85</v>
      </c>
      <c r="AV2009" s="12" t="s">
        <v>85</v>
      </c>
      <c r="AW2009" s="12" t="s">
        <v>39</v>
      </c>
      <c r="AX2009" s="12" t="s">
        <v>76</v>
      </c>
      <c r="AY2009" s="261" t="s">
        <v>184</v>
      </c>
    </row>
    <row r="2010" s="12" customFormat="1">
      <c r="B2010" s="251"/>
      <c r="C2010" s="252"/>
      <c r="D2010" s="248" t="s">
        <v>195</v>
      </c>
      <c r="E2010" s="253" t="s">
        <v>21</v>
      </c>
      <c r="F2010" s="254" t="s">
        <v>711</v>
      </c>
      <c r="G2010" s="252"/>
      <c r="H2010" s="255">
        <v>19.629999999999999</v>
      </c>
      <c r="I2010" s="256"/>
      <c r="J2010" s="252"/>
      <c r="K2010" s="252"/>
      <c r="L2010" s="257"/>
      <c r="M2010" s="258"/>
      <c r="N2010" s="259"/>
      <c r="O2010" s="259"/>
      <c r="P2010" s="259"/>
      <c r="Q2010" s="259"/>
      <c r="R2010" s="259"/>
      <c r="S2010" s="259"/>
      <c r="T2010" s="260"/>
      <c r="AT2010" s="261" t="s">
        <v>195</v>
      </c>
      <c r="AU2010" s="261" t="s">
        <v>85</v>
      </c>
      <c r="AV2010" s="12" t="s">
        <v>85</v>
      </c>
      <c r="AW2010" s="12" t="s">
        <v>39</v>
      </c>
      <c r="AX2010" s="12" t="s">
        <v>76</v>
      </c>
      <c r="AY2010" s="261" t="s">
        <v>184</v>
      </c>
    </row>
    <row r="2011" s="13" customFormat="1">
      <c r="B2011" s="262"/>
      <c r="C2011" s="263"/>
      <c r="D2011" s="248" t="s">
        <v>195</v>
      </c>
      <c r="E2011" s="264" t="s">
        <v>21</v>
      </c>
      <c r="F2011" s="265" t="s">
        <v>1282</v>
      </c>
      <c r="G2011" s="263"/>
      <c r="H2011" s="264" t="s">
        <v>21</v>
      </c>
      <c r="I2011" s="266"/>
      <c r="J2011" s="263"/>
      <c r="K2011" s="263"/>
      <c r="L2011" s="267"/>
      <c r="M2011" s="268"/>
      <c r="N2011" s="269"/>
      <c r="O2011" s="269"/>
      <c r="P2011" s="269"/>
      <c r="Q2011" s="269"/>
      <c r="R2011" s="269"/>
      <c r="S2011" s="269"/>
      <c r="T2011" s="270"/>
      <c r="AT2011" s="271" t="s">
        <v>195</v>
      </c>
      <c r="AU2011" s="271" t="s">
        <v>85</v>
      </c>
      <c r="AV2011" s="13" t="s">
        <v>83</v>
      </c>
      <c r="AW2011" s="13" t="s">
        <v>39</v>
      </c>
      <c r="AX2011" s="13" t="s">
        <v>76</v>
      </c>
      <c r="AY2011" s="271" t="s">
        <v>184</v>
      </c>
    </row>
    <row r="2012" s="12" customFormat="1">
      <c r="B2012" s="251"/>
      <c r="C2012" s="252"/>
      <c r="D2012" s="248" t="s">
        <v>195</v>
      </c>
      <c r="E2012" s="253" t="s">
        <v>21</v>
      </c>
      <c r="F2012" s="254" t="s">
        <v>2609</v>
      </c>
      <c r="G2012" s="252"/>
      <c r="H2012" s="255">
        <v>12.455</v>
      </c>
      <c r="I2012" s="256"/>
      <c r="J2012" s="252"/>
      <c r="K2012" s="252"/>
      <c r="L2012" s="257"/>
      <c r="M2012" s="258"/>
      <c r="N2012" s="259"/>
      <c r="O2012" s="259"/>
      <c r="P2012" s="259"/>
      <c r="Q2012" s="259"/>
      <c r="R2012" s="259"/>
      <c r="S2012" s="259"/>
      <c r="T2012" s="260"/>
      <c r="AT2012" s="261" t="s">
        <v>195</v>
      </c>
      <c r="AU2012" s="261" t="s">
        <v>85</v>
      </c>
      <c r="AV2012" s="12" t="s">
        <v>85</v>
      </c>
      <c r="AW2012" s="12" t="s">
        <v>39</v>
      </c>
      <c r="AX2012" s="12" t="s">
        <v>76</v>
      </c>
      <c r="AY2012" s="261" t="s">
        <v>184</v>
      </c>
    </row>
    <row r="2013" s="12" customFormat="1">
      <c r="B2013" s="251"/>
      <c r="C2013" s="252"/>
      <c r="D2013" s="248" t="s">
        <v>195</v>
      </c>
      <c r="E2013" s="253" t="s">
        <v>21</v>
      </c>
      <c r="F2013" s="254" t="s">
        <v>2610</v>
      </c>
      <c r="G2013" s="252"/>
      <c r="H2013" s="255">
        <v>8.9489999999999998</v>
      </c>
      <c r="I2013" s="256"/>
      <c r="J2013" s="252"/>
      <c r="K2013" s="252"/>
      <c r="L2013" s="257"/>
      <c r="M2013" s="258"/>
      <c r="N2013" s="259"/>
      <c r="O2013" s="259"/>
      <c r="P2013" s="259"/>
      <c r="Q2013" s="259"/>
      <c r="R2013" s="259"/>
      <c r="S2013" s="259"/>
      <c r="T2013" s="260"/>
      <c r="AT2013" s="261" t="s">
        <v>195</v>
      </c>
      <c r="AU2013" s="261" t="s">
        <v>85</v>
      </c>
      <c r="AV2013" s="12" t="s">
        <v>85</v>
      </c>
      <c r="AW2013" s="12" t="s">
        <v>39</v>
      </c>
      <c r="AX2013" s="12" t="s">
        <v>76</v>
      </c>
      <c r="AY2013" s="261" t="s">
        <v>184</v>
      </c>
    </row>
    <row r="2014" s="12" customFormat="1">
      <c r="B2014" s="251"/>
      <c r="C2014" s="252"/>
      <c r="D2014" s="248" t="s">
        <v>195</v>
      </c>
      <c r="E2014" s="253" t="s">
        <v>21</v>
      </c>
      <c r="F2014" s="254" t="s">
        <v>2611</v>
      </c>
      <c r="G2014" s="252"/>
      <c r="H2014" s="255">
        <v>19.341000000000001</v>
      </c>
      <c r="I2014" s="256"/>
      <c r="J2014" s="252"/>
      <c r="K2014" s="252"/>
      <c r="L2014" s="257"/>
      <c r="M2014" s="258"/>
      <c r="N2014" s="259"/>
      <c r="O2014" s="259"/>
      <c r="P2014" s="259"/>
      <c r="Q2014" s="259"/>
      <c r="R2014" s="259"/>
      <c r="S2014" s="259"/>
      <c r="T2014" s="260"/>
      <c r="AT2014" s="261" t="s">
        <v>195</v>
      </c>
      <c r="AU2014" s="261" t="s">
        <v>85</v>
      </c>
      <c r="AV2014" s="12" t="s">
        <v>85</v>
      </c>
      <c r="AW2014" s="12" t="s">
        <v>39</v>
      </c>
      <c r="AX2014" s="12" t="s">
        <v>76</v>
      </c>
      <c r="AY2014" s="261" t="s">
        <v>184</v>
      </c>
    </row>
    <row r="2015" s="12" customFormat="1">
      <c r="B2015" s="251"/>
      <c r="C2015" s="252"/>
      <c r="D2015" s="248" t="s">
        <v>195</v>
      </c>
      <c r="E2015" s="253" t="s">
        <v>21</v>
      </c>
      <c r="F2015" s="254" t="s">
        <v>2612</v>
      </c>
      <c r="G2015" s="252"/>
      <c r="H2015" s="255">
        <v>21.149999999999999</v>
      </c>
      <c r="I2015" s="256"/>
      <c r="J2015" s="252"/>
      <c r="K2015" s="252"/>
      <c r="L2015" s="257"/>
      <c r="M2015" s="258"/>
      <c r="N2015" s="259"/>
      <c r="O2015" s="259"/>
      <c r="P2015" s="259"/>
      <c r="Q2015" s="259"/>
      <c r="R2015" s="259"/>
      <c r="S2015" s="259"/>
      <c r="T2015" s="260"/>
      <c r="AT2015" s="261" t="s">
        <v>195</v>
      </c>
      <c r="AU2015" s="261" t="s">
        <v>85</v>
      </c>
      <c r="AV2015" s="12" t="s">
        <v>85</v>
      </c>
      <c r="AW2015" s="12" t="s">
        <v>39</v>
      </c>
      <c r="AX2015" s="12" t="s">
        <v>76</v>
      </c>
      <c r="AY2015" s="261" t="s">
        <v>184</v>
      </c>
    </row>
    <row r="2016" s="12" customFormat="1">
      <c r="B2016" s="251"/>
      <c r="C2016" s="252"/>
      <c r="D2016" s="248" t="s">
        <v>195</v>
      </c>
      <c r="E2016" s="253" t="s">
        <v>21</v>
      </c>
      <c r="F2016" s="254" t="s">
        <v>2613</v>
      </c>
      <c r="G2016" s="252"/>
      <c r="H2016" s="255">
        <v>8.298</v>
      </c>
      <c r="I2016" s="256"/>
      <c r="J2016" s="252"/>
      <c r="K2016" s="252"/>
      <c r="L2016" s="257"/>
      <c r="M2016" s="258"/>
      <c r="N2016" s="259"/>
      <c r="O2016" s="259"/>
      <c r="P2016" s="259"/>
      <c r="Q2016" s="259"/>
      <c r="R2016" s="259"/>
      <c r="S2016" s="259"/>
      <c r="T2016" s="260"/>
      <c r="AT2016" s="261" t="s">
        <v>195</v>
      </c>
      <c r="AU2016" s="261" t="s">
        <v>85</v>
      </c>
      <c r="AV2016" s="12" t="s">
        <v>85</v>
      </c>
      <c r="AW2016" s="12" t="s">
        <v>39</v>
      </c>
      <c r="AX2016" s="12" t="s">
        <v>76</v>
      </c>
      <c r="AY2016" s="261" t="s">
        <v>184</v>
      </c>
    </row>
    <row r="2017" s="12" customFormat="1">
      <c r="B2017" s="251"/>
      <c r="C2017" s="252"/>
      <c r="D2017" s="248" t="s">
        <v>195</v>
      </c>
      <c r="E2017" s="253" t="s">
        <v>21</v>
      </c>
      <c r="F2017" s="254" t="s">
        <v>2614</v>
      </c>
      <c r="G2017" s="252"/>
      <c r="H2017" s="255">
        <v>16.109999999999999</v>
      </c>
      <c r="I2017" s="256"/>
      <c r="J2017" s="252"/>
      <c r="K2017" s="252"/>
      <c r="L2017" s="257"/>
      <c r="M2017" s="258"/>
      <c r="N2017" s="259"/>
      <c r="O2017" s="259"/>
      <c r="P2017" s="259"/>
      <c r="Q2017" s="259"/>
      <c r="R2017" s="259"/>
      <c r="S2017" s="259"/>
      <c r="T2017" s="260"/>
      <c r="AT2017" s="261" t="s">
        <v>195</v>
      </c>
      <c r="AU2017" s="261" t="s">
        <v>85</v>
      </c>
      <c r="AV2017" s="12" t="s">
        <v>85</v>
      </c>
      <c r="AW2017" s="12" t="s">
        <v>39</v>
      </c>
      <c r="AX2017" s="12" t="s">
        <v>76</v>
      </c>
      <c r="AY2017" s="261" t="s">
        <v>184</v>
      </c>
    </row>
    <row r="2018" s="12" customFormat="1">
      <c r="B2018" s="251"/>
      <c r="C2018" s="252"/>
      <c r="D2018" s="248" t="s">
        <v>195</v>
      </c>
      <c r="E2018" s="253" t="s">
        <v>21</v>
      </c>
      <c r="F2018" s="254" t="s">
        <v>2615</v>
      </c>
      <c r="G2018" s="252"/>
      <c r="H2018" s="255">
        <v>5.258</v>
      </c>
      <c r="I2018" s="256"/>
      <c r="J2018" s="252"/>
      <c r="K2018" s="252"/>
      <c r="L2018" s="257"/>
      <c r="M2018" s="258"/>
      <c r="N2018" s="259"/>
      <c r="O2018" s="259"/>
      <c r="P2018" s="259"/>
      <c r="Q2018" s="259"/>
      <c r="R2018" s="259"/>
      <c r="S2018" s="259"/>
      <c r="T2018" s="260"/>
      <c r="AT2018" s="261" t="s">
        <v>195</v>
      </c>
      <c r="AU2018" s="261" t="s">
        <v>85</v>
      </c>
      <c r="AV2018" s="12" t="s">
        <v>85</v>
      </c>
      <c r="AW2018" s="12" t="s">
        <v>39</v>
      </c>
      <c r="AX2018" s="12" t="s">
        <v>76</v>
      </c>
      <c r="AY2018" s="261" t="s">
        <v>184</v>
      </c>
    </row>
    <row r="2019" s="12" customFormat="1">
      <c r="B2019" s="251"/>
      <c r="C2019" s="252"/>
      <c r="D2019" s="248" t="s">
        <v>195</v>
      </c>
      <c r="E2019" s="253" t="s">
        <v>21</v>
      </c>
      <c r="F2019" s="254" t="s">
        <v>2616</v>
      </c>
      <c r="G2019" s="252"/>
      <c r="H2019" s="255">
        <v>5.4859999999999998</v>
      </c>
      <c r="I2019" s="256"/>
      <c r="J2019" s="252"/>
      <c r="K2019" s="252"/>
      <c r="L2019" s="257"/>
      <c r="M2019" s="258"/>
      <c r="N2019" s="259"/>
      <c r="O2019" s="259"/>
      <c r="P2019" s="259"/>
      <c r="Q2019" s="259"/>
      <c r="R2019" s="259"/>
      <c r="S2019" s="259"/>
      <c r="T2019" s="260"/>
      <c r="AT2019" s="261" t="s">
        <v>195</v>
      </c>
      <c r="AU2019" s="261" t="s">
        <v>85</v>
      </c>
      <c r="AV2019" s="12" t="s">
        <v>85</v>
      </c>
      <c r="AW2019" s="12" t="s">
        <v>39</v>
      </c>
      <c r="AX2019" s="12" t="s">
        <v>76</v>
      </c>
      <c r="AY2019" s="261" t="s">
        <v>184</v>
      </c>
    </row>
    <row r="2020" s="12" customFormat="1">
      <c r="B2020" s="251"/>
      <c r="C2020" s="252"/>
      <c r="D2020" s="248" t="s">
        <v>195</v>
      </c>
      <c r="E2020" s="253" t="s">
        <v>21</v>
      </c>
      <c r="F2020" s="254" t="s">
        <v>2617</v>
      </c>
      <c r="G2020" s="252"/>
      <c r="H2020" s="255">
        <v>6.2649999999999997</v>
      </c>
      <c r="I2020" s="256"/>
      <c r="J2020" s="252"/>
      <c r="K2020" s="252"/>
      <c r="L2020" s="257"/>
      <c r="M2020" s="258"/>
      <c r="N2020" s="259"/>
      <c r="O2020" s="259"/>
      <c r="P2020" s="259"/>
      <c r="Q2020" s="259"/>
      <c r="R2020" s="259"/>
      <c r="S2020" s="259"/>
      <c r="T2020" s="260"/>
      <c r="AT2020" s="261" t="s">
        <v>195</v>
      </c>
      <c r="AU2020" s="261" t="s">
        <v>85</v>
      </c>
      <c r="AV2020" s="12" t="s">
        <v>85</v>
      </c>
      <c r="AW2020" s="12" t="s">
        <v>39</v>
      </c>
      <c r="AX2020" s="12" t="s">
        <v>76</v>
      </c>
      <c r="AY2020" s="261" t="s">
        <v>184</v>
      </c>
    </row>
    <row r="2021" s="14" customFormat="1">
      <c r="B2021" s="272"/>
      <c r="C2021" s="273"/>
      <c r="D2021" s="248" t="s">
        <v>195</v>
      </c>
      <c r="E2021" s="274" t="s">
        <v>21</v>
      </c>
      <c r="F2021" s="275" t="s">
        <v>211</v>
      </c>
      <c r="G2021" s="273"/>
      <c r="H2021" s="276">
        <v>220.922</v>
      </c>
      <c r="I2021" s="277"/>
      <c r="J2021" s="273"/>
      <c r="K2021" s="273"/>
      <c r="L2021" s="278"/>
      <c r="M2021" s="279"/>
      <c r="N2021" s="280"/>
      <c r="O2021" s="280"/>
      <c r="P2021" s="280"/>
      <c r="Q2021" s="280"/>
      <c r="R2021" s="280"/>
      <c r="S2021" s="280"/>
      <c r="T2021" s="281"/>
      <c r="AT2021" s="282" t="s">
        <v>195</v>
      </c>
      <c r="AU2021" s="282" t="s">
        <v>85</v>
      </c>
      <c r="AV2021" s="14" t="s">
        <v>191</v>
      </c>
      <c r="AW2021" s="14" t="s">
        <v>39</v>
      </c>
      <c r="AX2021" s="14" t="s">
        <v>83</v>
      </c>
      <c r="AY2021" s="282" t="s">
        <v>184</v>
      </c>
    </row>
    <row r="2022" s="1" customFormat="1" ht="16.5" customHeight="1">
      <c r="B2022" s="47"/>
      <c r="C2022" s="236" t="s">
        <v>2618</v>
      </c>
      <c r="D2022" s="236" t="s">
        <v>186</v>
      </c>
      <c r="E2022" s="237" t="s">
        <v>2619</v>
      </c>
      <c r="F2022" s="238" t="s">
        <v>2620</v>
      </c>
      <c r="G2022" s="239" t="s">
        <v>204</v>
      </c>
      <c r="H2022" s="240">
        <v>18.501000000000001</v>
      </c>
      <c r="I2022" s="241"/>
      <c r="J2022" s="242">
        <f>ROUND(I2022*H2022,2)</f>
        <v>0</v>
      </c>
      <c r="K2022" s="238" t="s">
        <v>190</v>
      </c>
      <c r="L2022" s="73"/>
      <c r="M2022" s="243" t="s">
        <v>21</v>
      </c>
      <c r="N2022" s="244" t="s">
        <v>47</v>
      </c>
      <c r="O2022" s="48"/>
      <c r="P2022" s="245">
        <f>O2022*H2022</f>
        <v>0</v>
      </c>
      <c r="Q2022" s="245">
        <v>0.00281</v>
      </c>
      <c r="R2022" s="245">
        <f>Q2022*H2022</f>
        <v>0.051987810000000002</v>
      </c>
      <c r="S2022" s="245">
        <v>0</v>
      </c>
      <c r="T2022" s="246">
        <f>S2022*H2022</f>
        <v>0</v>
      </c>
      <c r="AR2022" s="25" t="s">
        <v>284</v>
      </c>
      <c r="AT2022" s="25" t="s">
        <v>186</v>
      </c>
      <c r="AU2022" s="25" t="s">
        <v>85</v>
      </c>
      <c r="AY2022" s="25" t="s">
        <v>184</v>
      </c>
      <c r="BE2022" s="247">
        <f>IF(N2022="základní",J2022,0)</f>
        <v>0</v>
      </c>
      <c r="BF2022" s="247">
        <f>IF(N2022="snížená",J2022,0)</f>
        <v>0</v>
      </c>
      <c r="BG2022" s="247">
        <f>IF(N2022="zákl. přenesená",J2022,0)</f>
        <v>0</v>
      </c>
      <c r="BH2022" s="247">
        <f>IF(N2022="sníž. přenesená",J2022,0)</f>
        <v>0</v>
      </c>
      <c r="BI2022" s="247">
        <f>IF(N2022="nulová",J2022,0)</f>
        <v>0</v>
      </c>
      <c r="BJ2022" s="25" t="s">
        <v>83</v>
      </c>
      <c r="BK2022" s="247">
        <f>ROUND(I2022*H2022,2)</f>
        <v>0</v>
      </c>
      <c r="BL2022" s="25" t="s">
        <v>284</v>
      </c>
      <c r="BM2022" s="25" t="s">
        <v>2621</v>
      </c>
    </row>
    <row r="2023" s="1" customFormat="1">
      <c r="B2023" s="47"/>
      <c r="C2023" s="75"/>
      <c r="D2023" s="248" t="s">
        <v>193</v>
      </c>
      <c r="E2023" s="75"/>
      <c r="F2023" s="249" t="s">
        <v>2622</v>
      </c>
      <c r="G2023" s="75"/>
      <c r="H2023" s="75"/>
      <c r="I2023" s="204"/>
      <c r="J2023" s="75"/>
      <c r="K2023" s="75"/>
      <c r="L2023" s="73"/>
      <c r="M2023" s="250"/>
      <c r="N2023" s="48"/>
      <c r="O2023" s="48"/>
      <c r="P2023" s="48"/>
      <c r="Q2023" s="48"/>
      <c r="R2023" s="48"/>
      <c r="S2023" s="48"/>
      <c r="T2023" s="96"/>
      <c r="AT2023" s="25" t="s">
        <v>193</v>
      </c>
      <c r="AU2023" s="25" t="s">
        <v>85</v>
      </c>
    </row>
    <row r="2024" s="12" customFormat="1">
      <c r="B2024" s="251"/>
      <c r="C2024" s="252"/>
      <c r="D2024" s="248" t="s">
        <v>195</v>
      </c>
      <c r="E2024" s="253" t="s">
        <v>21</v>
      </c>
      <c r="F2024" s="254" t="s">
        <v>2623</v>
      </c>
      <c r="G2024" s="252"/>
      <c r="H2024" s="255">
        <v>7.0990000000000002</v>
      </c>
      <c r="I2024" s="256"/>
      <c r="J2024" s="252"/>
      <c r="K2024" s="252"/>
      <c r="L2024" s="257"/>
      <c r="M2024" s="258"/>
      <c r="N2024" s="259"/>
      <c r="O2024" s="259"/>
      <c r="P2024" s="259"/>
      <c r="Q2024" s="259"/>
      <c r="R2024" s="259"/>
      <c r="S2024" s="259"/>
      <c r="T2024" s="260"/>
      <c r="AT2024" s="261" t="s">
        <v>195</v>
      </c>
      <c r="AU2024" s="261" t="s">
        <v>85</v>
      </c>
      <c r="AV2024" s="12" t="s">
        <v>85</v>
      </c>
      <c r="AW2024" s="12" t="s">
        <v>39</v>
      </c>
      <c r="AX2024" s="12" t="s">
        <v>76</v>
      </c>
      <c r="AY2024" s="261" t="s">
        <v>184</v>
      </c>
    </row>
    <row r="2025" s="12" customFormat="1">
      <c r="B2025" s="251"/>
      <c r="C2025" s="252"/>
      <c r="D2025" s="248" t="s">
        <v>195</v>
      </c>
      <c r="E2025" s="253" t="s">
        <v>21</v>
      </c>
      <c r="F2025" s="254" t="s">
        <v>2624</v>
      </c>
      <c r="G2025" s="252"/>
      <c r="H2025" s="255">
        <v>1.4319999999999999</v>
      </c>
      <c r="I2025" s="256"/>
      <c r="J2025" s="252"/>
      <c r="K2025" s="252"/>
      <c r="L2025" s="257"/>
      <c r="M2025" s="258"/>
      <c r="N2025" s="259"/>
      <c r="O2025" s="259"/>
      <c r="P2025" s="259"/>
      <c r="Q2025" s="259"/>
      <c r="R2025" s="259"/>
      <c r="S2025" s="259"/>
      <c r="T2025" s="260"/>
      <c r="AT2025" s="261" t="s">
        <v>195</v>
      </c>
      <c r="AU2025" s="261" t="s">
        <v>85</v>
      </c>
      <c r="AV2025" s="12" t="s">
        <v>85</v>
      </c>
      <c r="AW2025" s="12" t="s">
        <v>39</v>
      </c>
      <c r="AX2025" s="12" t="s">
        <v>76</v>
      </c>
      <c r="AY2025" s="261" t="s">
        <v>184</v>
      </c>
    </row>
    <row r="2026" s="12" customFormat="1">
      <c r="B2026" s="251"/>
      <c r="C2026" s="252"/>
      <c r="D2026" s="248" t="s">
        <v>195</v>
      </c>
      <c r="E2026" s="253" t="s">
        <v>21</v>
      </c>
      <c r="F2026" s="254" t="s">
        <v>2625</v>
      </c>
      <c r="G2026" s="252"/>
      <c r="H2026" s="255">
        <v>5.4459999999999997</v>
      </c>
      <c r="I2026" s="256"/>
      <c r="J2026" s="252"/>
      <c r="K2026" s="252"/>
      <c r="L2026" s="257"/>
      <c r="M2026" s="258"/>
      <c r="N2026" s="259"/>
      <c r="O2026" s="259"/>
      <c r="P2026" s="259"/>
      <c r="Q2026" s="259"/>
      <c r="R2026" s="259"/>
      <c r="S2026" s="259"/>
      <c r="T2026" s="260"/>
      <c r="AT2026" s="261" t="s">
        <v>195</v>
      </c>
      <c r="AU2026" s="261" t="s">
        <v>85</v>
      </c>
      <c r="AV2026" s="12" t="s">
        <v>85</v>
      </c>
      <c r="AW2026" s="12" t="s">
        <v>39</v>
      </c>
      <c r="AX2026" s="12" t="s">
        <v>76</v>
      </c>
      <c r="AY2026" s="261" t="s">
        <v>184</v>
      </c>
    </row>
    <row r="2027" s="12" customFormat="1">
      <c r="B2027" s="251"/>
      <c r="C2027" s="252"/>
      <c r="D2027" s="248" t="s">
        <v>195</v>
      </c>
      <c r="E2027" s="253" t="s">
        <v>21</v>
      </c>
      <c r="F2027" s="254" t="s">
        <v>2626</v>
      </c>
      <c r="G2027" s="252"/>
      <c r="H2027" s="255">
        <v>2.0840000000000001</v>
      </c>
      <c r="I2027" s="256"/>
      <c r="J2027" s="252"/>
      <c r="K2027" s="252"/>
      <c r="L2027" s="257"/>
      <c r="M2027" s="258"/>
      <c r="N2027" s="259"/>
      <c r="O2027" s="259"/>
      <c r="P2027" s="259"/>
      <c r="Q2027" s="259"/>
      <c r="R2027" s="259"/>
      <c r="S2027" s="259"/>
      <c r="T2027" s="260"/>
      <c r="AT2027" s="261" t="s">
        <v>195</v>
      </c>
      <c r="AU2027" s="261" t="s">
        <v>85</v>
      </c>
      <c r="AV2027" s="12" t="s">
        <v>85</v>
      </c>
      <c r="AW2027" s="12" t="s">
        <v>39</v>
      </c>
      <c r="AX2027" s="12" t="s">
        <v>76</v>
      </c>
      <c r="AY2027" s="261" t="s">
        <v>184</v>
      </c>
    </row>
    <row r="2028" s="12" customFormat="1">
      <c r="B2028" s="251"/>
      <c r="C2028" s="252"/>
      <c r="D2028" s="248" t="s">
        <v>195</v>
      </c>
      <c r="E2028" s="253" t="s">
        <v>21</v>
      </c>
      <c r="F2028" s="254" t="s">
        <v>2627</v>
      </c>
      <c r="G2028" s="252"/>
      <c r="H2028" s="255">
        <v>2.4399999999999999</v>
      </c>
      <c r="I2028" s="256"/>
      <c r="J2028" s="252"/>
      <c r="K2028" s="252"/>
      <c r="L2028" s="257"/>
      <c r="M2028" s="258"/>
      <c r="N2028" s="259"/>
      <c r="O2028" s="259"/>
      <c r="P2028" s="259"/>
      <c r="Q2028" s="259"/>
      <c r="R2028" s="259"/>
      <c r="S2028" s="259"/>
      <c r="T2028" s="260"/>
      <c r="AT2028" s="261" t="s">
        <v>195</v>
      </c>
      <c r="AU2028" s="261" t="s">
        <v>85</v>
      </c>
      <c r="AV2028" s="12" t="s">
        <v>85</v>
      </c>
      <c r="AW2028" s="12" t="s">
        <v>39</v>
      </c>
      <c r="AX2028" s="12" t="s">
        <v>76</v>
      </c>
      <c r="AY2028" s="261" t="s">
        <v>184</v>
      </c>
    </row>
    <row r="2029" s="14" customFormat="1">
      <c r="B2029" s="272"/>
      <c r="C2029" s="273"/>
      <c r="D2029" s="248" t="s">
        <v>195</v>
      </c>
      <c r="E2029" s="274" t="s">
        <v>21</v>
      </c>
      <c r="F2029" s="275" t="s">
        <v>211</v>
      </c>
      <c r="G2029" s="273"/>
      <c r="H2029" s="276">
        <v>18.501000000000001</v>
      </c>
      <c r="I2029" s="277"/>
      <c r="J2029" s="273"/>
      <c r="K2029" s="273"/>
      <c r="L2029" s="278"/>
      <c r="M2029" s="279"/>
      <c r="N2029" s="280"/>
      <c r="O2029" s="280"/>
      <c r="P2029" s="280"/>
      <c r="Q2029" s="280"/>
      <c r="R2029" s="280"/>
      <c r="S2029" s="280"/>
      <c r="T2029" s="281"/>
      <c r="AT2029" s="282" t="s">
        <v>195</v>
      </c>
      <c r="AU2029" s="282" t="s">
        <v>85</v>
      </c>
      <c r="AV2029" s="14" t="s">
        <v>191</v>
      </c>
      <c r="AW2029" s="14" t="s">
        <v>39</v>
      </c>
      <c r="AX2029" s="14" t="s">
        <v>83</v>
      </c>
      <c r="AY2029" s="282" t="s">
        <v>184</v>
      </c>
    </row>
    <row r="2030" s="1" customFormat="1" ht="25.5" customHeight="1">
      <c r="B2030" s="47"/>
      <c r="C2030" s="283" t="s">
        <v>2628</v>
      </c>
      <c r="D2030" s="283" t="s">
        <v>303</v>
      </c>
      <c r="E2030" s="284" t="s">
        <v>2629</v>
      </c>
      <c r="F2030" s="285" t="s">
        <v>2630</v>
      </c>
      <c r="G2030" s="286" t="s">
        <v>204</v>
      </c>
      <c r="H2030" s="287">
        <v>7.5659999999999998</v>
      </c>
      <c r="I2030" s="288"/>
      <c r="J2030" s="289">
        <f>ROUND(I2030*H2030,2)</f>
        <v>0</v>
      </c>
      <c r="K2030" s="285" t="s">
        <v>21</v>
      </c>
      <c r="L2030" s="290"/>
      <c r="M2030" s="291" t="s">
        <v>21</v>
      </c>
      <c r="N2030" s="292" t="s">
        <v>47</v>
      </c>
      <c r="O2030" s="48"/>
      <c r="P2030" s="245">
        <f>O2030*H2030</f>
        <v>0</v>
      </c>
      <c r="Q2030" s="245">
        <v>0.55000000000000004</v>
      </c>
      <c r="R2030" s="245">
        <f>Q2030*H2030</f>
        <v>4.1613000000000007</v>
      </c>
      <c r="S2030" s="245">
        <v>0</v>
      </c>
      <c r="T2030" s="246">
        <f>S2030*H2030</f>
        <v>0</v>
      </c>
      <c r="AR2030" s="25" t="s">
        <v>386</v>
      </c>
      <c r="AT2030" s="25" t="s">
        <v>303</v>
      </c>
      <c r="AU2030" s="25" t="s">
        <v>85</v>
      </c>
      <c r="AY2030" s="25" t="s">
        <v>184</v>
      </c>
      <c r="BE2030" s="247">
        <f>IF(N2030="základní",J2030,0)</f>
        <v>0</v>
      </c>
      <c r="BF2030" s="247">
        <f>IF(N2030="snížená",J2030,0)</f>
        <v>0</v>
      </c>
      <c r="BG2030" s="247">
        <f>IF(N2030="zákl. přenesená",J2030,0)</f>
        <v>0</v>
      </c>
      <c r="BH2030" s="247">
        <f>IF(N2030="sníž. přenesená",J2030,0)</f>
        <v>0</v>
      </c>
      <c r="BI2030" s="247">
        <f>IF(N2030="nulová",J2030,0)</f>
        <v>0</v>
      </c>
      <c r="BJ2030" s="25" t="s">
        <v>83</v>
      </c>
      <c r="BK2030" s="247">
        <f>ROUND(I2030*H2030,2)</f>
        <v>0</v>
      </c>
      <c r="BL2030" s="25" t="s">
        <v>284</v>
      </c>
      <c r="BM2030" s="25" t="s">
        <v>2631</v>
      </c>
    </row>
    <row r="2031" s="12" customFormat="1">
      <c r="B2031" s="251"/>
      <c r="C2031" s="252"/>
      <c r="D2031" s="248" t="s">
        <v>195</v>
      </c>
      <c r="E2031" s="253" t="s">
        <v>21</v>
      </c>
      <c r="F2031" s="254" t="s">
        <v>2632</v>
      </c>
      <c r="G2031" s="252"/>
      <c r="H2031" s="255">
        <v>7.5659999999999998</v>
      </c>
      <c r="I2031" s="256"/>
      <c r="J2031" s="252"/>
      <c r="K2031" s="252"/>
      <c r="L2031" s="257"/>
      <c r="M2031" s="258"/>
      <c r="N2031" s="259"/>
      <c r="O2031" s="259"/>
      <c r="P2031" s="259"/>
      <c r="Q2031" s="259"/>
      <c r="R2031" s="259"/>
      <c r="S2031" s="259"/>
      <c r="T2031" s="260"/>
      <c r="AT2031" s="261" t="s">
        <v>195</v>
      </c>
      <c r="AU2031" s="261" t="s">
        <v>85</v>
      </c>
      <c r="AV2031" s="12" t="s">
        <v>85</v>
      </c>
      <c r="AW2031" s="12" t="s">
        <v>39</v>
      </c>
      <c r="AX2031" s="12" t="s">
        <v>83</v>
      </c>
      <c r="AY2031" s="261" t="s">
        <v>184</v>
      </c>
    </row>
    <row r="2032" s="1" customFormat="1" ht="25.5" customHeight="1">
      <c r="B2032" s="47"/>
      <c r="C2032" s="283" t="s">
        <v>2633</v>
      </c>
      <c r="D2032" s="283" t="s">
        <v>303</v>
      </c>
      <c r="E2032" s="284" t="s">
        <v>2373</v>
      </c>
      <c r="F2032" s="285" t="s">
        <v>2374</v>
      </c>
      <c r="G2032" s="286" t="s">
        <v>204</v>
      </c>
      <c r="H2032" s="287">
        <v>2.218</v>
      </c>
      <c r="I2032" s="288"/>
      <c r="J2032" s="289">
        <f>ROUND(I2032*H2032,2)</f>
        <v>0</v>
      </c>
      <c r="K2032" s="285" t="s">
        <v>190</v>
      </c>
      <c r="L2032" s="290"/>
      <c r="M2032" s="291" t="s">
        <v>21</v>
      </c>
      <c r="N2032" s="292" t="s">
        <v>47</v>
      </c>
      <c r="O2032" s="48"/>
      <c r="P2032" s="245">
        <f>O2032*H2032</f>
        <v>0</v>
      </c>
      <c r="Q2032" s="245">
        <v>0.55000000000000004</v>
      </c>
      <c r="R2032" s="245">
        <f>Q2032*H2032</f>
        <v>1.2199</v>
      </c>
      <c r="S2032" s="245">
        <v>0</v>
      </c>
      <c r="T2032" s="246">
        <f>S2032*H2032</f>
        <v>0</v>
      </c>
      <c r="AR2032" s="25" t="s">
        <v>386</v>
      </c>
      <c r="AT2032" s="25" t="s">
        <v>303</v>
      </c>
      <c r="AU2032" s="25" t="s">
        <v>85</v>
      </c>
      <c r="AY2032" s="25" t="s">
        <v>184</v>
      </c>
      <c r="BE2032" s="247">
        <f>IF(N2032="základní",J2032,0)</f>
        <v>0</v>
      </c>
      <c r="BF2032" s="247">
        <f>IF(N2032="snížená",J2032,0)</f>
        <v>0</v>
      </c>
      <c r="BG2032" s="247">
        <f>IF(N2032="zákl. přenesená",J2032,0)</f>
        <v>0</v>
      </c>
      <c r="BH2032" s="247">
        <f>IF(N2032="sníž. přenesená",J2032,0)</f>
        <v>0</v>
      </c>
      <c r="BI2032" s="247">
        <f>IF(N2032="nulová",J2032,0)</f>
        <v>0</v>
      </c>
      <c r="BJ2032" s="25" t="s">
        <v>83</v>
      </c>
      <c r="BK2032" s="247">
        <f>ROUND(I2032*H2032,2)</f>
        <v>0</v>
      </c>
      <c r="BL2032" s="25" t="s">
        <v>284</v>
      </c>
      <c r="BM2032" s="25" t="s">
        <v>2634</v>
      </c>
    </row>
    <row r="2033" s="12" customFormat="1">
      <c r="B2033" s="251"/>
      <c r="C2033" s="252"/>
      <c r="D2033" s="248" t="s">
        <v>195</v>
      </c>
      <c r="E2033" s="253" t="s">
        <v>21</v>
      </c>
      <c r="F2033" s="254" t="s">
        <v>2635</v>
      </c>
      <c r="G2033" s="252"/>
      <c r="H2033" s="255">
        <v>2.218</v>
      </c>
      <c r="I2033" s="256"/>
      <c r="J2033" s="252"/>
      <c r="K2033" s="252"/>
      <c r="L2033" s="257"/>
      <c r="M2033" s="258"/>
      <c r="N2033" s="259"/>
      <c r="O2033" s="259"/>
      <c r="P2033" s="259"/>
      <c r="Q2033" s="259"/>
      <c r="R2033" s="259"/>
      <c r="S2033" s="259"/>
      <c r="T2033" s="260"/>
      <c r="AT2033" s="261" t="s">
        <v>195</v>
      </c>
      <c r="AU2033" s="261" t="s">
        <v>85</v>
      </c>
      <c r="AV2033" s="12" t="s">
        <v>85</v>
      </c>
      <c r="AW2033" s="12" t="s">
        <v>39</v>
      </c>
      <c r="AX2033" s="12" t="s">
        <v>83</v>
      </c>
      <c r="AY2033" s="261" t="s">
        <v>184</v>
      </c>
    </row>
    <row r="2034" s="1" customFormat="1" ht="16.5" customHeight="1">
      <c r="B2034" s="47"/>
      <c r="C2034" s="283" t="s">
        <v>2636</v>
      </c>
      <c r="D2034" s="283" t="s">
        <v>303</v>
      </c>
      <c r="E2034" s="284" t="s">
        <v>2378</v>
      </c>
      <c r="F2034" s="285" t="s">
        <v>2379</v>
      </c>
      <c r="G2034" s="286" t="s">
        <v>204</v>
      </c>
      <c r="H2034" s="287">
        <v>0.46899999999999997</v>
      </c>
      <c r="I2034" s="288"/>
      <c r="J2034" s="289">
        <f>ROUND(I2034*H2034,2)</f>
        <v>0</v>
      </c>
      <c r="K2034" s="285" t="s">
        <v>190</v>
      </c>
      <c r="L2034" s="290"/>
      <c r="M2034" s="291" t="s">
        <v>21</v>
      </c>
      <c r="N2034" s="292" t="s">
        <v>47</v>
      </c>
      <c r="O2034" s="48"/>
      <c r="P2034" s="245">
        <f>O2034*H2034</f>
        <v>0</v>
      </c>
      <c r="Q2034" s="245">
        <v>0.55000000000000004</v>
      </c>
      <c r="R2034" s="245">
        <f>Q2034*H2034</f>
        <v>0.25795000000000001</v>
      </c>
      <c r="S2034" s="245">
        <v>0</v>
      </c>
      <c r="T2034" s="246">
        <f>S2034*H2034</f>
        <v>0</v>
      </c>
      <c r="AR2034" s="25" t="s">
        <v>386</v>
      </c>
      <c r="AT2034" s="25" t="s">
        <v>303</v>
      </c>
      <c r="AU2034" s="25" t="s">
        <v>85</v>
      </c>
      <c r="AY2034" s="25" t="s">
        <v>184</v>
      </c>
      <c r="BE2034" s="247">
        <f>IF(N2034="základní",J2034,0)</f>
        <v>0</v>
      </c>
      <c r="BF2034" s="247">
        <f>IF(N2034="snížená",J2034,0)</f>
        <v>0</v>
      </c>
      <c r="BG2034" s="247">
        <f>IF(N2034="zákl. přenesená",J2034,0)</f>
        <v>0</v>
      </c>
      <c r="BH2034" s="247">
        <f>IF(N2034="sníž. přenesená",J2034,0)</f>
        <v>0</v>
      </c>
      <c r="BI2034" s="247">
        <f>IF(N2034="nulová",J2034,0)</f>
        <v>0</v>
      </c>
      <c r="BJ2034" s="25" t="s">
        <v>83</v>
      </c>
      <c r="BK2034" s="247">
        <f>ROUND(I2034*H2034,2)</f>
        <v>0</v>
      </c>
      <c r="BL2034" s="25" t="s">
        <v>284</v>
      </c>
      <c r="BM2034" s="25" t="s">
        <v>2637</v>
      </c>
    </row>
    <row r="2035" s="12" customFormat="1">
      <c r="B2035" s="251"/>
      <c r="C2035" s="252"/>
      <c r="D2035" s="248" t="s">
        <v>195</v>
      </c>
      <c r="E2035" s="253" t="s">
        <v>21</v>
      </c>
      <c r="F2035" s="254" t="s">
        <v>2638</v>
      </c>
      <c r="G2035" s="252"/>
      <c r="H2035" s="255">
        <v>0.46899999999999997</v>
      </c>
      <c r="I2035" s="256"/>
      <c r="J2035" s="252"/>
      <c r="K2035" s="252"/>
      <c r="L2035" s="257"/>
      <c r="M2035" s="258"/>
      <c r="N2035" s="259"/>
      <c r="O2035" s="259"/>
      <c r="P2035" s="259"/>
      <c r="Q2035" s="259"/>
      <c r="R2035" s="259"/>
      <c r="S2035" s="259"/>
      <c r="T2035" s="260"/>
      <c r="AT2035" s="261" t="s">
        <v>195</v>
      </c>
      <c r="AU2035" s="261" t="s">
        <v>85</v>
      </c>
      <c r="AV2035" s="12" t="s">
        <v>85</v>
      </c>
      <c r="AW2035" s="12" t="s">
        <v>39</v>
      </c>
      <c r="AX2035" s="12" t="s">
        <v>83</v>
      </c>
      <c r="AY2035" s="261" t="s">
        <v>184</v>
      </c>
    </row>
    <row r="2036" s="1" customFormat="1" ht="38.25" customHeight="1">
      <c r="B2036" s="47"/>
      <c r="C2036" s="236" t="s">
        <v>2639</v>
      </c>
      <c r="D2036" s="236" t="s">
        <v>186</v>
      </c>
      <c r="E2036" s="237" t="s">
        <v>2640</v>
      </c>
      <c r="F2036" s="238" t="s">
        <v>2641</v>
      </c>
      <c r="G2036" s="239" t="s">
        <v>293</v>
      </c>
      <c r="H2036" s="240">
        <v>52.348999999999997</v>
      </c>
      <c r="I2036" s="241"/>
      <c r="J2036" s="242">
        <f>ROUND(I2036*H2036,2)</f>
        <v>0</v>
      </c>
      <c r="K2036" s="238" t="s">
        <v>190</v>
      </c>
      <c r="L2036" s="73"/>
      <c r="M2036" s="243" t="s">
        <v>21</v>
      </c>
      <c r="N2036" s="244" t="s">
        <v>47</v>
      </c>
      <c r="O2036" s="48"/>
      <c r="P2036" s="245">
        <f>O2036*H2036</f>
        <v>0</v>
      </c>
      <c r="Q2036" s="245">
        <v>0</v>
      </c>
      <c r="R2036" s="245">
        <f>Q2036*H2036</f>
        <v>0</v>
      </c>
      <c r="S2036" s="245">
        <v>0</v>
      </c>
      <c r="T2036" s="246">
        <f>S2036*H2036</f>
        <v>0</v>
      </c>
      <c r="AR2036" s="25" t="s">
        <v>284</v>
      </c>
      <c r="AT2036" s="25" t="s">
        <v>186</v>
      </c>
      <c r="AU2036" s="25" t="s">
        <v>85</v>
      </c>
      <c r="AY2036" s="25" t="s">
        <v>184</v>
      </c>
      <c r="BE2036" s="247">
        <f>IF(N2036="základní",J2036,0)</f>
        <v>0</v>
      </c>
      <c r="BF2036" s="247">
        <f>IF(N2036="snížená",J2036,0)</f>
        <v>0</v>
      </c>
      <c r="BG2036" s="247">
        <f>IF(N2036="zákl. přenesená",J2036,0)</f>
        <v>0</v>
      </c>
      <c r="BH2036" s="247">
        <f>IF(N2036="sníž. přenesená",J2036,0)</f>
        <v>0</v>
      </c>
      <c r="BI2036" s="247">
        <f>IF(N2036="nulová",J2036,0)</f>
        <v>0</v>
      </c>
      <c r="BJ2036" s="25" t="s">
        <v>83</v>
      </c>
      <c r="BK2036" s="247">
        <f>ROUND(I2036*H2036,2)</f>
        <v>0</v>
      </c>
      <c r="BL2036" s="25" t="s">
        <v>284</v>
      </c>
      <c r="BM2036" s="25" t="s">
        <v>2642</v>
      </c>
    </row>
    <row r="2037" s="1" customFormat="1">
      <c r="B2037" s="47"/>
      <c r="C2037" s="75"/>
      <c r="D2037" s="248" t="s">
        <v>193</v>
      </c>
      <c r="E2037" s="75"/>
      <c r="F2037" s="249" t="s">
        <v>1805</v>
      </c>
      <c r="G2037" s="75"/>
      <c r="H2037" s="75"/>
      <c r="I2037" s="204"/>
      <c r="J2037" s="75"/>
      <c r="K2037" s="75"/>
      <c r="L2037" s="73"/>
      <c r="M2037" s="250"/>
      <c r="N2037" s="48"/>
      <c r="O2037" s="48"/>
      <c r="P2037" s="48"/>
      <c r="Q2037" s="48"/>
      <c r="R2037" s="48"/>
      <c r="S2037" s="48"/>
      <c r="T2037" s="96"/>
      <c r="AT2037" s="25" t="s">
        <v>193</v>
      </c>
      <c r="AU2037" s="25" t="s">
        <v>85</v>
      </c>
    </row>
    <row r="2038" s="11" customFormat="1" ht="29.88" customHeight="1">
      <c r="B2038" s="220"/>
      <c r="C2038" s="221"/>
      <c r="D2038" s="222" t="s">
        <v>75</v>
      </c>
      <c r="E2038" s="234" t="s">
        <v>2643</v>
      </c>
      <c r="F2038" s="234" t="s">
        <v>2644</v>
      </c>
      <c r="G2038" s="221"/>
      <c r="H2038" s="221"/>
      <c r="I2038" s="224"/>
      <c r="J2038" s="235">
        <f>BK2038</f>
        <v>0</v>
      </c>
      <c r="K2038" s="221"/>
      <c r="L2038" s="226"/>
      <c r="M2038" s="227"/>
      <c r="N2038" s="228"/>
      <c r="O2038" s="228"/>
      <c r="P2038" s="229">
        <f>SUM(P2039:P2053)</f>
        <v>0</v>
      </c>
      <c r="Q2038" s="228"/>
      <c r="R2038" s="229">
        <f>SUM(R2039:R2053)</f>
        <v>0.30293675999999997</v>
      </c>
      <c r="S2038" s="228"/>
      <c r="T2038" s="230">
        <f>SUM(T2039:T2053)</f>
        <v>0</v>
      </c>
      <c r="AR2038" s="231" t="s">
        <v>85</v>
      </c>
      <c r="AT2038" s="232" t="s">
        <v>75</v>
      </c>
      <c r="AU2038" s="232" t="s">
        <v>83</v>
      </c>
      <c r="AY2038" s="231" t="s">
        <v>184</v>
      </c>
      <c r="BK2038" s="233">
        <f>SUM(BK2039:BK2053)</f>
        <v>0</v>
      </c>
    </row>
    <row r="2039" s="1" customFormat="1" ht="25.5" customHeight="1">
      <c r="B2039" s="47"/>
      <c r="C2039" s="236" t="s">
        <v>2645</v>
      </c>
      <c r="D2039" s="236" t="s">
        <v>186</v>
      </c>
      <c r="E2039" s="237" t="s">
        <v>2646</v>
      </c>
      <c r="F2039" s="238" t="s">
        <v>2647</v>
      </c>
      <c r="G2039" s="239" t="s">
        <v>315</v>
      </c>
      <c r="H2039" s="240">
        <v>15.119999999999999</v>
      </c>
      <c r="I2039" s="241"/>
      <c r="J2039" s="242">
        <f>ROUND(I2039*H2039,2)</f>
        <v>0</v>
      </c>
      <c r="K2039" s="238" t="s">
        <v>190</v>
      </c>
      <c r="L2039" s="73"/>
      <c r="M2039" s="243" t="s">
        <v>21</v>
      </c>
      <c r="N2039" s="244" t="s">
        <v>47</v>
      </c>
      <c r="O2039" s="48"/>
      <c r="P2039" s="245">
        <f>O2039*H2039</f>
        <v>0</v>
      </c>
      <c r="Q2039" s="245">
        <v>0.00010000000000000001</v>
      </c>
      <c r="R2039" s="245">
        <f>Q2039*H2039</f>
        <v>0.0015119999999999999</v>
      </c>
      <c r="S2039" s="245">
        <v>0</v>
      </c>
      <c r="T2039" s="246">
        <f>S2039*H2039</f>
        <v>0</v>
      </c>
      <c r="AR2039" s="25" t="s">
        <v>284</v>
      </c>
      <c r="AT2039" s="25" t="s">
        <v>186</v>
      </c>
      <c r="AU2039" s="25" t="s">
        <v>85</v>
      </c>
      <c r="AY2039" s="25" t="s">
        <v>184</v>
      </c>
      <c r="BE2039" s="247">
        <f>IF(N2039="základní",J2039,0)</f>
        <v>0</v>
      </c>
      <c r="BF2039" s="247">
        <f>IF(N2039="snížená",J2039,0)</f>
        <v>0</v>
      </c>
      <c r="BG2039" s="247">
        <f>IF(N2039="zákl. přenesená",J2039,0)</f>
        <v>0</v>
      </c>
      <c r="BH2039" s="247">
        <f>IF(N2039="sníž. přenesená",J2039,0)</f>
        <v>0</v>
      </c>
      <c r="BI2039" s="247">
        <f>IF(N2039="nulová",J2039,0)</f>
        <v>0</v>
      </c>
      <c r="BJ2039" s="25" t="s">
        <v>83</v>
      </c>
      <c r="BK2039" s="247">
        <f>ROUND(I2039*H2039,2)</f>
        <v>0</v>
      </c>
      <c r="BL2039" s="25" t="s">
        <v>284</v>
      </c>
      <c r="BM2039" s="25" t="s">
        <v>2648</v>
      </c>
    </row>
    <row r="2040" s="1" customFormat="1">
      <c r="B2040" s="47"/>
      <c r="C2040" s="75"/>
      <c r="D2040" s="248" t="s">
        <v>193</v>
      </c>
      <c r="E2040" s="75"/>
      <c r="F2040" s="249" t="s">
        <v>2649</v>
      </c>
      <c r="G2040" s="75"/>
      <c r="H2040" s="75"/>
      <c r="I2040" s="204"/>
      <c r="J2040" s="75"/>
      <c r="K2040" s="75"/>
      <c r="L2040" s="73"/>
      <c r="M2040" s="250"/>
      <c r="N2040" s="48"/>
      <c r="O2040" s="48"/>
      <c r="P2040" s="48"/>
      <c r="Q2040" s="48"/>
      <c r="R2040" s="48"/>
      <c r="S2040" s="48"/>
      <c r="T2040" s="96"/>
      <c r="AT2040" s="25" t="s">
        <v>193</v>
      </c>
      <c r="AU2040" s="25" t="s">
        <v>85</v>
      </c>
    </row>
    <row r="2041" s="1" customFormat="1" ht="25.5" customHeight="1">
      <c r="B2041" s="47"/>
      <c r="C2041" s="236" t="s">
        <v>2650</v>
      </c>
      <c r="D2041" s="236" t="s">
        <v>186</v>
      </c>
      <c r="E2041" s="237" t="s">
        <v>2651</v>
      </c>
      <c r="F2041" s="238" t="s">
        <v>2652</v>
      </c>
      <c r="G2041" s="239" t="s">
        <v>315</v>
      </c>
      <c r="H2041" s="240">
        <v>15.119999999999999</v>
      </c>
      <c r="I2041" s="241"/>
      <c r="J2041" s="242">
        <f>ROUND(I2041*H2041,2)</f>
        <v>0</v>
      </c>
      <c r="K2041" s="238" t="s">
        <v>190</v>
      </c>
      <c r="L2041" s="73"/>
      <c r="M2041" s="243" t="s">
        <v>21</v>
      </c>
      <c r="N2041" s="244" t="s">
        <v>47</v>
      </c>
      <c r="O2041" s="48"/>
      <c r="P2041" s="245">
        <f>O2041*H2041</f>
        <v>0</v>
      </c>
      <c r="Q2041" s="245">
        <v>0</v>
      </c>
      <c r="R2041" s="245">
        <f>Q2041*H2041</f>
        <v>0</v>
      </c>
      <c r="S2041" s="245">
        <v>0</v>
      </c>
      <c r="T2041" s="246">
        <f>S2041*H2041</f>
        <v>0</v>
      </c>
      <c r="AR2041" s="25" t="s">
        <v>284</v>
      </c>
      <c r="AT2041" s="25" t="s">
        <v>186</v>
      </c>
      <c r="AU2041" s="25" t="s">
        <v>85</v>
      </c>
      <c r="AY2041" s="25" t="s">
        <v>184</v>
      </c>
      <c r="BE2041" s="247">
        <f>IF(N2041="základní",J2041,0)</f>
        <v>0</v>
      </c>
      <c r="BF2041" s="247">
        <f>IF(N2041="snížená",J2041,0)</f>
        <v>0</v>
      </c>
      <c r="BG2041" s="247">
        <f>IF(N2041="zákl. přenesená",J2041,0)</f>
        <v>0</v>
      </c>
      <c r="BH2041" s="247">
        <f>IF(N2041="sníž. přenesená",J2041,0)</f>
        <v>0</v>
      </c>
      <c r="BI2041" s="247">
        <f>IF(N2041="nulová",J2041,0)</f>
        <v>0</v>
      </c>
      <c r="BJ2041" s="25" t="s">
        <v>83</v>
      </c>
      <c r="BK2041" s="247">
        <f>ROUND(I2041*H2041,2)</f>
        <v>0</v>
      </c>
      <c r="BL2041" s="25" t="s">
        <v>284</v>
      </c>
      <c r="BM2041" s="25" t="s">
        <v>2653</v>
      </c>
    </row>
    <row r="2042" s="1" customFormat="1">
      <c r="B2042" s="47"/>
      <c r="C2042" s="75"/>
      <c r="D2042" s="248" t="s">
        <v>193</v>
      </c>
      <c r="E2042" s="75"/>
      <c r="F2042" s="249" t="s">
        <v>2649</v>
      </c>
      <c r="G2042" s="75"/>
      <c r="H2042" s="75"/>
      <c r="I2042" s="204"/>
      <c r="J2042" s="75"/>
      <c r="K2042" s="75"/>
      <c r="L2042" s="73"/>
      <c r="M2042" s="250"/>
      <c r="N2042" s="48"/>
      <c r="O2042" s="48"/>
      <c r="P2042" s="48"/>
      <c r="Q2042" s="48"/>
      <c r="R2042" s="48"/>
      <c r="S2042" s="48"/>
      <c r="T2042" s="96"/>
      <c r="AT2042" s="25" t="s">
        <v>193</v>
      </c>
      <c r="AU2042" s="25" t="s">
        <v>85</v>
      </c>
    </row>
    <row r="2043" s="1" customFormat="1" ht="63.75" customHeight="1">
      <c r="B2043" s="47"/>
      <c r="C2043" s="283" t="s">
        <v>2654</v>
      </c>
      <c r="D2043" s="283" t="s">
        <v>303</v>
      </c>
      <c r="E2043" s="284" t="s">
        <v>2655</v>
      </c>
      <c r="F2043" s="285" t="s">
        <v>2656</v>
      </c>
      <c r="G2043" s="286" t="s">
        <v>315</v>
      </c>
      <c r="H2043" s="287">
        <v>17.388000000000002</v>
      </c>
      <c r="I2043" s="288"/>
      <c r="J2043" s="289">
        <f>ROUND(I2043*H2043,2)</f>
        <v>0</v>
      </c>
      <c r="K2043" s="285" t="s">
        <v>21</v>
      </c>
      <c r="L2043" s="290"/>
      <c r="M2043" s="291" t="s">
        <v>21</v>
      </c>
      <c r="N2043" s="292" t="s">
        <v>47</v>
      </c>
      <c r="O2043" s="48"/>
      <c r="P2043" s="245">
        <f>O2043*H2043</f>
        <v>0</v>
      </c>
      <c r="Q2043" s="245">
        <v>0.00017000000000000001</v>
      </c>
      <c r="R2043" s="245">
        <f>Q2043*H2043</f>
        <v>0.0029559600000000005</v>
      </c>
      <c r="S2043" s="245">
        <v>0</v>
      </c>
      <c r="T2043" s="246">
        <f>S2043*H2043</f>
        <v>0</v>
      </c>
      <c r="AR2043" s="25" t="s">
        <v>386</v>
      </c>
      <c r="AT2043" s="25" t="s">
        <v>303</v>
      </c>
      <c r="AU2043" s="25" t="s">
        <v>85</v>
      </c>
      <c r="AY2043" s="25" t="s">
        <v>184</v>
      </c>
      <c r="BE2043" s="247">
        <f>IF(N2043="základní",J2043,0)</f>
        <v>0</v>
      </c>
      <c r="BF2043" s="247">
        <f>IF(N2043="snížená",J2043,0)</f>
        <v>0</v>
      </c>
      <c r="BG2043" s="247">
        <f>IF(N2043="zákl. přenesená",J2043,0)</f>
        <v>0</v>
      </c>
      <c r="BH2043" s="247">
        <f>IF(N2043="sníž. přenesená",J2043,0)</f>
        <v>0</v>
      </c>
      <c r="BI2043" s="247">
        <f>IF(N2043="nulová",J2043,0)</f>
        <v>0</v>
      </c>
      <c r="BJ2043" s="25" t="s">
        <v>83</v>
      </c>
      <c r="BK2043" s="247">
        <f>ROUND(I2043*H2043,2)</f>
        <v>0</v>
      </c>
      <c r="BL2043" s="25" t="s">
        <v>284</v>
      </c>
      <c r="BM2043" s="25" t="s">
        <v>2657</v>
      </c>
    </row>
    <row r="2044" s="12" customFormat="1">
      <c r="B2044" s="251"/>
      <c r="C2044" s="252"/>
      <c r="D2044" s="248" t="s">
        <v>195</v>
      </c>
      <c r="E2044" s="253" t="s">
        <v>21</v>
      </c>
      <c r="F2044" s="254" t="s">
        <v>2658</v>
      </c>
      <c r="G2044" s="252"/>
      <c r="H2044" s="255">
        <v>17.388000000000002</v>
      </c>
      <c r="I2044" s="256"/>
      <c r="J2044" s="252"/>
      <c r="K2044" s="252"/>
      <c r="L2044" s="257"/>
      <c r="M2044" s="258"/>
      <c r="N2044" s="259"/>
      <c r="O2044" s="259"/>
      <c r="P2044" s="259"/>
      <c r="Q2044" s="259"/>
      <c r="R2044" s="259"/>
      <c r="S2044" s="259"/>
      <c r="T2044" s="260"/>
      <c r="AT2044" s="261" t="s">
        <v>195</v>
      </c>
      <c r="AU2044" s="261" t="s">
        <v>85</v>
      </c>
      <c r="AV2044" s="12" t="s">
        <v>85</v>
      </c>
      <c r="AW2044" s="12" t="s">
        <v>39</v>
      </c>
      <c r="AX2044" s="12" t="s">
        <v>83</v>
      </c>
      <c r="AY2044" s="261" t="s">
        <v>184</v>
      </c>
    </row>
    <row r="2045" s="1" customFormat="1" ht="38.25" customHeight="1">
      <c r="B2045" s="47"/>
      <c r="C2045" s="236" t="s">
        <v>2659</v>
      </c>
      <c r="D2045" s="236" t="s">
        <v>186</v>
      </c>
      <c r="E2045" s="237" t="s">
        <v>2660</v>
      </c>
      <c r="F2045" s="238" t="s">
        <v>2661</v>
      </c>
      <c r="G2045" s="239" t="s">
        <v>315</v>
      </c>
      <c r="H2045" s="240">
        <v>15.119999999999999</v>
      </c>
      <c r="I2045" s="241"/>
      <c r="J2045" s="242">
        <f>ROUND(I2045*H2045,2)</f>
        <v>0</v>
      </c>
      <c r="K2045" s="238" t="s">
        <v>190</v>
      </c>
      <c r="L2045" s="73"/>
      <c r="M2045" s="243" t="s">
        <v>21</v>
      </c>
      <c r="N2045" s="244" t="s">
        <v>47</v>
      </c>
      <c r="O2045" s="48"/>
      <c r="P2045" s="245">
        <f>O2045*H2045</f>
        <v>0</v>
      </c>
      <c r="Q2045" s="245">
        <v>0.019019999999999999</v>
      </c>
      <c r="R2045" s="245">
        <f>Q2045*H2045</f>
        <v>0.28758239999999996</v>
      </c>
      <c r="S2045" s="245">
        <v>0</v>
      </c>
      <c r="T2045" s="246">
        <f>S2045*H2045</f>
        <v>0</v>
      </c>
      <c r="AR2045" s="25" t="s">
        <v>284</v>
      </c>
      <c r="AT2045" s="25" t="s">
        <v>186</v>
      </c>
      <c r="AU2045" s="25" t="s">
        <v>85</v>
      </c>
      <c r="AY2045" s="25" t="s">
        <v>184</v>
      </c>
      <c r="BE2045" s="247">
        <f>IF(N2045="základní",J2045,0)</f>
        <v>0</v>
      </c>
      <c r="BF2045" s="247">
        <f>IF(N2045="snížená",J2045,0)</f>
        <v>0</v>
      </c>
      <c r="BG2045" s="247">
        <f>IF(N2045="zákl. přenesená",J2045,0)</f>
        <v>0</v>
      </c>
      <c r="BH2045" s="247">
        <f>IF(N2045="sníž. přenesená",J2045,0)</f>
        <v>0</v>
      </c>
      <c r="BI2045" s="247">
        <f>IF(N2045="nulová",J2045,0)</f>
        <v>0</v>
      </c>
      <c r="BJ2045" s="25" t="s">
        <v>83</v>
      </c>
      <c r="BK2045" s="247">
        <f>ROUND(I2045*H2045,2)</f>
        <v>0</v>
      </c>
      <c r="BL2045" s="25" t="s">
        <v>284</v>
      </c>
      <c r="BM2045" s="25" t="s">
        <v>2662</v>
      </c>
    </row>
    <row r="2046" s="1" customFormat="1">
      <c r="B2046" s="47"/>
      <c r="C2046" s="75"/>
      <c r="D2046" s="248" t="s">
        <v>193</v>
      </c>
      <c r="E2046" s="75"/>
      <c r="F2046" s="249" t="s">
        <v>2663</v>
      </c>
      <c r="G2046" s="75"/>
      <c r="H2046" s="75"/>
      <c r="I2046" s="204"/>
      <c r="J2046" s="75"/>
      <c r="K2046" s="75"/>
      <c r="L2046" s="73"/>
      <c r="M2046" s="250"/>
      <c r="N2046" s="48"/>
      <c r="O2046" s="48"/>
      <c r="P2046" s="48"/>
      <c r="Q2046" s="48"/>
      <c r="R2046" s="48"/>
      <c r="S2046" s="48"/>
      <c r="T2046" s="96"/>
      <c r="AT2046" s="25" t="s">
        <v>193</v>
      </c>
      <c r="AU2046" s="25" t="s">
        <v>85</v>
      </c>
    </row>
    <row r="2047" s="13" customFormat="1">
      <c r="B2047" s="262"/>
      <c r="C2047" s="263"/>
      <c r="D2047" s="248" t="s">
        <v>195</v>
      </c>
      <c r="E2047" s="264" t="s">
        <v>21</v>
      </c>
      <c r="F2047" s="265" t="s">
        <v>2343</v>
      </c>
      <c r="G2047" s="263"/>
      <c r="H2047" s="264" t="s">
        <v>21</v>
      </c>
      <c r="I2047" s="266"/>
      <c r="J2047" s="263"/>
      <c r="K2047" s="263"/>
      <c r="L2047" s="267"/>
      <c r="M2047" s="268"/>
      <c r="N2047" s="269"/>
      <c r="O2047" s="269"/>
      <c r="P2047" s="269"/>
      <c r="Q2047" s="269"/>
      <c r="R2047" s="269"/>
      <c r="S2047" s="269"/>
      <c r="T2047" s="270"/>
      <c r="AT2047" s="271" t="s">
        <v>195</v>
      </c>
      <c r="AU2047" s="271" t="s">
        <v>85</v>
      </c>
      <c r="AV2047" s="13" t="s">
        <v>83</v>
      </c>
      <c r="AW2047" s="13" t="s">
        <v>39</v>
      </c>
      <c r="AX2047" s="13" t="s">
        <v>76</v>
      </c>
      <c r="AY2047" s="271" t="s">
        <v>184</v>
      </c>
    </row>
    <row r="2048" s="12" customFormat="1">
      <c r="B2048" s="251"/>
      <c r="C2048" s="252"/>
      <c r="D2048" s="248" t="s">
        <v>195</v>
      </c>
      <c r="E2048" s="253" t="s">
        <v>21</v>
      </c>
      <c r="F2048" s="254" t="s">
        <v>2664</v>
      </c>
      <c r="G2048" s="252"/>
      <c r="H2048" s="255">
        <v>15.119999999999999</v>
      </c>
      <c r="I2048" s="256"/>
      <c r="J2048" s="252"/>
      <c r="K2048" s="252"/>
      <c r="L2048" s="257"/>
      <c r="M2048" s="258"/>
      <c r="N2048" s="259"/>
      <c r="O2048" s="259"/>
      <c r="P2048" s="259"/>
      <c r="Q2048" s="259"/>
      <c r="R2048" s="259"/>
      <c r="S2048" s="259"/>
      <c r="T2048" s="260"/>
      <c r="AT2048" s="261" t="s">
        <v>195</v>
      </c>
      <c r="AU2048" s="261" t="s">
        <v>85</v>
      </c>
      <c r="AV2048" s="12" t="s">
        <v>85</v>
      </c>
      <c r="AW2048" s="12" t="s">
        <v>39</v>
      </c>
      <c r="AX2048" s="12" t="s">
        <v>83</v>
      </c>
      <c r="AY2048" s="261" t="s">
        <v>184</v>
      </c>
    </row>
    <row r="2049" s="1" customFormat="1" ht="25.5" customHeight="1">
      <c r="B2049" s="47"/>
      <c r="C2049" s="236" t="s">
        <v>2665</v>
      </c>
      <c r="D2049" s="236" t="s">
        <v>186</v>
      </c>
      <c r="E2049" s="237" t="s">
        <v>2666</v>
      </c>
      <c r="F2049" s="238" t="s">
        <v>2667</v>
      </c>
      <c r="G2049" s="239" t="s">
        <v>315</v>
      </c>
      <c r="H2049" s="240">
        <v>30.239999999999998</v>
      </c>
      <c r="I2049" s="241"/>
      <c r="J2049" s="242">
        <f>ROUND(I2049*H2049,2)</f>
        <v>0</v>
      </c>
      <c r="K2049" s="238" t="s">
        <v>190</v>
      </c>
      <c r="L2049" s="73"/>
      <c r="M2049" s="243" t="s">
        <v>21</v>
      </c>
      <c r="N2049" s="244" t="s">
        <v>47</v>
      </c>
      <c r="O2049" s="48"/>
      <c r="P2049" s="245">
        <f>O2049*H2049</f>
        <v>0</v>
      </c>
      <c r="Q2049" s="245">
        <v>0.00036000000000000002</v>
      </c>
      <c r="R2049" s="245">
        <f>Q2049*H2049</f>
        <v>0.010886400000000001</v>
      </c>
      <c r="S2049" s="245">
        <v>0</v>
      </c>
      <c r="T2049" s="246">
        <f>S2049*H2049</f>
        <v>0</v>
      </c>
      <c r="AR2049" s="25" t="s">
        <v>284</v>
      </c>
      <c r="AT2049" s="25" t="s">
        <v>186</v>
      </c>
      <c r="AU2049" s="25" t="s">
        <v>85</v>
      </c>
      <c r="AY2049" s="25" t="s">
        <v>184</v>
      </c>
      <c r="BE2049" s="247">
        <f>IF(N2049="základní",J2049,0)</f>
        <v>0</v>
      </c>
      <c r="BF2049" s="247">
        <f>IF(N2049="snížená",J2049,0)</f>
        <v>0</v>
      </c>
      <c r="BG2049" s="247">
        <f>IF(N2049="zákl. přenesená",J2049,0)</f>
        <v>0</v>
      </c>
      <c r="BH2049" s="247">
        <f>IF(N2049="sníž. přenesená",J2049,0)</f>
        <v>0</v>
      </c>
      <c r="BI2049" s="247">
        <f>IF(N2049="nulová",J2049,0)</f>
        <v>0</v>
      </c>
      <c r="BJ2049" s="25" t="s">
        <v>83</v>
      </c>
      <c r="BK2049" s="247">
        <f>ROUND(I2049*H2049,2)</f>
        <v>0</v>
      </c>
      <c r="BL2049" s="25" t="s">
        <v>284</v>
      </c>
      <c r="BM2049" s="25" t="s">
        <v>2668</v>
      </c>
    </row>
    <row r="2050" s="1" customFormat="1">
      <c r="B2050" s="47"/>
      <c r="C2050" s="75"/>
      <c r="D2050" s="248" t="s">
        <v>193</v>
      </c>
      <c r="E2050" s="75"/>
      <c r="F2050" s="249" t="s">
        <v>2663</v>
      </c>
      <c r="G2050" s="75"/>
      <c r="H2050" s="75"/>
      <c r="I2050" s="204"/>
      <c r="J2050" s="75"/>
      <c r="K2050" s="75"/>
      <c r="L2050" s="73"/>
      <c r="M2050" s="250"/>
      <c r="N2050" s="48"/>
      <c r="O2050" s="48"/>
      <c r="P2050" s="48"/>
      <c r="Q2050" s="48"/>
      <c r="R2050" s="48"/>
      <c r="S2050" s="48"/>
      <c r="T2050" s="96"/>
      <c r="AT2050" s="25" t="s">
        <v>193</v>
      </c>
      <c r="AU2050" s="25" t="s">
        <v>85</v>
      </c>
    </row>
    <row r="2051" s="12" customFormat="1">
      <c r="B2051" s="251"/>
      <c r="C2051" s="252"/>
      <c r="D2051" s="248" t="s">
        <v>195</v>
      </c>
      <c r="E2051" s="253" t="s">
        <v>21</v>
      </c>
      <c r="F2051" s="254" t="s">
        <v>2669</v>
      </c>
      <c r="G2051" s="252"/>
      <c r="H2051" s="255">
        <v>30.239999999999998</v>
      </c>
      <c r="I2051" s="256"/>
      <c r="J2051" s="252"/>
      <c r="K2051" s="252"/>
      <c r="L2051" s="257"/>
      <c r="M2051" s="258"/>
      <c r="N2051" s="259"/>
      <c r="O2051" s="259"/>
      <c r="P2051" s="259"/>
      <c r="Q2051" s="259"/>
      <c r="R2051" s="259"/>
      <c r="S2051" s="259"/>
      <c r="T2051" s="260"/>
      <c r="AT2051" s="261" t="s">
        <v>195</v>
      </c>
      <c r="AU2051" s="261" t="s">
        <v>85</v>
      </c>
      <c r="AV2051" s="12" t="s">
        <v>85</v>
      </c>
      <c r="AW2051" s="12" t="s">
        <v>39</v>
      </c>
      <c r="AX2051" s="12" t="s">
        <v>83</v>
      </c>
      <c r="AY2051" s="261" t="s">
        <v>184</v>
      </c>
    </row>
    <row r="2052" s="1" customFormat="1" ht="38.25" customHeight="1">
      <c r="B2052" s="47"/>
      <c r="C2052" s="236" t="s">
        <v>2670</v>
      </c>
      <c r="D2052" s="236" t="s">
        <v>186</v>
      </c>
      <c r="E2052" s="237" t="s">
        <v>2671</v>
      </c>
      <c r="F2052" s="238" t="s">
        <v>2672</v>
      </c>
      <c r="G2052" s="239" t="s">
        <v>293</v>
      </c>
      <c r="H2052" s="240">
        <v>0.30299999999999999</v>
      </c>
      <c r="I2052" s="241"/>
      <c r="J2052" s="242">
        <f>ROUND(I2052*H2052,2)</f>
        <v>0</v>
      </c>
      <c r="K2052" s="238" t="s">
        <v>190</v>
      </c>
      <c r="L2052" s="73"/>
      <c r="M2052" s="243" t="s">
        <v>21</v>
      </c>
      <c r="N2052" s="244" t="s">
        <v>47</v>
      </c>
      <c r="O2052" s="48"/>
      <c r="P2052" s="245">
        <f>O2052*H2052</f>
        <v>0</v>
      </c>
      <c r="Q2052" s="245">
        <v>0</v>
      </c>
      <c r="R2052" s="245">
        <f>Q2052*H2052</f>
        <v>0</v>
      </c>
      <c r="S2052" s="245">
        <v>0</v>
      </c>
      <c r="T2052" s="246">
        <f>S2052*H2052</f>
        <v>0</v>
      </c>
      <c r="AR2052" s="25" t="s">
        <v>284</v>
      </c>
      <c r="AT2052" s="25" t="s">
        <v>186</v>
      </c>
      <c r="AU2052" s="25" t="s">
        <v>85</v>
      </c>
      <c r="AY2052" s="25" t="s">
        <v>184</v>
      </c>
      <c r="BE2052" s="247">
        <f>IF(N2052="základní",J2052,0)</f>
        <v>0</v>
      </c>
      <c r="BF2052" s="247">
        <f>IF(N2052="snížená",J2052,0)</f>
        <v>0</v>
      </c>
      <c r="BG2052" s="247">
        <f>IF(N2052="zákl. přenesená",J2052,0)</f>
        <v>0</v>
      </c>
      <c r="BH2052" s="247">
        <f>IF(N2052="sníž. přenesená",J2052,0)</f>
        <v>0</v>
      </c>
      <c r="BI2052" s="247">
        <f>IF(N2052="nulová",J2052,0)</f>
        <v>0</v>
      </c>
      <c r="BJ2052" s="25" t="s">
        <v>83</v>
      </c>
      <c r="BK2052" s="247">
        <f>ROUND(I2052*H2052,2)</f>
        <v>0</v>
      </c>
      <c r="BL2052" s="25" t="s">
        <v>284</v>
      </c>
      <c r="BM2052" s="25" t="s">
        <v>2673</v>
      </c>
    </row>
    <row r="2053" s="1" customFormat="1">
      <c r="B2053" s="47"/>
      <c r="C2053" s="75"/>
      <c r="D2053" s="248" t="s">
        <v>193</v>
      </c>
      <c r="E2053" s="75"/>
      <c r="F2053" s="249" t="s">
        <v>2674</v>
      </c>
      <c r="G2053" s="75"/>
      <c r="H2053" s="75"/>
      <c r="I2053" s="204"/>
      <c r="J2053" s="75"/>
      <c r="K2053" s="75"/>
      <c r="L2053" s="73"/>
      <c r="M2053" s="250"/>
      <c r="N2053" s="48"/>
      <c r="O2053" s="48"/>
      <c r="P2053" s="48"/>
      <c r="Q2053" s="48"/>
      <c r="R2053" s="48"/>
      <c r="S2053" s="48"/>
      <c r="T2053" s="96"/>
      <c r="AT2053" s="25" t="s">
        <v>193</v>
      </c>
      <c r="AU2053" s="25" t="s">
        <v>85</v>
      </c>
    </row>
    <row r="2054" s="11" customFormat="1" ht="29.88" customHeight="1">
      <c r="B2054" s="220"/>
      <c r="C2054" s="221"/>
      <c r="D2054" s="222" t="s">
        <v>75</v>
      </c>
      <c r="E2054" s="234" t="s">
        <v>2675</v>
      </c>
      <c r="F2054" s="234" t="s">
        <v>2676</v>
      </c>
      <c r="G2054" s="221"/>
      <c r="H2054" s="221"/>
      <c r="I2054" s="224"/>
      <c r="J2054" s="235">
        <f>BK2054</f>
        <v>0</v>
      </c>
      <c r="K2054" s="221"/>
      <c r="L2054" s="226"/>
      <c r="M2054" s="227"/>
      <c r="N2054" s="228"/>
      <c r="O2054" s="228"/>
      <c r="P2054" s="229">
        <f>SUM(P2055:P2102)</f>
        <v>0</v>
      </c>
      <c r="Q2054" s="228"/>
      <c r="R2054" s="229">
        <f>SUM(R2055:R2102)</f>
        <v>0.55229899999999998</v>
      </c>
      <c r="S2054" s="228"/>
      <c r="T2054" s="230">
        <f>SUM(T2055:T2102)</f>
        <v>2.0872800000000002</v>
      </c>
      <c r="AR2054" s="231" t="s">
        <v>85</v>
      </c>
      <c r="AT2054" s="232" t="s">
        <v>75</v>
      </c>
      <c r="AU2054" s="232" t="s">
        <v>83</v>
      </c>
      <c r="AY2054" s="231" t="s">
        <v>184</v>
      </c>
      <c r="BK2054" s="233">
        <f>SUM(BK2055:BK2102)</f>
        <v>0</v>
      </c>
    </row>
    <row r="2055" s="1" customFormat="1" ht="16.5" customHeight="1">
      <c r="B2055" s="47"/>
      <c r="C2055" s="236" t="s">
        <v>2677</v>
      </c>
      <c r="D2055" s="236" t="s">
        <v>186</v>
      </c>
      <c r="E2055" s="237" t="s">
        <v>2678</v>
      </c>
      <c r="F2055" s="238" t="s">
        <v>2679</v>
      </c>
      <c r="G2055" s="239" t="s">
        <v>315</v>
      </c>
      <c r="H2055" s="240">
        <v>309</v>
      </c>
      <c r="I2055" s="241"/>
      <c r="J2055" s="242">
        <f>ROUND(I2055*H2055,2)</f>
        <v>0</v>
      </c>
      <c r="K2055" s="238" t="s">
        <v>190</v>
      </c>
      <c r="L2055" s="73"/>
      <c r="M2055" s="243" t="s">
        <v>21</v>
      </c>
      <c r="N2055" s="244" t="s">
        <v>47</v>
      </c>
      <c r="O2055" s="48"/>
      <c r="P2055" s="245">
        <f>O2055*H2055</f>
        <v>0</v>
      </c>
      <c r="Q2055" s="245">
        <v>0</v>
      </c>
      <c r="R2055" s="245">
        <f>Q2055*H2055</f>
        <v>0</v>
      </c>
      <c r="S2055" s="245">
        <v>0.00594</v>
      </c>
      <c r="T2055" s="246">
        <f>S2055*H2055</f>
        <v>1.8354600000000001</v>
      </c>
      <c r="AR2055" s="25" t="s">
        <v>284</v>
      </c>
      <c r="AT2055" s="25" t="s">
        <v>186</v>
      </c>
      <c r="AU2055" s="25" t="s">
        <v>85</v>
      </c>
      <c r="AY2055" s="25" t="s">
        <v>184</v>
      </c>
      <c r="BE2055" s="247">
        <f>IF(N2055="základní",J2055,0)</f>
        <v>0</v>
      </c>
      <c r="BF2055" s="247">
        <f>IF(N2055="snížená",J2055,0)</f>
        <v>0</v>
      </c>
      <c r="BG2055" s="247">
        <f>IF(N2055="zákl. přenesená",J2055,0)</f>
        <v>0</v>
      </c>
      <c r="BH2055" s="247">
        <f>IF(N2055="sníž. přenesená",J2055,0)</f>
        <v>0</v>
      </c>
      <c r="BI2055" s="247">
        <f>IF(N2055="nulová",J2055,0)</f>
        <v>0</v>
      </c>
      <c r="BJ2055" s="25" t="s">
        <v>83</v>
      </c>
      <c r="BK2055" s="247">
        <f>ROUND(I2055*H2055,2)</f>
        <v>0</v>
      </c>
      <c r="BL2055" s="25" t="s">
        <v>284</v>
      </c>
      <c r="BM2055" s="25" t="s">
        <v>2680</v>
      </c>
    </row>
    <row r="2056" s="13" customFormat="1">
      <c r="B2056" s="262"/>
      <c r="C2056" s="263"/>
      <c r="D2056" s="248" t="s">
        <v>195</v>
      </c>
      <c r="E2056" s="264" t="s">
        <v>21</v>
      </c>
      <c r="F2056" s="265" t="s">
        <v>1314</v>
      </c>
      <c r="G2056" s="263"/>
      <c r="H2056" s="264" t="s">
        <v>21</v>
      </c>
      <c r="I2056" s="266"/>
      <c r="J2056" s="263"/>
      <c r="K2056" s="263"/>
      <c r="L2056" s="267"/>
      <c r="M2056" s="268"/>
      <c r="N2056" s="269"/>
      <c r="O2056" s="269"/>
      <c r="P2056" s="269"/>
      <c r="Q2056" s="269"/>
      <c r="R2056" s="269"/>
      <c r="S2056" s="269"/>
      <c r="T2056" s="270"/>
      <c r="AT2056" s="271" t="s">
        <v>195</v>
      </c>
      <c r="AU2056" s="271" t="s">
        <v>85</v>
      </c>
      <c r="AV2056" s="13" t="s">
        <v>83</v>
      </c>
      <c r="AW2056" s="13" t="s">
        <v>39</v>
      </c>
      <c r="AX2056" s="13" t="s">
        <v>76</v>
      </c>
      <c r="AY2056" s="271" t="s">
        <v>184</v>
      </c>
    </row>
    <row r="2057" s="12" customFormat="1">
      <c r="B2057" s="251"/>
      <c r="C2057" s="252"/>
      <c r="D2057" s="248" t="s">
        <v>195</v>
      </c>
      <c r="E2057" s="253" t="s">
        <v>21</v>
      </c>
      <c r="F2057" s="254" t="s">
        <v>2681</v>
      </c>
      <c r="G2057" s="252"/>
      <c r="H2057" s="255">
        <v>309</v>
      </c>
      <c r="I2057" s="256"/>
      <c r="J2057" s="252"/>
      <c r="K2057" s="252"/>
      <c r="L2057" s="257"/>
      <c r="M2057" s="258"/>
      <c r="N2057" s="259"/>
      <c r="O2057" s="259"/>
      <c r="P2057" s="259"/>
      <c r="Q2057" s="259"/>
      <c r="R2057" s="259"/>
      <c r="S2057" s="259"/>
      <c r="T2057" s="260"/>
      <c r="AT2057" s="261" t="s">
        <v>195</v>
      </c>
      <c r="AU2057" s="261" t="s">
        <v>85</v>
      </c>
      <c r="AV2057" s="12" t="s">
        <v>85</v>
      </c>
      <c r="AW2057" s="12" t="s">
        <v>39</v>
      </c>
      <c r="AX2057" s="12" t="s">
        <v>76</v>
      </c>
      <c r="AY2057" s="261" t="s">
        <v>184</v>
      </c>
    </row>
    <row r="2058" s="14" customFormat="1">
      <c r="B2058" s="272"/>
      <c r="C2058" s="273"/>
      <c r="D2058" s="248" t="s">
        <v>195</v>
      </c>
      <c r="E2058" s="274" t="s">
        <v>21</v>
      </c>
      <c r="F2058" s="275" t="s">
        <v>211</v>
      </c>
      <c r="G2058" s="273"/>
      <c r="H2058" s="276">
        <v>309</v>
      </c>
      <c r="I2058" s="277"/>
      <c r="J2058" s="273"/>
      <c r="K2058" s="273"/>
      <c r="L2058" s="278"/>
      <c r="M2058" s="279"/>
      <c r="N2058" s="280"/>
      <c r="O2058" s="280"/>
      <c r="P2058" s="280"/>
      <c r="Q2058" s="280"/>
      <c r="R2058" s="280"/>
      <c r="S2058" s="280"/>
      <c r="T2058" s="281"/>
      <c r="AT2058" s="282" t="s">
        <v>195</v>
      </c>
      <c r="AU2058" s="282" t="s">
        <v>85</v>
      </c>
      <c r="AV2058" s="14" t="s">
        <v>191</v>
      </c>
      <c r="AW2058" s="14" t="s">
        <v>39</v>
      </c>
      <c r="AX2058" s="14" t="s">
        <v>83</v>
      </c>
      <c r="AY2058" s="282" t="s">
        <v>184</v>
      </c>
    </row>
    <row r="2059" s="1" customFormat="1" ht="16.5" customHeight="1">
      <c r="B2059" s="47"/>
      <c r="C2059" s="236" t="s">
        <v>2682</v>
      </c>
      <c r="D2059" s="236" t="s">
        <v>186</v>
      </c>
      <c r="E2059" s="237" t="s">
        <v>2683</v>
      </c>
      <c r="F2059" s="238" t="s">
        <v>2684</v>
      </c>
      <c r="G2059" s="239" t="s">
        <v>189</v>
      </c>
      <c r="H2059" s="240">
        <v>1</v>
      </c>
      <c r="I2059" s="241"/>
      <c r="J2059" s="242">
        <f>ROUND(I2059*H2059,2)</f>
        <v>0</v>
      </c>
      <c r="K2059" s="238" t="s">
        <v>190</v>
      </c>
      <c r="L2059" s="73"/>
      <c r="M2059" s="243" t="s">
        <v>21</v>
      </c>
      <c r="N2059" s="244" t="s">
        <v>47</v>
      </c>
      <c r="O2059" s="48"/>
      <c r="P2059" s="245">
        <f>O2059*H2059</f>
        <v>0</v>
      </c>
      <c r="Q2059" s="245">
        <v>0</v>
      </c>
      <c r="R2059" s="245">
        <f>Q2059*H2059</f>
        <v>0</v>
      </c>
      <c r="S2059" s="245">
        <v>0.0090600000000000003</v>
      </c>
      <c r="T2059" s="246">
        <f>S2059*H2059</f>
        <v>0.0090600000000000003</v>
      </c>
      <c r="AR2059" s="25" t="s">
        <v>284</v>
      </c>
      <c r="AT2059" s="25" t="s">
        <v>186</v>
      </c>
      <c r="AU2059" s="25" t="s">
        <v>85</v>
      </c>
      <c r="AY2059" s="25" t="s">
        <v>184</v>
      </c>
      <c r="BE2059" s="247">
        <f>IF(N2059="základní",J2059,0)</f>
        <v>0</v>
      </c>
      <c r="BF2059" s="247">
        <f>IF(N2059="snížená",J2059,0)</f>
        <v>0</v>
      </c>
      <c r="BG2059" s="247">
        <f>IF(N2059="zákl. přenesená",J2059,0)</f>
        <v>0</v>
      </c>
      <c r="BH2059" s="247">
        <f>IF(N2059="sníž. přenesená",J2059,0)</f>
        <v>0</v>
      </c>
      <c r="BI2059" s="247">
        <f>IF(N2059="nulová",J2059,0)</f>
        <v>0</v>
      </c>
      <c r="BJ2059" s="25" t="s">
        <v>83</v>
      </c>
      <c r="BK2059" s="247">
        <f>ROUND(I2059*H2059,2)</f>
        <v>0</v>
      </c>
      <c r="BL2059" s="25" t="s">
        <v>284</v>
      </c>
      <c r="BM2059" s="25" t="s">
        <v>2685</v>
      </c>
    </row>
    <row r="2060" s="12" customFormat="1">
      <c r="B2060" s="251"/>
      <c r="C2060" s="252"/>
      <c r="D2060" s="248" t="s">
        <v>195</v>
      </c>
      <c r="E2060" s="253" t="s">
        <v>21</v>
      </c>
      <c r="F2060" s="254" t="s">
        <v>2686</v>
      </c>
      <c r="G2060" s="252"/>
      <c r="H2060" s="255">
        <v>1</v>
      </c>
      <c r="I2060" s="256"/>
      <c r="J2060" s="252"/>
      <c r="K2060" s="252"/>
      <c r="L2060" s="257"/>
      <c r="M2060" s="258"/>
      <c r="N2060" s="259"/>
      <c r="O2060" s="259"/>
      <c r="P2060" s="259"/>
      <c r="Q2060" s="259"/>
      <c r="R2060" s="259"/>
      <c r="S2060" s="259"/>
      <c r="T2060" s="260"/>
      <c r="AT2060" s="261" t="s">
        <v>195</v>
      </c>
      <c r="AU2060" s="261" t="s">
        <v>85</v>
      </c>
      <c r="AV2060" s="12" t="s">
        <v>85</v>
      </c>
      <c r="AW2060" s="12" t="s">
        <v>39</v>
      </c>
      <c r="AX2060" s="12" t="s">
        <v>83</v>
      </c>
      <c r="AY2060" s="261" t="s">
        <v>184</v>
      </c>
    </row>
    <row r="2061" s="1" customFormat="1" ht="16.5" customHeight="1">
      <c r="B2061" s="47"/>
      <c r="C2061" s="236" t="s">
        <v>2687</v>
      </c>
      <c r="D2061" s="236" t="s">
        <v>186</v>
      </c>
      <c r="E2061" s="237" t="s">
        <v>2688</v>
      </c>
      <c r="F2061" s="238" t="s">
        <v>2689</v>
      </c>
      <c r="G2061" s="239" t="s">
        <v>370</v>
      </c>
      <c r="H2061" s="240">
        <v>57</v>
      </c>
      <c r="I2061" s="241"/>
      <c r="J2061" s="242">
        <f>ROUND(I2061*H2061,2)</f>
        <v>0</v>
      </c>
      <c r="K2061" s="238" t="s">
        <v>190</v>
      </c>
      <c r="L2061" s="73"/>
      <c r="M2061" s="243" t="s">
        <v>21</v>
      </c>
      <c r="N2061" s="244" t="s">
        <v>47</v>
      </c>
      <c r="O2061" s="48"/>
      <c r="P2061" s="245">
        <f>O2061*H2061</f>
        <v>0</v>
      </c>
      <c r="Q2061" s="245">
        <v>0</v>
      </c>
      <c r="R2061" s="245">
        <f>Q2061*H2061</f>
        <v>0</v>
      </c>
      <c r="S2061" s="245">
        <v>0.0025999999999999999</v>
      </c>
      <c r="T2061" s="246">
        <f>S2061*H2061</f>
        <v>0.1482</v>
      </c>
      <c r="AR2061" s="25" t="s">
        <v>284</v>
      </c>
      <c r="AT2061" s="25" t="s">
        <v>186</v>
      </c>
      <c r="AU2061" s="25" t="s">
        <v>85</v>
      </c>
      <c r="AY2061" s="25" t="s">
        <v>184</v>
      </c>
      <c r="BE2061" s="247">
        <f>IF(N2061="základní",J2061,0)</f>
        <v>0</v>
      </c>
      <c r="BF2061" s="247">
        <f>IF(N2061="snížená",J2061,0)</f>
        <v>0</v>
      </c>
      <c r="BG2061" s="247">
        <f>IF(N2061="zákl. přenesená",J2061,0)</f>
        <v>0</v>
      </c>
      <c r="BH2061" s="247">
        <f>IF(N2061="sníž. přenesená",J2061,0)</f>
        <v>0</v>
      </c>
      <c r="BI2061" s="247">
        <f>IF(N2061="nulová",J2061,0)</f>
        <v>0</v>
      </c>
      <c r="BJ2061" s="25" t="s">
        <v>83</v>
      </c>
      <c r="BK2061" s="247">
        <f>ROUND(I2061*H2061,2)</f>
        <v>0</v>
      </c>
      <c r="BL2061" s="25" t="s">
        <v>284</v>
      </c>
      <c r="BM2061" s="25" t="s">
        <v>2690</v>
      </c>
    </row>
    <row r="2062" s="1" customFormat="1" ht="16.5" customHeight="1">
      <c r="B2062" s="47"/>
      <c r="C2062" s="236" t="s">
        <v>2691</v>
      </c>
      <c r="D2062" s="236" t="s">
        <v>186</v>
      </c>
      <c r="E2062" s="237" t="s">
        <v>2692</v>
      </c>
      <c r="F2062" s="238" t="s">
        <v>2693</v>
      </c>
      <c r="G2062" s="239" t="s">
        <v>370</v>
      </c>
      <c r="H2062" s="240">
        <v>24</v>
      </c>
      <c r="I2062" s="241"/>
      <c r="J2062" s="242">
        <f>ROUND(I2062*H2062,2)</f>
        <v>0</v>
      </c>
      <c r="K2062" s="238" t="s">
        <v>190</v>
      </c>
      <c r="L2062" s="73"/>
      <c r="M2062" s="243" t="s">
        <v>21</v>
      </c>
      <c r="N2062" s="244" t="s">
        <v>47</v>
      </c>
      <c r="O2062" s="48"/>
      <c r="P2062" s="245">
        <f>O2062*H2062</f>
        <v>0</v>
      </c>
      <c r="Q2062" s="245">
        <v>0</v>
      </c>
      <c r="R2062" s="245">
        <f>Q2062*H2062</f>
        <v>0</v>
      </c>
      <c r="S2062" s="245">
        <v>0.0039399999999999999</v>
      </c>
      <c r="T2062" s="246">
        <f>S2062*H2062</f>
        <v>0.094560000000000005</v>
      </c>
      <c r="AR2062" s="25" t="s">
        <v>284</v>
      </c>
      <c r="AT2062" s="25" t="s">
        <v>186</v>
      </c>
      <c r="AU2062" s="25" t="s">
        <v>85</v>
      </c>
      <c r="AY2062" s="25" t="s">
        <v>184</v>
      </c>
      <c r="BE2062" s="247">
        <f>IF(N2062="základní",J2062,0)</f>
        <v>0</v>
      </c>
      <c r="BF2062" s="247">
        <f>IF(N2062="snížená",J2062,0)</f>
        <v>0</v>
      </c>
      <c r="BG2062" s="247">
        <f>IF(N2062="zákl. přenesená",J2062,0)</f>
        <v>0</v>
      </c>
      <c r="BH2062" s="247">
        <f>IF(N2062="sníž. přenesená",J2062,0)</f>
        <v>0</v>
      </c>
      <c r="BI2062" s="247">
        <f>IF(N2062="nulová",J2062,0)</f>
        <v>0</v>
      </c>
      <c r="BJ2062" s="25" t="s">
        <v>83</v>
      </c>
      <c r="BK2062" s="247">
        <f>ROUND(I2062*H2062,2)</f>
        <v>0</v>
      </c>
      <c r="BL2062" s="25" t="s">
        <v>284</v>
      </c>
      <c r="BM2062" s="25" t="s">
        <v>2694</v>
      </c>
    </row>
    <row r="2063" s="1" customFormat="1" ht="25.5" customHeight="1">
      <c r="B2063" s="47"/>
      <c r="C2063" s="236" t="s">
        <v>2695</v>
      </c>
      <c r="D2063" s="236" t="s">
        <v>186</v>
      </c>
      <c r="E2063" s="237" t="s">
        <v>2696</v>
      </c>
      <c r="F2063" s="238" t="s">
        <v>2697</v>
      </c>
      <c r="G2063" s="239" t="s">
        <v>370</v>
      </c>
      <c r="H2063" s="240">
        <v>7.4000000000000004</v>
      </c>
      <c r="I2063" s="241"/>
      <c r="J2063" s="242">
        <f>ROUND(I2063*H2063,2)</f>
        <v>0</v>
      </c>
      <c r="K2063" s="238" t="s">
        <v>190</v>
      </c>
      <c r="L2063" s="73"/>
      <c r="M2063" s="243" t="s">
        <v>21</v>
      </c>
      <c r="N2063" s="244" t="s">
        <v>47</v>
      </c>
      <c r="O2063" s="48"/>
      <c r="P2063" s="245">
        <f>O2063*H2063</f>
        <v>0</v>
      </c>
      <c r="Q2063" s="245">
        <v>0.00093999999999999997</v>
      </c>
      <c r="R2063" s="245">
        <f>Q2063*H2063</f>
        <v>0.0069560000000000004</v>
      </c>
      <c r="S2063" s="245">
        <v>0</v>
      </c>
      <c r="T2063" s="246">
        <f>S2063*H2063</f>
        <v>0</v>
      </c>
      <c r="AR2063" s="25" t="s">
        <v>284</v>
      </c>
      <c r="AT2063" s="25" t="s">
        <v>186</v>
      </c>
      <c r="AU2063" s="25" t="s">
        <v>85</v>
      </c>
      <c r="AY2063" s="25" t="s">
        <v>184</v>
      </c>
      <c r="BE2063" s="247">
        <f>IF(N2063="základní",J2063,0)</f>
        <v>0</v>
      </c>
      <c r="BF2063" s="247">
        <f>IF(N2063="snížená",J2063,0)</f>
        <v>0</v>
      </c>
      <c r="BG2063" s="247">
        <f>IF(N2063="zákl. přenesená",J2063,0)</f>
        <v>0</v>
      </c>
      <c r="BH2063" s="247">
        <f>IF(N2063="sníž. přenesená",J2063,0)</f>
        <v>0</v>
      </c>
      <c r="BI2063" s="247">
        <f>IF(N2063="nulová",J2063,0)</f>
        <v>0</v>
      </c>
      <c r="BJ2063" s="25" t="s">
        <v>83</v>
      </c>
      <c r="BK2063" s="247">
        <f>ROUND(I2063*H2063,2)</f>
        <v>0</v>
      </c>
      <c r="BL2063" s="25" t="s">
        <v>284</v>
      </c>
      <c r="BM2063" s="25" t="s">
        <v>2698</v>
      </c>
    </row>
    <row r="2064" s="12" customFormat="1">
      <c r="B2064" s="251"/>
      <c r="C2064" s="252"/>
      <c r="D2064" s="248" t="s">
        <v>195</v>
      </c>
      <c r="E2064" s="253" t="s">
        <v>21</v>
      </c>
      <c r="F2064" s="254" t="s">
        <v>2699</v>
      </c>
      <c r="G2064" s="252"/>
      <c r="H2064" s="255">
        <v>4</v>
      </c>
      <c r="I2064" s="256"/>
      <c r="J2064" s="252"/>
      <c r="K2064" s="252"/>
      <c r="L2064" s="257"/>
      <c r="M2064" s="258"/>
      <c r="N2064" s="259"/>
      <c r="O2064" s="259"/>
      <c r="P2064" s="259"/>
      <c r="Q2064" s="259"/>
      <c r="R2064" s="259"/>
      <c r="S2064" s="259"/>
      <c r="T2064" s="260"/>
      <c r="AT2064" s="261" t="s">
        <v>195</v>
      </c>
      <c r="AU2064" s="261" t="s">
        <v>85</v>
      </c>
      <c r="AV2064" s="12" t="s">
        <v>85</v>
      </c>
      <c r="AW2064" s="12" t="s">
        <v>39</v>
      </c>
      <c r="AX2064" s="12" t="s">
        <v>76</v>
      </c>
      <c r="AY2064" s="261" t="s">
        <v>184</v>
      </c>
    </row>
    <row r="2065" s="12" customFormat="1">
      <c r="B2065" s="251"/>
      <c r="C2065" s="252"/>
      <c r="D2065" s="248" t="s">
        <v>195</v>
      </c>
      <c r="E2065" s="253" t="s">
        <v>21</v>
      </c>
      <c r="F2065" s="254" t="s">
        <v>2700</v>
      </c>
      <c r="G2065" s="252"/>
      <c r="H2065" s="255">
        <v>3.3999999999999999</v>
      </c>
      <c r="I2065" s="256"/>
      <c r="J2065" s="252"/>
      <c r="K2065" s="252"/>
      <c r="L2065" s="257"/>
      <c r="M2065" s="258"/>
      <c r="N2065" s="259"/>
      <c r="O2065" s="259"/>
      <c r="P2065" s="259"/>
      <c r="Q2065" s="259"/>
      <c r="R2065" s="259"/>
      <c r="S2065" s="259"/>
      <c r="T2065" s="260"/>
      <c r="AT2065" s="261" t="s">
        <v>195</v>
      </c>
      <c r="AU2065" s="261" t="s">
        <v>85</v>
      </c>
      <c r="AV2065" s="12" t="s">
        <v>85</v>
      </c>
      <c r="AW2065" s="12" t="s">
        <v>39</v>
      </c>
      <c r="AX2065" s="12" t="s">
        <v>76</v>
      </c>
      <c r="AY2065" s="261" t="s">
        <v>184</v>
      </c>
    </row>
    <row r="2066" s="14" customFormat="1">
      <c r="B2066" s="272"/>
      <c r="C2066" s="273"/>
      <c r="D2066" s="248" t="s">
        <v>195</v>
      </c>
      <c r="E2066" s="274" t="s">
        <v>21</v>
      </c>
      <c r="F2066" s="275" t="s">
        <v>211</v>
      </c>
      <c r="G2066" s="273"/>
      <c r="H2066" s="276">
        <v>7.4000000000000004</v>
      </c>
      <c r="I2066" s="277"/>
      <c r="J2066" s="273"/>
      <c r="K2066" s="273"/>
      <c r="L2066" s="278"/>
      <c r="M2066" s="279"/>
      <c r="N2066" s="280"/>
      <c r="O2066" s="280"/>
      <c r="P2066" s="280"/>
      <c r="Q2066" s="280"/>
      <c r="R2066" s="280"/>
      <c r="S2066" s="280"/>
      <c r="T2066" s="281"/>
      <c r="AT2066" s="282" t="s">
        <v>195</v>
      </c>
      <c r="AU2066" s="282" t="s">
        <v>85</v>
      </c>
      <c r="AV2066" s="14" t="s">
        <v>191</v>
      </c>
      <c r="AW2066" s="14" t="s">
        <v>39</v>
      </c>
      <c r="AX2066" s="14" t="s">
        <v>83</v>
      </c>
      <c r="AY2066" s="282" t="s">
        <v>184</v>
      </c>
    </row>
    <row r="2067" s="1" customFormat="1" ht="38.25" customHeight="1">
      <c r="B2067" s="47"/>
      <c r="C2067" s="236" t="s">
        <v>2701</v>
      </c>
      <c r="D2067" s="236" t="s">
        <v>186</v>
      </c>
      <c r="E2067" s="237" t="s">
        <v>2702</v>
      </c>
      <c r="F2067" s="238" t="s">
        <v>2703</v>
      </c>
      <c r="G2067" s="239" t="s">
        <v>315</v>
      </c>
      <c r="H2067" s="240">
        <v>3</v>
      </c>
      <c r="I2067" s="241"/>
      <c r="J2067" s="242">
        <f>ROUND(I2067*H2067,2)</f>
        <v>0</v>
      </c>
      <c r="K2067" s="238" t="s">
        <v>190</v>
      </c>
      <c r="L2067" s="73"/>
      <c r="M2067" s="243" t="s">
        <v>21</v>
      </c>
      <c r="N2067" s="244" t="s">
        <v>47</v>
      </c>
      <c r="O2067" s="48"/>
      <c r="P2067" s="245">
        <f>O2067*H2067</f>
        <v>0</v>
      </c>
      <c r="Q2067" s="245">
        <v>0.0068399999999999997</v>
      </c>
      <c r="R2067" s="245">
        <f>Q2067*H2067</f>
        <v>0.02052</v>
      </c>
      <c r="S2067" s="245">
        <v>0</v>
      </c>
      <c r="T2067" s="246">
        <f>S2067*H2067</f>
        <v>0</v>
      </c>
      <c r="AR2067" s="25" t="s">
        <v>284</v>
      </c>
      <c r="AT2067" s="25" t="s">
        <v>186</v>
      </c>
      <c r="AU2067" s="25" t="s">
        <v>85</v>
      </c>
      <c r="AY2067" s="25" t="s">
        <v>184</v>
      </c>
      <c r="BE2067" s="247">
        <f>IF(N2067="základní",J2067,0)</f>
        <v>0</v>
      </c>
      <c r="BF2067" s="247">
        <f>IF(N2067="snížená",J2067,0)</f>
        <v>0</v>
      </c>
      <c r="BG2067" s="247">
        <f>IF(N2067="zákl. přenesená",J2067,0)</f>
        <v>0</v>
      </c>
      <c r="BH2067" s="247">
        <f>IF(N2067="sníž. přenesená",J2067,0)</f>
        <v>0</v>
      </c>
      <c r="BI2067" s="247">
        <f>IF(N2067="nulová",J2067,0)</f>
        <v>0</v>
      </c>
      <c r="BJ2067" s="25" t="s">
        <v>83</v>
      </c>
      <c r="BK2067" s="247">
        <f>ROUND(I2067*H2067,2)</f>
        <v>0</v>
      </c>
      <c r="BL2067" s="25" t="s">
        <v>284</v>
      </c>
      <c r="BM2067" s="25" t="s">
        <v>2704</v>
      </c>
    </row>
    <row r="2068" s="12" customFormat="1">
      <c r="B2068" s="251"/>
      <c r="C2068" s="252"/>
      <c r="D2068" s="248" t="s">
        <v>195</v>
      </c>
      <c r="E2068" s="253" t="s">
        <v>21</v>
      </c>
      <c r="F2068" s="254" t="s">
        <v>2705</v>
      </c>
      <c r="G2068" s="252"/>
      <c r="H2068" s="255">
        <v>3</v>
      </c>
      <c r="I2068" s="256"/>
      <c r="J2068" s="252"/>
      <c r="K2068" s="252"/>
      <c r="L2068" s="257"/>
      <c r="M2068" s="258"/>
      <c r="N2068" s="259"/>
      <c r="O2068" s="259"/>
      <c r="P2068" s="259"/>
      <c r="Q2068" s="259"/>
      <c r="R2068" s="259"/>
      <c r="S2068" s="259"/>
      <c r="T2068" s="260"/>
      <c r="AT2068" s="261" t="s">
        <v>195</v>
      </c>
      <c r="AU2068" s="261" t="s">
        <v>85</v>
      </c>
      <c r="AV2068" s="12" t="s">
        <v>85</v>
      </c>
      <c r="AW2068" s="12" t="s">
        <v>39</v>
      </c>
      <c r="AX2068" s="12" t="s">
        <v>83</v>
      </c>
      <c r="AY2068" s="261" t="s">
        <v>184</v>
      </c>
    </row>
    <row r="2069" s="1" customFormat="1" ht="38.25" customHeight="1">
      <c r="B2069" s="47"/>
      <c r="C2069" s="236" t="s">
        <v>2706</v>
      </c>
      <c r="D2069" s="236" t="s">
        <v>186</v>
      </c>
      <c r="E2069" s="237" t="s">
        <v>2707</v>
      </c>
      <c r="F2069" s="238" t="s">
        <v>2708</v>
      </c>
      <c r="G2069" s="239" t="s">
        <v>315</v>
      </c>
      <c r="H2069" s="240">
        <v>4.5</v>
      </c>
      <c r="I2069" s="241"/>
      <c r="J2069" s="242">
        <f>ROUND(I2069*H2069,2)</f>
        <v>0</v>
      </c>
      <c r="K2069" s="238" t="s">
        <v>21</v>
      </c>
      <c r="L2069" s="73"/>
      <c r="M2069" s="243" t="s">
        <v>21</v>
      </c>
      <c r="N2069" s="244" t="s">
        <v>47</v>
      </c>
      <c r="O2069" s="48"/>
      <c r="P2069" s="245">
        <f>O2069*H2069</f>
        <v>0</v>
      </c>
      <c r="Q2069" s="245">
        <v>0.0068399999999999997</v>
      </c>
      <c r="R2069" s="245">
        <f>Q2069*H2069</f>
        <v>0.030779999999999998</v>
      </c>
      <c r="S2069" s="245">
        <v>0</v>
      </c>
      <c r="T2069" s="246">
        <f>S2069*H2069</f>
        <v>0</v>
      </c>
      <c r="AR2069" s="25" t="s">
        <v>284</v>
      </c>
      <c r="AT2069" s="25" t="s">
        <v>186</v>
      </c>
      <c r="AU2069" s="25" t="s">
        <v>85</v>
      </c>
      <c r="AY2069" s="25" t="s">
        <v>184</v>
      </c>
      <c r="BE2069" s="247">
        <f>IF(N2069="základní",J2069,0)</f>
        <v>0</v>
      </c>
      <c r="BF2069" s="247">
        <f>IF(N2069="snížená",J2069,0)</f>
        <v>0</v>
      </c>
      <c r="BG2069" s="247">
        <f>IF(N2069="zákl. přenesená",J2069,0)</f>
        <v>0</v>
      </c>
      <c r="BH2069" s="247">
        <f>IF(N2069="sníž. přenesená",J2069,0)</f>
        <v>0</v>
      </c>
      <c r="BI2069" s="247">
        <f>IF(N2069="nulová",J2069,0)</f>
        <v>0</v>
      </c>
      <c r="BJ2069" s="25" t="s">
        <v>83</v>
      </c>
      <c r="BK2069" s="247">
        <f>ROUND(I2069*H2069,2)</f>
        <v>0</v>
      </c>
      <c r="BL2069" s="25" t="s">
        <v>284</v>
      </c>
      <c r="BM2069" s="25" t="s">
        <v>2709</v>
      </c>
    </row>
    <row r="2070" s="12" customFormat="1">
      <c r="B2070" s="251"/>
      <c r="C2070" s="252"/>
      <c r="D2070" s="248" t="s">
        <v>195</v>
      </c>
      <c r="E2070" s="253" t="s">
        <v>21</v>
      </c>
      <c r="F2070" s="254" t="s">
        <v>2710</v>
      </c>
      <c r="G2070" s="252"/>
      <c r="H2070" s="255">
        <v>4.5</v>
      </c>
      <c r="I2070" s="256"/>
      <c r="J2070" s="252"/>
      <c r="K2070" s="252"/>
      <c r="L2070" s="257"/>
      <c r="M2070" s="258"/>
      <c r="N2070" s="259"/>
      <c r="O2070" s="259"/>
      <c r="P2070" s="259"/>
      <c r="Q2070" s="259"/>
      <c r="R2070" s="259"/>
      <c r="S2070" s="259"/>
      <c r="T2070" s="260"/>
      <c r="AT2070" s="261" t="s">
        <v>195</v>
      </c>
      <c r="AU2070" s="261" t="s">
        <v>85</v>
      </c>
      <c r="AV2070" s="12" t="s">
        <v>85</v>
      </c>
      <c r="AW2070" s="12" t="s">
        <v>39</v>
      </c>
      <c r="AX2070" s="12" t="s">
        <v>83</v>
      </c>
      <c r="AY2070" s="261" t="s">
        <v>184</v>
      </c>
    </row>
    <row r="2071" s="1" customFormat="1" ht="38.25" customHeight="1">
      <c r="B2071" s="47"/>
      <c r="C2071" s="236" t="s">
        <v>2711</v>
      </c>
      <c r="D2071" s="236" t="s">
        <v>186</v>
      </c>
      <c r="E2071" s="237" t="s">
        <v>2712</v>
      </c>
      <c r="F2071" s="238" t="s">
        <v>2713</v>
      </c>
      <c r="G2071" s="239" t="s">
        <v>315</v>
      </c>
      <c r="H2071" s="240">
        <v>1.5</v>
      </c>
      <c r="I2071" s="241"/>
      <c r="J2071" s="242">
        <f>ROUND(I2071*H2071,2)</f>
        <v>0</v>
      </c>
      <c r="K2071" s="238" t="s">
        <v>190</v>
      </c>
      <c r="L2071" s="73"/>
      <c r="M2071" s="243" t="s">
        <v>21</v>
      </c>
      <c r="N2071" s="244" t="s">
        <v>47</v>
      </c>
      <c r="O2071" s="48"/>
      <c r="P2071" s="245">
        <f>O2071*H2071</f>
        <v>0</v>
      </c>
      <c r="Q2071" s="245">
        <v>0.0065500000000000003</v>
      </c>
      <c r="R2071" s="245">
        <f>Q2071*H2071</f>
        <v>0.0098250000000000004</v>
      </c>
      <c r="S2071" s="245">
        <v>0</v>
      </c>
      <c r="T2071" s="246">
        <f>S2071*H2071</f>
        <v>0</v>
      </c>
      <c r="AR2071" s="25" t="s">
        <v>284</v>
      </c>
      <c r="AT2071" s="25" t="s">
        <v>186</v>
      </c>
      <c r="AU2071" s="25" t="s">
        <v>85</v>
      </c>
      <c r="AY2071" s="25" t="s">
        <v>184</v>
      </c>
      <c r="BE2071" s="247">
        <f>IF(N2071="základní",J2071,0)</f>
        <v>0</v>
      </c>
      <c r="BF2071" s="247">
        <f>IF(N2071="snížená",J2071,0)</f>
        <v>0</v>
      </c>
      <c r="BG2071" s="247">
        <f>IF(N2071="zákl. přenesená",J2071,0)</f>
        <v>0</v>
      </c>
      <c r="BH2071" s="247">
        <f>IF(N2071="sníž. přenesená",J2071,0)</f>
        <v>0</v>
      </c>
      <c r="BI2071" s="247">
        <f>IF(N2071="nulová",J2071,0)</f>
        <v>0</v>
      </c>
      <c r="BJ2071" s="25" t="s">
        <v>83</v>
      </c>
      <c r="BK2071" s="247">
        <f>ROUND(I2071*H2071,2)</f>
        <v>0</v>
      </c>
      <c r="BL2071" s="25" t="s">
        <v>284</v>
      </c>
      <c r="BM2071" s="25" t="s">
        <v>2714</v>
      </c>
    </row>
    <row r="2072" s="12" customFormat="1">
      <c r="B2072" s="251"/>
      <c r="C2072" s="252"/>
      <c r="D2072" s="248" t="s">
        <v>195</v>
      </c>
      <c r="E2072" s="253" t="s">
        <v>21</v>
      </c>
      <c r="F2072" s="254" t="s">
        <v>2715</v>
      </c>
      <c r="G2072" s="252"/>
      <c r="H2072" s="255">
        <v>1.5</v>
      </c>
      <c r="I2072" s="256"/>
      <c r="J2072" s="252"/>
      <c r="K2072" s="252"/>
      <c r="L2072" s="257"/>
      <c r="M2072" s="258"/>
      <c r="N2072" s="259"/>
      <c r="O2072" s="259"/>
      <c r="P2072" s="259"/>
      <c r="Q2072" s="259"/>
      <c r="R2072" s="259"/>
      <c r="S2072" s="259"/>
      <c r="T2072" s="260"/>
      <c r="AT2072" s="261" t="s">
        <v>195</v>
      </c>
      <c r="AU2072" s="261" t="s">
        <v>85</v>
      </c>
      <c r="AV2072" s="12" t="s">
        <v>85</v>
      </c>
      <c r="AW2072" s="12" t="s">
        <v>39</v>
      </c>
      <c r="AX2072" s="12" t="s">
        <v>83</v>
      </c>
      <c r="AY2072" s="261" t="s">
        <v>184</v>
      </c>
    </row>
    <row r="2073" s="1" customFormat="1" ht="25.5" customHeight="1">
      <c r="B2073" s="47"/>
      <c r="C2073" s="236" t="s">
        <v>2716</v>
      </c>
      <c r="D2073" s="236" t="s">
        <v>186</v>
      </c>
      <c r="E2073" s="237" t="s">
        <v>2717</v>
      </c>
      <c r="F2073" s="238" t="s">
        <v>2718</v>
      </c>
      <c r="G2073" s="239" t="s">
        <v>370</v>
      </c>
      <c r="H2073" s="240">
        <v>8</v>
      </c>
      <c r="I2073" s="241"/>
      <c r="J2073" s="242">
        <f>ROUND(I2073*H2073,2)</f>
        <v>0</v>
      </c>
      <c r="K2073" s="238" t="s">
        <v>190</v>
      </c>
      <c r="L2073" s="73"/>
      <c r="M2073" s="243" t="s">
        <v>21</v>
      </c>
      <c r="N2073" s="244" t="s">
        <v>47</v>
      </c>
      <c r="O2073" s="48"/>
      <c r="P2073" s="245">
        <f>O2073*H2073</f>
        <v>0</v>
      </c>
      <c r="Q2073" s="245">
        <v>0.00297</v>
      </c>
      <c r="R2073" s="245">
        <f>Q2073*H2073</f>
        <v>0.02376</v>
      </c>
      <c r="S2073" s="245">
        <v>0</v>
      </c>
      <c r="T2073" s="246">
        <f>S2073*H2073</f>
        <v>0</v>
      </c>
      <c r="AR2073" s="25" t="s">
        <v>284</v>
      </c>
      <c r="AT2073" s="25" t="s">
        <v>186</v>
      </c>
      <c r="AU2073" s="25" t="s">
        <v>85</v>
      </c>
      <c r="AY2073" s="25" t="s">
        <v>184</v>
      </c>
      <c r="BE2073" s="247">
        <f>IF(N2073="základní",J2073,0)</f>
        <v>0</v>
      </c>
      <c r="BF2073" s="247">
        <f>IF(N2073="snížená",J2073,0)</f>
        <v>0</v>
      </c>
      <c r="BG2073" s="247">
        <f>IF(N2073="zákl. přenesená",J2073,0)</f>
        <v>0</v>
      </c>
      <c r="BH2073" s="247">
        <f>IF(N2073="sníž. přenesená",J2073,0)</f>
        <v>0</v>
      </c>
      <c r="BI2073" s="247">
        <f>IF(N2073="nulová",J2073,0)</f>
        <v>0</v>
      </c>
      <c r="BJ2073" s="25" t="s">
        <v>83</v>
      </c>
      <c r="BK2073" s="247">
        <f>ROUND(I2073*H2073,2)</f>
        <v>0</v>
      </c>
      <c r="BL2073" s="25" t="s">
        <v>284</v>
      </c>
      <c r="BM2073" s="25" t="s">
        <v>2719</v>
      </c>
    </row>
    <row r="2074" s="1" customFormat="1">
      <c r="B2074" s="47"/>
      <c r="C2074" s="75"/>
      <c r="D2074" s="248" t="s">
        <v>193</v>
      </c>
      <c r="E2074" s="75"/>
      <c r="F2074" s="249" t="s">
        <v>2720</v>
      </c>
      <c r="G2074" s="75"/>
      <c r="H2074" s="75"/>
      <c r="I2074" s="204"/>
      <c r="J2074" s="75"/>
      <c r="K2074" s="75"/>
      <c r="L2074" s="73"/>
      <c r="M2074" s="250"/>
      <c r="N2074" s="48"/>
      <c r="O2074" s="48"/>
      <c r="P2074" s="48"/>
      <c r="Q2074" s="48"/>
      <c r="R2074" s="48"/>
      <c r="S2074" s="48"/>
      <c r="T2074" s="96"/>
      <c r="AT2074" s="25" t="s">
        <v>193</v>
      </c>
      <c r="AU2074" s="25" t="s">
        <v>85</v>
      </c>
    </row>
    <row r="2075" s="12" customFormat="1">
      <c r="B2075" s="251"/>
      <c r="C2075" s="252"/>
      <c r="D2075" s="248" t="s">
        <v>195</v>
      </c>
      <c r="E2075" s="253" t="s">
        <v>21</v>
      </c>
      <c r="F2075" s="254" t="s">
        <v>2721</v>
      </c>
      <c r="G2075" s="252"/>
      <c r="H2075" s="255">
        <v>8</v>
      </c>
      <c r="I2075" s="256"/>
      <c r="J2075" s="252"/>
      <c r="K2075" s="252"/>
      <c r="L2075" s="257"/>
      <c r="M2075" s="258"/>
      <c r="N2075" s="259"/>
      <c r="O2075" s="259"/>
      <c r="P2075" s="259"/>
      <c r="Q2075" s="259"/>
      <c r="R2075" s="259"/>
      <c r="S2075" s="259"/>
      <c r="T2075" s="260"/>
      <c r="AT2075" s="261" t="s">
        <v>195</v>
      </c>
      <c r="AU2075" s="261" t="s">
        <v>85</v>
      </c>
      <c r="AV2075" s="12" t="s">
        <v>85</v>
      </c>
      <c r="AW2075" s="12" t="s">
        <v>39</v>
      </c>
      <c r="AX2075" s="12" t="s">
        <v>83</v>
      </c>
      <c r="AY2075" s="261" t="s">
        <v>184</v>
      </c>
    </row>
    <row r="2076" s="1" customFormat="1" ht="25.5" customHeight="1">
      <c r="B2076" s="47"/>
      <c r="C2076" s="236" t="s">
        <v>2722</v>
      </c>
      <c r="D2076" s="236" t="s">
        <v>186</v>
      </c>
      <c r="E2076" s="237" t="s">
        <v>2723</v>
      </c>
      <c r="F2076" s="238" t="s">
        <v>2724</v>
      </c>
      <c r="G2076" s="239" t="s">
        <v>370</v>
      </c>
      <c r="H2076" s="240">
        <v>60</v>
      </c>
      <c r="I2076" s="241"/>
      <c r="J2076" s="242">
        <f>ROUND(I2076*H2076,2)</f>
        <v>0</v>
      </c>
      <c r="K2076" s="238" t="s">
        <v>21</v>
      </c>
      <c r="L2076" s="73"/>
      <c r="M2076" s="243" t="s">
        <v>21</v>
      </c>
      <c r="N2076" s="244" t="s">
        <v>47</v>
      </c>
      <c r="O2076" s="48"/>
      <c r="P2076" s="245">
        <f>O2076*H2076</f>
        <v>0</v>
      </c>
      <c r="Q2076" s="245">
        <v>0.0020100000000000001</v>
      </c>
      <c r="R2076" s="245">
        <f>Q2076*H2076</f>
        <v>0.1206</v>
      </c>
      <c r="S2076" s="245">
        <v>0</v>
      </c>
      <c r="T2076" s="246">
        <f>S2076*H2076</f>
        <v>0</v>
      </c>
      <c r="AR2076" s="25" t="s">
        <v>284</v>
      </c>
      <c r="AT2076" s="25" t="s">
        <v>186</v>
      </c>
      <c r="AU2076" s="25" t="s">
        <v>85</v>
      </c>
      <c r="AY2076" s="25" t="s">
        <v>184</v>
      </c>
      <c r="BE2076" s="247">
        <f>IF(N2076="základní",J2076,0)</f>
        <v>0</v>
      </c>
      <c r="BF2076" s="247">
        <f>IF(N2076="snížená",J2076,0)</f>
        <v>0</v>
      </c>
      <c r="BG2076" s="247">
        <f>IF(N2076="zákl. přenesená",J2076,0)</f>
        <v>0</v>
      </c>
      <c r="BH2076" s="247">
        <f>IF(N2076="sníž. přenesená",J2076,0)</f>
        <v>0</v>
      </c>
      <c r="BI2076" s="247">
        <f>IF(N2076="nulová",J2076,0)</f>
        <v>0</v>
      </c>
      <c r="BJ2076" s="25" t="s">
        <v>83</v>
      </c>
      <c r="BK2076" s="247">
        <f>ROUND(I2076*H2076,2)</f>
        <v>0</v>
      </c>
      <c r="BL2076" s="25" t="s">
        <v>284</v>
      </c>
      <c r="BM2076" s="25" t="s">
        <v>2725</v>
      </c>
    </row>
    <row r="2077" s="12" customFormat="1">
      <c r="B2077" s="251"/>
      <c r="C2077" s="252"/>
      <c r="D2077" s="248" t="s">
        <v>195</v>
      </c>
      <c r="E2077" s="253" t="s">
        <v>21</v>
      </c>
      <c r="F2077" s="254" t="s">
        <v>2726</v>
      </c>
      <c r="G2077" s="252"/>
      <c r="H2077" s="255">
        <v>60</v>
      </c>
      <c r="I2077" s="256"/>
      <c r="J2077" s="252"/>
      <c r="K2077" s="252"/>
      <c r="L2077" s="257"/>
      <c r="M2077" s="258"/>
      <c r="N2077" s="259"/>
      <c r="O2077" s="259"/>
      <c r="P2077" s="259"/>
      <c r="Q2077" s="259"/>
      <c r="R2077" s="259"/>
      <c r="S2077" s="259"/>
      <c r="T2077" s="260"/>
      <c r="AT2077" s="261" t="s">
        <v>195</v>
      </c>
      <c r="AU2077" s="261" t="s">
        <v>85</v>
      </c>
      <c r="AV2077" s="12" t="s">
        <v>85</v>
      </c>
      <c r="AW2077" s="12" t="s">
        <v>39</v>
      </c>
      <c r="AX2077" s="12" t="s">
        <v>83</v>
      </c>
      <c r="AY2077" s="261" t="s">
        <v>184</v>
      </c>
    </row>
    <row r="2078" s="1" customFormat="1" ht="25.5" customHeight="1">
      <c r="B2078" s="47"/>
      <c r="C2078" s="236" t="s">
        <v>2727</v>
      </c>
      <c r="D2078" s="236" t="s">
        <v>186</v>
      </c>
      <c r="E2078" s="237" t="s">
        <v>2728</v>
      </c>
      <c r="F2078" s="238" t="s">
        <v>2729</v>
      </c>
      <c r="G2078" s="239" t="s">
        <v>315</v>
      </c>
      <c r="H2078" s="240">
        <v>7.2000000000000002</v>
      </c>
      <c r="I2078" s="241"/>
      <c r="J2078" s="242">
        <f>ROUND(I2078*H2078,2)</f>
        <v>0</v>
      </c>
      <c r="K2078" s="238" t="s">
        <v>190</v>
      </c>
      <c r="L2078" s="73"/>
      <c r="M2078" s="243" t="s">
        <v>21</v>
      </c>
      <c r="N2078" s="244" t="s">
        <v>47</v>
      </c>
      <c r="O2078" s="48"/>
      <c r="P2078" s="245">
        <f>O2078*H2078</f>
        <v>0</v>
      </c>
      <c r="Q2078" s="245">
        <v>0.0058399999999999997</v>
      </c>
      <c r="R2078" s="245">
        <f>Q2078*H2078</f>
        <v>0.042048000000000002</v>
      </c>
      <c r="S2078" s="245">
        <v>0</v>
      </c>
      <c r="T2078" s="246">
        <f>S2078*H2078</f>
        <v>0</v>
      </c>
      <c r="AR2078" s="25" t="s">
        <v>284</v>
      </c>
      <c r="AT2078" s="25" t="s">
        <v>186</v>
      </c>
      <c r="AU2078" s="25" t="s">
        <v>85</v>
      </c>
      <c r="AY2078" s="25" t="s">
        <v>184</v>
      </c>
      <c r="BE2078" s="247">
        <f>IF(N2078="základní",J2078,0)</f>
        <v>0</v>
      </c>
      <c r="BF2078" s="247">
        <f>IF(N2078="snížená",J2078,0)</f>
        <v>0</v>
      </c>
      <c r="BG2078" s="247">
        <f>IF(N2078="zákl. přenesená",J2078,0)</f>
        <v>0</v>
      </c>
      <c r="BH2078" s="247">
        <f>IF(N2078="sníž. přenesená",J2078,0)</f>
        <v>0</v>
      </c>
      <c r="BI2078" s="247">
        <f>IF(N2078="nulová",J2078,0)</f>
        <v>0</v>
      </c>
      <c r="BJ2078" s="25" t="s">
        <v>83</v>
      </c>
      <c r="BK2078" s="247">
        <f>ROUND(I2078*H2078,2)</f>
        <v>0</v>
      </c>
      <c r="BL2078" s="25" t="s">
        <v>284</v>
      </c>
      <c r="BM2078" s="25" t="s">
        <v>2730</v>
      </c>
    </row>
    <row r="2079" s="1" customFormat="1">
      <c r="B2079" s="47"/>
      <c r="C2079" s="75"/>
      <c r="D2079" s="248" t="s">
        <v>193</v>
      </c>
      <c r="E2079" s="75"/>
      <c r="F2079" s="249" t="s">
        <v>2731</v>
      </c>
      <c r="G2079" s="75"/>
      <c r="H2079" s="75"/>
      <c r="I2079" s="204"/>
      <c r="J2079" s="75"/>
      <c r="K2079" s="75"/>
      <c r="L2079" s="73"/>
      <c r="M2079" s="250"/>
      <c r="N2079" s="48"/>
      <c r="O2079" s="48"/>
      <c r="P2079" s="48"/>
      <c r="Q2079" s="48"/>
      <c r="R2079" s="48"/>
      <c r="S2079" s="48"/>
      <c r="T2079" s="96"/>
      <c r="AT2079" s="25" t="s">
        <v>193</v>
      </c>
      <c r="AU2079" s="25" t="s">
        <v>85</v>
      </c>
    </row>
    <row r="2080" s="12" customFormat="1">
      <c r="B2080" s="251"/>
      <c r="C2080" s="252"/>
      <c r="D2080" s="248" t="s">
        <v>195</v>
      </c>
      <c r="E2080" s="253" t="s">
        <v>21</v>
      </c>
      <c r="F2080" s="254" t="s">
        <v>2699</v>
      </c>
      <c r="G2080" s="252"/>
      <c r="H2080" s="255">
        <v>4</v>
      </c>
      <c r="I2080" s="256"/>
      <c r="J2080" s="252"/>
      <c r="K2080" s="252"/>
      <c r="L2080" s="257"/>
      <c r="M2080" s="258"/>
      <c r="N2080" s="259"/>
      <c r="O2080" s="259"/>
      <c r="P2080" s="259"/>
      <c r="Q2080" s="259"/>
      <c r="R2080" s="259"/>
      <c r="S2080" s="259"/>
      <c r="T2080" s="260"/>
      <c r="AT2080" s="261" t="s">
        <v>195</v>
      </c>
      <c r="AU2080" s="261" t="s">
        <v>85</v>
      </c>
      <c r="AV2080" s="12" t="s">
        <v>85</v>
      </c>
      <c r="AW2080" s="12" t="s">
        <v>39</v>
      </c>
      <c r="AX2080" s="12" t="s">
        <v>76</v>
      </c>
      <c r="AY2080" s="261" t="s">
        <v>184</v>
      </c>
    </row>
    <row r="2081" s="12" customFormat="1">
      <c r="B2081" s="251"/>
      <c r="C2081" s="252"/>
      <c r="D2081" s="248" t="s">
        <v>195</v>
      </c>
      <c r="E2081" s="253" t="s">
        <v>21</v>
      </c>
      <c r="F2081" s="254" t="s">
        <v>2732</v>
      </c>
      <c r="G2081" s="252"/>
      <c r="H2081" s="255">
        <v>3.2000000000000002</v>
      </c>
      <c r="I2081" s="256"/>
      <c r="J2081" s="252"/>
      <c r="K2081" s="252"/>
      <c r="L2081" s="257"/>
      <c r="M2081" s="258"/>
      <c r="N2081" s="259"/>
      <c r="O2081" s="259"/>
      <c r="P2081" s="259"/>
      <c r="Q2081" s="259"/>
      <c r="R2081" s="259"/>
      <c r="S2081" s="259"/>
      <c r="T2081" s="260"/>
      <c r="AT2081" s="261" t="s">
        <v>195</v>
      </c>
      <c r="AU2081" s="261" t="s">
        <v>85</v>
      </c>
      <c r="AV2081" s="12" t="s">
        <v>85</v>
      </c>
      <c r="AW2081" s="12" t="s">
        <v>39</v>
      </c>
      <c r="AX2081" s="12" t="s">
        <v>76</v>
      </c>
      <c r="AY2081" s="261" t="s">
        <v>184</v>
      </c>
    </row>
    <row r="2082" s="14" customFormat="1">
      <c r="B2082" s="272"/>
      <c r="C2082" s="273"/>
      <c r="D2082" s="248" t="s">
        <v>195</v>
      </c>
      <c r="E2082" s="274" t="s">
        <v>21</v>
      </c>
      <c r="F2082" s="275" t="s">
        <v>211</v>
      </c>
      <c r="G2082" s="273"/>
      <c r="H2082" s="276">
        <v>7.2000000000000002</v>
      </c>
      <c r="I2082" s="277"/>
      <c r="J2082" s="273"/>
      <c r="K2082" s="273"/>
      <c r="L2082" s="278"/>
      <c r="M2082" s="279"/>
      <c r="N2082" s="280"/>
      <c r="O2082" s="280"/>
      <c r="P2082" s="280"/>
      <c r="Q2082" s="280"/>
      <c r="R2082" s="280"/>
      <c r="S2082" s="280"/>
      <c r="T2082" s="281"/>
      <c r="AT2082" s="282" t="s">
        <v>195</v>
      </c>
      <c r="AU2082" s="282" t="s">
        <v>85</v>
      </c>
      <c r="AV2082" s="14" t="s">
        <v>191</v>
      </c>
      <c r="AW2082" s="14" t="s">
        <v>39</v>
      </c>
      <c r="AX2082" s="14" t="s">
        <v>83</v>
      </c>
      <c r="AY2082" s="282" t="s">
        <v>184</v>
      </c>
    </row>
    <row r="2083" s="1" customFormat="1" ht="38.25" customHeight="1">
      <c r="B2083" s="47"/>
      <c r="C2083" s="236" t="s">
        <v>2733</v>
      </c>
      <c r="D2083" s="236" t="s">
        <v>186</v>
      </c>
      <c r="E2083" s="237" t="s">
        <v>2734</v>
      </c>
      <c r="F2083" s="238" t="s">
        <v>2735</v>
      </c>
      <c r="G2083" s="239" t="s">
        <v>189</v>
      </c>
      <c r="H2083" s="240">
        <v>3</v>
      </c>
      <c r="I2083" s="241"/>
      <c r="J2083" s="242">
        <f>ROUND(I2083*H2083,2)</f>
        <v>0</v>
      </c>
      <c r="K2083" s="238" t="s">
        <v>190</v>
      </c>
      <c r="L2083" s="73"/>
      <c r="M2083" s="243" t="s">
        <v>21</v>
      </c>
      <c r="N2083" s="244" t="s">
        <v>47</v>
      </c>
      <c r="O2083" s="48"/>
      <c r="P2083" s="245">
        <f>O2083*H2083</f>
        <v>0</v>
      </c>
      <c r="Q2083" s="245">
        <v>0.0025400000000000002</v>
      </c>
      <c r="R2083" s="245">
        <f>Q2083*H2083</f>
        <v>0.00762</v>
      </c>
      <c r="S2083" s="245">
        <v>0</v>
      </c>
      <c r="T2083" s="246">
        <f>S2083*H2083</f>
        <v>0</v>
      </c>
      <c r="AR2083" s="25" t="s">
        <v>284</v>
      </c>
      <c r="AT2083" s="25" t="s">
        <v>186</v>
      </c>
      <c r="AU2083" s="25" t="s">
        <v>85</v>
      </c>
      <c r="AY2083" s="25" t="s">
        <v>184</v>
      </c>
      <c r="BE2083" s="247">
        <f>IF(N2083="základní",J2083,0)</f>
        <v>0</v>
      </c>
      <c r="BF2083" s="247">
        <f>IF(N2083="snížená",J2083,0)</f>
        <v>0</v>
      </c>
      <c r="BG2083" s="247">
        <f>IF(N2083="zákl. přenesená",J2083,0)</f>
        <v>0</v>
      </c>
      <c r="BH2083" s="247">
        <f>IF(N2083="sníž. přenesená",J2083,0)</f>
        <v>0</v>
      </c>
      <c r="BI2083" s="247">
        <f>IF(N2083="nulová",J2083,0)</f>
        <v>0</v>
      </c>
      <c r="BJ2083" s="25" t="s">
        <v>83</v>
      </c>
      <c r="BK2083" s="247">
        <f>ROUND(I2083*H2083,2)</f>
        <v>0</v>
      </c>
      <c r="BL2083" s="25" t="s">
        <v>284</v>
      </c>
      <c r="BM2083" s="25" t="s">
        <v>2736</v>
      </c>
    </row>
    <row r="2084" s="12" customFormat="1">
      <c r="B2084" s="251"/>
      <c r="C2084" s="252"/>
      <c r="D2084" s="248" t="s">
        <v>195</v>
      </c>
      <c r="E2084" s="253" t="s">
        <v>21</v>
      </c>
      <c r="F2084" s="254" t="s">
        <v>2737</v>
      </c>
      <c r="G2084" s="252"/>
      <c r="H2084" s="255">
        <v>3</v>
      </c>
      <c r="I2084" s="256"/>
      <c r="J2084" s="252"/>
      <c r="K2084" s="252"/>
      <c r="L2084" s="257"/>
      <c r="M2084" s="258"/>
      <c r="N2084" s="259"/>
      <c r="O2084" s="259"/>
      <c r="P2084" s="259"/>
      <c r="Q2084" s="259"/>
      <c r="R2084" s="259"/>
      <c r="S2084" s="259"/>
      <c r="T2084" s="260"/>
      <c r="AT2084" s="261" t="s">
        <v>195</v>
      </c>
      <c r="AU2084" s="261" t="s">
        <v>85</v>
      </c>
      <c r="AV2084" s="12" t="s">
        <v>85</v>
      </c>
      <c r="AW2084" s="12" t="s">
        <v>39</v>
      </c>
      <c r="AX2084" s="12" t="s">
        <v>83</v>
      </c>
      <c r="AY2084" s="261" t="s">
        <v>184</v>
      </c>
    </row>
    <row r="2085" s="1" customFormat="1" ht="38.25" customHeight="1">
      <c r="B2085" s="47"/>
      <c r="C2085" s="236" t="s">
        <v>2738</v>
      </c>
      <c r="D2085" s="236" t="s">
        <v>186</v>
      </c>
      <c r="E2085" s="237" t="s">
        <v>2739</v>
      </c>
      <c r="F2085" s="238" t="s">
        <v>2740</v>
      </c>
      <c r="G2085" s="239" t="s">
        <v>189</v>
      </c>
      <c r="H2085" s="240">
        <v>2</v>
      </c>
      <c r="I2085" s="241"/>
      <c r="J2085" s="242">
        <f>ROUND(I2085*H2085,2)</f>
        <v>0</v>
      </c>
      <c r="K2085" s="238" t="s">
        <v>21</v>
      </c>
      <c r="L2085" s="73"/>
      <c r="M2085" s="243" t="s">
        <v>21</v>
      </c>
      <c r="N2085" s="244" t="s">
        <v>47</v>
      </c>
      <c r="O2085" s="48"/>
      <c r="P2085" s="245">
        <f>O2085*H2085</f>
        <v>0</v>
      </c>
      <c r="Q2085" s="245">
        <v>0.00462</v>
      </c>
      <c r="R2085" s="245">
        <f>Q2085*H2085</f>
        <v>0.0092399999999999999</v>
      </c>
      <c r="S2085" s="245">
        <v>0</v>
      </c>
      <c r="T2085" s="246">
        <f>S2085*H2085</f>
        <v>0</v>
      </c>
      <c r="AR2085" s="25" t="s">
        <v>284</v>
      </c>
      <c r="AT2085" s="25" t="s">
        <v>186</v>
      </c>
      <c r="AU2085" s="25" t="s">
        <v>85</v>
      </c>
      <c r="AY2085" s="25" t="s">
        <v>184</v>
      </c>
      <c r="BE2085" s="247">
        <f>IF(N2085="základní",J2085,0)</f>
        <v>0</v>
      </c>
      <c r="BF2085" s="247">
        <f>IF(N2085="snížená",J2085,0)</f>
        <v>0</v>
      </c>
      <c r="BG2085" s="247">
        <f>IF(N2085="zákl. přenesená",J2085,0)</f>
        <v>0</v>
      </c>
      <c r="BH2085" s="247">
        <f>IF(N2085="sníž. přenesená",J2085,0)</f>
        <v>0</v>
      </c>
      <c r="BI2085" s="247">
        <f>IF(N2085="nulová",J2085,0)</f>
        <v>0</v>
      </c>
      <c r="BJ2085" s="25" t="s">
        <v>83</v>
      </c>
      <c r="BK2085" s="247">
        <f>ROUND(I2085*H2085,2)</f>
        <v>0</v>
      </c>
      <c r="BL2085" s="25" t="s">
        <v>284</v>
      </c>
      <c r="BM2085" s="25" t="s">
        <v>2741</v>
      </c>
    </row>
    <row r="2086" s="12" customFormat="1">
      <c r="B2086" s="251"/>
      <c r="C2086" s="252"/>
      <c r="D2086" s="248" t="s">
        <v>195</v>
      </c>
      <c r="E2086" s="253" t="s">
        <v>21</v>
      </c>
      <c r="F2086" s="254" t="s">
        <v>2742</v>
      </c>
      <c r="G2086" s="252"/>
      <c r="H2086" s="255">
        <v>2</v>
      </c>
      <c r="I2086" s="256"/>
      <c r="J2086" s="252"/>
      <c r="K2086" s="252"/>
      <c r="L2086" s="257"/>
      <c r="M2086" s="258"/>
      <c r="N2086" s="259"/>
      <c r="O2086" s="259"/>
      <c r="P2086" s="259"/>
      <c r="Q2086" s="259"/>
      <c r="R2086" s="259"/>
      <c r="S2086" s="259"/>
      <c r="T2086" s="260"/>
      <c r="AT2086" s="261" t="s">
        <v>195</v>
      </c>
      <c r="AU2086" s="261" t="s">
        <v>85</v>
      </c>
      <c r="AV2086" s="12" t="s">
        <v>85</v>
      </c>
      <c r="AW2086" s="12" t="s">
        <v>39</v>
      </c>
      <c r="AX2086" s="12" t="s">
        <v>83</v>
      </c>
      <c r="AY2086" s="261" t="s">
        <v>184</v>
      </c>
    </row>
    <row r="2087" s="1" customFormat="1" ht="25.5" customHeight="1">
      <c r="B2087" s="47"/>
      <c r="C2087" s="236" t="s">
        <v>2743</v>
      </c>
      <c r="D2087" s="236" t="s">
        <v>186</v>
      </c>
      <c r="E2087" s="237" t="s">
        <v>2744</v>
      </c>
      <c r="F2087" s="238" t="s">
        <v>2745</v>
      </c>
      <c r="G2087" s="239" t="s">
        <v>370</v>
      </c>
      <c r="H2087" s="240">
        <v>60.5</v>
      </c>
      <c r="I2087" s="241"/>
      <c r="J2087" s="242">
        <f>ROUND(I2087*H2087,2)</f>
        <v>0</v>
      </c>
      <c r="K2087" s="238" t="s">
        <v>190</v>
      </c>
      <c r="L2087" s="73"/>
      <c r="M2087" s="243" t="s">
        <v>21</v>
      </c>
      <c r="N2087" s="244" t="s">
        <v>47</v>
      </c>
      <c r="O2087" s="48"/>
      <c r="P2087" s="245">
        <f>O2087*H2087</f>
        <v>0</v>
      </c>
      <c r="Q2087" s="245">
        <v>0.0028600000000000001</v>
      </c>
      <c r="R2087" s="245">
        <f>Q2087*H2087</f>
        <v>0.17303000000000002</v>
      </c>
      <c r="S2087" s="245">
        <v>0</v>
      </c>
      <c r="T2087" s="246">
        <f>S2087*H2087</f>
        <v>0</v>
      </c>
      <c r="AR2087" s="25" t="s">
        <v>284</v>
      </c>
      <c r="AT2087" s="25" t="s">
        <v>186</v>
      </c>
      <c r="AU2087" s="25" t="s">
        <v>85</v>
      </c>
      <c r="AY2087" s="25" t="s">
        <v>184</v>
      </c>
      <c r="BE2087" s="247">
        <f>IF(N2087="základní",J2087,0)</f>
        <v>0</v>
      </c>
      <c r="BF2087" s="247">
        <f>IF(N2087="snížená",J2087,0)</f>
        <v>0</v>
      </c>
      <c r="BG2087" s="247">
        <f>IF(N2087="zákl. přenesená",J2087,0)</f>
        <v>0</v>
      </c>
      <c r="BH2087" s="247">
        <f>IF(N2087="sníž. přenesená",J2087,0)</f>
        <v>0</v>
      </c>
      <c r="BI2087" s="247">
        <f>IF(N2087="nulová",J2087,0)</f>
        <v>0</v>
      </c>
      <c r="BJ2087" s="25" t="s">
        <v>83</v>
      </c>
      <c r="BK2087" s="247">
        <f>ROUND(I2087*H2087,2)</f>
        <v>0</v>
      </c>
      <c r="BL2087" s="25" t="s">
        <v>284</v>
      </c>
      <c r="BM2087" s="25" t="s">
        <v>2746</v>
      </c>
    </row>
    <row r="2088" s="12" customFormat="1">
      <c r="B2088" s="251"/>
      <c r="C2088" s="252"/>
      <c r="D2088" s="248" t="s">
        <v>195</v>
      </c>
      <c r="E2088" s="253" t="s">
        <v>21</v>
      </c>
      <c r="F2088" s="254" t="s">
        <v>2747</v>
      </c>
      <c r="G2088" s="252"/>
      <c r="H2088" s="255">
        <v>47.5</v>
      </c>
      <c r="I2088" s="256"/>
      <c r="J2088" s="252"/>
      <c r="K2088" s="252"/>
      <c r="L2088" s="257"/>
      <c r="M2088" s="258"/>
      <c r="N2088" s="259"/>
      <c r="O2088" s="259"/>
      <c r="P2088" s="259"/>
      <c r="Q2088" s="259"/>
      <c r="R2088" s="259"/>
      <c r="S2088" s="259"/>
      <c r="T2088" s="260"/>
      <c r="AT2088" s="261" t="s">
        <v>195</v>
      </c>
      <c r="AU2088" s="261" t="s">
        <v>85</v>
      </c>
      <c r="AV2088" s="12" t="s">
        <v>85</v>
      </c>
      <c r="AW2088" s="12" t="s">
        <v>39</v>
      </c>
      <c r="AX2088" s="12" t="s">
        <v>76</v>
      </c>
      <c r="AY2088" s="261" t="s">
        <v>184</v>
      </c>
    </row>
    <row r="2089" s="12" customFormat="1">
      <c r="B2089" s="251"/>
      <c r="C2089" s="252"/>
      <c r="D2089" s="248" t="s">
        <v>195</v>
      </c>
      <c r="E2089" s="253" t="s">
        <v>21</v>
      </c>
      <c r="F2089" s="254" t="s">
        <v>2748</v>
      </c>
      <c r="G2089" s="252"/>
      <c r="H2089" s="255">
        <v>13</v>
      </c>
      <c r="I2089" s="256"/>
      <c r="J2089" s="252"/>
      <c r="K2089" s="252"/>
      <c r="L2089" s="257"/>
      <c r="M2089" s="258"/>
      <c r="N2089" s="259"/>
      <c r="O2089" s="259"/>
      <c r="P2089" s="259"/>
      <c r="Q2089" s="259"/>
      <c r="R2089" s="259"/>
      <c r="S2089" s="259"/>
      <c r="T2089" s="260"/>
      <c r="AT2089" s="261" t="s">
        <v>195</v>
      </c>
      <c r="AU2089" s="261" t="s">
        <v>85</v>
      </c>
      <c r="AV2089" s="12" t="s">
        <v>85</v>
      </c>
      <c r="AW2089" s="12" t="s">
        <v>39</v>
      </c>
      <c r="AX2089" s="12" t="s">
        <v>76</v>
      </c>
      <c r="AY2089" s="261" t="s">
        <v>184</v>
      </c>
    </row>
    <row r="2090" s="14" customFormat="1">
      <c r="B2090" s="272"/>
      <c r="C2090" s="273"/>
      <c r="D2090" s="248" t="s">
        <v>195</v>
      </c>
      <c r="E2090" s="274" t="s">
        <v>21</v>
      </c>
      <c r="F2090" s="275" t="s">
        <v>211</v>
      </c>
      <c r="G2090" s="273"/>
      <c r="H2090" s="276">
        <v>60.5</v>
      </c>
      <c r="I2090" s="277"/>
      <c r="J2090" s="273"/>
      <c r="K2090" s="273"/>
      <c r="L2090" s="278"/>
      <c r="M2090" s="279"/>
      <c r="N2090" s="280"/>
      <c r="O2090" s="280"/>
      <c r="P2090" s="280"/>
      <c r="Q2090" s="280"/>
      <c r="R2090" s="280"/>
      <c r="S2090" s="280"/>
      <c r="T2090" s="281"/>
      <c r="AT2090" s="282" t="s">
        <v>195</v>
      </c>
      <c r="AU2090" s="282" t="s">
        <v>85</v>
      </c>
      <c r="AV2090" s="14" t="s">
        <v>191</v>
      </c>
      <c r="AW2090" s="14" t="s">
        <v>39</v>
      </c>
      <c r="AX2090" s="14" t="s">
        <v>83</v>
      </c>
      <c r="AY2090" s="282" t="s">
        <v>184</v>
      </c>
    </row>
    <row r="2091" s="1" customFormat="1" ht="25.5" customHeight="1">
      <c r="B2091" s="47"/>
      <c r="C2091" s="236" t="s">
        <v>2749</v>
      </c>
      <c r="D2091" s="236" t="s">
        <v>186</v>
      </c>
      <c r="E2091" s="237" t="s">
        <v>2750</v>
      </c>
      <c r="F2091" s="238" t="s">
        <v>2751</v>
      </c>
      <c r="G2091" s="239" t="s">
        <v>189</v>
      </c>
      <c r="H2091" s="240">
        <v>2</v>
      </c>
      <c r="I2091" s="241"/>
      <c r="J2091" s="242">
        <f>ROUND(I2091*H2091,2)</f>
        <v>0</v>
      </c>
      <c r="K2091" s="238" t="s">
        <v>190</v>
      </c>
      <c r="L2091" s="73"/>
      <c r="M2091" s="243" t="s">
        <v>21</v>
      </c>
      <c r="N2091" s="244" t="s">
        <v>47</v>
      </c>
      <c r="O2091" s="48"/>
      <c r="P2091" s="245">
        <f>O2091*H2091</f>
        <v>0</v>
      </c>
      <c r="Q2091" s="245">
        <v>0.00071000000000000002</v>
      </c>
      <c r="R2091" s="245">
        <f>Q2091*H2091</f>
        <v>0.00142</v>
      </c>
      <c r="S2091" s="245">
        <v>0</v>
      </c>
      <c r="T2091" s="246">
        <f>S2091*H2091</f>
        <v>0</v>
      </c>
      <c r="AR2091" s="25" t="s">
        <v>284</v>
      </c>
      <c r="AT2091" s="25" t="s">
        <v>186</v>
      </c>
      <c r="AU2091" s="25" t="s">
        <v>85</v>
      </c>
      <c r="AY2091" s="25" t="s">
        <v>184</v>
      </c>
      <c r="BE2091" s="247">
        <f>IF(N2091="základní",J2091,0)</f>
        <v>0</v>
      </c>
      <c r="BF2091" s="247">
        <f>IF(N2091="snížená",J2091,0)</f>
        <v>0</v>
      </c>
      <c r="BG2091" s="247">
        <f>IF(N2091="zákl. přenesená",J2091,0)</f>
        <v>0</v>
      </c>
      <c r="BH2091" s="247">
        <f>IF(N2091="sníž. přenesená",J2091,0)</f>
        <v>0</v>
      </c>
      <c r="BI2091" s="247">
        <f>IF(N2091="nulová",J2091,0)</f>
        <v>0</v>
      </c>
      <c r="BJ2091" s="25" t="s">
        <v>83</v>
      </c>
      <c r="BK2091" s="247">
        <f>ROUND(I2091*H2091,2)</f>
        <v>0</v>
      </c>
      <c r="BL2091" s="25" t="s">
        <v>284</v>
      </c>
      <c r="BM2091" s="25" t="s">
        <v>2752</v>
      </c>
    </row>
    <row r="2092" s="12" customFormat="1">
      <c r="B2092" s="251"/>
      <c r="C2092" s="252"/>
      <c r="D2092" s="248" t="s">
        <v>195</v>
      </c>
      <c r="E2092" s="253" t="s">
        <v>21</v>
      </c>
      <c r="F2092" s="254" t="s">
        <v>2753</v>
      </c>
      <c r="G2092" s="252"/>
      <c r="H2092" s="255">
        <v>2</v>
      </c>
      <c r="I2092" s="256"/>
      <c r="J2092" s="252"/>
      <c r="K2092" s="252"/>
      <c r="L2092" s="257"/>
      <c r="M2092" s="258"/>
      <c r="N2092" s="259"/>
      <c r="O2092" s="259"/>
      <c r="P2092" s="259"/>
      <c r="Q2092" s="259"/>
      <c r="R2092" s="259"/>
      <c r="S2092" s="259"/>
      <c r="T2092" s="260"/>
      <c r="AT2092" s="261" t="s">
        <v>195</v>
      </c>
      <c r="AU2092" s="261" t="s">
        <v>85</v>
      </c>
      <c r="AV2092" s="12" t="s">
        <v>85</v>
      </c>
      <c r="AW2092" s="12" t="s">
        <v>39</v>
      </c>
      <c r="AX2092" s="12" t="s">
        <v>83</v>
      </c>
      <c r="AY2092" s="261" t="s">
        <v>184</v>
      </c>
    </row>
    <row r="2093" s="1" customFormat="1" ht="25.5" customHeight="1">
      <c r="B2093" s="47"/>
      <c r="C2093" s="236" t="s">
        <v>2754</v>
      </c>
      <c r="D2093" s="236" t="s">
        <v>186</v>
      </c>
      <c r="E2093" s="237" t="s">
        <v>2755</v>
      </c>
      <c r="F2093" s="238" t="s">
        <v>2756</v>
      </c>
      <c r="G2093" s="239" t="s">
        <v>189</v>
      </c>
      <c r="H2093" s="240">
        <v>8</v>
      </c>
      <c r="I2093" s="241"/>
      <c r="J2093" s="242">
        <f>ROUND(I2093*H2093,2)</f>
        <v>0</v>
      </c>
      <c r="K2093" s="238" t="s">
        <v>190</v>
      </c>
      <c r="L2093" s="73"/>
      <c r="M2093" s="243" t="s">
        <v>21</v>
      </c>
      <c r="N2093" s="244" t="s">
        <v>47</v>
      </c>
      <c r="O2093" s="48"/>
      <c r="P2093" s="245">
        <f>O2093*H2093</f>
        <v>0</v>
      </c>
      <c r="Q2093" s="245">
        <v>0.00048000000000000001</v>
      </c>
      <c r="R2093" s="245">
        <f>Q2093*H2093</f>
        <v>0.0038400000000000001</v>
      </c>
      <c r="S2093" s="245">
        <v>0</v>
      </c>
      <c r="T2093" s="246">
        <f>S2093*H2093</f>
        <v>0</v>
      </c>
      <c r="AR2093" s="25" t="s">
        <v>284</v>
      </c>
      <c r="AT2093" s="25" t="s">
        <v>186</v>
      </c>
      <c r="AU2093" s="25" t="s">
        <v>85</v>
      </c>
      <c r="AY2093" s="25" t="s">
        <v>184</v>
      </c>
      <c r="BE2093" s="247">
        <f>IF(N2093="základní",J2093,0)</f>
        <v>0</v>
      </c>
      <c r="BF2093" s="247">
        <f>IF(N2093="snížená",J2093,0)</f>
        <v>0</v>
      </c>
      <c r="BG2093" s="247">
        <f>IF(N2093="zákl. přenesená",J2093,0)</f>
        <v>0</v>
      </c>
      <c r="BH2093" s="247">
        <f>IF(N2093="sníž. přenesená",J2093,0)</f>
        <v>0</v>
      </c>
      <c r="BI2093" s="247">
        <f>IF(N2093="nulová",J2093,0)</f>
        <v>0</v>
      </c>
      <c r="BJ2093" s="25" t="s">
        <v>83</v>
      </c>
      <c r="BK2093" s="247">
        <f>ROUND(I2093*H2093,2)</f>
        <v>0</v>
      </c>
      <c r="BL2093" s="25" t="s">
        <v>284</v>
      </c>
      <c r="BM2093" s="25" t="s">
        <v>2757</v>
      </c>
    </row>
    <row r="2094" s="12" customFormat="1">
      <c r="B2094" s="251"/>
      <c r="C2094" s="252"/>
      <c r="D2094" s="248" t="s">
        <v>195</v>
      </c>
      <c r="E2094" s="253" t="s">
        <v>21</v>
      </c>
      <c r="F2094" s="254" t="s">
        <v>2758</v>
      </c>
      <c r="G2094" s="252"/>
      <c r="H2094" s="255">
        <v>6</v>
      </c>
      <c r="I2094" s="256"/>
      <c r="J2094" s="252"/>
      <c r="K2094" s="252"/>
      <c r="L2094" s="257"/>
      <c r="M2094" s="258"/>
      <c r="N2094" s="259"/>
      <c r="O2094" s="259"/>
      <c r="P2094" s="259"/>
      <c r="Q2094" s="259"/>
      <c r="R2094" s="259"/>
      <c r="S2094" s="259"/>
      <c r="T2094" s="260"/>
      <c r="AT2094" s="261" t="s">
        <v>195</v>
      </c>
      <c r="AU2094" s="261" t="s">
        <v>85</v>
      </c>
      <c r="AV2094" s="12" t="s">
        <v>85</v>
      </c>
      <c r="AW2094" s="12" t="s">
        <v>39</v>
      </c>
      <c r="AX2094" s="12" t="s">
        <v>76</v>
      </c>
      <c r="AY2094" s="261" t="s">
        <v>184</v>
      </c>
    </row>
    <row r="2095" s="12" customFormat="1">
      <c r="B2095" s="251"/>
      <c r="C2095" s="252"/>
      <c r="D2095" s="248" t="s">
        <v>195</v>
      </c>
      <c r="E2095" s="253" t="s">
        <v>21</v>
      </c>
      <c r="F2095" s="254" t="s">
        <v>2759</v>
      </c>
      <c r="G2095" s="252"/>
      <c r="H2095" s="255">
        <v>2</v>
      </c>
      <c r="I2095" s="256"/>
      <c r="J2095" s="252"/>
      <c r="K2095" s="252"/>
      <c r="L2095" s="257"/>
      <c r="M2095" s="258"/>
      <c r="N2095" s="259"/>
      <c r="O2095" s="259"/>
      <c r="P2095" s="259"/>
      <c r="Q2095" s="259"/>
      <c r="R2095" s="259"/>
      <c r="S2095" s="259"/>
      <c r="T2095" s="260"/>
      <c r="AT2095" s="261" t="s">
        <v>195</v>
      </c>
      <c r="AU2095" s="261" t="s">
        <v>85</v>
      </c>
      <c r="AV2095" s="12" t="s">
        <v>85</v>
      </c>
      <c r="AW2095" s="12" t="s">
        <v>39</v>
      </c>
      <c r="AX2095" s="12" t="s">
        <v>76</v>
      </c>
      <c r="AY2095" s="261" t="s">
        <v>184</v>
      </c>
    </row>
    <row r="2096" s="14" customFormat="1">
      <c r="B2096" s="272"/>
      <c r="C2096" s="273"/>
      <c r="D2096" s="248" t="s">
        <v>195</v>
      </c>
      <c r="E2096" s="274" t="s">
        <v>21</v>
      </c>
      <c r="F2096" s="275" t="s">
        <v>211</v>
      </c>
      <c r="G2096" s="273"/>
      <c r="H2096" s="276">
        <v>8</v>
      </c>
      <c r="I2096" s="277"/>
      <c r="J2096" s="273"/>
      <c r="K2096" s="273"/>
      <c r="L2096" s="278"/>
      <c r="M2096" s="279"/>
      <c r="N2096" s="280"/>
      <c r="O2096" s="280"/>
      <c r="P2096" s="280"/>
      <c r="Q2096" s="280"/>
      <c r="R2096" s="280"/>
      <c r="S2096" s="280"/>
      <c r="T2096" s="281"/>
      <c r="AT2096" s="282" t="s">
        <v>195</v>
      </c>
      <c r="AU2096" s="282" t="s">
        <v>85</v>
      </c>
      <c r="AV2096" s="14" t="s">
        <v>191</v>
      </c>
      <c r="AW2096" s="14" t="s">
        <v>39</v>
      </c>
      <c r="AX2096" s="14" t="s">
        <v>83</v>
      </c>
      <c r="AY2096" s="282" t="s">
        <v>184</v>
      </c>
    </row>
    <row r="2097" s="1" customFormat="1" ht="25.5" customHeight="1">
      <c r="B2097" s="47"/>
      <c r="C2097" s="236" t="s">
        <v>2760</v>
      </c>
      <c r="D2097" s="236" t="s">
        <v>186</v>
      </c>
      <c r="E2097" s="237" t="s">
        <v>2761</v>
      </c>
      <c r="F2097" s="238" t="s">
        <v>2762</v>
      </c>
      <c r="G2097" s="239" t="s">
        <v>370</v>
      </c>
      <c r="H2097" s="240">
        <v>43.5</v>
      </c>
      <c r="I2097" s="241"/>
      <c r="J2097" s="242">
        <f>ROUND(I2097*H2097,2)</f>
        <v>0</v>
      </c>
      <c r="K2097" s="238" t="s">
        <v>190</v>
      </c>
      <c r="L2097" s="73"/>
      <c r="M2097" s="243" t="s">
        <v>21</v>
      </c>
      <c r="N2097" s="244" t="s">
        <v>47</v>
      </c>
      <c r="O2097" s="48"/>
      <c r="P2097" s="245">
        <f>O2097*H2097</f>
        <v>0</v>
      </c>
      <c r="Q2097" s="245">
        <v>0.0023600000000000001</v>
      </c>
      <c r="R2097" s="245">
        <f>Q2097*H2097</f>
        <v>0.10266</v>
      </c>
      <c r="S2097" s="245">
        <v>0</v>
      </c>
      <c r="T2097" s="246">
        <f>S2097*H2097</f>
        <v>0</v>
      </c>
      <c r="AR2097" s="25" t="s">
        <v>284</v>
      </c>
      <c r="AT2097" s="25" t="s">
        <v>186</v>
      </c>
      <c r="AU2097" s="25" t="s">
        <v>85</v>
      </c>
      <c r="AY2097" s="25" t="s">
        <v>184</v>
      </c>
      <c r="BE2097" s="247">
        <f>IF(N2097="základní",J2097,0)</f>
        <v>0</v>
      </c>
      <c r="BF2097" s="247">
        <f>IF(N2097="snížená",J2097,0)</f>
        <v>0</v>
      </c>
      <c r="BG2097" s="247">
        <f>IF(N2097="zákl. přenesená",J2097,0)</f>
        <v>0</v>
      </c>
      <c r="BH2097" s="247">
        <f>IF(N2097="sníž. přenesená",J2097,0)</f>
        <v>0</v>
      </c>
      <c r="BI2097" s="247">
        <f>IF(N2097="nulová",J2097,0)</f>
        <v>0</v>
      </c>
      <c r="BJ2097" s="25" t="s">
        <v>83</v>
      </c>
      <c r="BK2097" s="247">
        <f>ROUND(I2097*H2097,2)</f>
        <v>0</v>
      </c>
      <c r="BL2097" s="25" t="s">
        <v>284</v>
      </c>
      <c r="BM2097" s="25" t="s">
        <v>2763</v>
      </c>
    </row>
    <row r="2098" s="12" customFormat="1">
      <c r="B2098" s="251"/>
      <c r="C2098" s="252"/>
      <c r="D2098" s="248" t="s">
        <v>195</v>
      </c>
      <c r="E2098" s="253" t="s">
        <v>21</v>
      </c>
      <c r="F2098" s="254" t="s">
        <v>2764</v>
      </c>
      <c r="G2098" s="252"/>
      <c r="H2098" s="255">
        <v>37.5</v>
      </c>
      <c r="I2098" s="256"/>
      <c r="J2098" s="252"/>
      <c r="K2098" s="252"/>
      <c r="L2098" s="257"/>
      <c r="M2098" s="258"/>
      <c r="N2098" s="259"/>
      <c r="O2098" s="259"/>
      <c r="P2098" s="259"/>
      <c r="Q2098" s="259"/>
      <c r="R2098" s="259"/>
      <c r="S2098" s="259"/>
      <c r="T2098" s="260"/>
      <c r="AT2098" s="261" t="s">
        <v>195</v>
      </c>
      <c r="AU2098" s="261" t="s">
        <v>85</v>
      </c>
      <c r="AV2098" s="12" t="s">
        <v>85</v>
      </c>
      <c r="AW2098" s="12" t="s">
        <v>39</v>
      </c>
      <c r="AX2098" s="12" t="s">
        <v>76</v>
      </c>
      <c r="AY2098" s="261" t="s">
        <v>184</v>
      </c>
    </row>
    <row r="2099" s="12" customFormat="1">
      <c r="B2099" s="251"/>
      <c r="C2099" s="252"/>
      <c r="D2099" s="248" t="s">
        <v>195</v>
      </c>
      <c r="E2099" s="253" t="s">
        <v>21</v>
      </c>
      <c r="F2099" s="254" t="s">
        <v>2765</v>
      </c>
      <c r="G2099" s="252"/>
      <c r="H2099" s="255">
        <v>6</v>
      </c>
      <c r="I2099" s="256"/>
      <c r="J2099" s="252"/>
      <c r="K2099" s="252"/>
      <c r="L2099" s="257"/>
      <c r="M2099" s="258"/>
      <c r="N2099" s="259"/>
      <c r="O2099" s="259"/>
      <c r="P2099" s="259"/>
      <c r="Q2099" s="259"/>
      <c r="R2099" s="259"/>
      <c r="S2099" s="259"/>
      <c r="T2099" s="260"/>
      <c r="AT2099" s="261" t="s">
        <v>195</v>
      </c>
      <c r="AU2099" s="261" t="s">
        <v>85</v>
      </c>
      <c r="AV2099" s="12" t="s">
        <v>85</v>
      </c>
      <c r="AW2099" s="12" t="s">
        <v>39</v>
      </c>
      <c r="AX2099" s="12" t="s">
        <v>76</v>
      </c>
      <c r="AY2099" s="261" t="s">
        <v>184</v>
      </c>
    </row>
    <row r="2100" s="14" customFormat="1">
      <c r="B2100" s="272"/>
      <c r="C2100" s="273"/>
      <c r="D2100" s="248" t="s">
        <v>195</v>
      </c>
      <c r="E2100" s="274" t="s">
        <v>21</v>
      </c>
      <c r="F2100" s="275" t="s">
        <v>211</v>
      </c>
      <c r="G2100" s="273"/>
      <c r="H2100" s="276">
        <v>43.5</v>
      </c>
      <c r="I2100" s="277"/>
      <c r="J2100" s="273"/>
      <c r="K2100" s="273"/>
      <c r="L2100" s="278"/>
      <c r="M2100" s="279"/>
      <c r="N2100" s="280"/>
      <c r="O2100" s="280"/>
      <c r="P2100" s="280"/>
      <c r="Q2100" s="280"/>
      <c r="R2100" s="280"/>
      <c r="S2100" s="280"/>
      <c r="T2100" s="281"/>
      <c r="AT2100" s="282" t="s">
        <v>195</v>
      </c>
      <c r="AU2100" s="282" t="s">
        <v>85</v>
      </c>
      <c r="AV2100" s="14" t="s">
        <v>191</v>
      </c>
      <c r="AW2100" s="14" t="s">
        <v>39</v>
      </c>
      <c r="AX2100" s="14" t="s">
        <v>83</v>
      </c>
      <c r="AY2100" s="282" t="s">
        <v>184</v>
      </c>
    </row>
    <row r="2101" s="1" customFormat="1" ht="38.25" customHeight="1">
      <c r="B2101" s="47"/>
      <c r="C2101" s="236" t="s">
        <v>2766</v>
      </c>
      <c r="D2101" s="236" t="s">
        <v>186</v>
      </c>
      <c r="E2101" s="237" t="s">
        <v>2767</v>
      </c>
      <c r="F2101" s="238" t="s">
        <v>2768</v>
      </c>
      <c r="G2101" s="239" t="s">
        <v>293</v>
      </c>
      <c r="H2101" s="240">
        <v>0.55200000000000005</v>
      </c>
      <c r="I2101" s="241"/>
      <c r="J2101" s="242">
        <f>ROUND(I2101*H2101,2)</f>
        <v>0</v>
      </c>
      <c r="K2101" s="238" t="s">
        <v>190</v>
      </c>
      <c r="L2101" s="73"/>
      <c r="M2101" s="243" t="s">
        <v>21</v>
      </c>
      <c r="N2101" s="244" t="s">
        <v>47</v>
      </c>
      <c r="O2101" s="48"/>
      <c r="P2101" s="245">
        <f>O2101*H2101</f>
        <v>0</v>
      </c>
      <c r="Q2101" s="245">
        <v>0</v>
      </c>
      <c r="R2101" s="245">
        <f>Q2101*H2101</f>
        <v>0</v>
      </c>
      <c r="S2101" s="245">
        <v>0</v>
      </c>
      <c r="T2101" s="246">
        <f>S2101*H2101</f>
        <v>0</v>
      </c>
      <c r="AR2101" s="25" t="s">
        <v>284</v>
      </c>
      <c r="AT2101" s="25" t="s">
        <v>186</v>
      </c>
      <c r="AU2101" s="25" t="s">
        <v>85</v>
      </c>
      <c r="AY2101" s="25" t="s">
        <v>184</v>
      </c>
      <c r="BE2101" s="247">
        <f>IF(N2101="základní",J2101,0)</f>
        <v>0</v>
      </c>
      <c r="BF2101" s="247">
        <f>IF(N2101="snížená",J2101,0)</f>
        <v>0</v>
      </c>
      <c r="BG2101" s="247">
        <f>IF(N2101="zákl. přenesená",J2101,0)</f>
        <v>0</v>
      </c>
      <c r="BH2101" s="247">
        <f>IF(N2101="sníž. přenesená",J2101,0)</f>
        <v>0</v>
      </c>
      <c r="BI2101" s="247">
        <f>IF(N2101="nulová",J2101,0)</f>
        <v>0</v>
      </c>
      <c r="BJ2101" s="25" t="s">
        <v>83</v>
      </c>
      <c r="BK2101" s="247">
        <f>ROUND(I2101*H2101,2)</f>
        <v>0</v>
      </c>
      <c r="BL2101" s="25" t="s">
        <v>284</v>
      </c>
      <c r="BM2101" s="25" t="s">
        <v>2769</v>
      </c>
    </row>
    <row r="2102" s="1" customFormat="1">
      <c r="B2102" s="47"/>
      <c r="C2102" s="75"/>
      <c r="D2102" s="248" t="s">
        <v>193</v>
      </c>
      <c r="E2102" s="75"/>
      <c r="F2102" s="249" t="s">
        <v>2770</v>
      </c>
      <c r="G2102" s="75"/>
      <c r="H2102" s="75"/>
      <c r="I2102" s="204"/>
      <c r="J2102" s="75"/>
      <c r="K2102" s="75"/>
      <c r="L2102" s="73"/>
      <c r="M2102" s="250"/>
      <c r="N2102" s="48"/>
      <c r="O2102" s="48"/>
      <c r="P2102" s="48"/>
      <c r="Q2102" s="48"/>
      <c r="R2102" s="48"/>
      <c r="S2102" s="48"/>
      <c r="T2102" s="96"/>
      <c r="AT2102" s="25" t="s">
        <v>193</v>
      </c>
      <c r="AU2102" s="25" t="s">
        <v>85</v>
      </c>
    </row>
    <row r="2103" s="11" customFormat="1" ht="29.88" customHeight="1">
      <c r="B2103" s="220"/>
      <c r="C2103" s="221"/>
      <c r="D2103" s="222" t="s">
        <v>75</v>
      </c>
      <c r="E2103" s="234" t="s">
        <v>2771</v>
      </c>
      <c r="F2103" s="234" t="s">
        <v>2772</v>
      </c>
      <c r="G2103" s="221"/>
      <c r="H2103" s="221"/>
      <c r="I2103" s="224"/>
      <c r="J2103" s="235">
        <f>BK2103</f>
        <v>0</v>
      </c>
      <c r="K2103" s="221"/>
      <c r="L2103" s="226"/>
      <c r="M2103" s="227"/>
      <c r="N2103" s="228"/>
      <c r="O2103" s="228"/>
      <c r="P2103" s="229">
        <f>SUM(P2104:P2178)</f>
        <v>0</v>
      </c>
      <c r="Q2103" s="228"/>
      <c r="R2103" s="229">
        <f>SUM(R2104:R2178)</f>
        <v>5.9918018299999991</v>
      </c>
      <c r="S2103" s="228"/>
      <c r="T2103" s="230">
        <f>SUM(T2104:T2178)</f>
        <v>0.130715</v>
      </c>
      <c r="AR2103" s="231" t="s">
        <v>85</v>
      </c>
      <c r="AT2103" s="232" t="s">
        <v>75</v>
      </c>
      <c r="AU2103" s="232" t="s">
        <v>83</v>
      </c>
      <c r="AY2103" s="231" t="s">
        <v>184</v>
      </c>
      <c r="BK2103" s="233">
        <f>SUM(BK2104:BK2178)</f>
        <v>0</v>
      </c>
    </row>
    <row r="2104" s="1" customFormat="1" ht="25.5" customHeight="1">
      <c r="B2104" s="47"/>
      <c r="C2104" s="236" t="s">
        <v>2773</v>
      </c>
      <c r="D2104" s="236" t="s">
        <v>186</v>
      </c>
      <c r="E2104" s="237" t="s">
        <v>2774</v>
      </c>
      <c r="F2104" s="238" t="s">
        <v>2775</v>
      </c>
      <c r="G2104" s="239" t="s">
        <v>315</v>
      </c>
      <c r="H2104" s="240">
        <v>294.21600000000001</v>
      </c>
      <c r="I2104" s="241"/>
      <c r="J2104" s="242">
        <f>ROUND(I2104*H2104,2)</f>
        <v>0</v>
      </c>
      <c r="K2104" s="238" t="s">
        <v>190</v>
      </c>
      <c r="L2104" s="73"/>
      <c r="M2104" s="243" t="s">
        <v>21</v>
      </c>
      <c r="N2104" s="244" t="s">
        <v>47</v>
      </c>
      <c r="O2104" s="48"/>
      <c r="P2104" s="245">
        <f>O2104*H2104</f>
        <v>0</v>
      </c>
      <c r="Q2104" s="245">
        <v>0.0135</v>
      </c>
      <c r="R2104" s="245">
        <f>Q2104*H2104</f>
        <v>3.9719160000000002</v>
      </c>
      <c r="S2104" s="245">
        <v>0</v>
      </c>
      <c r="T2104" s="246">
        <f>S2104*H2104</f>
        <v>0</v>
      </c>
      <c r="AR2104" s="25" t="s">
        <v>284</v>
      </c>
      <c r="AT2104" s="25" t="s">
        <v>186</v>
      </c>
      <c r="AU2104" s="25" t="s">
        <v>85</v>
      </c>
      <c r="AY2104" s="25" t="s">
        <v>184</v>
      </c>
      <c r="BE2104" s="247">
        <f>IF(N2104="základní",J2104,0)</f>
        <v>0</v>
      </c>
      <c r="BF2104" s="247">
        <f>IF(N2104="snížená",J2104,0)</f>
        <v>0</v>
      </c>
      <c r="BG2104" s="247">
        <f>IF(N2104="zákl. přenesená",J2104,0)</f>
        <v>0</v>
      </c>
      <c r="BH2104" s="247">
        <f>IF(N2104="sníž. přenesená",J2104,0)</f>
        <v>0</v>
      </c>
      <c r="BI2104" s="247">
        <f>IF(N2104="nulová",J2104,0)</f>
        <v>0</v>
      </c>
      <c r="BJ2104" s="25" t="s">
        <v>83</v>
      </c>
      <c r="BK2104" s="247">
        <f>ROUND(I2104*H2104,2)</f>
        <v>0</v>
      </c>
      <c r="BL2104" s="25" t="s">
        <v>284</v>
      </c>
      <c r="BM2104" s="25" t="s">
        <v>2776</v>
      </c>
    </row>
    <row r="2105" s="1" customFormat="1">
      <c r="B2105" s="47"/>
      <c r="C2105" s="75"/>
      <c r="D2105" s="248" t="s">
        <v>193</v>
      </c>
      <c r="E2105" s="75"/>
      <c r="F2105" s="249" t="s">
        <v>2777</v>
      </c>
      <c r="G2105" s="75"/>
      <c r="H2105" s="75"/>
      <c r="I2105" s="204"/>
      <c r="J2105" s="75"/>
      <c r="K2105" s="75"/>
      <c r="L2105" s="73"/>
      <c r="M2105" s="250"/>
      <c r="N2105" s="48"/>
      <c r="O2105" s="48"/>
      <c r="P2105" s="48"/>
      <c r="Q2105" s="48"/>
      <c r="R2105" s="48"/>
      <c r="S2105" s="48"/>
      <c r="T2105" s="96"/>
      <c r="AT2105" s="25" t="s">
        <v>193</v>
      </c>
      <c r="AU2105" s="25" t="s">
        <v>85</v>
      </c>
    </row>
    <row r="2106" s="13" customFormat="1">
      <c r="B2106" s="262"/>
      <c r="C2106" s="263"/>
      <c r="D2106" s="248" t="s">
        <v>195</v>
      </c>
      <c r="E2106" s="264" t="s">
        <v>21</v>
      </c>
      <c r="F2106" s="265" t="s">
        <v>419</v>
      </c>
      <c r="G2106" s="263"/>
      <c r="H2106" s="264" t="s">
        <v>21</v>
      </c>
      <c r="I2106" s="266"/>
      <c r="J2106" s="263"/>
      <c r="K2106" s="263"/>
      <c r="L2106" s="267"/>
      <c r="M2106" s="268"/>
      <c r="N2106" s="269"/>
      <c r="O2106" s="269"/>
      <c r="P2106" s="269"/>
      <c r="Q2106" s="269"/>
      <c r="R2106" s="269"/>
      <c r="S2106" s="269"/>
      <c r="T2106" s="270"/>
      <c r="AT2106" s="271" t="s">
        <v>195</v>
      </c>
      <c r="AU2106" s="271" t="s">
        <v>85</v>
      </c>
      <c r="AV2106" s="13" t="s">
        <v>83</v>
      </c>
      <c r="AW2106" s="13" t="s">
        <v>39</v>
      </c>
      <c r="AX2106" s="13" t="s">
        <v>76</v>
      </c>
      <c r="AY2106" s="271" t="s">
        <v>184</v>
      </c>
    </row>
    <row r="2107" s="12" customFormat="1">
      <c r="B2107" s="251"/>
      <c r="C2107" s="252"/>
      <c r="D2107" s="248" t="s">
        <v>195</v>
      </c>
      <c r="E2107" s="253" t="s">
        <v>21</v>
      </c>
      <c r="F2107" s="254" t="s">
        <v>2778</v>
      </c>
      <c r="G2107" s="252"/>
      <c r="H2107" s="255">
        <v>266.89600000000002</v>
      </c>
      <c r="I2107" s="256"/>
      <c r="J2107" s="252"/>
      <c r="K2107" s="252"/>
      <c r="L2107" s="257"/>
      <c r="M2107" s="258"/>
      <c r="N2107" s="259"/>
      <c r="O2107" s="259"/>
      <c r="P2107" s="259"/>
      <c r="Q2107" s="259"/>
      <c r="R2107" s="259"/>
      <c r="S2107" s="259"/>
      <c r="T2107" s="260"/>
      <c r="AT2107" s="261" t="s">
        <v>195</v>
      </c>
      <c r="AU2107" s="261" t="s">
        <v>85</v>
      </c>
      <c r="AV2107" s="12" t="s">
        <v>85</v>
      </c>
      <c r="AW2107" s="12" t="s">
        <v>39</v>
      </c>
      <c r="AX2107" s="12" t="s">
        <v>76</v>
      </c>
      <c r="AY2107" s="261" t="s">
        <v>184</v>
      </c>
    </row>
    <row r="2108" s="13" customFormat="1">
      <c r="B2108" s="262"/>
      <c r="C2108" s="263"/>
      <c r="D2108" s="248" t="s">
        <v>195</v>
      </c>
      <c r="E2108" s="264" t="s">
        <v>21</v>
      </c>
      <c r="F2108" s="265" t="s">
        <v>2343</v>
      </c>
      <c r="G2108" s="263"/>
      <c r="H2108" s="264" t="s">
        <v>21</v>
      </c>
      <c r="I2108" s="266"/>
      <c r="J2108" s="263"/>
      <c r="K2108" s="263"/>
      <c r="L2108" s="267"/>
      <c r="M2108" s="268"/>
      <c r="N2108" s="269"/>
      <c r="O2108" s="269"/>
      <c r="P2108" s="269"/>
      <c r="Q2108" s="269"/>
      <c r="R2108" s="269"/>
      <c r="S2108" s="269"/>
      <c r="T2108" s="270"/>
      <c r="AT2108" s="271" t="s">
        <v>195</v>
      </c>
      <c r="AU2108" s="271" t="s">
        <v>85</v>
      </c>
      <c r="AV2108" s="13" t="s">
        <v>83</v>
      </c>
      <c r="AW2108" s="13" t="s">
        <v>39</v>
      </c>
      <c r="AX2108" s="13" t="s">
        <v>76</v>
      </c>
      <c r="AY2108" s="271" t="s">
        <v>184</v>
      </c>
    </row>
    <row r="2109" s="12" customFormat="1">
      <c r="B2109" s="251"/>
      <c r="C2109" s="252"/>
      <c r="D2109" s="248" t="s">
        <v>195</v>
      </c>
      <c r="E2109" s="253" t="s">
        <v>21</v>
      </c>
      <c r="F2109" s="254" t="s">
        <v>2779</v>
      </c>
      <c r="G2109" s="252"/>
      <c r="H2109" s="255">
        <v>27.32</v>
      </c>
      <c r="I2109" s="256"/>
      <c r="J2109" s="252"/>
      <c r="K2109" s="252"/>
      <c r="L2109" s="257"/>
      <c r="M2109" s="258"/>
      <c r="N2109" s="259"/>
      <c r="O2109" s="259"/>
      <c r="P2109" s="259"/>
      <c r="Q2109" s="259"/>
      <c r="R2109" s="259"/>
      <c r="S2109" s="259"/>
      <c r="T2109" s="260"/>
      <c r="AT2109" s="261" t="s">
        <v>195</v>
      </c>
      <c r="AU2109" s="261" t="s">
        <v>85</v>
      </c>
      <c r="AV2109" s="12" t="s">
        <v>85</v>
      </c>
      <c r="AW2109" s="12" t="s">
        <v>39</v>
      </c>
      <c r="AX2109" s="12" t="s">
        <v>76</v>
      </c>
      <c r="AY2109" s="261" t="s">
        <v>184</v>
      </c>
    </row>
    <row r="2110" s="14" customFormat="1">
      <c r="B2110" s="272"/>
      <c r="C2110" s="273"/>
      <c r="D2110" s="248" t="s">
        <v>195</v>
      </c>
      <c r="E2110" s="274" t="s">
        <v>21</v>
      </c>
      <c r="F2110" s="275" t="s">
        <v>211</v>
      </c>
      <c r="G2110" s="273"/>
      <c r="H2110" s="276">
        <v>294.21600000000001</v>
      </c>
      <c r="I2110" s="277"/>
      <c r="J2110" s="273"/>
      <c r="K2110" s="273"/>
      <c r="L2110" s="278"/>
      <c r="M2110" s="279"/>
      <c r="N2110" s="280"/>
      <c r="O2110" s="280"/>
      <c r="P2110" s="280"/>
      <c r="Q2110" s="280"/>
      <c r="R2110" s="280"/>
      <c r="S2110" s="280"/>
      <c r="T2110" s="281"/>
      <c r="AT2110" s="282" t="s">
        <v>195</v>
      </c>
      <c r="AU2110" s="282" t="s">
        <v>85</v>
      </c>
      <c r="AV2110" s="14" t="s">
        <v>191</v>
      </c>
      <c r="AW2110" s="14" t="s">
        <v>39</v>
      </c>
      <c r="AX2110" s="14" t="s">
        <v>83</v>
      </c>
      <c r="AY2110" s="282" t="s">
        <v>184</v>
      </c>
    </row>
    <row r="2111" s="1" customFormat="1" ht="25.5" customHeight="1">
      <c r="B2111" s="47"/>
      <c r="C2111" s="236" t="s">
        <v>2780</v>
      </c>
      <c r="D2111" s="236" t="s">
        <v>186</v>
      </c>
      <c r="E2111" s="237" t="s">
        <v>2781</v>
      </c>
      <c r="F2111" s="238" t="s">
        <v>2782</v>
      </c>
      <c r="G2111" s="239" t="s">
        <v>370</v>
      </c>
      <c r="H2111" s="240">
        <v>59.549999999999997</v>
      </c>
      <c r="I2111" s="241"/>
      <c r="J2111" s="242">
        <f>ROUND(I2111*H2111,2)</f>
        <v>0</v>
      </c>
      <c r="K2111" s="238" t="s">
        <v>190</v>
      </c>
      <c r="L2111" s="73"/>
      <c r="M2111" s="243" t="s">
        <v>21</v>
      </c>
      <c r="N2111" s="244" t="s">
        <v>47</v>
      </c>
      <c r="O2111" s="48"/>
      <c r="P2111" s="245">
        <f>O2111*H2111</f>
        <v>0</v>
      </c>
      <c r="Q2111" s="245">
        <v>0.0080199999999999994</v>
      </c>
      <c r="R2111" s="245">
        <f>Q2111*H2111</f>
        <v>0.47759099999999993</v>
      </c>
      <c r="S2111" s="245">
        <v>0</v>
      </c>
      <c r="T2111" s="246">
        <f>S2111*H2111</f>
        <v>0</v>
      </c>
      <c r="AR2111" s="25" t="s">
        <v>284</v>
      </c>
      <c r="AT2111" s="25" t="s">
        <v>186</v>
      </c>
      <c r="AU2111" s="25" t="s">
        <v>85</v>
      </c>
      <c r="AY2111" s="25" t="s">
        <v>184</v>
      </c>
      <c r="BE2111" s="247">
        <f>IF(N2111="základní",J2111,0)</f>
        <v>0</v>
      </c>
      <c r="BF2111" s="247">
        <f>IF(N2111="snížená",J2111,0)</f>
        <v>0</v>
      </c>
      <c r="BG2111" s="247">
        <f>IF(N2111="zákl. přenesená",J2111,0)</f>
        <v>0</v>
      </c>
      <c r="BH2111" s="247">
        <f>IF(N2111="sníž. přenesená",J2111,0)</f>
        <v>0</v>
      </c>
      <c r="BI2111" s="247">
        <f>IF(N2111="nulová",J2111,0)</f>
        <v>0</v>
      </c>
      <c r="BJ2111" s="25" t="s">
        <v>83</v>
      </c>
      <c r="BK2111" s="247">
        <f>ROUND(I2111*H2111,2)</f>
        <v>0</v>
      </c>
      <c r="BL2111" s="25" t="s">
        <v>284</v>
      </c>
      <c r="BM2111" s="25" t="s">
        <v>2783</v>
      </c>
    </row>
    <row r="2112" s="1" customFormat="1">
      <c r="B2112" s="47"/>
      <c r="C2112" s="75"/>
      <c r="D2112" s="248" t="s">
        <v>193</v>
      </c>
      <c r="E2112" s="75"/>
      <c r="F2112" s="249" t="s">
        <v>2777</v>
      </c>
      <c r="G2112" s="75"/>
      <c r="H2112" s="75"/>
      <c r="I2112" s="204"/>
      <c r="J2112" s="75"/>
      <c r="K2112" s="75"/>
      <c r="L2112" s="73"/>
      <c r="M2112" s="250"/>
      <c r="N2112" s="48"/>
      <c r="O2112" s="48"/>
      <c r="P2112" s="48"/>
      <c r="Q2112" s="48"/>
      <c r="R2112" s="48"/>
      <c r="S2112" s="48"/>
      <c r="T2112" s="96"/>
      <c r="AT2112" s="25" t="s">
        <v>193</v>
      </c>
      <c r="AU2112" s="25" t="s">
        <v>85</v>
      </c>
    </row>
    <row r="2113" s="12" customFormat="1">
      <c r="B2113" s="251"/>
      <c r="C2113" s="252"/>
      <c r="D2113" s="248" t="s">
        <v>195</v>
      </c>
      <c r="E2113" s="253" t="s">
        <v>21</v>
      </c>
      <c r="F2113" s="254" t="s">
        <v>2784</v>
      </c>
      <c r="G2113" s="252"/>
      <c r="H2113" s="255">
        <v>46.75</v>
      </c>
      <c r="I2113" s="256"/>
      <c r="J2113" s="252"/>
      <c r="K2113" s="252"/>
      <c r="L2113" s="257"/>
      <c r="M2113" s="258"/>
      <c r="N2113" s="259"/>
      <c r="O2113" s="259"/>
      <c r="P2113" s="259"/>
      <c r="Q2113" s="259"/>
      <c r="R2113" s="259"/>
      <c r="S2113" s="259"/>
      <c r="T2113" s="260"/>
      <c r="AT2113" s="261" t="s">
        <v>195</v>
      </c>
      <c r="AU2113" s="261" t="s">
        <v>85</v>
      </c>
      <c r="AV2113" s="12" t="s">
        <v>85</v>
      </c>
      <c r="AW2113" s="12" t="s">
        <v>39</v>
      </c>
      <c r="AX2113" s="12" t="s">
        <v>76</v>
      </c>
      <c r="AY2113" s="261" t="s">
        <v>184</v>
      </c>
    </row>
    <row r="2114" s="12" customFormat="1">
      <c r="B2114" s="251"/>
      <c r="C2114" s="252"/>
      <c r="D2114" s="248" t="s">
        <v>195</v>
      </c>
      <c r="E2114" s="253" t="s">
        <v>21</v>
      </c>
      <c r="F2114" s="254" t="s">
        <v>2785</v>
      </c>
      <c r="G2114" s="252"/>
      <c r="H2114" s="255">
        <v>12.800000000000001</v>
      </c>
      <c r="I2114" s="256"/>
      <c r="J2114" s="252"/>
      <c r="K2114" s="252"/>
      <c r="L2114" s="257"/>
      <c r="M2114" s="258"/>
      <c r="N2114" s="259"/>
      <c r="O2114" s="259"/>
      <c r="P2114" s="259"/>
      <c r="Q2114" s="259"/>
      <c r="R2114" s="259"/>
      <c r="S2114" s="259"/>
      <c r="T2114" s="260"/>
      <c r="AT2114" s="261" t="s">
        <v>195</v>
      </c>
      <c r="AU2114" s="261" t="s">
        <v>85</v>
      </c>
      <c r="AV2114" s="12" t="s">
        <v>85</v>
      </c>
      <c r="AW2114" s="12" t="s">
        <v>39</v>
      </c>
      <c r="AX2114" s="12" t="s">
        <v>76</v>
      </c>
      <c r="AY2114" s="261" t="s">
        <v>184</v>
      </c>
    </row>
    <row r="2115" s="14" customFormat="1">
      <c r="B2115" s="272"/>
      <c r="C2115" s="273"/>
      <c r="D2115" s="248" t="s">
        <v>195</v>
      </c>
      <c r="E2115" s="274" t="s">
        <v>21</v>
      </c>
      <c r="F2115" s="275" t="s">
        <v>211</v>
      </c>
      <c r="G2115" s="273"/>
      <c r="H2115" s="276">
        <v>59.549999999999997</v>
      </c>
      <c r="I2115" s="277"/>
      <c r="J2115" s="273"/>
      <c r="K2115" s="273"/>
      <c r="L2115" s="278"/>
      <c r="M2115" s="279"/>
      <c r="N2115" s="280"/>
      <c r="O2115" s="280"/>
      <c r="P2115" s="280"/>
      <c r="Q2115" s="280"/>
      <c r="R2115" s="280"/>
      <c r="S2115" s="280"/>
      <c r="T2115" s="281"/>
      <c r="AT2115" s="282" t="s">
        <v>195</v>
      </c>
      <c r="AU2115" s="282" t="s">
        <v>85</v>
      </c>
      <c r="AV2115" s="14" t="s">
        <v>191</v>
      </c>
      <c r="AW2115" s="14" t="s">
        <v>39</v>
      </c>
      <c r="AX2115" s="14" t="s">
        <v>83</v>
      </c>
      <c r="AY2115" s="282" t="s">
        <v>184</v>
      </c>
    </row>
    <row r="2116" s="1" customFormat="1" ht="25.5" customHeight="1">
      <c r="B2116" s="47"/>
      <c r="C2116" s="236" t="s">
        <v>2786</v>
      </c>
      <c r="D2116" s="236" t="s">
        <v>186</v>
      </c>
      <c r="E2116" s="237" t="s">
        <v>2787</v>
      </c>
      <c r="F2116" s="238" t="s">
        <v>2788</v>
      </c>
      <c r="G2116" s="239" t="s">
        <v>370</v>
      </c>
      <c r="H2116" s="240">
        <v>40.799999999999997</v>
      </c>
      <c r="I2116" s="241"/>
      <c r="J2116" s="242">
        <f>ROUND(I2116*H2116,2)</f>
        <v>0</v>
      </c>
      <c r="K2116" s="238" t="s">
        <v>190</v>
      </c>
      <c r="L2116" s="73"/>
      <c r="M2116" s="243" t="s">
        <v>21</v>
      </c>
      <c r="N2116" s="244" t="s">
        <v>47</v>
      </c>
      <c r="O2116" s="48"/>
      <c r="P2116" s="245">
        <f>O2116*H2116</f>
        <v>0</v>
      </c>
      <c r="Q2116" s="245">
        <v>0.0080199999999999994</v>
      </c>
      <c r="R2116" s="245">
        <f>Q2116*H2116</f>
        <v>0.32721599999999995</v>
      </c>
      <c r="S2116" s="245">
        <v>0</v>
      </c>
      <c r="T2116" s="246">
        <f>S2116*H2116</f>
        <v>0</v>
      </c>
      <c r="AR2116" s="25" t="s">
        <v>284</v>
      </c>
      <c r="AT2116" s="25" t="s">
        <v>186</v>
      </c>
      <c r="AU2116" s="25" t="s">
        <v>85</v>
      </c>
      <c r="AY2116" s="25" t="s">
        <v>184</v>
      </c>
      <c r="BE2116" s="247">
        <f>IF(N2116="základní",J2116,0)</f>
        <v>0</v>
      </c>
      <c r="BF2116" s="247">
        <f>IF(N2116="snížená",J2116,0)</f>
        <v>0</v>
      </c>
      <c r="BG2116" s="247">
        <f>IF(N2116="zákl. přenesená",J2116,0)</f>
        <v>0</v>
      </c>
      <c r="BH2116" s="247">
        <f>IF(N2116="sníž. přenesená",J2116,0)</f>
        <v>0</v>
      </c>
      <c r="BI2116" s="247">
        <f>IF(N2116="nulová",J2116,0)</f>
        <v>0</v>
      </c>
      <c r="BJ2116" s="25" t="s">
        <v>83</v>
      </c>
      <c r="BK2116" s="247">
        <f>ROUND(I2116*H2116,2)</f>
        <v>0</v>
      </c>
      <c r="BL2116" s="25" t="s">
        <v>284</v>
      </c>
      <c r="BM2116" s="25" t="s">
        <v>2789</v>
      </c>
    </row>
    <row r="2117" s="1" customFormat="1">
      <c r="B2117" s="47"/>
      <c r="C2117" s="75"/>
      <c r="D2117" s="248" t="s">
        <v>193</v>
      </c>
      <c r="E2117" s="75"/>
      <c r="F2117" s="249" t="s">
        <v>2777</v>
      </c>
      <c r="G2117" s="75"/>
      <c r="H2117" s="75"/>
      <c r="I2117" s="204"/>
      <c r="J2117" s="75"/>
      <c r="K2117" s="75"/>
      <c r="L2117" s="73"/>
      <c r="M2117" s="250"/>
      <c r="N2117" s="48"/>
      <c r="O2117" s="48"/>
      <c r="P2117" s="48"/>
      <c r="Q2117" s="48"/>
      <c r="R2117" s="48"/>
      <c r="S2117" s="48"/>
      <c r="T2117" s="96"/>
      <c r="AT2117" s="25" t="s">
        <v>193</v>
      </c>
      <c r="AU2117" s="25" t="s">
        <v>85</v>
      </c>
    </row>
    <row r="2118" s="12" customFormat="1">
      <c r="B2118" s="251"/>
      <c r="C2118" s="252"/>
      <c r="D2118" s="248" t="s">
        <v>195</v>
      </c>
      <c r="E2118" s="253" t="s">
        <v>21</v>
      </c>
      <c r="F2118" s="254" t="s">
        <v>2790</v>
      </c>
      <c r="G2118" s="252"/>
      <c r="H2118" s="255">
        <v>40.799999999999997</v>
      </c>
      <c r="I2118" s="256"/>
      <c r="J2118" s="252"/>
      <c r="K2118" s="252"/>
      <c r="L2118" s="257"/>
      <c r="M2118" s="258"/>
      <c r="N2118" s="259"/>
      <c r="O2118" s="259"/>
      <c r="P2118" s="259"/>
      <c r="Q2118" s="259"/>
      <c r="R2118" s="259"/>
      <c r="S2118" s="259"/>
      <c r="T2118" s="260"/>
      <c r="AT2118" s="261" t="s">
        <v>195</v>
      </c>
      <c r="AU2118" s="261" t="s">
        <v>85</v>
      </c>
      <c r="AV2118" s="12" t="s">
        <v>85</v>
      </c>
      <c r="AW2118" s="12" t="s">
        <v>39</v>
      </c>
      <c r="AX2118" s="12" t="s">
        <v>83</v>
      </c>
      <c r="AY2118" s="261" t="s">
        <v>184</v>
      </c>
    </row>
    <row r="2119" s="1" customFormat="1" ht="25.5" customHeight="1">
      <c r="B2119" s="47"/>
      <c r="C2119" s="236" t="s">
        <v>2791</v>
      </c>
      <c r="D2119" s="236" t="s">
        <v>186</v>
      </c>
      <c r="E2119" s="237" t="s">
        <v>2792</v>
      </c>
      <c r="F2119" s="238" t="s">
        <v>2793</v>
      </c>
      <c r="G2119" s="239" t="s">
        <v>370</v>
      </c>
      <c r="H2119" s="240">
        <v>20.399999999999999</v>
      </c>
      <c r="I2119" s="241"/>
      <c r="J2119" s="242">
        <f>ROUND(I2119*H2119,2)</f>
        <v>0</v>
      </c>
      <c r="K2119" s="238" t="s">
        <v>190</v>
      </c>
      <c r="L2119" s="73"/>
      <c r="M2119" s="243" t="s">
        <v>21</v>
      </c>
      <c r="N2119" s="244" t="s">
        <v>47</v>
      </c>
      <c r="O2119" s="48"/>
      <c r="P2119" s="245">
        <f>O2119*H2119</f>
        <v>0</v>
      </c>
      <c r="Q2119" s="245">
        <v>0.0057099999999999998</v>
      </c>
      <c r="R2119" s="245">
        <f>Q2119*H2119</f>
        <v>0.11648399999999999</v>
      </c>
      <c r="S2119" s="245">
        <v>0</v>
      </c>
      <c r="T2119" s="246">
        <f>S2119*H2119</f>
        <v>0</v>
      </c>
      <c r="AR2119" s="25" t="s">
        <v>284</v>
      </c>
      <c r="AT2119" s="25" t="s">
        <v>186</v>
      </c>
      <c r="AU2119" s="25" t="s">
        <v>85</v>
      </c>
      <c r="AY2119" s="25" t="s">
        <v>184</v>
      </c>
      <c r="BE2119" s="247">
        <f>IF(N2119="základní",J2119,0)</f>
        <v>0</v>
      </c>
      <c r="BF2119" s="247">
        <f>IF(N2119="snížená",J2119,0)</f>
        <v>0</v>
      </c>
      <c r="BG2119" s="247">
        <f>IF(N2119="zákl. přenesená",J2119,0)</f>
        <v>0</v>
      </c>
      <c r="BH2119" s="247">
        <f>IF(N2119="sníž. přenesená",J2119,0)</f>
        <v>0</v>
      </c>
      <c r="BI2119" s="247">
        <f>IF(N2119="nulová",J2119,0)</f>
        <v>0</v>
      </c>
      <c r="BJ2119" s="25" t="s">
        <v>83</v>
      </c>
      <c r="BK2119" s="247">
        <f>ROUND(I2119*H2119,2)</f>
        <v>0</v>
      </c>
      <c r="BL2119" s="25" t="s">
        <v>284</v>
      </c>
      <c r="BM2119" s="25" t="s">
        <v>2794</v>
      </c>
    </row>
    <row r="2120" s="1" customFormat="1">
      <c r="B2120" s="47"/>
      <c r="C2120" s="75"/>
      <c r="D2120" s="248" t="s">
        <v>193</v>
      </c>
      <c r="E2120" s="75"/>
      <c r="F2120" s="249" t="s">
        <v>2777</v>
      </c>
      <c r="G2120" s="75"/>
      <c r="H2120" s="75"/>
      <c r="I2120" s="204"/>
      <c r="J2120" s="75"/>
      <c r="K2120" s="75"/>
      <c r="L2120" s="73"/>
      <c r="M2120" s="250"/>
      <c r="N2120" s="48"/>
      <c r="O2120" s="48"/>
      <c r="P2120" s="48"/>
      <c r="Q2120" s="48"/>
      <c r="R2120" s="48"/>
      <c r="S2120" s="48"/>
      <c r="T2120" s="96"/>
      <c r="AT2120" s="25" t="s">
        <v>193</v>
      </c>
      <c r="AU2120" s="25" t="s">
        <v>85</v>
      </c>
    </row>
    <row r="2121" s="12" customFormat="1">
      <c r="B2121" s="251"/>
      <c r="C2121" s="252"/>
      <c r="D2121" s="248" t="s">
        <v>195</v>
      </c>
      <c r="E2121" s="253" t="s">
        <v>21</v>
      </c>
      <c r="F2121" s="254" t="s">
        <v>2795</v>
      </c>
      <c r="G2121" s="252"/>
      <c r="H2121" s="255">
        <v>20.399999999999999</v>
      </c>
      <c r="I2121" s="256"/>
      <c r="J2121" s="252"/>
      <c r="K2121" s="252"/>
      <c r="L2121" s="257"/>
      <c r="M2121" s="258"/>
      <c r="N2121" s="259"/>
      <c r="O2121" s="259"/>
      <c r="P2121" s="259"/>
      <c r="Q2121" s="259"/>
      <c r="R2121" s="259"/>
      <c r="S2121" s="259"/>
      <c r="T2121" s="260"/>
      <c r="AT2121" s="261" t="s">
        <v>195</v>
      </c>
      <c r="AU2121" s="261" t="s">
        <v>85</v>
      </c>
      <c r="AV2121" s="12" t="s">
        <v>85</v>
      </c>
      <c r="AW2121" s="12" t="s">
        <v>39</v>
      </c>
      <c r="AX2121" s="12" t="s">
        <v>83</v>
      </c>
      <c r="AY2121" s="261" t="s">
        <v>184</v>
      </c>
    </row>
    <row r="2122" s="1" customFormat="1" ht="25.5" customHeight="1">
      <c r="B2122" s="47"/>
      <c r="C2122" s="236" t="s">
        <v>2796</v>
      </c>
      <c r="D2122" s="236" t="s">
        <v>186</v>
      </c>
      <c r="E2122" s="237" t="s">
        <v>2797</v>
      </c>
      <c r="F2122" s="238" t="s">
        <v>2798</v>
      </c>
      <c r="G2122" s="239" t="s">
        <v>370</v>
      </c>
      <c r="H2122" s="240">
        <v>17.797999999999998</v>
      </c>
      <c r="I2122" s="241"/>
      <c r="J2122" s="242">
        <f>ROUND(I2122*H2122,2)</f>
        <v>0</v>
      </c>
      <c r="K2122" s="238" t="s">
        <v>190</v>
      </c>
      <c r="L2122" s="73"/>
      <c r="M2122" s="243" t="s">
        <v>21</v>
      </c>
      <c r="N2122" s="244" t="s">
        <v>47</v>
      </c>
      <c r="O2122" s="48"/>
      <c r="P2122" s="245">
        <f>O2122*H2122</f>
        <v>0</v>
      </c>
      <c r="Q2122" s="245">
        <v>0.0057099999999999998</v>
      </c>
      <c r="R2122" s="245">
        <f>Q2122*H2122</f>
        <v>0.10162657999999998</v>
      </c>
      <c r="S2122" s="245">
        <v>0</v>
      </c>
      <c r="T2122" s="246">
        <f>S2122*H2122</f>
        <v>0</v>
      </c>
      <c r="AR2122" s="25" t="s">
        <v>284</v>
      </c>
      <c r="AT2122" s="25" t="s">
        <v>186</v>
      </c>
      <c r="AU2122" s="25" t="s">
        <v>85</v>
      </c>
      <c r="AY2122" s="25" t="s">
        <v>184</v>
      </c>
      <c r="BE2122" s="247">
        <f>IF(N2122="základní",J2122,0)</f>
        <v>0</v>
      </c>
      <c r="BF2122" s="247">
        <f>IF(N2122="snížená",J2122,0)</f>
        <v>0</v>
      </c>
      <c r="BG2122" s="247">
        <f>IF(N2122="zákl. přenesená",J2122,0)</f>
        <v>0</v>
      </c>
      <c r="BH2122" s="247">
        <f>IF(N2122="sníž. přenesená",J2122,0)</f>
        <v>0</v>
      </c>
      <c r="BI2122" s="247">
        <f>IF(N2122="nulová",J2122,0)</f>
        <v>0</v>
      </c>
      <c r="BJ2122" s="25" t="s">
        <v>83</v>
      </c>
      <c r="BK2122" s="247">
        <f>ROUND(I2122*H2122,2)</f>
        <v>0</v>
      </c>
      <c r="BL2122" s="25" t="s">
        <v>284</v>
      </c>
      <c r="BM2122" s="25" t="s">
        <v>2799</v>
      </c>
    </row>
    <row r="2123" s="1" customFormat="1">
      <c r="B2123" s="47"/>
      <c r="C2123" s="75"/>
      <c r="D2123" s="248" t="s">
        <v>193</v>
      </c>
      <c r="E2123" s="75"/>
      <c r="F2123" s="249" t="s">
        <v>2777</v>
      </c>
      <c r="G2123" s="75"/>
      <c r="H2123" s="75"/>
      <c r="I2123" s="204"/>
      <c r="J2123" s="75"/>
      <c r="K2123" s="75"/>
      <c r="L2123" s="73"/>
      <c r="M2123" s="250"/>
      <c r="N2123" s="48"/>
      <c r="O2123" s="48"/>
      <c r="P2123" s="48"/>
      <c r="Q2123" s="48"/>
      <c r="R2123" s="48"/>
      <c r="S2123" s="48"/>
      <c r="T2123" s="96"/>
      <c r="AT2123" s="25" t="s">
        <v>193</v>
      </c>
      <c r="AU2123" s="25" t="s">
        <v>85</v>
      </c>
    </row>
    <row r="2124" s="12" customFormat="1">
      <c r="B2124" s="251"/>
      <c r="C2124" s="252"/>
      <c r="D2124" s="248" t="s">
        <v>195</v>
      </c>
      <c r="E2124" s="253" t="s">
        <v>21</v>
      </c>
      <c r="F2124" s="254" t="s">
        <v>2800</v>
      </c>
      <c r="G2124" s="252"/>
      <c r="H2124" s="255">
        <v>11.398</v>
      </c>
      <c r="I2124" s="256"/>
      <c r="J2124" s="252"/>
      <c r="K2124" s="252"/>
      <c r="L2124" s="257"/>
      <c r="M2124" s="258"/>
      <c r="N2124" s="259"/>
      <c r="O2124" s="259"/>
      <c r="P2124" s="259"/>
      <c r="Q2124" s="259"/>
      <c r="R2124" s="259"/>
      <c r="S2124" s="259"/>
      <c r="T2124" s="260"/>
      <c r="AT2124" s="261" t="s">
        <v>195</v>
      </c>
      <c r="AU2124" s="261" t="s">
        <v>85</v>
      </c>
      <c r="AV2124" s="12" t="s">
        <v>85</v>
      </c>
      <c r="AW2124" s="12" t="s">
        <v>39</v>
      </c>
      <c r="AX2124" s="12" t="s">
        <v>76</v>
      </c>
      <c r="AY2124" s="261" t="s">
        <v>184</v>
      </c>
    </row>
    <row r="2125" s="12" customFormat="1">
      <c r="B2125" s="251"/>
      <c r="C2125" s="252"/>
      <c r="D2125" s="248" t="s">
        <v>195</v>
      </c>
      <c r="E2125" s="253" t="s">
        <v>21</v>
      </c>
      <c r="F2125" s="254" t="s">
        <v>2801</v>
      </c>
      <c r="G2125" s="252"/>
      <c r="H2125" s="255">
        <v>6.4000000000000004</v>
      </c>
      <c r="I2125" s="256"/>
      <c r="J2125" s="252"/>
      <c r="K2125" s="252"/>
      <c r="L2125" s="257"/>
      <c r="M2125" s="258"/>
      <c r="N2125" s="259"/>
      <c r="O2125" s="259"/>
      <c r="P2125" s="259"/>
      <c r="Q2125" s="259"/>
      <c r="R2125" s="259"/>
      <c r="S2125" s="259"/>
      <c r="T2125" s="260"/>
      <c r="AT2125" s="261" t="s">
        <v>195</v>
      </c>
      <c r="AU2125" s="261" t="s">
        <v>85</v>
      </c>
      <c r="AV2125" s="12" t="s">
        <v>85</v>
      </c>
      <c r="AW2125" s="12" t="s">
        <v>39</v>
      </c>
      <c r="AX2125" s="12" t="s">
        <v>76</v>
      </c>
      <c r="AY2125" s="261" t="s">
        <v>184</v>
      </c>
    </row>
    <row r="2126" s="14" customFormat="1">
      <c r="B2126" s="272"/>
      <c r="C2126" s="273"/>
      <c r="D2126" s="248" t="s">
        <v>195</v>
      </c>
      <c r="E2126" s="274" t="s">
        <v>21</v>
      </c>
      <c r="F2126" s="275" t="s">
        <v>211</v>
      </c>
      <c r="G2126" s="273"/>
      <c r="H2126" s="276">
        <v>17.797999999999998</v>
      </c>
      <c r="I2126" s="277"/>
      <c r="J2126" s="273"/>
      <c r="K2126" s="273"/>
      <c r="L2126" s="278"/>
      <c r="M2126" s="279"/>
      <c r="N2126" s="280"/>
      <c r="O2126" s="280"/>
      <c r="P2126" s="280"/>
      <c r="Q2126" s="280"/>
      <c r="R2126" s="280"/>
      <c r="S2126" s="280"/>
      <c r="T2126" s="281"/>
      <c r="AT2126" s="282" t="s">
        <v>195</v>
      </c>
      <c r="AU2126" s="282" t="s">
        <v>85</v>
      </c>
      <c r="AV2126" s="14" t="s">
        <v>191</v>
      </c>
      <c r="AW2126" s="14" t="s">
        <v>39</v>
      </c>
      <c r="AX2126" s="14" t="s">
        <v>83</v>
      </c>
      <c r="AY2126" s="282" t="s">
        <v>184</v>
      </c>
    </row>
    <row r="2127" s="1" customFormat="1" ht="25.5" customHeight="1">
      <c r="B2127" s="47"/>
      <c r="C2127" s="236" t="s">
        <v>2802</v>
      </c>
      <c r="D2127" s="236" t="s">
        <v>186</v>
      </c>
      <c r="E2127" s="237" t="s">
        <v>2803</v>
      </c>
      <c r="F2127" s="238" t="s">
        <v>2804</v>
      </c>
      <c r="G2127" s="239" t="s">
        <v>370</v>
      </c>
      <c r="H2127" s="240">
        <v>35.595999999999997</v>
      </c>
      <c r="I2127" s="241"/>
      <c r="J2127" s="242">
        <f>ROUND(I2127*H2127,2)</f>
        <v>0</v>
      </c>
      <c r="K2127" s="238" t="s">
        <v>21</v>
      </c>
      <c r="L2127" s="73"/>
      <c r="M2127" s="243" t="s">
        <v>21</v>
      </c>
      <c r="N2127" s="244" t="s">
        <v>47</v>
      </c>
      <c r="O2127" s="48"/>
      <c r="P2127" s="245">
        <f>O2127*H2127</f>
        <v>0</v>
      </c>
      <c r="Q2127" s="245">
        <v>0.0040099999999999997</v>
      </c>
      <c r="R2127" s="245">
        <f>Q2127*H2127</f>
        <v>0.14273995999999997</v>
      </c>
      <c r="S2127" s="245">
        <v>0</v>
      </c>
      <c r="T2127" s="246">
        <f>S2127*H2127</f>
        <v>0</v>
      </c>
      <c r="AR2127" s="25" t="s">
        <v>284</v>
      </c>
      <c r="AT2127" s="25" t="s">
        <v>186</v>
      </c>
      <c r="AU2127" s="25" t="s">
        <v>85</v>
      </c>
      <c r="AY2127" s="25" t="s">
        <v>184</v>
      </c>
      <c r="BE2127" s="247">
        <f>IF(N2127="základní",J2127,0)</f>
        <v>0</v>
      </c>
      <c r="BF2127" s="247">
        <f>IF(N2127="snížená",J2127,0)</f>
        <v>0</v>
      </c>
      <c r="BG2127" s="247">
        <f>IF(N2127="zákl. přenesená",J2127,0)</f>
        <v>0</v>
      </c>
      <c r="BH2127" s="247">
        <f>IF(N2127="sníž. přenesená",J2127,0)</f>
        <v>0</v>
      </c>
      <c r="BI2127" s="247">
        <f>IF(N2127="nulová",J2127,0)</f>
        <v>0</v>
      </c>
      <c r="BJ2127" s="25" t="s">
        <v>83</v>
      </c>
      <c r="BK2127" s="247">
        <f>ROUND(I2127*H2127,2)</f>
        <v>0</v>
      </c>
      <c r="BL2127" s="25" t="s">
        <v>284</v>
      </c>
      <c r="BM2127" s="25" t="s">
        <v>2805</v>
      </c>
    </row>
    <row r="2128" s="1" customFormat="1">
      <c r="B2128" s="47"/>
      <c r="C2128" s="75"/>
      <c r="D2128" s="248" t="s">
        <v>193</v>
      </c>
      <c r="E2128" s="75"/>
      <c r="F2128" s="249" t="s">
        <v>2777</v>
      </c>
      <c r="G2128" s="75"/>
      <c r="H2128" s="75"/>
      <c r="I2128" s="204"/>
      <c r="J2128" s="75"/>
      <c r="K2128" s="75"/>
      <c r="L2128" s="73"/>
      <c r="M2128" s="250"/>
      <c r="N2128" s="48"/>
      <c r="O2128" s="48"/>
      <c r="P2128" s="48"/>
      <c r="Q2128" s="48"/>
      <c r="R2128" s="48"/>
      <c r="S2128" s="48"/>
      <c r="T2128" s="96"/>
      <c r="AT2128" s="25" t="s">
        <v>193</v>
      </c>
      <c r="AU2128" s="25" t="s">
        <v>85</v>
      </c>
    </row>
    <row r="2129" s="12" customFormat="1">
      <c r="B2129" s="251"/>
      <c r="C2129" s="252"/>
      <c r="D2129" s="248" t="s">
        <v>195</v>
      </c>
      <c r="E2129" s="253" t="s">
        <v>21</v>
      </c>
      <c r="F2129" s="254" t="s">
        <v>2806</v>
      </c>
      <c r="G2129" s="252"/>
      <c r="H2129" s="255">
        <v>22.795999999999999</v>
      </c>
      <c r="I2129" s="256"/>
      <c r="J2129" s="252"/>
      <c r="K2129" s="252"/>
      <c r="L2129" s="257"/>
      <c r="M2129" s="258"/>
      <c r="N2129" s="259"/>
      <c r="O2129" s="259"/>
      <c r="P2129" s="259"/>
      <c r="Q2129" s="259"/>
      <c r="R2129" s="259"/>
      <c r="S2129" s="259"/>
      <c r="T2129" s="260"/>
      <c r="AT2129" s="261" t="s">
        <v>195</v>
      </c>
      <c r="AU2129" s="261" t="s">
        <v>85</v>
      </c>
      <c r="AV2129" s="12" t="s">
        <v>85</v>
      </c>
      <c r="AW2129" s="12" t="s">
        <v>39</v>
      </c>
      <c r="AX2129" s="12" t="s">
        <v>76</v>
      </c>
      <c r="AY2129" s="261" t="s">
        <v>184</v>
      </c>
    </row>
    <row r="2130" s="12" customFormat="1">
      <c r="B2130" s="251"/>
      <c r="C2130" s="252"/>
      <c r="D2130" s="248" t="s">
        <v>195</v>
      </c>
      <c r="E2130" s="253" t="s">
        <v>21</v>
      </c>
      <c r="F2130" s="254" t="s">
        <v>2785</v>
      </c>
      <c r="G2130" s="252"/>
      <c r="H2130" s="255">
        <v>12.800000000000001</v>
      </c>
      <c r="I2130" s="256"/>
      <c r="J2130" s="252"/>
      <c r="K2130" s="252"/>
      <c r="L2130" s="257"/>
      <c r="M2130" s="258"/>
      <c r="N2130" s="259"/>
      <c r="O2130" s="259"/>
      <c r="P2130" s="259"/>
      <c r="Q2130" s="259"/>
      <c r="R2130" s="259"/>
      <c r="S2130" s="259"/>
      <c r="T2130" s="260"/>
      <c r="AT2130" s="261" t="s">
        <v>195</v>
      </c>
      <c r="AU2130" s="261" t="s">
        <v>85</v>
      </c>
      <c r="AV2130" s="12" t="s">
        <v>85</v>
      </c>
      <c r="AW2130" s="12" t="s">
        <v>39</v>
      </c>
      <c r="AX2130" s="12" t="s">
        <v>76</v>
      </c>
      <c r="AY2130" s="261" t="s">
        <v>184</v>
      </c>
    </row>
    <row r="2131" s="14" customFormat="1">
      <c r="B2131" s="272"/>
      <c r="C2131" s="273"/>
      <c r="D2131" s="248" t="s">
        <v>195</v>
      </c>
      <c r="E2131" s="274" t="s">
        <v>21</v>
      </c>
      <c r="F2131" s="275" t="s">
        <v>211</v>
      </c>
      <c r="G2131" s="273"/>
      <c r="H2131" s="276">
        <v>35.595999999999997</v>
      </c>
      <c r="I2131" s="277"/>
      <c r="J2131" s="273"/>
      <c r="K2131" s="273"/>
      <c r="L2131" s="278"/>
      <c r="M2131" s="279"/>
      <c r="N2131" s="280"/>
      <c r="O2131" s="280"/>
      <c r="P2131" s="280"/>
      <c r="Q2131" s="280"/>
      <c r="R2131" s="280"/>
      <c r="S2131" s="280"/>
      <c r="T2131" s="281"/>
      <c r="AT2131" s="282" t="s">
        <v>195</v>
      </c>
      <c r="AU2131" s="282" t="s">
        <v>85</v>
      </c>
      <c r="AV2131" s="14" t="s">
        <v>191</v>
      </c>
      <c r="AW2131" s="14" t="s">
        <v>39</v>
      </c>
      <c r="AX2131" s="14" t="s">
        <v>83</v>
      </c>
      <c r="AY2131" s="282" t="s">
        <v>184</v>
      </c>
    </row>
    <row r="2132" s="1" customFormat="1" ht="25.5" customHeight="1">
      <c r="B2132" s="47"/>
      <c r="C2132" s="236" t="s">
        <v>2807</v>
      </c>
      <c r="D2132" s="236" t="s">
        <v>186</v>
      </c>
      <c r="E2132" s="237" t="s">
        <v>2808</v>
      </c>
      <c r="F2132" s="238" t="s">
        <v>2809</v>
      </c>
      <c r="G2132" s="239" t="s">
        <v>370</v>
      </c>
      <c r="H2132" s="240">
        <v>13</v>
      </c>
      <c r="I2132" s="241"/>
      <c r="J2132" s="242">
        <f>ROUND(I2132*H2132,2)</f>
        <v>0</v>
      </c>
      <c r="K2132" s="238" t="s">
        <v>190</v>
      </c>
      <c r="L2132" s="73"/>
      <c r="M2132" s="243" t="s">
        <v>21</v>
      </c>
      <c r="N2132" s="244" t="s">
        <v>47</v>
      </c>
      <c r="O2132" s="48"/>
      <c r="P2132" s="245">
        <f>O2132*H2132</f>
        <v>0</v>
      </c>
      <c r="Q2132" s="245">
        <v>0</v>
      </c>
      <c r="R2132" s="245">
        <f>Q2132*H2132</f>
        <v>0</v>
      </c>
      <c r="S2132" s="245">
        <v>0</v>
      </c>
      <c r="T2132" s="246">
        <f>S2132*H2132</f>
        <v>0</v>
      </c>
      <c r="AR2132" s="25" t="s">
        <v>284</v>
      </c>
      <c r="AT2132" s="25" t="s">
        <v>186</v>
      </c>
      <c r="AU2132" s="25" t="s">
        <v>85</v>
      </c>
      <c r="AY2132" s="25" t="s">
        <v>184</v>
      </c>
      <c r="BE2132" s="247">
        <f>IF(N2132="základní",J2132,0)</f>
        <v>0</v>
      </c>
      <c r="BF2132" s="247">
        <f>IF(N2132="snížená",J2132,0)</f>
        <v>0</v>
      </c>
      <c r="BG2132" s="247">
        <f>IF(N2132="zákl. přenesená",J2132,0)</f>
        <v>0</v>
      </c>
      <c r="BH2132" s="247">
        <f>IF(N2132="sníž. přenesená",J2132,0)</f>
        <v>0</v>
      </c>
      <c r="BI2132" s="247">
        <f>IF(N2132="nulová",J2132,0)</f>
        <v>0</v>
      </c>
      <c r="BJ2132" s="25" t="s">
        <v>83</v>
      </c>
      <c r="BK2132" s="247">
        <f>ROUND(I2132*H2132,2)</f>
        <v>0</v>
      </c>
      <c r="BL2132" s="25" t="s">
        <v>284</v>
      </c>
      <c r="BM2132" s="25" t="s">
        <v>2810</v>
      </c>
    </row>
    <row r="2133" s="1" customFormat="1">
      <c r="B2133" s="47"/>
      <c r="C2133" s="75"/>
      <c r="D2133" s="248" t="s">
        <v>193</v>
      </c>
      <c r="E2133" s="75"/>
      <c r="F2133" s="249" t="s">
        <v>2777</v>
      </c>
      <c r="G2133" s="75"/>
      <c r="H2133" s="75"/>
      <c r="I2133" s="204"/>
      <c r="J2133" s="75"/>
      <c r="K2133" s="75"/>
      <c r="L2133" s="73"/>
      <c r="M2133" s="250"/>
      <c r="N2133" s="48"/>
      <c r="O2133" s="48"/>
      <c r="P2133" s="48"/>
      <c r="Q2133" s="48"/>
      <c r="R2133" s="48"/>
      <c r="S2133" s="48"/>
      <c r="T2133" s="96"/>
      <c r="AT2133" s="25" t="s">
        <v>193</v>
      </c>
      <c r="AU2133" s="25" t="s">
        <v>85</v>
      </c>
    </row>
    <row r="2134" s="12" customFormat="1">
      <c r="B2134" s="251"/>
      <c r="C2134" s="252"/>
      <c r="D2134" s="248" t="s">
        <v>195</v>
      </c>
      <c r="E2134" s="253" t="s">
        <v>21</v>
      </c>
      <c r="F2134" s="254" t="s">
        <v>2811</v>
      </c>
      <c r="G2134" s="252"/>
      <c r="H2134" s="255">
        <v>13</v>
      </c>
      <c r="I2134" s="256"/>
      <c r="J2134" s="252"/>
      <c r="K2134" s="252"/>
      <c r="L2134" s="257"/>
      <c r="M2134" s="258"/>
      <c r="N2134" s="259"/>
      <c r="O2134" s="259"/>
      <c r="P2134" s="259"/>
      <c r="Q2134" s="259"/>
      <c r="R2134" s="259"/>
      <c r="S2134" s="259"/>
      <c r="T2134" s="260"/>
      <c r="AT2134" s="261" t="s">
        <v>195</v>
      </c>
      <c r="AU2134" s="261" t="s">
        <v>85</v>
      </c>
      <c r="AV2134" s="12" t="s">
        <v>85</v>
      </c>
      <c r="AW2134" s="12" t="s">
        <v>39</v>
      </c>
      <c r="AX2134" s="12" t="s">
        <v>83</v>
      </c>
      <c r="AY2134" s="261" t="s">
        <v>184</v>
      </c>
    </row>
    <row r="2135" s="1" customFormat="1" ht="25.5" customHeight="1">
      <c r="B2135" s="47"/>
      <c r="C2135" s="236" t="s">
        <v>2812</v>
      </c>
      <c r="D2135" s="236" t="s">
        <v>186</v>
      </c>
      <c r="E2135" s="237" t="s">
        <v>2813</v>
      </c>
      <c r="F2135" s="238" t="s">
        <v>2814</v>
      </c>
      <c r="G2135" s="239" t="s">
        <v>315</v>
      </c>
      <c r="H2135" s="240">
        <v>243.59299999999999</v>
      </c>
      <c r="I2135" s="241"/>
      <c r="J2135" s="242">
        <f>ROUND(I2135*H2135,2)</f>
        <v>0</v>
      </c>
      <c r="K2135" s="238" t="s">
        <v>190</v>
      </c>
      <c r="L2135" s="73"/>
      <c r="M2135" s="243" t="s">
        <v>21</v>
      </c>
      <c r="N2135" s="244" t="s">
        <v>47</v>
      </c>
      <c r="O2135" s="48"/>
      <c r="P2135" s="245">
        <f>O2135*H2135</f>
        <v>0</v>
      </c>
      <c r="Q2135" s="245">
        <v>0</v>
      </c>
      <c r="R2135" s="245">
        <f>Q2135*H2135</f>
        <v>0</v>
      </c>
      <c r="S2135" s="245">
        <v>0</v>
      </c>
      <c r="T2135" s="246">
        <f>S2135*H2135</f>
        <v>0</v>
      </c>
      <c r="AR2135" s="25" t="s">
        <v>284</v>
      </c>
      <c r="AT2135" s="25" t="s">
        <v>186</v>
      </c>
      <c r="AU2135" s="25" t="s">
        <v>85</v>
      </c>
      <c r="AY2135" s="25" t="s">
        <v>184</v>
      </c>
      <c r="BE2135" s="247">
        <f>IF(N2135="základní",J2135,0)</f>
        <v>0</v>
      </c>
      <c r="BF2135" s="247">
        <f>IF(N2135="snížená",J2135,0)</f>
        <v>0</v>
      </c>
      <c r="BG2135" s="247">
        <f>IF(N2135="zákl. přenesená",J2135,0)</f>
        <v>0</v>
      </c>
      <c r="BH2135" s="247">
        <f>IF(N2135="sníž. přenesená",J2135,0)</f>
        <v>0</v>
      </c>
      <c r="BI2135" s="247">
        <f>IF(N2135="nulová",J2135,0)</f>
        <v>0</v>
      </c>
      <c r="BJ2135" s="25" t="s">
        <v>83</v>
      </c>
      <c r="BK2135" s="247">
        <f>ROUND(I2135*H2135,2)</f>
        <v>0</v>
      </c>
      <c r="BL2135" s="25" t="s">
        <v>284</v>
      </c>
      <c r="BM2135" s="25" t="s">
        <v>2815</v>
      </c>
    </row>
    <row r="2136" s="1" customFormat="1">
      <c r="B2136" s="47"/>
      <c r="C2136" s="75"/>
      <c r="D2136" s="248" t="s">
        <v>193</v>
      </c>
      <c r="E2136" s="75"/>
      <c r="F2136" s="249" t="s">
        <v>2777</v>
      </c>
      <c r="G2136" s="75"/>
      <c r="H2136" s="75"/>
      <c r="I2136" s="204"/>
      <c r="J2136" s="75"/>
      <c r="K2136" s="75"/>
      <c r="L2136" s="73"/>
      <c r="M2136" s="250"/>
      <c r="N2136" s="48"/>
      <c r="O2136" s="48"/>
      <c r="P2136" s="48"/>
      <c r="Q2136" s="48"/>
      <c r="R2136" s="48"/>
      <c r="S2136" s="48"/>
      <c r="T2136" s="96"/>
      <c r="AT2136" s="25" t="s">
        <v>193</v>
      </c>
      <c r="AU2136" s="25" t="s">
        <v>85</v>
      </c>
    </row>
    <row r="2137" s="13" customFormat="1">
      <c r="B2137" s="262"/>
      <c r="C2137" s="263"/>
      <c r="D2137" s="248" t="s">
        <v>195</v>
      </c>
      <c r="E2137" s="264" t="s">
        <v>21</v>
      </c>
      <c r="F2137" s="265" t="s">
        <v>419</v>
      </c>
      <c r="G2137" s="263"/>
      <c r="H2137" s="264" t="s">
        <v>21</v>
      </c>
      <c r="I2137" s="266"/>
      <c r="J2137" s="263"/>
      <c r="K2137" s="263"/>
      <c r="L2137" s="267"/>
      <c r="M2137" s="268"/>
      <c r="N2137" s="269"/>
      <c r="O2137" s="269"/>
      <c r="P2137" s="269"/>
      <c r="Q2137" s="269"/>
      <c r="R2137" s="269"/>
      <c r="S2137" s="269"/>
      <c r="T2137" s="270"/>
      <c r="AT2137" s="271" t="s">
        <v>195</v>
      </c>
      <c r="AU2137" s="271" t="s">
        <v>85</v>
      </c>
      <c r="AV2137" s="13" t="s">
        <v>83</v>
      </c>
      <c r="AW2137" s="13" t="s">
        <v>39</v>
      </c>
      <c r="AX2137" s="13" t="s">
        <v>76</v>
      </c>
      <c r="AY2137" s="271" t="s">
        <v>184</v>
      </c>
    </row>
    <row r="2138" s="12" customFormat="1">
      <c r="B2138" s="251"/>
      <c r="C2138" s="252"/>
      <c r="D2138" s="248" t="s">
        <v>195</v>
      </c>
      <c r="E2138" s="253" t="s">
        <v>21</v>
      </c>
      <c r="F2138" s="254" t="s">
        <v>2348</v>
      </c>
      <c r="G2138" s="252"/>
      <c r="H2138" s="255">
        <v>136.05799999999999</v>
      </c>
      <c r="I2138" s="256"/>
      <c r="J2138" s="252"/>
      <c r="K2138" s="252"/>
      <c r="L2138" s="257"/>
      <c r="M2138" s="258"/>
      <c r="N2138" s="259"/>
      <c r="O2138" s="259"/>
      <c r="P2138" s="259"/>
      <c r="Q2138" s="259"/>
      <c r="R2138" s="259"/>
      <c r="S2138" s="259"/>
      <c r="T2138" s="260"/>
      <c r="AT2138" s="261" t="s">
        <v>195</v>
      </c>
      <c r="AU2138" s="261" t="s">
        <v>85</v>
      </c>
      <c r="AV2138" s="12" t="s">
        <v>85</v>
      </c>
      <c r="AW2138" s="12" t="s">
        <v>39</v>
      </c>
      <c r="AX2138" s="12" t="s">
        <v>76</v>
      </c>
      <c r="AY2138" s="261" t="s">
        <v>184</v>
      </c>
    </row>
    <row r="2139" s="12" customFormat="1">
      <c r="B2139" s="251"/>
      <c r="C2139" s="252"/>
      <c r="D2139" s="248" t="s">
        <v>195</v>
      </c>
      <c r="E2139" s="253" t="s">
        <v>21</v>
      </c>
      <c r="F2139" s="254" t="s">
        <v>2349</v>
      </c>
      <c r="G2139" s="252"/>
      <c r="H2139" s="255">
        <v>117.08799999999999</v>
      </c>
      <c r="I2139" s="256"/>
      <c r="J2139" s="252"/>
      <c r="K2139" s="252"/>
      <c r="L2139" s="257"/>
      <c r="M2139" s="258"/>
      <c r="N2139" s="259"/>
      <c r="O2139" s="259"/>
      <c r="P2139" s="259"/>
      <c r="Q2139" s="259"/>
      <c r="R2139" s="259"/>
      <c r="S2139" s="259"/>
      <c r="T2139" s="260"/>
      <c r="AT2139" s="261" t="s">
        <v>195</v>
      </c>
      <c r="AU2139" s="261" t="s">
        <v>85</v>
      </c>
      <c r="AV2139" s="12" t="s">
        <v>85</v>
      </c>
      <c r="AW2139" s="12" t="s">
        <v>39</v>
      </c>
      <c r="AX2139" s="12" t="s">
        <v>76</v>
      </c>
      <c r="AY2139" s="261" t="s">
        <v>184</v>
      </c>
    </row>
    <row r="2140" s="12" customFormat="1">
      <c r="B2140" s="251"/>
      <c r="C2140" s="252"/>
      <c r="D2140" s="248" t="s">
        <v>195</v>
      </c>
      <c r="E2140" s="253" t="s">
        <v>21</v>
      </c>
      <c r="F2140" s="254" t="s">
        <v>2816</v>
      </c>
      <c r="G2140" s="252"/>
      <c r="H2140" s="255">
        <v>-9.5530000000000008</v>
      </c>
      <c r="I2140" s="256"/>
      <c r="J2140" s="252"/>
      <c r="K2140" s="252"/>
      <c r="L2140" s="257"/>
      <c r="M2140" s="258"/>
      <c r="N2140" s="259"/>
      <c r="O2140" s="259"/>
      <c r="P2140" s="259"/>
      <c r="Q2140" s="259"/>
      <c r="R2140" s="259"/>
      <c r="S2140" s="259"/>
      <c r="T2140" s="260"/>
      <c r="AT2140" s="261" t="s">
        <v>195</v>
      </c>
      <c r="AU2140" s="261" t="s">
        <v>85</v>
      </c>
      <c r="AV2140" s="12" t="s">
        <v>85</v>
      </c>
      <c r="AW2140" s="12" t="s">
        <v>39</v>
      </c>
      <c r="AX2140" s="12" t="s">
        <v>76</v>
      </c>
      <c r="AY2140" s="261" t="s">
        <v>184</v>
      </c>
    </row>
    <row r="2141" s="14" customFormat="1">
      <c r="B2141" s="272"/>
      <c r="C2141" s="273"/>
      <c r="D2141" s="248" t="s">
        <v>195</v>
      </c>
      <c r="E2141" s="274" t="s">
        <v>21</v>
      </c>
      <c r="F2141" s="275" t="s">
        <v>211</v>
      </c>
      <c r="G2141" s="273"/>
      <c r="H2141" s="276">
        <v>243.59299999999999</v>
      </c>
      <c r="I2141" s="277"/>
      <c r="J2141" s="273"/>
      <c r="K2141" s="273"/>
      <c r="L2141" s="278"/>
      <c r="M2141" s="279"/>
      <c r="N2141" s="280"/>
      <c r="O2141" s="280"/>
      <c r="P2141" s="280"/>
      <c r="Q2141" s="280"/>
      <c r="R2141" s="280"/>
      <c r="S2141" s="280"/>
      <c r="T2141" s="281"/>
      <c r="AT2141" s="282" t="s">
        <v>195</v>
      </c>
      <c r="AU2141" s="282" t="s">
        <v>85</v>
      </c>
      <c r="AV2141" s="14" t="s">
        <v>191</v>
      </c>
      <c r="AW2141" s="14" t="s">
        <v>39</v>
      </c>
      <c r="AX2141" s="14" t="s">
        <v>83</v>
      </c>
      <c r="AY2141" s="282" t="s">
        <v>184</v>
      </c>
    </row>
    <row r="2142" s="1" customFormat="1" ht="25.5" customHeight="1">
      <c r="B2142" s="47"/>
      <c r="C2142" s="236" t="s">
        <v>2817</v>
      </c>
      <c r="D2142" s="236" t="s">
        <v>186</v>
      </c>
      <c r="E2142" s="237" t="s">
        <v>2818</v>
      </c>
      <c r="F2142" s="238" t="s">
        <v>2819</v>
      </c>
      <c r="G2142" s="239" t="s">
        <v>315</v>
      </c>
      <c r="H2142" s="240">
        <v>335</v>
      </c>
      <c r="I2142" s="241"/>
      <c r="J2142" s="242">
        <f>ROUND(I2142*H2142,2)</f>
        <v>0</v>
      </c>
      <c r="K2142" s="238" t="s">
        <v>190</v>
      </c>
      <c r="L2142" s="73"/>
      <c r="M2142" s="243" t="s">
        <v>21</v>
      </c>
      <c r="N2142" s="244" t="s">
        <v>47</v>
      </c>
      <c r="O2142" s="48"/>
      <c r="P2142" s="245">
        <f>O2142*H2142</f>
        <v>0</v>
      </c>
      <c r="Q2142" s="245">
        <v>0</v>
      </c>
      <c r="R2142" s="245">
        <f>Q2142*H2142</f>
        <v>0</v>
      </c>
      <c r="S2142" s="245">
        <v>0</v>
      </c>
      <c r="T2142" s="246">
        <f>S2142*H2142</f>
        <v>0</v>
      </c>
      <c r="AR2142" s="25" t="s">
        <v>284</v>
      </c>
      <c r="AT2142" s="25" t="s">
        <v>186</v>
      </c>
      <c r="AU2142" s="25" t="s">
        <v>85</v>
      </c>
      <c r="AY2142" s="25" t="s">
        <v>184</v>
      </c>
      <c r="BE2142" s="247">
        <f>IF(N2142="základní",J2142,0)</f>
        <v>0</v>
      </c>
      <c r="BF2142" s="247">
        <f>IF(N2142="snížená",J2142,0)</f>
        <v>0</v>
      </c>
      <c r="BG2142" s="247">
        <f>IF(N2142="zákl. přenesená",J2142,0)</f>
        <v>0</v>
      </c>
      <c r="BH2142" s="247">
        <f>IF(N2142="sníž. přenesená",J2142,0)</f>
        <v>0</v>
      </c>
      <c r="BI2142" s="247">
        <f>IF(N2142="nulová",J2142,0)</f>
        <v>0</v>
      </c>
      <c r="BJ2142" s="25" t="s">
        <v>83</v>
      </c>
      <c r="BK2142" s="247">
        <f>ROUND(I2142*H2142,2)</f>
        <v>0</v>
      </c>
      <c r="BL2142" s="25" t="s">
        <v>284</v>
      </c>
      <c r="BM2142" s="25" t="s">
        <v>2820</v>
      </c>
    </row>
    <row r="2143" s="1" customFormat="1">
      <c r="B2143" s="47"/>
      <c r="C2143" s="75"/>
      <c r="D2143" s="248" t="s">
        <v>193</v>
      </c>
      <c r="E2143" s="75"/>
      <c r="F2143" s="249" t="s">
        <v>2821</v>
      </c>
      <c r="G2143" s="75"/>
      <c r="H2143" s="75"/>
      <c r="I2143" s="204"/>
      <c r="J2143" s="75"/>
      <c r="K2143" s="75"/>
      <c r="L2143" s="73"/>
      <c r="M2143" s="250"/>
      <c r="N2143" s="48"/>
      <c r="O2143" s="48"/>
      <c r="P2143" s="48"/>
      <c r="Q2143" s="48"/>
      <c r="R2143" s="48"/>
      <c r="S2143" s="48"/>
      <c r="T2143" s="96"/>
      <c r="AT2143" s="25" t="s">
        <v>193</v>
      </c>
      <c r="AU2143" s="25" t="s">
        <v>85</v>
      </c>
    </row>
    <row r="2144" s="12" customFormat="1">
      <c r="B2144" s="251"/>
      <c r="C2144" s="252"/>
      <c r="D2144" s="248" t="s">
        <v>195</v>
      </c>
      <c r="E2144" s="253" t="s">
        <v>21</v>
      </c>
      <c r="F2144" s="254" t="s">
        <v>2822</v>
      </c>
      <c r="G2144" s="252"/>
      <c r="H2144" s="255">
        <v>300</v>
      </c>
      <c r="I2144" s="256"/>
      <c r="J2144" s="252"/>
      <c r="K2144" s="252"/>
      <c r="L2144" s="257"/>
      <c r="M2144" s="258"/>
      <c r="N2144" s="259"/>
      <c r="O2144" s="259"/>
      <c r="P2144" s="259"/>
      <c r="Q2144" s="259"/>
      <c r="R2144" s="259"/>
      <c r="S2144" s="259"/>
      <c r="T2144" s="260"/>
      <c r="AT2144" s="261" t="s">
        <v>195</v>
      </c>
      <c r="AU2144" s="261" t="s">
        <v>85</v>
      </c>
      <c r="AV2144" s="12" t="s">
        <v>85</v>
      </c>
      <c r="AW2144" s="12" t="s">
        <v>39</v>
      </c>
      <c r="AX2144" s="12" t="s">
        <v>76</v>
      </c>
      <c r="AY2144" s="261" t="s">
        <v>184</v>
      </c>
    </row>
    <row r="2145" s="12" customFormat="1">
      <c r="B2145" s="251"/>
      <c r="C2145" s="252"/>
      <c r="D2145" s="248" t="s">
        <v>195</v>
      </c>
      <c r="E2145" s="253" t="s">
        <v>21</v>
      </c>
      <c r="F2145" s="254" t="s">
        <v>2823</v>
      </c>
      <c r="G2145" s="252"/>
      <c r="H2145" s="255">
        <v>35</v>
      </c>
      <c r="I2145" s="256"/>
      <c r="J2145" s="252"/>
      <c r="K2145" s="252"/>
      <c r="L2145" s="257"/>
      <c r="M2145" s="258"/>
      <c r="N2145" s="259"/>
      <c r="O2145" s="259"/>
      <c r="P2145" s="259"/>
      <c r="Q2145" s="259"/>
      <c r="R2145" s="259"/>
      <c r="S2145" s="259"/>
      <c r="T2145" s="260"/>
      <c r="AT2145" s="261" t="s">
        <v>195</v>
      </c>
      <c r="AU2145" s="261" t="s">
        <v>85</v>
      </c>
      <c r="AV2145" s="12" t="s">
        <v>85</v>
      </c>
      <c r="AW2145" s="12" t="s">
        <v>39</v>
      </c>
      <c r="AX2145" s="12" t="s">
        <v>76</v>
      </c>
      <c r="AY2145" s="261" t="s">
        <v>184</v>
      </c>
    </row>
    <row r="2146" s="14" customFormat="1">
      <c r="B2146" s="272"/>
      <c r="C2146" s="273"/>
      <c r="D2146" s="248" t="s">
        <v>195</v>
      </c>
      <c r="E2146" s="274" t="s">
        <v>21</v>
      </c>
      <c r="F2146" s="275" t="s">
        <v>211</v>
      </c>
      <c r="G2146" s="273"/>
      <c r="H2146" s="276">
        <v>335</v>
      </c>
      <c r="I2146" s="277"/>
      <c r="J2146" s="273"/>
      <c r="K2146" s="273"/>
      <c r="L2146" s="278"/>
      <c r="M2146" s="279"/>
      <c r="N2146" s="280"/>
      <c r="O2146" s="280"/>
      <c r="P2146" s="280"/>
      <c r="Q2146" s="280"/>
      <c r="R2146" s="280"/>
      <c r="S2146" s="280"/>
      <c r="T2146" s="281"/>
      <c r="AT2146" s="282" t="s">
        <v>195</v>
      </c>
      <c r="AU2146" s="282" t="s">
        <v>85</v>
      </c>
      <c r="AV2146" s="14" t="s">
        <v>191</v>
      </c>
      <c r="AW2146" s="14" t="s">
        <v>39</v>
      </c>
      <c r="AX2146" s="14" t="s">
        <v>83</v>
      </c>
      <c r="AY2146" s="282" t="s">
        <v>184</v>
      </c>
    </row>
    <row r="2147" s="1" customFormat="1" ht="63.75" customHeight="1">
      <c r="B2147" s="47"/>
      <c r="C2147" s="283" t="s">
        <v>2824</v>
      </c>
      <c r="D2147" s="283" t="s">
        <v>303</v>
      </c>
      <c r="E2147" s="284" t="s">
        <v>2825</v>
      </c>
      <c r="F2147" s="285" t="s">
        <v>2826</v>
      </c>
      <c r="G2147" s="286" t="s">
        <v>315</v>
      </c>
      <c r="H2147" s="287">
        <v>385.25</v>
      </c>
      <c r="I2147" s="288"/>
      <c r="J2147" s="289">
        <f>ROUND(I2147*H2147,2)</f>
        <v>0</v>
      </c>
      <c r="K2147" s="285" t="s">
        <v>21</v>
      </c>
      <c r="L2147" s="290"/>
      <c r="M2147" s="291" t="s">
        <v>21</v>
      </c>
      <c r="N2147" s="292" t="s">
        <v>47</v>
      </c>
      <c r="O2147" s="48"/>
      <c r="P2147" s="245">
        <f>O2147*H2147</f>
        <v>0</v>
      </c>
      <c r="Q2147" s="245">
        <v>0.00016000000000000001</v>
      </c>
      <c r="R2147" s="245">
        <f>Q2147*H2147</f>
        <v>0.061640000000000007</v>
      </c>
      <c r="S2147" s="245">
        <v>0</v>
      </c>
      <c r="T2147" s="246">
        <f>S2147*H2147</f>
        <v>0</v>
      </c>
      <c r="AR2147" s="25" t="s">
        <v>386</v>
      </c>
      <c r="AT2147" s="25" t="s">
        <v>303</v>
      </c>
      <c r="AU2147" s="25" t="s">
        <v>85</v>
      </c>
      <c r="AY2147" s="25" t="s">
        <v>184</v>
      </c>
      <c r="BE2147" s="247">
        <f>IF(N2147="základní",J2147,0)</f>
        <v>0</v>
      </c>
      <c r="BF2147" s="247">
        <f>IF(N2147="snížená",J2147,0)</f>
        <v>0</v>
      </c>
      <c r="BG2147" s="247">
        <f>IF(N2147="zákl. přenesená",J2147,0)</f>
        <v>0</v>
      </c>
      <c r="BH2147" s="247">
        <f>IF(N2147="sníž. přenesená",J2147,0)</f>
        <v>0</v>
      </c>
      <c r="BI2147" s="247">
        <f>IF(N2147="nulová",J2147,0)</f>
        <v>0</v>
      </c>
      <c r="BJ2147" s="25" t="s">
        <v>83</v>
      </c>
      <c r="BK2147" s="247">
        <f>ROUND(I2147*H2147,2)</f>
        <v>0</v>
      </c>
      <c r="BL2147" s="25" t="s">
        <v>284</v>
      </c>
      <c r="BM2147" s="25" t="s">
        <v>2827</v>
      </c>
    </row>
    <row r="2148" s="12" customFormat="1">
      <c r="B2148" s="251"/>
      <c r="C2148" s="252"/>
      <c r="D2148" s="248" t="s">
        <v>195</v>
      </c>
      <c r="E2148" s="253" t="s">
        <v>21</v>
      </c>
      <c r="F2148" s="254" t="s">
        <v>2828</v>
      </c>
      <c r="G2148" s="252"/>
      <c r="H2148" s="255">
        <v>385.25</v>
      </c>
      <c r="I2148" s="256"/>
      <c r="J2148" s="252"/>
      <c r="K2148" s="252"/>
      <c r="L2148" s="257"/>
      <c r="M2148" s="258"/>
      <c r="N2148" s="259"/>
      <c r="O2148" s="259"/>
      <c r="P2148" s="259"/>
      <c r="Q2148" s="259"/>
      <c r="R2148" s="259"/>
      <c r="S2148" s="259"/>
      <c r="T2148" s="260"/>
      <c r="AT2148" s="261" t="s">
        <v>195</v>
      </c>
      <c r="AU2148" s="261" t="s">
        <v>85</v>
      </c>
      <c r="AV2148" s="12" t="s">
        <v>85</v>
      </c>
      <c r="AW2148" s="12" t="s">
        <v>39</v>
      </c>
      <c r="AX2148" s="12" t="s">
        <v>83</v>
      </c>
      <c r="AY2148" s="261" t="s">
        <v>184</v>
      </c>
    </row>
    <row r="2149" s="1" customFormat="1" ht="25.5" customHeight="1">
      <c r="B2149" s="47"/>
      <c r="C2149" s="236" t="s">
        <v>2829</v>
      </c>
      <c r="D2149" s="236" t="s">
        <v>186</v>
      </c>
      <c r="E2149" s="237" t="s">
        <v>2830</v>
      </c>
      <c r="F2149" s="238" t="s">
        <v>2831</v>
      </c>
      <c r="G2149" s="239" t="s">
        <v>315</v>
      </c>
      <c r="H2149" s="240">
        <v>335</v>
      </c>
      <c r="I2149" s="241"/>
      <c r="J2149" s="242">
        <f>ROUND(I2149*H2149,2)</f>
        <v>0</v>
      </c>
      <c r="K2149" s="238" t="s">
        <v>190</v>
      </c>
      <c r="L2149" s="73"/>
      <c r="M2149" s="243" t="s">
        <v>21</v>
      </c>
      <c r="N2149" s="244" t="s">
        <v>47</v>
      </c>
      <c r="O2149" s="48"/>
      <c r="P2149" s="245">
        <f>O2149*H2149</f>
        <v>0</v>
      </c>
      <c r="Q2149" s="245">
        <v>0</v>
      </c>
      <c r="R2149" s="245">
        <f>Q2149*H2149</f>
        <v>0</v>
      </c>
      <c r="S2149" s="245">
        <v>0</v>
      </c>
      <c r="T2149" s="246">
        <f>S2149*H2149</f>
        <v>0</v>
      </c>
      <c r="AR2149" s="25" t="s">
        <v>284</v>
      </c>
      <c r="AT2149" s="25" t="s">
        <v>186</v>
      </c>
      <c r="AU2149" s="25" t="s">
        <v>85</v>
      </c>
      <c r="AY2149" s="25" t="s">
        <v>184</v>
      </c>
      <c r="BE2149" s="247">
        <f>IF(N2149="základní",J2149,0)</f>
        <v>0</v>
      </c>
      <c r="BF2149" s="247">
        <f>IF(N2149="snížená",J2149,0)</f>
        <v>0</v>
      </c>
      <c r="BG2149" s="247">
        <f>IF(N2149="zákl. přenesená",J2149,0)</f>
        <v>0</v>
      </c>
      <c r="BH2149" s="247">
        <f>IF(N2149="sníž. přenesená",J2149,0)</f>
        <v>0</v>
      </c>
      <c r="BI2149" s="247">
        <f>IF(N2149="nulová",J2149,0)</f>
        <v>0</v>
      </c>
      <c r="BJ2149" s="25" t="s">
        <v>83</v>
      </c>
      <c r="BK2149" s="247">
        <f>ROUND(I2149*H2149,2)</f>
        <v>0</v>
      </c>
      <c r="BL2149" s="25" t="s">
        <v>284</v>
      </c>
      <c r="BM2149" s="25" t="s">
        <v>2832</v>
      </c>
    </row>
    <row r="2150" s="1" customFormat="1">
      <c r="B2150" s="47"/>
      <c r="C2150" s="75"/>
      <c r="D2150" s="248" t="s">
        <v>193</v>
      </c>
      <c r="E2150" s="75"/>
      <c r="F2150" s="249" t="s">
        <v>2821</v>
      </c>
      <c r="G2150" s="75"/>
      <c r="H2150" s="75"/>
      <c r="I2150" s="204"/>
      <c r="J2150" s="75"/>
      <c r="K2150" s="75"/>
      <c r="L2150" s="73"/>
      <c r="M2150" s="250"/>
      <c r="N2150" s="48"/>
      <c r="O2150" s="48"/>
      <c r="P2150" s="48"/>
      <c r="Q2150" s="48"/>
      <c r="R2150" s="48"/>
      <c r="S2150" s="48"/>
      <c r="T2150" s="96"/>
      <c r="AT2150" s="25" t="s">
        <v>193</v>
      </c>
      <c r="AU2150" s="25" t="s">
        <v>85</v>
      </c>
    </row>
    <row r="2151" s="12" customFormat="1">
      <c r="B2151" s="251"/>
      <c r="C2151" s="252"/>
      <c r="D2151" s="248" t="s">
        <v>195</v>
      </c>
      <c r="E2151" s="253" t="s">
        <v>21</v>
      </c>
      <c r="F2151" s="254" t="s">
        <v>2822</v>
      </c>
      <c r="G2151" s="252"/>
      <c r="H2151" s="255">
        <v>300</v>
      </c>
      <c r="I2151" s="256"/>
      <c r="J2151" s="252"/>
      <c r="K2151" s="252"/>
      <c r="L2151" s="257"/>
      <c r="M2151" s="258"/>
      <c r="N2151" s="259"/>
      <c r="O2151" s="259"/>
      <c r="P2151" s="259"/>
      <c r="Q2151" s="259"/>
      <c r="R2151" s="259"/>
      <c r="S2151" s="259"/>
      <c r="T2151" s="260"/>
      <c r="AT2151" s="261" t="s">
        <v>195</v>
      </c>
      <c r="AU2151" s="261" t="s">
        <v>85</v>
      </c>
      <c r="AV2151" s="12" t="s">
        <v>85</v>
      </c>
      <c r="AW2151" s="12" t="s">
        <v>39</v>
      </c>
      <c r="AX2151" s="12" t="s">
        <v>76</v>
      </c>
      <c r="AY2151" s="261" t="s">
        <v>184</v>
      </c>
    </row>
    <row r="2152" s="12" customFormat="1">
      <c r="B2152" s="251"/>
      <c r="C2152" s="252"/>
      <c r="D2152" s="248" t="s">
        <v>195</v>
      </c>
      <c r="E2152" s="253" t="s">
        <v>21</v>
      </c>
      <c r="F2152" s="254" t="s">
        <v>2833</v>
      </c>
      <c r="G2152" s="252"/>
      <c r="H2152" s="255">
        <v>35</v>
      </c>
      <c r="I2152" s="256"/>
      <c r="J2152" s="252"/>
      <c r="K2152" s="252"/>
      <c r="L2152" s="257"/>
      <c r="M2152" s="258"/>
      <c r="N2152" s="259"/>
      <c r="O2152" s="259"/>
      <c r="P2152" s="259"/>
      <c r="Q2152" s="259"/>
      <c r="R2152" s="259"/>
      <c r="S2152" s="259"/>
      <c r="T2152" s="260"/>
      <c r="AT2152" s="261" t="s">
        <v>195</v>
      </c>
      <c r="AU2152" s="261" t="s">
        <v>85</v>
      </c>
      <c r="AV2152" s="12" t="s">
        <v>85</v>
      </c>
      <c r="AW2152" s="12" t="s">
        <v>39</v>
      </c>
      <c r="AX2152" s="12" t="s">
        <v>76</v>
      </c>
      <c r="AY2152" s="261" t="s">
        <v>184</v>
      </c>
    </row>
    <row r="2153" s="14" customFormat="1">
      <c r="B2153" s="272"/>
      <c r="C2153" s="273"/>
      <c r="D2153" s="248" t="s">
        <v>195</v>
      </c>
      <c r="E2153" s="274" t="s">
        <v>21</v>
      </c>
      <c r="F2153" s="275" t="s">
        <v>211</v>
      </c>
      <c r="G2153" s="273"/>
      <c r="H2153" s="276">
        <v>335</v>
      </c>
      <c r="I2153" s="277"/>
      <c r="J2153" s="273"/>
      <c r="K2153" s="273"/>
      <c r="L2153" s="278"/>
      <c r="M2153" s="279"/>
      <c r="N2153" s="280"/>
      <c r="O2153" s="280"/>
      <c r="P2153" s="280"/>
      <c r="Q2153" s="280"/>
      <c r="R2153" s="280"/>
      <c r="S2153" s="280"/>
      <c r="T2153" s="281"/>
      <c r="AT2153" s="282" t="s">
        <v>195</v>
      </c>
      <c r="AU2153" s="282" t="s">
        <v>85</v>
      </c>
      <c r="AV2153" s="14" t="s">
        <v>191</v>
      </c>
      <c r="AW2153" s="14" t="s">
        <v>39</v>
      </c>
      <c r="AX2153" s="14" t="s">
        <v>83</v>
      </c>
      <c r="AY2153" s="282" t="s">
        <v>184</v>
      </c>
    </row>
    <row r="2154" s="1" customFormat="1" ht="51" customHeight="1">
      <c r="B2154" s="47"/>
      <c r="C2154" s="283" t="s">
        <v>2834</v>
      </c>
      <c r="D2154" s="283" t="s">
        <v>303</v>
      </c>
      <c r="E2154" s="284" t="s">
        <v>2835</v>
      </c>
      <c r="F2154" s="285" t="s">
        <v>2836</v>
      </c>
      <c r="G2154" s="286" t="s">
        <v>315</v>
      </c>
      <c r="H2154" s="287">
        <v>385.25</v>
      </c>
      <c r="I2154" s="288"/>
      <c r="J2154" s="289">
        <f>ROUND(I2154*H2154,2)</f>
        <v>0</v>
      </c>
      <c r="K2154" s="285" t="s">
        <v>21</v>
      </c>
      <c r="L2154" s="290"/>
      <c r="M2154" s="291" t="s">
        <v>21</v>
      </c>
      <c r="N2154" s="292" t="s">
        <v>47</v>
      </c>
      <c r="O2154" s="48"/>
      <c r="P2154" s="245">
        <f>O2154*H2154</f>
        <v>0</v>
      </c>
      <c r="Q2154" s="245">
        <v>0.00010000000000000001</v>
      </c>
      <c r="R2154" s="245">
        <f>Q2154*H2154</f>
        <v>0.038525000000000004</v>
      </c>
      <c r="S2154" s="245">
        <v>0</v>
      </c>
      <c r="T2154" s="246">
        <f>S2154*H2154</f>
        <v>0</v>
      </c>
      <c r="AR2154" s="25" t="s">
        <v>386</v>
      </c>
      <c r="AT2154" s="25" t="s">
        <v>303</v>
      </c>
      <c r="AU2154" s="25" t="s">
        <v>85</v>
      </c>
      <c r="AY2154" s="25" t="s">
        <v>184</v>
      </c>
      <c r="BE2154" s="247">
        <f>IF(N2154="základní",J2154,0)</f>
        <v>0</v>
      </c>
      <c r="BF2154" s="247">
        <f>IF(N2154="snížená",J2154,0)</f>
        <v>0</v>
      </c>
      <c r="BG2154" s="247">
        <f>IF(N2154="zákl. přenesená",J2154,0)</f>
        <v>0</v>
      </c>
      <c r="BH2154" s="247">
        <f>IF(N2154="sníž. přenesená",J2154,0)</f>
        <v>0</v>
      </c>
      <c r="BI2154" s="247">
        <f>IF(N2154="nulová",J2154,0)</f>
        <v>0</v>
      </c>
      <c r="BJ2154" s="25" t="s">
        <v>83</v>
      </c>
      <c r="BK2154" s="247">
        <f>ROUND(I2154*H2154,2)</f>
        <v>0</v>
      </c>
      <c r="BL2154" s="25" t="s">
        <v>284</v>
      </c>
      <c r="BM2154" s="25" t="s">
        <v>2837</v>
      </c>
    </row>
    <row r="2155" s="12" customFormat="1">
      <c r="B2155" s="251"/>
      <c r="C2155" s="252"/>
      <c r="D2155" s="248" t="s">
        <v>195</v>
      </c>
      <c r="E2155" s="253" t="s">
        <v>21</v>
      </c>
      <c r="F2155" s="254" t="s">
        <v>2828</v>
      </c>
      <c r="G2155" s="252"/>
      <c r="H2155" s="255">
        <v>385.25</v>
      </c>
      <c r="I2155" s="256"/>
      <c r="J2155" s="252"/>
      <c r="K2155" s="252"/>
      <c r="L2155" s="257"/>
      <c r="M2155" s="258"/>
      <c r="N2155" s="259"/>
      <c r="O2155" s="259"/>
      <c r="P2155" s="259"/>
      <c r="Q2155" s="259"/>
      <c r="R2155" s="259"/>
      <c r="S2155" s="259"/>
      <c r="T2155" s="260"/>
      <c r="AT2155" s="261" t="s">
        <v>195</v>
      </c>
      <c r="AU2155" s="261" t="s">
        <v>85</v>
      </c>
      <c r="AV2155" s="12" t="s">
        <v>85</v>
      </c>
      <c r="AW2155" s="12" t="s">
        <v>39</v>
      </c>
      <c r="AX2155" s="12" t="s">
        <v>83</v>
      </c>
      <c r="AY2155" s="261" t="s">
        <v>184</v>
      </c>
    </row>
    <row r="2156" s="1" customFormat="1" ht="16.5" customHeight="1">
      <c r="B2156" s="47"/>
      <c r="C2156" s="236" t="s">
        <v>2838</v>
      </c>
      <c r="D2156" s="236" t="s">
        <v>186</v>
      </c>
      <c r="E2156" s="237" t="s">
        <v>2839</v>
      </c>
      <c r="F2156" s="238" t="s">
        <v>2840</v>
      </c>
      <c r="G2156" s="239" t="s">
        <v>370</v>
      </c>
      <c r="H2156" s="240">
        <v>420</v>
      </c>
      <c r="I2156" s="241"/>
      <c r="J2156" s="242">
        <f>ROUND(I2156*H2156,2)</f>
        <v>0</v>
      </c>
      <c r="K2156" s="238" t="s">
        <v>190</v>
      </c>
      <c r="L2156" s="73"/>
      <c r="M2156" s="243" t="s">
        <v>21</v>
      </c>
      <c r="N2156" s="244" t="s">
        <v>47</v>
      </c>
      <c r="O2156" s="48"/>
      <c r="P2156" s="245">
        <f>O2156*H2156</f>
        <v>0</v>
      </c>
      <c r="Q2156" s="245">
        <v>0</v>
      </c>
      <c r="R2156" s="245">
        <f>Q2156*H2156</f>
        <v>0</v>
      </c>
      <c r="S2156" s="245">
        <v>0</v>
      </c>
      <c r="T2156" s="246">
        <f>S2156*H2156</f>
        <v>0</v>
      </c>
      <c r="AR2156" s="25" t="s">
        <v>284</v>
      </c>
      <c r="AT2156" s="25" t="s">
        <v>186</v>
      </c>
      <c r="AU2156" s="25" t="s">
        <v>85</v>
      </c>
      <c r="AY2156" s="25" t="s">
        <v>184</v>
      </c>
      <c r="BE2156" s="247">
        <f>IF(N2156="základní",J2156,0)</f>
        <v>0</v>
      </c>
      <c r="BF2156" s="247">
        <f>IF(N2156="snížená",J2156,0)</f>
        <v>0</v>
      </c>
      <c r="BG2156" s="247">
        <f>IF(N2156="zákl. přenesená",J2156,0)</f>
        <v>0</v>
      </c>
      <c r="BH2156" s="247">
        <f>IF(N2156="sníž. přenesená",J2156,0)</f>
        <v>0</v>
      </c>
      <c r="BI2156" s="247">
        <f>IF(N2156="nulová",J2156,0)</f>
        <v>0</v>
      </c>
      <c r="BJ2156" s="25" t="s">
        <v>83</v>
      </c>
      <c r="BK2156" s="247">
        <f>ROUND(I2156*H2156,2)</f>
        <v>0</v>
      </c>
      <c r="BL2156" s="25" t="s">
        <v>284</v>
      </c>
      <c r="BM2156" s="25" t="s">
        <v>2841</v>
      </c>
    </row>
    <row r="2157" s="1" customFormat="1">
      <c r="B2157" s="47"/>
      <c r="C2157" s="75"/>
      <c r="D2157" s="248" t="s">
        <v>193</v>
      </c>
      <c r="E2157" s="75"/>
      <c r="F2157" s="249" t="s">
        <v>2821</v>
      </c>
      <c r="G2157" s="75"/>
      <c r="H2157" s="75"/>
      <c r="I2157" s="204"/>
      <c r="J2157" s="75"/>
      <c r="K2157" s="75"/>
      <c r="L2157" s="73"/>
      <c r="M2157" s="250"/>
      <c r="N2157" s="48"/>
      <c r="O2157" s="48"/>
      <c r="P2157" s="48"/>
      <c r="Q2157" s="48"/>
      <c r="R2157" s="48"/>
      <c r="S2157" s="48"/>
      <c r="T2157" s="96"/>
      <c r="AT2157" s="25" t="s">
        <v>193</v>
      </c>
      <c r="AU2157" s="25" t="s">
        <v>85</v>
      </c>
    </row>
    <row r="2158" s="12" customFormat="1">
      <c r="B2158" s="251"/>
      <c r="C2158" s="252"/>
      <c r="D2158" s="248" t="s">
        <v>195</v>
      </c>
      <c r="E2158" s="253" t="s">
        <v>21</v>
      </c>
      <c r="F2158" s="254" t="s">
        <v>2357</v>
      </c>
      <c r="G2158" s="252"/>
      <c r="H2158" s="255">
        <v>400</v>
      </c>
      <c r="I2158" s="256"/>
      <c r="J2158" s="252"/>
      <c r="K2158" s="252"/>
      <c r="L2158" s="257"/>
      <c r="M2158" s="258"/>
      <c r="N2158" s="259"/>
      <c r="O2158" s="259"/>
      <c r="P2158" s="259"/>
      <c r="Q2158" s="259"/>
      <c r="R2158" s="259"/>
      <c r="S2158" s="259"/>
      <c r="T2158" s="260"/>
      <c r="AT2158" s="261" t="s">
        <v>195</v>
      </c>
      <c r="AU2158" s="261" t="s">
        <v>85</v>
      </c>
      <c r="AV2158" s="12" t="s">
        <v>85</v>
      </c>
      <c r="AW2158" s="12" t="s">
        <v>39</v>
      </c>
      <c r="AX2158" s="12" t="s">
        <v>76</v>
      </c>
      <c r="AY2158" s="261" t="s">
        <v>184</v>
      </c>
    </row>
    <row r="2159" s="12" customFormat="1">
      <c r="B2159" s="251"/>
      <c r="C2159" s="252"/>
      <c r="D2159" s="248" t="s">
        <v>195</v>
      </c>
      <c r="E2159" s="253" t="s">
        <v>21</v>
      </c>
      <c r="F2159" s="254" t="s">
        <v>2842</v>
      </c>
      <c r="G2159" s="252"/>
      <c r="H2159" s="255">
        <v>20</v>
      </c>
      <c r="I2159" s="256"/>
      <c r="J2159" s="252"/>
      <c r="K2159" s="252"/>
      <c r="L2159" s="257"/>
      <c r="M2159" s="258"/>
      <c r="N2159" s="259"/>
      <c r="O2159" s="259"/>
      <c r="P2159" s="259"/>
      <c r="Q2159" s="259"/>
      <c r="R2159" s="259"/>
      <c r="S2159" s="259"/>
      <c r="T2159" s="260"/>
      <c r="AT2159" s="261" t="s">
        <v>195</v>
      </c>
      <c r="AU2159" s="261" t="s">
        <v>85</v>
      </c>
      <c r="AV2159" s="12" t="s">
        <v>85</v>
      </c>
      <c r="AW2159" s="12" t="s">
        <v>39</v>
      </c>
      <c r="AX2159" s="12" t="s">
        <v>76</v>
      </c>
      <c r="AY2159" s="261" t="s">
        <v>184</v>
      </c>
    </row>
    <row r="2160" s="14" customFormat="1">
      <c r="B2160" s="272"/>
      <c r="C2160" s="273"/>
      <c r="D2160" s="248" t="s">
        <v>195</v>
      </c>
      <c r="E2160" s="274" t="s">
        <v>21</v>
      </c>
      <c r="F2160" s="275" t="s">
        <v>211</v>
      </c>
      <c r="G2160" s="273"/>
      <c r="H2160" s="276">
        <v>420</v>
      </c>
      <c r="I2160" s="277"/>
      <c r="J2160" s="273"/>
      <c r="K2160" s="273"/>
      <c r="L2160" s="278"/>
      <c r="M2160" s="279"/>
      <c r="N2160" s="280"/>
      <c r="O2160" s="280"/>
      <c r="P2160" s="280"/>
      <c r="Q2160" s="280"/>
      <c r="R2160" s="280"/>
      <c r="S2160" s="280"/>
      <c r="T2160" s="281"/>
      <c r="AT2160" s="282" t="s">
        <v>195</v>
      </c>
      <c r="AU2160" s="282" t="s">
        <v>85</v>
      </c>
      <c r="AV2160" s="14" t="s">
        <v>191</v>
      </c>
      <c r="AW2160" s="14" t="s">
        <v>39</v>
      </c>
      <c r="AX2160" s="14" t="s">
        <v>83</v>
      </c>
      <c r="AY2160" s="282" t="s">
        <v>184</v>
      </c>
    </row>
    <row r="2161" s="1" customFormat="1" ht="16.5" customHeight="1">
      <c r="B2161" s="47"/>
      <c r="C2161" s="283" t="s">
        <v>2843</v>
      </c>
      <c r="D2161" s="283" t="s">
        <v>303</v>
      </c>
      <c r="E2161" s="284" t="s">
        <v>2844</v>
      </c>
      <c r="F2161" s="285" t="s">
        <v>2845</v>
      </c>
      <c r="G2161" s="286" t="s">
        <v>370</v>
      </c>
      <c r="H2161" s="287">
        <v>483</v>
      </c>
      <c r="I2161" s="288"/>
      <c r="J2161" s="289">
        <f>ROUND(I2161*H2161,2)</f>
        <v>0</v>
      </c>
      <c r="K2161" s="285" t="s">
        <v>190</v>
      </c>
      <c r="L2161" s="290"/>
      <c r="M2161" s="291" t="s">
        <v>21</v>
      </c>
      <c r="N2161" s="292" t="s">
        <v>47</v>
      </c>
      <c r="O2161" s="48"/>
      <c r="P2161" s="245">
        <f>O2161*H2161</f>
        <v>0</v>
      </c>
      <c r="Q2161" s="245">
        <v>1.0000000000000001E-05</v>
      </c>
      <c r="R2161" s="245">
        <f>Q2161*H2161</f>
        <v>0.0048300000000000001</v>
      </c>
      <c r="S2161" s="245">
        <v>0</v>
      </c>
      <c r="T2161" s="246">
        <f>S2161*H2161</f>
        <v>0</v>
      </c>
      <c r="AR2161" s="25" t="s">
        <v>386</v>
      </c>
      <c r="AT2161" s="25" t="s">
        <v>303</v>
      </c>
      <c r="AU2161" s="25" t="s">
        <v>85</v>
      </c>
      <c r="AY2161" s="25" t="s">
        <v>184</v>
      </c>
      <c r="BE2161" s="247">
        <f>IF(N2161="základní",J2161,0)</f>
        <v>0</v>
      </c>
      <c r="BF2161" s="247">
        <f>IF(N2161="snížená",J2161,0)</f>
        <v>0</v>
      </c>
      <c r="BG2161" s="247">
        <f>IF(N2161="zákl. přenesená",J2161,0)</f>
        <v>0</v>
      </c>
      <c r="BH2161" s="247">
        <f>IF(N2161="sníž. přenesená",J2161,0)</f>
        <v>0</v>
      </c>
      <c r="BI2161" s="247">
        <f>IF(N2161="nulová",J2161,0)</f>
        <v>0</v>
      </c>
      <c r="BJ2161" s="25" t="s">
        <v>83</v>
      </c>
      <c r="BK2161" s="247">
        <f>ROUND(I2161*H2161,2)</f>
        <v>0</v>
      </c>
      <c r="BL2161" s="25" t="s">
        <v>284</v>
      </c>
      <c r="BM2161" s="25" t="s">
        <v>2846</v>
      </c>
    </row>
    <row r="2162" s="12" customFormat="1">
      <c r="B2162" s="251"/>
      <c r="C2162" s="252"/>
      <c r="D2162" s="248" t="s">
        <v>195</v>
      </c>
      <c r="E2162" s="253" t="s">
        <v>21</v>
      </c>
      <c r="F2162" s="254" t="s">
        <v>2847</v>
      </c>
      <c r="G2162" s="252"/>
      <c r="H2162" s="255">
        <v>483</v>
      </c>
      <c r="I2162" s="256"/>
      <c r="J2162" s="252"/>
      <c r="K2162" s="252"/>
      <c r="L2162" s="257"/>
      <c r="M2162" s="258"/>
      <c r="N2162" s="259"/>
      <c r="O2162" s="259"/>
      <c r="P2162" s="259"/>
      <c r="Q2162" s="259"/>
      <c r="R2162" s="259"/>
      <c r="S2162" s="259"/>
      <c r="T2162" s="260"/>
      <c r="AT2162" s="261" t="s">
        <v>195</v>
      </c>
      <c r="AU2162" s="261" t="s">
        <v>85</v>
      </c>
      <c r="AV2162" s="12" t="s">
        <v>85</v>
      </c>
      <c r="AW2162" s="12" t="s">
        <v>39</v>
      </c>
      <c r="AX2162" s="12" t="s">
        <v>83</v>
      </c>
      <c r="AY2162" s="261" t="s">
        <v>184</v>
      </c>
    </row>
    <row r="2163" s="1" customFormat="1" ht="25.5" customHeight="1">
      <c r="B2163" s="47"/>
      <c r="C2163" s="236" t="s">
        <v>2848</v>
      </c>
      <c r="D2163" s="236" t="s">
        <v>186</v>
      </c>
      <c r="E2163" s="237" t="s">
        <v>2849</v>
      </c>
      <c r="F2163" s="238" t="s">
        <v>2850</v>
      </c>
      <c r="G2163" s="239" t="s">
        <v>315</v>
      </c>
      <c r="H2163" s="240">
        <v>4.4509999999999996</v>
      </c>
      <c r="I2163" s="241"/>
      <c r="J2163" s="242">
        <f>ROUND(I2163*H2163,2)</f>
        <v>0</v>
      </c>
      <c r="K2163" s="238" t="s">
        <v>190</v>
      </c>
      <c r="L2163" s="73"/>
      <c r="M2163" s="243" t="s">
        <v>21</v>
      </c>
      <c r="N2163" s="244" t="s">
        <v>47</v>
      </c>
      <c r="O2163" s="48"/>
      <c r="P2163" s="245">
        <f>O2163*H2163</f>
        <v>0</v>
      </c>
      <c r="Q2163" s="245">
        <v>0.00027</v>
      </c>
      <c r="R2163" s="245">
        <f>Q2163*H2163</f>
        <v>0.00120177</v>
      </c>
      <c r="S2163" s="245">
        <v>0</v>
      </c>
      <c r="T2163" s="246">
        <f>S2163*H2163</f>
        <v>0</v>
      </c>
      <c r="AR2163" s="25" t="s">
        <v>284</v>
      </c>
      <c r="AT2163" s="25" t="s">
        <v>186</v>
      </c>
      <c r="AU2163" s="25" t="s">
        <v>85</v>
      </c>
      <c r="AY2163" s="25" t="s">
        <v>184</v>
      </c>
      <c r="BE2163" s="247">
        <f>IF(N2163="základní",J2163,0)</f>
        <v>0</v>
      </c>
      <c r="BF2163" s="247">
        <f>IF(N2163="snížená",J2163,0)</f>
        <v>0</v>
      </c>
      <c r="BG2163" s="247">
        <f>IF(N2163="zákl. přenesená",J2163,0)</f>
        <v>0</v>
      </c>
      <c r="BH2163" s="247">
        <f>IF(N2163="sníž. přenesená",J2163,0)</f>
        <v>0</v>
      </c>
      <c r="BI2163" s="247">
        <f>IF(N2163="nulová",J2163,0)</f>
        <v>0</v>
      </c>
      <c r="BJ2163" s="25" t="s">
        <v>83</v>
      </c>
      <c r="BK2163" s="247">
        <f>ROUND(I2163*H2163,2)</f>
        <v>0</v>
      </c>
      <c r="BL2163" s="25" t="s">
        <v>284</v>
      </c>
      <c r="BM2163" s="25" t="s">
        <v>2851</v>
      </c>
    </row>
    <row r="2164" s="1" customFormat="1">
      <c r="B2164" s="47"/>
      <c r="C2164" s="75"/>
      <c r="D2164" s="248" t="s">
        <v>193</v>
      </c>
      <c r="E2164" s="75"/>
      <c r="F2164" s="249" t="s">
        <v>2852</v>
      </c>
      <c r="G2164" s="75"/>
      <c r="H2164" s="75"/>
      <c r="I2164" s="204"/>
      <c r="J2164" s="75"/>
      <c r="K2164" s="75"/>
      <c r="L2164" s="73"/>
      <c r="M2164" s="250"/>
      <c r="N2164" s="48"/>
      <c r="O2164" s="48"/>
      <c r="P2164" s="48"/>
      <c r="Q2164" s="48"/>
      <c r="R2164" s="48"/>
      <c r="S2164" s="48"/>
      <c r="T2164" s="96"/>
      <c r="AT2164" s="25" t="s">
        <v>193</v>
      </c>
      <c r="AU2164" s="25" t="s">
        <v>85</v>
      </c>
    </row>
    <row r="2165" s="13" customFormat="1">
      <c r="B2165" s="262"/>
      <c r="C2165" s="263"/>
      <c r="D2165" s="248" t="s">
        <v>195</v>
      </c>
      <c r="E2165" s="264" t="s">
        <v>21</v>
      </c>
      <c r="F2165" s="265" t="s">
        <v>419</v>
      </c>
      <c r="G2165" s="263"/>
      <c r="H2165" s="264" t="s">
        <v>21</v>
      </c>
      <c r="I2165" s="266"/>
      <c r="J2165" s="263"/>
      <c r="K2165" s="263"/>
      <c r="L2165" s="267"/>
      <c r="M2165" s="268"/>
      <c r="N2165" s="269"/>
      <c r="O2165" s="269"/>
      <c r="P2165" s="269"/>
      <c r="Q2165" s="269"/>
      <c r="R2165" s="269"/>
      <c r="S2165" s="269"/>
      <c r="T2165" s="270"/>
      <c r="AT2165" s="271" t="s">
        <v>195</v>
      </c>
      <c r="AU2165" s="271" t="s">
        <v>85</v>
      </c>
      <c r="AV2165" s="13" t="s">
        <v>83</v>
      </c>
      <c r="AW2165" s="13" t="s">
        <v>39</v>
      </c>
      <c r="AX2165" s="13" t="s">
        <v>76</v>
      </c>
      <c r="AY2165" s="271" t="s">
        <v>184</v>
      </c>
    </row>
    <row r="2166" s="12" customFormat="1">
      <c r="B2166" s="251"/>
      <c r="C2166" s="252"/>
      <c r="D2166" s="248" t="s">
        <v>195</v>
      </c>
      <c r="E2166" s="253" t="s">
        <v>21</v>
      </c>
      <c r="F2166" s="254" t="s">
        <v>2853</v>
      </c>
      <c r="G2166" s="252"/>
      <c r="H2166" s="255">
        <v>4.4509999999999996</v>
      </c>
      <c r="I2166" s="256"/>
      <c r="J2166" s="252"/>
      <c r="K2166" s="252"/>
      <c r="L2166" s="257"/>
      <c r="M2166" s="258"/>
      <c r="N2166" s="259"/>
      <c r="O2166" s="259"/>
      <c r="P2166" s="259"/>
      <c r="Q2166" s="259"/>
      <c r="R2166" s="259"/>
      <c r="S2166" s="259"/>
      <c r="T2166" s="260"/>
      <c r="AT2166" s="261" t="s">
        <v>195</v>
      </c>
      <c r="AU2166" s="261" t="s">
        <v>85</v>
      </c>
      <c r="AV2166" s="12" t="s">
        <v>85</v>
      </c>
      <c r="AW2166" s="12" t="s">
        <v>39</v>
      </c>
      <c r="AX2166" s="12" t="s">
        <v>83</v>
      </c>
      <c r="AY2166" s="261" t="s">
        <v>184</v>
      </c>
    </row>
    <row r="2167" s="1" customFormat="1" ht="25.5" customHeight="1">
      <c r="B2167" s="47"/>
      <c r="C2167" s="283" t="s">
        <v>2854</v>
      </c>
      <c r="D2167" s="283" t="s">
        <v>303</v>
      </c>
      <c r="E2167" s="284" t="s">
        <v>2855</v>
      </c>
      <c r="F2167" s="285" t="s">
        <v>2856</v>
      </c>
      <c r="G2167" s="286" t="s">
        <v>315</v>
      </c>
      <c r="H2167" s="287">
        <v>4.8959999999999999</v>
      </c>
      <c r="I2167" s="288"/>
      <c r="J2167" s="289">
        <f>ROUND(I2167*H2167,2)</f>
        <v>0</v>
      </c>
      <c r="K2167" s="285" t="s">
        <v>190</v>
      </c>
      <c r="L2167" s="290"/>
      <c r="M2167" s="291" t="s">
        <v>21</v>
      </c>
      <c r="N2167" s="292" t="s">
        <v>47</v>
      </c>
      <c r="O2167" s="48"/>
      <c r="P2167" s="245">
        <f>O2167*H2167</f>
        <v>0</v>
      </c>
      <c r="Q2167" s="245">
        <v>0.014999999999999999</v>
      </c>
      <c r="R2167" s="245">
        <f>Q2167*H2167</f>
        <v>0.073439999999999991</v>
      </c>
      <c r="S2167" s="245">
        <v>0</v>
      </c>
      <c r="T2167" s="246">
        <f>S2167*H2167</f>
        <v>0</v>
      </c>
      <c r="AR2167" s="25" t="s">
        <v>386</v>
      </c>
      <c r="AT2167" s="25" t="s">
        <v>303</v>
      </c>
      <c r="AU2167" s="25" t="s">
        <v>85</v>
      </c>
      <c r="AY2167" s="25" t="s">
        <v>184</v>
      </c>
      <c r="BE2167" s="247">
        <f>IF(N2167="základní",J2167,0)</f>
        <v>0</v>
      </c>
      <c r="BF2167" s="247">
        <f>IF(N2167="snížená",J2167,0)</f>
        <v>0</v>
      </c>
      <c r="BG2167" s="247">
        <f>IF(N2167="zákl. přenesená",J2167,0)</f>
        <v>0</v>
      </c>
      <c r="BH2167" s="247">
        <f>IF(N2167="sníž. přenesená",J2167,0)</f>
        <v>0</v>
      </c>
      <c r="BI2167" s="247">
        <f>IF(N2167="nulová",J2167,0)</f>
        <v>0</v>
      </c>
      <c r="BJ2167" s="25" t="s">
        <v>83</v>
      </c>
      <c r="BK2167" s="247">
        <f>ROUND(I2167*H2167,2)</f>
        <v>0</v>
      </c>
      <c r="BL2167" s="25" t="s">
        <v>284</v>
      </c>
      <c r="BM2167" s="25" t="s">
        <v>2857</v>
      </c>
    </row>
    <row r="2168" s="12" customFormat="1">
      <c r="B2168" s="251"/>
      <c r="C2168" s="252"/>
      <c r="D2168" s="248" t="s">
        <v>195</v>
      </c>
      <c r="E2168" s="253" t="s">
        <v>21</v>
      </c>
      <c r="F2168" s="254" t="s">
        <v>2858</v>
      </c>
      <c r="G2168" s="252"/>
      <c r="H2168" s="255">
        <v>4.8959999999999999</v>
      </c>
      <c r="I2168" s="256"/>
      <c r="J2168" s="252"/>
      <c r="K2168" s="252"/>
      <c r="L2168" s="257"/>
      <c r="M2168" s="258"/>
      <c r="N2168" s="259"/>
      <c r="O2168" s="259"/>
      <c r="P2168" s="259"/>
      <c r="Q2168" s="259"/>
      <c r="R2168" s="259"/>
      <c r="S2168" s="259"/>
      <c r="T2168" s="260"/>
      <c r="AT2168" s="261" t="s">
        <v>195</v>
      </c>
      <c r="AU2168" s="261" t="s">
        <v>85</v>
      </c>
      <c r="AV2168" s="12" t="s">
        <v>85</v>
      </c>
      <c r="AW2168" s="12" t="s">
        <v>39</v>
      </c>
      <c r="AX2168" s="12" t="s">
        <v>83</v>
      </c>
      <c r="AY2168" s="261" t="s">
        <v>184</v>
      </c>
    </row>
    <row r="2169" s="1" customFormat="1" ht="51" customHeight="1">
      <c r="B2169" s="47"/>
      <c r="C2169" s="236" t="s">
        <v>2859</v>
      </c>
      <c r="D2169" s="236" t="s">
        <v>186</v>
      </c>
      <c r="E2169" s="237" t="s">
        <v>2860</v>
      </c>
      <c r="F2169" s="238" t="s">
        <v>2861</v>
      </c>
      <c r="G2169" s="239" t="s">
        <v>315</v>
      </c>
      <c r="H2169" s="240">
        <v>26.143000000000001</v>
      </c>
      <c r="I2169" s="241"/>
      <c r="J2169" s="242">
        <f>ROUND(I2169*H2169,2)</f>
        <v>0</v>
      </c>
      <c r="K2169" s="238" t="s">
        <v>21</v>
      </c>
      <c r="L2169" s="73"/>
      <c r="M2169" s="243" t="s">
        <v>21</v>
      </c>
      <c r="N2169" s="244" t="s">
        <v>47</v>
      </c>
      <c r="O2169" s="48"/>
      <c r="P2169" s="245">
        <f>O2169*H2169</f>
        <v>0</v>
      </c>
      <c r="Q2169" s="245">
        <v>0.00064000000000000005</v>
      </c>
      <c r="R2169" s="245">
        <f>Q2169*H2169</f>
        <v>0.016731520000000003</v>
      </c>
      <c r="S2169" s="245">
        <v>0</v>
      </c>
      <c r="T2169" s="246">
        <f>S2169*H2169</f>
        <v>0</v>
      </c>
      <c r="AR2169" s="25" t="s">
        <v>284</v>
      </c>
      <c r="AT2169" s="25" t="s">
        <v>186</v>
      </c>
      <c r="AU2169" s="25" t="s">
        <v>85</v>
      </c>
      <c r="AY2169" s="25" t="s">
        <v>184</v>
      </c>
      <c r="BE2169" s="247">
        <f>IF(N2169="základní",J2169,0)</f>
        <v>0</v>
      </c>
      <c r="BF2169" s="247">
        <f>IF(N2169="snížená",J2169,0)</f>
        <v>0</v>
      </c>
      <c r="BG2169" s="247">
        <f>IF(N2169="zákl. přenesená",J2169,0)</f>
        <v>0</v>
      </c>
      <c r="BH2169" s="247">
        <f>IF(N2169="sníž. přenesená",J2169,0)</f>
        <v>0</v>
      </c>
      <c r="BI2169" s="247">
        <f>IF(N2169="nulová",J2169,0)</f>
        <v>0</v>
      </c>
      <c r="BJ2169" s="25" t="s">
        <v>83</v>
      </c>
      <c r="BK2169" s="247">
        <f>ROUND(I2169*H2169,2)</f>
        <v>0</v>
      </c>
      <c r="BL2169" s="25" t="s">
        <v>284</v>
      </c>
      <c r="BM2169" s="25" t="s">
        <v>2862</v>
      </c>
    </row>
    <row r="2170" s="13" customFormat="1">
      <c r="B2170" s="262"/>
      <c r="C2170" s="263"/>
      <c r="D2170" s="248" t="s">
        <v>195</v>
      </c>
      <c r="E2170" s="264" t="s">
        <v>21</v>
      </c>
      <c r="F2170" s="265" t="s">
        <v>2863</v>
      </c>
      <c r="G2170" s="263"/>
      <c r="H2170" s="264" t="s">
        <v>21</v>
      </c>
      <c r="I2170" s="266"/>
      <c r="J2170" s="263"/>
      <c r="K2170" s="263"/>
      <c r="L2170" s="267"/>
      <c r="M2170" s="268"/>
      <c r="N2170" s="269"/>
      <c r="O2170" s="269"/>
      <c r="P2170" s="269"/>
      <c r="Q2170" s="269"/>
      <c r="R2170" s="269"/>
      <c r="S2170" s="269"/>
      <c r="T2170" s="270"/>
      <c r="AT2170" s="271" t="s">
        <v>195</v>
      </c>
      <c r="AU2170" s="271" t="s">
        <v>85</v>
      </c>
      <c r="AV2170" s="13" t="s">
        <v>83</v>
      </c>
      <c r="AW2170" s="13" t="s">
        <v>39</v>
      </c>
      <c r="AX2170" s="13" t="s">
        <v>76</v>
      </c>
      <c r="AY2170" s="271" t="s">
        <v>184</v>
      </c>
    </row>
    <row r="2171" s="12" customFormat="1">
      <c r="B2171" s="251"/>
      <c r="C2171" s="252"/>
      <c r="D2171" s="248" t="s">
        <v>195</v>
      </c>
      <c r="E2171" s="253" t="s">
        <v>21</v>
      </c>
      <c r="F2171" s="254" t="s">
        <v>2864</v>
      </c>
      <c r="G2171" s="252"/>
      <c r="H2171" s="255">
        <v>10.25</v>
      </c>
      <c r="I2171" s="256"/>
      <c r="J2171" s="252"/>
      <c r="K2171" s="252"/>
      <c r="L2171" s="257"/>
      <c r="M2171" s="258"/>
      <c r="N2171" s="259"/>
      <c r="O2171" s="259"/>
      <c r="P2171" s="259"/>
      <c r="Q2171" s="259"/>
      <c r="R2171" s="259"/>
      <c r="S2171" s="259"/>
      <c r="T2171" s="260"/>
      <c r="AT2171" s="261" t="s">
        <v>195</v>
      </c>
      <c r="AU2171" s="261" t="s">
        <v>85</v>
      </c>
      <c r="AV2171" s="12" t="s">
        <v>85</v>
      </c>
      <c r="AW2171" s="12" t="s">
        <v>39</v>
      </c>
      <c r="AX2171" s="12" t="s">
        <v>76</v>
      </c>
      <c r="AY2171" s="261" t="s">
        <v>184</v>
      </c>
    </row>
    <row r="2172" s="12" customFormat="1">
      <c r="B2172" s="251"/>
      <c r="C2172" s="252"/>
      <c r="D2172" s="248" t="s">
        <v>195</v>
      </c>
      <c r="E2172" s="253" t="s">
        <v>21</v>
      </c>
      <c r="F2172" s="254" t="s">
        <v>2865</v>
      </c>
      <c r="G2172" s="252"/>
      <c r="H2172" s="255">
        <v>15.893000000000001</v>
      </c>
      <c r="I2172" s="256"/>
      <c r="J2172" s="252"/>
      <c r="K2172" s="252"/>
      <c r="L2172" s="257"/>
      <c r="M2172" s="258"/>
      <c r="N2172" s="259"/>
      <c r="O2172" s="259"/>
      <c r="P2172" s="259"/>
      <c r="Q2172" s="259"/>
      <c r="R2172" s="259"/>
      <c r="S2172" s="259"/>
      <c r="T2172" s="260"/>
      <c r="AT2172" s="261" t="s">
        <v>195</v>
      </c>
      <c r="AU2172" s="261" t="s">
        <v>85</v>
      </c>
      <c r="AV2172" s="12" t="s">
        <v>85</v>
      </c>
      <c r="AW2172" s="12" t="s">
        <v>39</v>
      </c>
      <c r="AX2172" s="12" t="s">
        <v>76</v>
      </c>
      <c r="AY2172" s="261" t="s">
        <v>184</v>
      </c>
    </row>
    <row r="2173" s="14" customFormat="1">
      <c r="B2173" s="272"/>
      <c r="C2173" s="273"/>
      <c r="D2173" s="248" t="s">
        <v>195</v>
      </c>
      <c r="E2173" s="274" t="s">
        <v>21</v>
      </c>
      <c r="F2173" s="275" t="s">
        <v>211</v>
      </c>
      <c r="G2173" s="273"/>
      <c r="H2173" s="276">
        <v>26.143000000000001</v>
      </c>
      <c r="I2173" s="277"/>
      <c r="J2173" s="273"/>
      <c r="K2173" s="273"/>
      <c r="L2173" s="278"/>
      <c r="M2173" s="279"/>
      <c r="N2173" s="280"/>
      <c r="O2173" s="280"/>
      <c r="P2173" s="280"/>
      <c r="Q2173" s="280"/>
      <c r="R2173" s="280"/>
      <c r="S2173" s="280"/>
      <c r="T2173" s="281"/>
      <c r="AT2173" s="282" t="s">
        <v>195</v>
      </c>
      <c r="AU2173" s="282" t="s">
        <v>85</v>
      </c>
      <c r="AV2173" s="14" t="s">
        <v>191</v>
      </c>
      <c r="AW2173" s="14" t="s">
        <v>39</v>
      </c>
      <c r="AX2173" s="14" t="s">
        <v>83</v>
      </c>
      <c r="AY2173" s="282" t="s">
        <v>184</v>
      </c>
    </row>
    <row r="2174" s="1" customFormat="1" ht="25.5" customHeight="1">
      <c r="B2174" s="47"/>
      <c r="C2174" s="283" t="s">
        <v>2866</v>
      </c>
      <c r="D2174" s="283" t="s">
        <v>303</v>
      </c>
      <c r="E2174" s="284" t="s">
        <v>2867</v>
      </c>
      <c r="F2174" s="285" t="s">
        <v>2868</v>
      </c>
      <c r="G2174" s="286" t="s">
        <v>315</v>
      </c>
      <c r="H2174" s="287">
        <v>5</v>
      </c>
      <c r="I2174" s="288"/>
      <c r="J2174" s="289">
        <f>ROUND(I2174*H2174,2)</f>
        <v>0</v>
      </c>
      <c r="K2174" s="285" t="s">
        <v>21</v>
      </c>
      <c r="L2174" s="290"/>
      <c r="M2174" s="291" t="s">
        <v>21</v>
      </c>
      <c r="N2174" s="292" t="s">
        <v>47</v>
      </c>
      <c r="O2174" s="48"/>
      <c r="P2174" s="245">
        <f>O2174*H2174</f>
        <v>0</v>
      </c>
      <c r="Q2174" s="245">
        <v>0.027</v>
      </c>
      <c r="R2174" s="245">
        <f>Q2174*H2174</f>
        <v>0.13500000000000001</v>
      </c>
      <c r="S2174" s="245">
        <v>0</v>
      </c>
      <c r="T2174" s="246">
        <f>S2174*H2174</f>
        <v>0</v>
      </c>
      <c r="AR2174" s="25" t="s">
        <v>386</v>
      </c>
      <c r="AT2174" s="25" t="s">
        <v>303</v>
      </c>
      <c r="AU2174" s="25" t="s">
        <v>85</v>
      </c>
      <c r="AY2174" s="25" t="s">
        <v>184</v>
      </c>
      <c r="BE2174" s="247">
        <f>IF(N2174="základní",J2174,0)</f>
        <v>0</v>
      </c>
      <c r="BF2174" s="247">
        <f>IF(N2174="snížená",J2174,0)</f>
        <v>0</v>
      </c>
      <c r="BG2174" s="247">
        <f>IF(N2174="zákl. přenesená",J2174,0)</f>
        <v>0</v>
      </c>
      <c r="BH2174" s="247">
        <f>IF(N2174="sníž. přenesená",J2174,0)</f>
        <v>0</v>
      </c>
      <c r="BI2174" s="247">
        <f>IF(N2174="nulová",J2174,0)</f>
        <v>0</v>
      </c>
      <c r="BJ2174" s="25" t="s">
        <v>83</v>
      </c>
      <c r="BK2174" s="247">
        <f>ROUND(I2174*H2174,2)</f>
        <v>0</v>
      </c>
      <c r="BL2174" s="25" t="s">
        <v>284</v>
      </c>
      <c r="BM2174" s="25" t="s">
        <v>2869</v>
      </c>
    </row>
    <row r="2175" s="1" customFormat="1" ht="25.5" customHeight="1">
      <c r="B2175" s="47"/>
      <c r="C2175" s="236" t="s">
        <v>2870</v>
      </c>
      <c r="D2175" s="236" t="s">
        <v>186</v>
      </c>
      <c r="E2175" s="237" t="s">
        <v>2871</v>
      </c>
      <c r="F2175" s="238" t="s">
        <v>2872</v>
      </c>
      <c r="G2175" s="239" t="s">
        <v>315</v>
      </c>
      <c r="H2175" s="240">
        <v>26.143000000000001</v>
      </c>
      <c r="I2175" s="241"/>
      <c r="J2175" s="242">
        <f>ROUND(I2175*H2175,2)</f>
        <v>0</v>
      </c>
      <c r="K2175" s="238" t="s">
        <v>21</v>
      </c>
      <c r="L2175" s="73"/>
      <c r="M2175" s="243" t="s">
        <v>21</v>
      </c>
      <c r="N2175" s="244" t="s">
        <v>47</v>
      </c>
      <c r="O2175" s="48"/>
      <c r="P2175" s="245">
        <f>O2175*H2175</f>
        <v>0</v>
      </c>
      <c r="Q2175" s="245">
        <v>0.02</v>
      </c>
      <c r="R2175" s="245">
        <f>Q2175*H2175</f>
        <v>0.52285999999999999</v>
      </c>
      <c r="S2175" s="245">
        <v>0.0050000000000000001</v>
      </c>
      <c r="T2175" s="246">
        <f>S2175*H2175</f>
        <v>0.130715</v>
      </c>
      <c r="AR2175" s="25" t="s">
        <v>284</v>
      </c>
      <c r="AT2175" s="25" t="s">
        <v>186</v>
      </c>
      <c r="AU2175" s="25" t="s">
        <v>85</v>
      </c>
      <c r="AY2175" s="25" t="s">
        <v>184</v>
      </c>
      <c r="BE2175" s="247">
        <f>IF(N2175="základní",J2175,0)</f>
        <v>0</v>
      </c>
      <c r="BF2175" s="247">
        <f>IF(N2175="snížená",J2175,0)</f>
        <v>0</v>
      </c>
      <c r="BG2175" s="247">
        <f>IF(N2175="zákl. přenesená",J2175,0)</f>
        <v>0</v>
      </c>
      <c r="BH2175" s="247">
        <f>IF(N2175="sníž. přenesená",J2175,0)</f>
        <v>0</v>
      </c>
      <c r="BI2175" s="247">
        <f>IF(N2175="nulová",J2175,0)</f>
        <v>0</v>
      </c>
      <c r="BJ2175" s="25" t="s">
        <v>83</v>
      </c>
      <c r="BK2175" s="247">
        <f>ROUND(I2175*H2175,2)</f>
        <v>0</v>
      </c>
      <c r="BL2175" s="25" t="s">
        <v>284</v>
      </c>
      <c r="BM2175" s="25" t="s">
        <v>2873</v>
      </c>
    </row>
    <row r="2176" s="12" customFormat="1">
      <c r="B2176" s="251"/>
      <c r="C2176" s="252"/>
      <c r="D2176" s="248" t="s">
        <v>195</v>
      </c>
      <c r="E2176" s="253" t="s">
        <v>21</v>
      </c>
      <c r="F2176" s="254" t="s">
        <v>2874</v>
      </c>
      <c r="G2176" s="252"/>
      <c r="H2176" s="255">
        <v>26.143000000000001</v>
      </c>
      <c r="I2176" s="256"/>
      <c r="J2176" s="252"/>
      <c r="K2176" s="252"/>
      <c r="L2176" s="257"/>
      <c r="M2176" s="258"/>
      <c r="N2176" s="259"/>
      <c r="O2176" s="259"/>
      <c r="P2176" s="259"/>
      <c r="Q2176" s="259"/>
      <c r="R2176" s="259"/>
      <c r="S2176" s="259"/>
      <c r="T2176" s="260"/>
      <c r="AT2176" s="261" t="s">
        <v>195</v>
      </c>
      <c r="AU2176" s="261" t="s">
        <v>85</v>
      </c>
      <c r="AV2176" s="12" t="s">
        <v>85</v>
      </c>
      <c r="AW2176" s="12" t="s">
        <v>39</v>
      </c>
      <c r="AX2176" s="12" t="s">
        <v>83</v>
      </c>
      <c r="AY2176" s="261" t="s">
        <v>184</v>
      </c>
    </row>
    <row r="2177" s="1" customFormat="1" ht="38.25" customHeight="1">
      <c r="B2177" s="47"/>
      <c r="C2177" s="236" t="s">
        <v>2875</v>
      </c>
      <c r="D2177" s="236" t="s">
        <v>186</v>
      </c>
      <c r="E2177" s="237" t="s">
        <v>2876</v>
      </c>
      <c r="F2177" s="238" t="s">
        <v>2877</v>
      </c>
      <c r="G2177" s="239" t="s">
        <v>293</v>
      </c>
      <c r="H2177" s="240">
        <v>5.992</v>
      </c>
      <c r="I2177" s="241"/>
      <c r="J2177" s="242">
        <f>ROUND(I2177*H2177,2)</f>
        <v>0</v>
      </c>
      <c r="K2177" s="238" t="s">
        <v>190</v>
      </c>
      <c r="L2177" s="73"/>
      <c r="M2177" s="243" t="s">
        <v>21</v>
      </c>
      <c r="N2177" s="244" t="s">
        <v>47</v>
      </c>
      <c r="O2177" s="48"/>
      <c r="P2177" s="245">
        <f>O2177*H2177</f>
        <v>0</v>
      </c>
      <c r="Q2177" s="245">
        <v>0</v>
      </c>
      <c r="R2177" s="245">
        <f>Q2177*H2177</f>
        <v>0</v>
      </c>
      <c r="S2177" s="245">
        <v>0</v>
      </c>
      <c r="T2177" s="246">
        <f>S2177*H2177</f>
        <v>0</v>
      </c>
      <c r="AR2177" s="25" t="s">
        <v>284</v>
      </c>
      <c r="AT2177" s="25" t="s">
        <v>186</v>
      </c>
      <c r="AU2177" s="25" t="s">
        <v>85</v>
      </c>
      <c r="AY2177" s="25" t="s">
        <v>184</v>
      </c>
      <c r="BE2177" s="247">
        <f>IF(N2177="základní",J2177,0)</f>
        <v>0</v>
      </c>
      <c r="BF2177" s="247">
        <f>IF(N2177="snížená",J2177,0)</f>
        <v>0</v>
      </c>
      <c r="BG2177" s="247">
        <f>IF(N2177="zákl. přenesená",J2177,0)</f>
        <v>0</v>
      </c>
      <c r="BH2177" s="247">
        <f>IF(N2177="sníž. přenesená",J2177,0)</f>
        <v>0</v>
      </c>
      <c r="BI2177" s="247">
        <f>IF(N2177="nulová",J2177,0)</f>
        <v>0</v>
      </c>
      <c r="BJ2177" s="25" t="s">
        <v>83</v>
      </c>
      <c r="BK2177" s="247">
        <f>ROUND(I2177*H2177,2)</f>
        <v>0</v>
      </c>
      <c r="BL2177" s="25" t="s">
        <v>284</v>
      </c>
      <c r="BM2177" s="25" t="s">
        <v>2878</v>
      </c>
    </row>
    <row r="2178" s="1" customFormat="1">
      <c r="B2178" s="47"/>
      <c r="C2178" s="75"/>
      <c r="D2178" s="248" t="s">
        <v>193</v>
      </c>
      <c r="E2178" s="75"/>
      <c r="F2178" s="249" t="s">
        <v>2100</v>
      </c>
      <c r="G2178" s="75"/>
      <c r="H2178" s="75"/>
      <c r="I2178" s="204"/>
      <c r="J2178" s="75"/>
      <c r="K2178" s="75"/>
      <c r="L2178" s="73"/>
      <c r="M2178" s="250"/>
      <c r="N2178" s="48"/>
      <c r="O2178" s="48"/>
      <c r="P2178" s="48"/>
      <c r="Q2178" s="48"/>
      <c r="R2178" s="48"/>
      <c r="S2178" s="48"/>
      <c r="T2178" s="96"/>
      <c r="AT2178" s="25" t="s">
        <v>193</v>
      </c>
      <c r="AU2178" s="25" t="s">
        <v>85</v>
      </c>
    </row>
    <row r="2179" s="11" customFormat="1" ht="29.88" customHeight="1">
      <c r="B2179" s="220"/>
      <c r="C2179" s="221"/>
      <c r="D2179" s="222" t="s">
        <v>75</v>
      </c>
      <c r="E2179" s="234" t="s">
        <v>2879</v>
      </c>
      <c r="F2179" s="234" t="s">
        <v>2880</v>
      </c>
      <c r="G2179" s="221"/>
      <c r="H2179" s="221"/>
      <c r="I2179" s="224"/>
      <c r="J2179" s="235">
        <f>BK2179</f>
        <v>0</v>
      </c>
      <c r="K2179" s="221"/>
      <c r="L2179" s="226"/>
      <c r="M2179" s="227"/>
      <c r="N2179" s="228"/>
      <c r="O2179" s="228"/>
      <c r="P2179" s="229">
        <f>SUM(P2180:P2388)</f>
        <v>0</v>
      </c>
      <c r="Q2179" s="228"/>
      <c r="R2179" s="229">
        <f>SUM(R2180:R2388)</f>
        <v>2.4763523399999987</v>
      </c>
      <c r="S2179" s="228"/>
      <c r="T2179" s="230">
        <f>SUM(T2180:T2388)</f>
        <v>1.2445033799999998</v>
      </c>
      <c r="AR2179" s="231" t="s">
        <v>85</v>
      </c>
      <c r="AT2179" s="232" t="s">
        <v>75</v>
      </c>
      <c r="AU2179" s="232" t="s">
        <v>83</v>
      </c>
      <c r="AY2179" s="231" t="s">
        <v>184</v>
      </c>
      <c r="BK2179" s="233">
        <f>SUM(BK2180:BK2388)</f>
        <v>0</v>
      </c>
    </row>
    <row r="2180" s="1" customFormat="1" ht="16.5" customHeight="1">
      <c r="B2180" s="47"/>
      <c r="C2180" s="236" t="s">
        <v>2881</v>
      </c>
      <c r="D2180" s="236" t="s">
        <v>186</v>
      </c>
      <c r="E2180" s="237" t="s">
        <v>2882</v>
      </c>
      <c r="F2180" s="238" t="s">
        <v>2883</v>
      </c>
      <c r="G2180" s="239" t="s">
        <v>370</v>
      </c>
      <c r="H2180" s="240">
        <v>8.4000000000000004</v>
      </c>
      <c r="I2180" s="241"/>
      <c r="J2180" s="242">
        <f>ROUND(I2180*H2180,2)</f>
        <v>0</v>
      </c>
      <c r="K2180" s="238" t="s">
        <v>190</v>
      </c>
      <c r="L2180" s="73"/>
      <c r="M2180" s="243" t="s">
        <v>21</v>
      </c>
      <c r="N2180" s="244" t="s">
        <v>47</v>
      </c>
      <c r="O2180" s="48"/>
      <c r="P2180" s="245">
        <f>O2180*H2180</f>
        <v>0</v>
      </c>
      <c r="Q2180" s="245">
        <v>0</v>
      </c>
      <c r="R2180" s="245">
        <f>Q2180*H2180</f>
        <v>0</v>
      </c>
      <c r="S2180" s="245">
        <v>0.11248</v>
      </c>
      <c r="T2180" s="246">
        <f>S2180*H2180</f>
        <v>0.94483200000000001</v>
      </c>
      <c r="AR2180" s="25" t="s">
        <v>284</v>
      </c>
      <c r="AT2180" s="25" t="s">
        <v>186</v>
      </c>
      <c r="AU2180" s="25" t="s">
        <v>85</v>
      </c>
      <c r="AY2180" s="25" t="s">
        <v>184</v>
      </c>
      <c r="BE2180" s="247">
        <f>IF(N2180="základní",J2180,0)</f>
        <v>0</v>
      </c>
      <c r="BF2180" s="247">
        <f>IF(N2180="snížená",J2180,0)</f>
        <v>0</v>
      </c>
      <c r="BG2180" s="247">
        <f>IF(N2180="zákl. přenesená",J2180,0)</f>
        <v>0</v>
      </c>
      <c r="BH2180" s="247">
        <f>IF(N2180="sníž. přenesená",J2180,0)</f>
        <v>0</v>
      </c>
      <c r="BI2180" s="247">
        <f>IF(N2180="nulová",J2180,0)</f>
        <v>0</v>
      </c>
      <c r="BJ2180" s="25" t="s">
        <v>83</v>
      </c>
      <c r="BK2180" s="247">
        <f>ROUND(I2180*H2180,2)</f>
        <v>0</v>
      </c>
      <c r="BL2180" s="25" t="s">
        <v>284</v>
      </c>
      <c r="BM2180" s="25" t="s">
        <v>2884</v>
      </c>
    </row>
    <row r="2181" s="12" customFormat="1">
      <c r="B2181" s="251"/>
      <c r="C2181" s="252"/>
      <c r="D2181" s="248" t="s">
        <v>195</v>
      </c>
      <c r="E2181" s="253" t="s">
        <v>21</v>
      </c>
      <c r="F2181" s="254" t="s">
        <v>2885</v>
      </c>
      <c r="G2181" s="252"/>
      <c r="H2181" s="255">
        <v>8.4000000000000004</v>
      </c>
      <c r="I2181" s="256"/>
      <c r="J2181" s="252"/>
      <c r="K2181" s="252"/>
      <c r="L2181" s="257"/>
      <c r="M2181" s="258"/>
      <c r="N2181" s="259"/>
      <c r="O2181" s="259"/>
      <c r="P2181" s="259"/>
      <c r="Q2181" s="259"/>
      <c r="R2181" s="259"/>
      <c r="S2181" s="259"/>
      <c r="T2181" s="260"/>
      <c r="AT2181" s="261" t="s">
        <v>195</v>
      </c>
      <c r="AU2181" s="261" t="s">
        <v>85</v>
      </c>
      <c r="AV2181" s="12" t="s">
        <v>85</v>
      </c>
      <c r="AW2181" s="12" t="s">
        <v>39</v>
      </c>
      <c r="AX2181" s="12" t="s">
        <v>83</v>
      </c>
      <c r="AY2181" s="261" t="s">
        <v>184</v>
      </c>
    </row>
    <row r="2182" s="1" customFormat="1" ht="63.75" customHeight="1">
      <c r="B2182" s="47"/>
      <c r="C2182" s="236" t="s">
        <v>2886</v>
      </c>
      <c r="D2182" s="236" t="s">
        <v>186</v>
      </c>
      <c r="E2182" s="237" t="s">
        <v>2887</v>
      </c>
      <c r="F2182" s="238" t="s">
        <v>2888</v>
      </c>
      <c r="G2182" s="239" t="s">
        <v>189</v>
      </c>
      <c r="H2182" s="240">
        <v>1</v>
      </c>
      <c r="I2182" s="241"/>
      <c r="J2182" s="242">
        <f>ROUND(I2182*H2182,2)</f>
        <v>0</v>
      </c>
      <c r="K2182" s="238" t="s">
        <v>190</v>
      </c>
      <c r="L2182" s="73"/>
      <c r="M2182" s="243" t="s">
        <v>21</v>
      </c>
      <c r="N2182" s="244" t="s">
        <v>47</v>
      </c>
      <c r="O2182" s="48"/>
      <c r="P2182" s="245">
        <f>O2182*H2182</f>
        <v>0</v>
      </c>
      <c r="Q2182" s="245">
        <v>0.02</v>
      </c>
      <c r="R2182" s="245">
        <f>Q2182*H2182</f>
        <v>0.02</v>
      </c>
      <c r="S2182" s="245">
        <v>0</v>
      </c>
      <c r="T2182" s="246">
        <f>S2182*H2182</f>
        <v>0</v>
      </c>
      <c r="AR2182" s="25" t="s">
        <v>284</v>
      </c>
      <c r="AT2182" s="25" t="s">
        <v>186</v>
      </c>
      <c r="AU2182" s="25" t="s">
        <v>85</v>
      </c>
      <c r="AY2182" s="25" t="s">
        <v>184</v>
      </c>
      <c r="BE2182" s="247">
        <f>IF(N2182="základní",J2182,0)</f>
        <v>0</v>
      </c>
      <c r="BF2182" s="247">
        <f>IF(N2182="snížená",J2182,0)</f>
        <v>0</v>
      </c>
      <c r="BG2182" s="247">
        <f>IF(N2182="zákl. přenesená",J2182,0)</f>
        <v>0</v>
      </c>
      <c r="BH2182" s="247">
        <f>IF(N2182="sníž. přenesená",J2182,0)</f>
        <v>0</v>
      </c>
      <c r="BI2182" s="247">
        <f>IF(N2182="nulová",J2182,0)</f>
        <v>0</v>
      </c>
      <c r="BJ2182" s="25" t="s">
        <v>83</v>
      </c>
      <c r="BK2182" s="247">
        <f>ROUND(I2182*H2182,2)</f>
        <v>0</v>
      </c>
      <c r="BL2182" s="25" t="s">
        <v>284</v>
      </c>
      <c r="BM2182" s="25" t="s">
        <v>2889</v>
      </c>
    </row>
    <row r="2183" s="1" customFormat="1">
      <c r="B2183" s="47"/>
      <c r="C2183" s="75"/>
      <c r="D2183" s="248" t="s">
        <v>193</v>
      </c>
      <c r="E2183" s="75"/>
      <c r="F2183" s="249" t="s">
        <v>2890</v>
      </c>
      <c r="G2183" s="75"/>
      <c r="H2183" s="75"/>
      <c r="I2183" s="204"/>
      <c r="J2183" s="75"/>
      <c r="K2183" s="75"/>
      <c r="L2183" s="73"/>
      <c r="M2183" s="250"/>
      <c r="N2183" s="48"/>
      <c r="O2183" s="48"/>
      <c r="P2183" s="48"/>
      <c r="Q2183" s="48"/>
      <c r="R2183" s="48"/>
      <c r="S2183" s="48"/>
      <c r="T2183" s="96"/>
      <c r="AT2183" s="25" t="s">
        <v>193</v>
      </c>
      <c r="AU2183" s="25" t="s">
        <v>85</v>
      </c>
    </row>
    <row r="2184" s="1" customFormat="1" ht="76.5" customHeight="1">
      <c r="B2184" s="47"/>
      <c r="C2184" s="236" t="s">
        <v>2891</v>
      </c>
      <c r="D2184" s="236" t="s">
        <v>186</v>
      </c>
      <c r="E2184" s="237" t="s">
        <v>2892</v>
      </c>
      <c r="F2184" s="238" t="s">
        <v>2893</v>
      </c>
      <c r="G2184" s="239" t="s">
        <v>189</v>
      </c>
      <c r="H2184" s="240">
        <v>1</v>
      </c>
      <c r="I2184" s="241"/>
      <c r="J2184" s="242">
        <f>ROUND(I2184*H2184,2)</f>
        <v>0</v>
      </c>
      <c r="K2184" s="238" t="s">
        <v>21</v>
      </c>
      <c r="L2184" s="73"/>
      <c r="M2184" s="243" t="s">
        <v>21</v>
      </c>
      <c r="N2184" s="244" t="s">
        <v>47</v>
      </c>
      <c r="O2184" s="48"/>
      <c r="P2184" s="245">
        <f>O2184*H2184</f>
        <v>0</v>
      </c>
      <c r="Q2184" s="245">
        <v>0.050000000000000003</v>
      </c>
      <c r="R2184" s="245">
        <f>Q2184*H2184</f>
        <v>0.050000000000000003</v>
      </c>
      <c r="S2184" s="245">
        <v>0</v>
      </c>
      <c r="T2184" s="246">
        <f>S2184*H2184</f>
        <v>0</v>
      </c>
      <c r="AR2184" s="25" t="s">
        <v>284</v>
      </c>
      <c r="AT2184" s="25" t="s">
        <v>186</v>
      </c>
      <c r="AU2184" s="25" t="s">
        <v>85</v>
      </c>
      <c r="AY2184" s="25" t="s">
        <v>184</v>
      </c>
      <c r="BE2184" s="247">
        <f>IF(N2184="základní",J2184,0)</f>
        <v>0</v>
      </c>
      <c r="BF2184" s="247">
        <f>IF(N2184="snížená",J2184,0)</f>
        <v>0</v>
      </c>
      <c r="BG2184" s="247">
        <f>IF(N2184="zákl. přenesená",J2184,0)</f>
        <v>0</v>
      </c>
      <c r="BH2184" s="247">
        <f>IF(N2184="sníž. přenesená",J2184,0)</f>
        <v>0</v>
      </c>
      <c r="BI2184" s="247">
        <f>IF(N2184="nulová",J2184,0)</f>
        <v>0</v>
      </c>
      <c r="BJ2184" s="25" t="s">
        <v>83</v>
      </c>
      <c r="BK2184" s="247">
        <f>ROUND(I2184*H2184,2)</f>
        <v>0</v>
      </c>
      <c r="BL2184" s="25" t="s">
        <v>284</v>
      </c>
      <c r="BM2184" s="25" t="s">
        <v>2894</v>
      </c>
    </row>
    <row r="2185" s="1" customFormat="1" ht="38.25" customHeight="1">
      <c r="B2185" s="47"/>
      <c r="C2185" s="236" t="s">
        <v>2895</v>
      </c>
      <c r="D2185" s="236" t="s">
        <v>186</v>
      </c>
      <c r="E2185" s="237" t="s">
        <v>2896</v>
      </c>
      <c r="F2185" s="238" t="s">
        <v>2897</v>
      </c>
      <c r="G2185" s="239" t="s">
        <v>189</v>
      </c>
      <c r="H2185" s="240">
        <v>1</v>
      </c>
      <c r="I2185" s="241"/>
      <c r="J2185" s="242">
        <f>ROUND(I2185*H2185,2)</f>
        <v>0</v>
      </c>
      <c r="K2185" s="238" t="s">
        <v>21</v>
      </c>
      <c r="L2185" s="73"/>
      <c r="M2185" s="243" t="s">
        <v>21</v>
      </c>
      <c r="N2185" s="244" t="s">
        <v>47</v>
      </c>
      <c r="O2185" s="48"/>
      <c r="P2185" s="245">
        <f>O2185*H2185</f>
        <v>0</v>
      </c>
      <c r="Q2185" s="245">
        <v>0.050000000000000003</v>
      </c>
      <c r="R2185" s="245">
        <f>Q2185*H2185</f>
        <v>0.050000000000000003</v>
      </c>
      <c r="S2185" s="245">
        <v>0</v>
      </c>
      <c r="T2185" s="246">
        <f>S2185*H2185</f>
        <v>0</v>
      </c>
      <c r="AR2185" s="25" t="s">
        <v>284</v>
      </c>
      <c r="AT2185" s="25" t="s">
        <v>186</v>
      </c>
      <c r="AU2185" s="25" t="s">
        <v>85</v>
      </c>
      <c r="AY2185" s="25" t="s">
        <v>184</v>
      </c>
      <c r="BE2185" s="247">
        <f>IF(N2185="základní",J2185,0)</f>
        <v>0</v>
      </c>
      <c r="BF2185" s="247">
        <f>IF(N2185="snížená",J2185,0)</f>
        <v>0</v>
      </c>
      <c r="BG2185" s="247">
        <f>IF(N2185="zákl. přenesená",J2185,0)</f>
        <v>0</v>
      </c>
      <c r="BH2185" s="247">
        <f>IF(N2185="sníž. přenesená",J2185,0)</f>
        <v>0</v>
      </c>
      <c r="BI2185" s="247">
        <f>IF(N2185="nulová",J2185,0)</f>
        <v>0</v>
      </c>
      <c r="BJ2185" s="25" t="s">
        <v>83</v>
      </c>
      <c r="BK2185" s="247">
        <f>ROUND(I2185*H2185,2)</f>
        <v>0</v>
      </c>
      <c r="BL2185" s="25" t="s">
        <v>284</v>
      </c>
      <c r="BM2185" s="25" t="s">
        <v>2898</v>
      </c>
    </row>
    <row r="2186" s="1" customFormat="1" ht="16.5" customHeight="1">
      <c r="B2186" s="47"/>
      <c r="C2186" s="236" t="s">
        <v>2899</v>
      </c>
      <c r="D2186" s="236" t="s">
        <v>186</v>
      </c>
      <c r="E2186" s="237" t="s">
        <v>2900</v>
      </c>
      <c r="F2186" s="238" t="s">
        <v>2901</v>
      </c>
      <c r="G2186" s="239" t="s">
        <v>189</v>
      </c>
      <c r="H2186" s="240">
        <v>1</v>
      </c>
      <c r="I2186" s="241"/>
      <c r="J2186" s="242">
        <f>ROUND(I2186*H2186,2)</f>
        <v>0</v>
      </c>
      <c r="K2186" s="238" t="s">
        <v>190</v>
      </c>
      <c r="L2186" s="73"/>
      <c r="M2186" s="243" t="s">
        <v>21</v>
      </c>
      <c r="N2186" s="244" t="s">
        <v>47</v>
      </c>
      <c r="O2186" s="48"/>
      <c r="P2186" s="245">
        <f>O2186*H2186</f>
        <v>0</v>
      </c>
      <c r="Q2186" s="245">
        <v>0.00042000000000000002</v>
      </c>
      <c r="R2186" s="245">
        <f>Q2186*H2186</f>
        <v>0.00042000000000000002</v>
      </c>
      <c r="S2186" s="245">
        <v>0</v>
      </c>
      <c r="T2186" s="246">
        <f>S2186*H2186</f>
        <v>0</v>
      </c>
      <c r="AR2186" s="25" t="s">
        <v>284</v>
      </c>
      <c r="AT2186" s="25" t="s">
        <v>186</v>
      </c>
      <c r="AU2186" s="25" t="s">
        <v>85</v>
      </c>
      <c r="AY2186" s="25" t="s">
        <v>184</v>
      </c>
      <c r="BE2186" s="247">
        <f>IF(N2186="základní",J2186,0)</f>
        <v>0</v>
      </c>
      <c r="BF2186" s="247">
        <f>IF(N2186="snížená",J2186,0)</f>
        <v>0</v>
      </c>
      <c r="BG2186" s="247">
        <f>IF(N2186="zákl. přenesená",J2186,0)</f>
        <v>0</v>
      </c>
      <c r="BH2186" s="247">
        <f>IF(N2186="sníž. přenesená",J2186,0)</f>
        <v>0</v>
      </c>
      <c r="BI2186" s="247">
        <f>IF(N2186="nulová",J2186,0)</f>
        <v>0</v>
      </c>
      <c r="BJ2186" s="25" t="s">
        <v>83</v>
      </c>
      <c r="BK2186" s="247">
        <f>ROUND(I2186*H2186,2)</f>
        <v>0</v>
      </c>
      <c r="BL2186" s="25" t="s">
        <v>284</v>
      </c>
      <c r="BM2186" s="25" t="s">
        <v>2902</v>
      </c>
    </row>
    <row r="2187" s="1" customFormat="1">
      <c r="B2187" s="47"/>
      <c r="C2187" s="75"/>
      <c r="D2187" s="248" t="s">
        <v>193</v>
      </c>
      <c r="E2187" s="75"/>
      <c r="F2187" s="249" t="s">
        <v>2903</v>
      </c>
      <c r="G2187" s="75"/>
      <c r="H2187" s="75"/>
      <c r="I2187" s="204"/>
      <c r="J2187" s="75"/>
      <c r="K2187" s="75"/>
      <c r="L2187" s="73"/>
      <c r="M2187" s="250"/>
      <c r="N2187" s="48"/>
      <c r="O2187" s="48"/>
      <c r="P2187" s="48"/>
      <c r="Q2187" s="48"/>
      <c r="R2187" s="48"/>
      <c r="S2187" s="48"/>
      <c r="T2187" s="96"/>
      <c r="AT2187" s="25" t="s">
        <v>193</v>
      </c>
      <c r="AU2187" s="25" t="s">
        <v>85</v>
      </c>
    </row>
    <row r="2188" s="12" customFormat="1">
      <c r="B2188" s="251"/>
      <c r="C2188" s="252"/>
      <c r="D2188" s="248" t="s">
        <v>195</v>
      </c>
      <c r="E2188" s="253" t="s">
        <v>21</v>
      </c>
      <c r="F2188" s="254" t="s">
        <v>2904</v>
      </c>
      <c r="G2188" s="252"/>
      <c r="H2188" s="255">
        <v>1</v>
      </c>
      <c r="I2188" s="256"/>
      <c r="J2188" s="252"/>
      <c r="K2188" s="252"/>
      <c r="L2188" s="257"/>
      <c r="M2188" s="258"/>
      <c r="N2188" s="259"/>
      <c r="O2188" s="259"/>
      <c r="P2188" s="259"/>
      <c r="Q2188" s="259"/>
      <c r="R2188" s="259"/>
      <c r="S2188" s="259"/>
      <c r="T2188" s="260"/>
      <c r="AT2188" s="261" t="s">
        <v>195</v>
      </c>
      <c r="AU2188" s="261" t="s">
        <v>85</v>
      </c>
      <c r="AV2188" s="12" t="s">
        <v>85</v>
      </c>
      <c r="AW2188" s="12" t="s">
        <v>39</v>
      </c>
      <c r="AX2188" s="12" t="s">
        <v>83</v>
      </c>
      <c r="AY2188" s="261" t="s">
        <v>184</v>
      </c>
    </row>
    <row r="2189" s="1" customFormat="1" ht="38.25" customHeight="1">
      <c r="B2189" s="47"/>
      <c r="C2189" s="283" t="s">
        <v>2905</v>
      </c>
      <c r="D2189" s="283" t="s">
        <v>303</v>
      </c>
      <c r="E2189" s="284" t="s">
        <v>2906</v>
      </c>
      <c r="F2189" s="285" t="s">
        <v>2907</v>
      </c>
      <c r="G2189" s="286" t="s">
        <v>189</v>
      </c>
      <c r="H2189" s="287">
        <v>1</v>
      </c>
      <c r="I2189" s="288"/>
      <c r="J2189" s="289">
        <f>ROUND(I2189*H2189,2)</f>
        <v>0</v>
      </c>
      <c r="K2189" s="285" t="s">
        <v>190</v>
      </c>
      <c r="L2189" s="290"/>
      <c r="M2189" s="291" t="s">
        <v>21</v>
      </c>
      <c r="N2189" s="292" t="s">
        <v>47</v>
      </c>
      <c r="O2189" s="48"/>
      <c r="P2189" s="245">
        <f>O2189*H2189</f>
        <v>0</v>
      </c>
      <c r="Q2189" s="245">
        <v>0.028000000000000001</v>
      </c>
      <c r="R2189" s="245">
        <f>Q2189*H2189</f>
        <v>0.028000000000000001</v>
      </c>
      <c r="S2189" s="245">
        <v>0</v>
      </c>
      <c r="T2189" s="246">
        <f>S2189*H2189</f>
        <v>0</v>
      </c>
      <c r="AR2189" s="25" t="s">
        <v>386</v>
      </c>
      <c r="AT2189" s="25" t="s">
        <v>303</v>
      </c>
      <c r="AU2189" s="25" t="s">
        <v>85</v>
      </c>
      <c r="AY2189" s="25" t="s">
        <v>184</v>
      </c>
      <c r="BE2189" s="247">
        <f>IF(N2189="základní",J2189,0)</f>
        <v>0</v>
      </c>
      <c r="BF2189" s="247">
        <f>IF(N2189="snížená",J2189,0)</f>
        <v>0</v>
      </c>
      <c r="BG2189" s="247">
        <f>IF(N2189="zákl. přenesená",J2189,0)</f>
        <v>0</v>
      </c>
      <c r="BH2189" s="247">
        <f>IF(N2189="sníž. přenesená",J2189,0)</f>
        <v>0</v>
      </c>
      <c r="BI2189" s="247">
        <f>IF(N2189="nulová",J2189,0)</f>
        <v>0</v>
      </c>
      <c r="BJ2189" s="25" t="s">
        <v>83</v>
      </c>
      <c r="BK2189" s="247">
        <f>ROUND(I2189*H2189,2)</f>
        <v>0</v>
      </c>
      <c r="BL2189" s="25" t="s">
        <v>284</v>
      </c>
      <c r="BM2189" s="25" t="s">
        <v>2908</v>
      </c>
    </row>
    <row r="2190" s="1" customFormat="1" ht="16.5" customHeight="1">
      <c r="B2190" s="47"/>
      <c r="C2190" s="236" t="s">
        <v>2909</v>
      </c>
      <c r="D2190" s="236" t="s">
        <v>186</v>
      </c>
      <c r="E2190" s="237" t="s">
        <v>2910</v>
      </c>
      <c r="F2190" s="238" t="s">
        <v>2911</v>
      </c>
      <c r="G2190" s="239" t="s">
        <v>315</v>
      </c>
      <c r="H2190" s="240">
        <v>10.981</v>
      </c>
      <c r="I2190" s="241"/>
      <c r="J2190" s="242">
        <f>ROUND(I2190*H2190,2)</f>
        <v>0</v>
      </c>
      <c r="K2190" s="238" t="s">
        <v>190</v>
      </c>
      <c r="L2190" s="73"/>
      <c r="M2190" s="243" t="s">
        <v>21</v>
      </c>
      <c r="N2190" s="244" t="s">
        <v>47</v>
      </c>
      <c r="O2190" s="48"/>
      <c r="P2190" s="245">
        <f>O2190*H2190</f>
        <v>0</v>
      </c>
      <c r="Q2190" s="245">
        <v>0</v>
      </c>
      <c r="R2190" s="245">
        <f>Q2190*H2190</f>
        <v>0</v>
      </c>
      <c r="S2190" s="245">
        <v>0.01098</v>
      </c>
      <c r="T2190" s="246">
        <f>S2190*H2190</f>
        <v>0.12057138000000001</v>
      </c>
      <c r="AR2190" s="25" t="s">
        <v>284</v>
      </c>
      <c r="AT2190" s="25" t="s">
        <v>186</v>
      </c>
      <c r="AU2190" s="25" t="s">
        <v>85</v>
      </c>
      <c r="AY2190" s="25" t="s">
        <v>184</v>
      </c>
      <c r="BE2190" s="247">
        <f>IF(N2190="základní",J2190,0)</f>
        <v>0</v>
      </c>
      <c r="BF2190" s="247">
        <f>IF(N2190="snížená",J2190,0)</f>
        <v>0</v>
      </c>
      <c r="BG2190" s="247">
        <f>IF(N2190="zákl. přenesená",J2190,0)</f>
        <v>0</v>
      </c>
      <c r="BH2190" s="247">
        <f>IF(N2190="sníž. přenesená",J2190,0)</f>
        <v>0</v>
      </c>
      <c r="BI2190" s="247">
        <f>IF(N2190="nulová",J2190,0)</f>
        <v>0</v>
      </c>
      <c r="BJ2190" s="25" t="s">
        <v>83</v>
      </c>
      <c r="BK2190" s="247">
        <f>ROUND(I2190*H2190,2)</f>
        <v>0</v>
      </c>
      <c r="BL2190" s="25" t="s">
        <v>284</v>
      </c>
      <c r="BM2190" s="25" t="s">
        <v>2912</v>
      </c>
    </row>
    <row r="2191" s="12" customFormat="1">
      <c r="B2191" s="251"/>
      <c r="C2191" s="252"/>
      <c r="D2191" s="248" t="s">
        <v>195</v>
      </c>
      <c r="E2191" s="253" t="s">
        <v>21</v>
      </c>
      <c r="F2191" s="254" t="s">
        <v>2913</v>
      </c>
      <c r="G2191" s="252"/>
      <c r="H2191" s="255">
        <v>10.981</v>
      </c>
      <c r="I2191" s="256"/>
      <c r="J2191" s="252"/>
      <c r="K2191" s="252"/>
      <c r="L2191" s="257"/>
      <c r="M2191" s="258"/>
      <c r="N2191" s="259"/>
      <c r="O2191" s="259"/>
      <c r="P2191" s="259"/>
      <c r="Q2191" s="259"/>
      <c r="R2191" s="259"/>
      <c r="S2191" s="259"/>
      <c r="T2191" s="260"/>
      <c r="AT2191" s="261" t="s">
        <v>195</v>
      </c>
      <c r="AU2191" s="261" t="s">
        <v>85</v>
      </c>
      <c r="AV2191" s="12" t="s">
        <v>85</v>
      </c>
      <c r="AW2191" s="12" t="s">
        <v>39</v>
      </c>
      <c r="AX2191" s="12" t="s">
        <v>83</v>
      </c>
      <c r="AY2191" s="261" t="s">
        <v>184</v>
      </c>
    </row>
    <row r="2192" s="1" customFormat="1" ht="25.5" customHeight="1">
      <c r="B2192" s="47"/>
      <c r="C2192" s="236" t="s">
        <v>2914</v>
      </c>
      <c r="D2192" s="236" t="s">
        <v>186</v>
      </c>
      <c r="E2192" s="237" t="s">
        <v>2915</v>
      </c>
      <c r="F2192" s="238" t="s">
        <v>2916</v>
      </c>
      <c r="G2192" s="239" t="s">
        <v>315</v>
      </c>
      <c r="H2192" s="240">
        <v>16.236000000000001</v>
      </c>
      <c r="I2192" s="241"/>
      <c r="J2192" s="242">
        <f>ROUND(I2192*H2192,2)</f>
        <v>0</v>
      </c>
      <c r="K2192" s="238" t="s">
        <v>190</v>
      </c>
      <c r="L2192" s="73"/>
      <c r="M2192" s="243" t="s">
        <v>21</v>
      </c>
      <c r="N2192" s="244" t="s">
        <v>47</v>
      </c>
      <c r="O2192" s="48"/>
      <c r="P2192" s="245">
        <f>O2192*H2192</f>
        <v>0</v>
      </c>
      <c r="Q2192" s="245">
        <v>0.00025999999999999998</v>
      </c>
      <c r="R2192" s="245">
        <f>Q2192*H2192</f>
        <v>0.0042213599999999995</v>
      </c>
      <c r="S2192" s="245">
        <v>0</v>
      </c>
      <c r="T2192" s="246">
        <f>S2192*H2192</f>
        <v>0</v>
      </c>
      <c r="AR2192" s="25" t="s">
        <v>284</v>
      </c>
      <c r="AT2192" s="25" t="s">
        <v>186</v>
      </c>
      <c r="AU2192" s="25" t="s">
        <v>85</v>
      </c>
      <c r="AY2192" s="25" t="s">
        <v>184</v>
      </c>
      <c r="BE2192" s="247">
        <f>IF(N2192="základní",J2192,0)</f>
        <v>0</v>
      </c>
      <c r="BF2192" s="247">
        <f>IF(N2192="snížená",J2192,0)</f>
        <v>0</v>
      </c>
      <c r="BG2192" s="247">
        <f>IF(N2192="zákl. přenesená",J2192,0)</f>
        <v>0</v>
      </c>
      <c r="BH2192" s="247">
        <f>IF(N2192="sníž. přenesená",J2192,0)</f>
        <v>0</v>
      </c>
      <c r="BI2192" s="247">
        <f>IF(N2192="nulová",J2192,0)</f>
        <v>0</v>
      </c>
      <c r="BJ2192" s="25" t="s">
        <v>83</v>
      </c>
      <c r="BK2192" s="247">
        <f>ROUND(I2192*H2192,2)</f>
        <v>0</v>
      </c>
      <c r="BL2192" s="25" t="s">
        <v>284</v>
      </c>
      <c r="BM2192" s="25" t="s">
        <v>2917</v>
      </c>
    </row>
    <row r="2193" s="1" customFormat="1">
      <c r="B2193" s="47"/>
      <c r="C2193" s="75"/>
      <c r="D2193" s="248" t="s">
        <v>193</v>
      </c>
      <c r="E2193" s="75"/>
      <c r="F2193" s="249" t="s">
        <v>2918</v>
      </c>
      <c r="G2193" s="75"/>
      <c r="H2193" s="75"/>
      <c r="I2193" s="204"/>
      <c r="J2193" s="75"/>
      <c r="K2193" s="75"/>
      <c r="L2193" s="73"/>
      <c r="M2193" s="250"/>
      <c r="N2193" s="48"/>
      <c r="O2193" s="48"/>
      <c r="P2193" s="48"/>
      <c r="Q2193" s="48"/>
      <c r="R2193" s="48"/>
      <c r="S2193" s="48"/>
      <c r="T2193" s="96"/>
      <c r="AT2193" s="25" t="s">
        <v>193</v>
      </c>
      <c r="AU2193" s="25" t="s">
        <v>85</v>
      </c>
    </row>
    <row r="2194" s="13" customFormat="1">
      <c r="B2194" s="262"/>
      <c r="C2194" s="263"/>
      <c r="D2194" s="248" t="s">
        <v>195</v>
      </c>
      <c r="E2194" s="264" t="s">
        <v>21</v>
      </c>
      <c r="F2194" s="265" t="s">
        <v>209</v>
      </c>
      <c r="G2194" s="263"/>
      <c r="H2194" s="264" t="s">
        <v>21</v>
      </c>
      <c r="I2194" s="266"/>
      <c r="J2194" s="263"/>
      <c r="K2194" s="263"/>
      <c r="L2194" s="267"/>
      <c r="M2194" s="268"/>
      <c r="N2194" s="269"/>
      <c r="O2194" s="269"/>
      <c r="P2194" s="269"/>
      <c r="Q2194" s="269"/>
      <c r="R2194" s="269"/>
      <c r="S2194" s="269"/>
      <c r="T2194" s="270"/>
      <c r="AT2194" s="271" t="s">
        <v>195</v>
      </c>
      <c r="AU2194" s="271" t="s">
        <v>85</v>
      </c>
      <c r="AV2194" s="13" t="s">
        <v>83</v>
      </c>
      <c r="AW2194" s="13" t="s">
        <v>39</v>
      </c>
      <c r="AX2194" s="13" t="s">
        <v>76</v>
      </c>
      <c r="AY2194" s="271" t="s">
        <v>184</v>
      </c>
    </row>
    <row r="2195" s="12" customFormat="1">
      <c r="B2195" s="251"/>
      <c r="C2195" s="252"/>
      <c r="D2195" s="248" t="s">
        <v>195</v>
      </c>
      <c r="E2195" s="253" t="s">
        <v>21</v>
      </c>
      <c r="F2195" s="254" t="s">
        <v>2919</v>
      </c>
      <c r="G2195" s="252"/>
      <c r="H2195" s="255">
        <v>1.1759999999999999</v>
      </c>
      <c r="I2195" s="256"/>
      <c r="J2195" s="252"/>
      <c r="K2195" s="252"/>
      <c r="L2195" s="257"/>
      <c r="M2195" s="258"/>
      <c r="N2195" s="259"/>
      <c r="O2195" s="259"/>
      <c r="P2195" s="259"/>
      <c r="Q2195" s="259"/>
      <c r="R2195" s="259"/>
      <c r="S2195" s="259"/>
      <c r="T2195" s="260"/>
      <c r="AT2195" s="261" t="s">
        <v>195</v>
      </c>
      <c r="AU2195" s="261" t="s">
        <v>85</v>
      </c>
      <c r="AV2195" s="12" t="s">
        <v>85</v>
      </c>
      <c r="AW2195" s="12" t="s">
        <v>39</v>
      </c>
      <c r="AX2195" s="12" t="s">
        <v>76</v>
      </c>
      <c r="AY2195" s="261" t="s">
        <v>184</v>
      </c>
    </row>
    <row r="2196" s="12" customFormat="1">
      <c r="B2196" s="251"/>
      <c r="C2196" s="252"/>
      <c r="D2196" s="248" t="s">
        <v>195</v>
      </c>
      <c r="E2196" s="253" t="s">
        <v>21</v>
      </c>
      <c r="F2196" s="254" t="s">
        <v>2920</v>
      </c>
      <c r="G2196" s="252"/>
      <c r="H2196" s="255">
        <v>1.1639999999999999</v>
      </c>
      <c r="I2196" s="256"/>
      <c r="J2196" s="252"/>
      <c r="K2196" s="252"/>
      <c r="L2196" s="257"/>
      <c r="M2196" s="258"/>
      <c r="N2196" s="259"/>
      <c r="O2196" s="259"/>
      <c r="P2196" s="259"/>
      <c r="Q2196" s="259"/>
      <c r="R2196" s="259"/>
      <c r="S2196" s="259"/>
      <c r="T2196" s="260"/>
      <c r="AT2196" s="261" t="s">
        <v>195</v>
      </c>
      <c r="AU2196" s="261" t="s">
        <v>85</v>
      </c>
      <c r="AV2196" s="12" t="s">
        <v>85</v>
      </c>
      <c r="AW2196" s="12" t="s">
        <v>39</v>
      </c>
      <c r="AX2196" s="12" t="s">
        <v>76</v>
      </c>
      <c r="AY2196" s="261" t="s">
        <v>184</v>
      </c>
    </row>
    <row r="2197" s="12" customFormat="1">
      <c r="B2197" s="251"/>
      <c r="C2197" s="252"/>
      <c r="D2197" s="248" t="s">
        <v>195</v>
      </c>
      <c r="E2197" s="253" t="s">
        <v>21</v>
      </c>
      <c r="F2197" s="254" t="s">
        <v>2921</v>
      </c>
      <c r="G2197" s="252"/>
      <c r="H2197" s="255">
        <v>1.1519999999999999</v>
      </c>
      <c r="I2197" s="256"/>
      <c r="J2197" s="252"/>
      <c r="K2197" s="252"/>
      <c r="L2197" s="257"/>
      <c r="M2197" s="258"/>
      <c r="N2197" s="259"/>
      <c r="O2197" s="259"/>
      <c r="P2197" s="259"/>
      <c r="Q2197" s="259"/>
      <c r="R2197" s="259"/>
      <c r="S2197" s="259"/>
      <c r="T2197" s="260"/>
      <c r="AT2197" s="261" t="s">
        <v>195</v>
      </c>
      <c r="AU2197" s="261" t="s">
        <v>85</v>
      </c>
      <c r="AV2197" s="12" t="s">
        <v>85</v>
      </c>
      <c r="AW2197" s="12" t="s">
        <v>39</v>
      </c>
      <c r="AX2197" s="12" t="s">
        <v>76</v>
      </c>
      <c r="AY2197" s="261" t="s">
        <v>184</v>
      </c>
    </row>
    <row r="2198" s="12" customFormat="1">
      <c r="B2198" s="251"/>
      <c r="C2198" s="252"/>
      <c r="D2198" s="248" t="s">
        <v>195</v>
      </c>
      <c r="E2198" s="253" t="s">
        <v>21</v>
      </c>
      <c r="F2198" s="254" t="s">
        <v>2922</v>
      </c>
      <c r="G2198" s="252"/>
      <c r="H2198" s="255">
        <v>1.1639999999999999</v>
      </c>
      <c r="I2198" s="256"/>
      <c r="J2198" s="252"/>
      <c r="K2198" s="252"/>
      <c r="L2198" s="257"/>
      <c r="M2198" s="258"/>
      <c r="N2198" s="259"/>
      <c r="O2198" s="259"/>
      <c r="P2198" s="259"/>
      <c r="Q2198" s="259"/>
      <c r="R2198" s="259"/>
      <c r="S2198" s="259"/>
      <c r="T2198" s="260"/>
      <c r="AT2198" s="261" t="s">
        <v>195</v>
      </c>
      <c r="AU2198" s="261" t="s">
        <v>85</v>
      </c>
      <c r="AV2198" s="12" t="s">
        <v>85</v>
      </c>
      <c r="AW2198" s="12" t="s">
        <v>39</v>
      </c>
      <c r="AX2198" s="12" t="s">
        <v>76</v>
      </c>
      <c r="AY2198" s="261" t="s">
        <v>184</v>
      </c>
    </row>
    <row r="2199" s="12" customFormat="1">
      <c r="B2199" s="251"/>
      <c r="C2199" s="252"/>
      <c r="D2199" s="248" t="s">
        <v>195</v>
      </c>
      <c r="E2199" s="253" t="s">
        <v>21</v>
      </c>
      <c r="F2199" s="254" t="s">
        <v>2923</v>
      </c>
      <c r="G2199" s="252"/>
      <c r="H2199" s="255">
        <v>1.1519999999999999</v>
      </c>
      <c r="I2199" s="256"/>
      <c r="J2199" s="252"/>
      <c r="K2199" s="252"/>
      <c r="L2199" s="257"/>
      <c r="M2199" s="258"/>
      <c r="N2199" s="259"/>
      <c r="O2199" s="259"/>
      <c r="P2199" s="259"/>
      <c r="Q2199" s="259"/>
      <c r="R2199" s="259"/>
      <c r="S2199" s="259"/>
      <c r="T2199" s="260"/>
      <c r="AT2199" s="261" t="s">
        <v>195</v>
      </c>
      <c r="AU2199" s="261" t="s">
        <v>85</v>
      </c>
      <c r="AV2199" s="12" t="s">
        <v>85</v>
      </c>
      <c r="AW2199" s="12" t="s">
        <v>39</v>
      </c>
      <c r="AX2199" s="12" t="s">
        <v>76</v>
      </c>
      <c r="AY2199" s="261" t="s">
        <v>184</v>
      </c>
    </row>
    <row r="2200" s="13" customFormat="1">
      <c r="B2200" s="262"/>
      <c r="C2200" s="263"/>
      <c r="D2200" s="248" t="s">
        <v>195</v>
      </c>
      <c r="E2200" s="264" t="s">
        <v>21</v>
      </c>
      <c r="F2200" s="265" t="s">
        <v>409</v>
      </c>
      <c r="G2200" s="263"/>
      <c r="H2200" s="264" t="s">
        <v>21</v>
      </c>
      <c r="I2200" s="266"/>
      <c r="J2200" s="263"/>
      <c r="K2200" s="263"/>
      <c r="L2200" s="267"/>
      <c r="M2200" s="268"/>
      <c r="N2200" s="269"/>
      <c r="O2200" s="269"/>
      <c r="P2200" s="269"/>
      <c r="Q2200" s="269"/>
      <c r="R2200" s="269"/>
      <c r="S2200" s="269"/>
      <c r="T2200" s="270"/>
      <c r="AT2200" s="271" t="s">
        <v>195</v>
      </c>
      <c r="AU2200" s="271" t="s">
        <v>85</v>
      </c>
      <c r="AV2200" s="13" t="s">
        <v>83</v>
      </c>
      <c r="AW2200" s="13" t="s">
        <v>39</v>
      </c>
      <c r="AX2200" s="13" t="s">
        <v>76</v>
      </c>
      <c r="AY2200" s="271" t="s">
        <v>184</v>
      </c>
    </row>
    <row r="2201" s="12" customFormat="1">
      <c r="B2201" s="251"/>
      <c r="C2201" s="252"/>
      <c r="D2201" s="248" t="s">
        <v>195</v>
      </c>
      <c r="E2201" s="253" t="s">
        <v>21</v>
      </c>
      <c r="F2201" s="254" t="s">
        <v>2924</v>
      </c>
      <c r="G2201" s="252"/>
      <c r="H2201" s="255">
        <v>3.3479999999999999</v>
      </c>
      <c r="I2201" s="256"/>
      <c r="J2201" s="252"/>
      <c r="K2201" s="252"/>
      <c r="L2201" s="257"/>
      <c r="M2201" s="258"/>
      <c r="N2201" s="259"/>
      <c r="O2201" s="259"/>
      <c r="P2201" s="259"/>
      <c r="Q2201" s="259"/>
      <c r="R2201" s="259"/>
      <c r="S2201" s="259"/>
      <c r="T2201" s="260"/>
      <c r="AT2201" s="261" t="s">
        <v>195</v>
      </c>
      <c r="AU2201" s="261" t="s">
        <v>85</v>
      </c>
      <c r="AV2201" s="12" t="s">
        <v>85</v>
      </c>
      <c r="AW2201" s="12" t="s">
        <v>39</v>
      </c>
      <c r="AX2201" s="12" t="s">
        <v>76</v>
      </c>
      <c r="AY2201" s="261" t="s">
        <v>184</v>
      </c>
    </row>
    <row r="2202" s="12" customFormat="1">
      <c r="B2202" s="251"/>
      <c r="C2202" s="252"/>
      <c r="D2202" s="248" t="s">
        <v>195</v>
      </c>
      <c r="E2202" s="253" t="s">
        <v>21</v>
      </c>
      <c r="F2202" s="254" t="s">
        <v>2925</v>
      </c>
      <c r="G2202" s="252"/>
      <c r="H2202" s="255">
        <v>1.1519999999999999</v>
      </c>
      <c r="I2202" s="256"/>
      <c r="J2202" s="252"/>
      <c r="K2202" s="252"/>
      <c r="L2202" s="257"/>
      <c r="M2202" s="258"/>
      <c r="N2202" s="259"/>
      <c r="O2202" s="259"/>
      <c r="P2202" s="259"/>
      <c r="Q2202" s="259"/>
      <c r="R2202" s="259"/>
      <c r="S2202" s="259"/>
      <c r="T2202" s="260"/>
      <c r="AT2202" s="261" t="s">
        <v>195</v>
      </c>
      <c r="AU2202" s="261" t="s">
        <v>85</v>
      </c>
      <c r="AV2202" s="12" t="s">
        <v>85</v>
      </c>
      <c r="AW2202" s="12" t="s">
        <v>39</v>
      </c>
      <c r="AX2202" s="12" t="s">
        <v>76</v>
      </c>
      <c r="AY2202" s="261" t="s">
        <v>184</v>
      </c>
    </row>
    <row r="2203" s="12" customFormat="1">
      <c r="B2203" s="251"/>
      <c r="C2203" s="252"/>
      <c r="D2203" s="248" t="s">
        <v>195</v>
      </c>
      <c r="E2203" s="253" t="s">
        <v>21</v>
      </c>
      <c r="F2203" s="254" t="s">
        <v>2926</v>
      </c>
      <c r="G2203" s="252"/>
      <c r="H2203" s="255">
        <v>1.2</v>
      </c>
      <c r="I2203" s="256"/>
      <c r="J2203" s="252"/>
      <c r="K2203" s="252"/>
      <c r="L2203" s="257"/>
      <c r="M2203" s="258"/>
      <c r="N2203" s="259"/>
      <c r="O2203" s="259"/>
      <c r="P2203" s="259"/>
      <c r="Q2203" s="259"/>
      <c r="R2203" s="259"/>
      <c r="S2203" s="259"/>
      <c r="T2203" s="260"/>
      <c r="AT2203" s="261" t="s">
        <v>195</v>
      </c>
      <c r="AU2203" s="261" t="s">
        <v>85</v>
      </c>
      <c r="AV2203" s="12" t="s">
        <v>85</v>
      </c>
      <c r="AW2203" s="12" t="s">
        <v>39</v>
      </c>
      <c r="AX2203" s="12" t="s">
        <v>76</v>
      </c>
      <c r="AY2203" s="261" t="s">
        <v>184</v>
      </c>
    </row>
    <row r="2204" s="12" customFormat="1">
      <c r="B2204" s="251"/>
      <c r="C2204" s="252"/>
      <c r="D2204" s="248" t="s">
        <v>195</v>
      </c>
      <c r="E2204" s="253" t="s">
        <v>21</v>
      </c>
      <c r="F2204" s="254" t="s">
        <v>2927</v>
      </c>
      <c r="G2204" s="252"/>
      <c r="H2204" s="255">
        <v>1.3200000000000001</v>
      </c>
      <c r="I2204" s="256"/>
      <c r="J2204" s="252"/>
      <c r="K2204" s="252"/>
      <c r="L2204" s="257"/>
      <c r="M2204" s="258"/>
      <c r="N2204" s="259"/>
      <c r="O2204" s="259"/>
      <c r="P2204" s="259"/>
      <c r="Q2204" s="259"/>
      <c r="R2204" s="259"/>
      <c r="S2204" s="259"/>
      <c r="T2204" s="260"/>
      <c r="AT2204" s="261" t="s">
        <v>195</v>
      </c>
      <c r="AU2204" s="261" t="s">
        <v>85</v>
      </c>
      <c r="AV2204" s="12" t="s">
        <v>85</v>
      </c>
      <c r="AW2204" s="12" t="s">
        <v>39</v>
      </c>
      <c r="AX2204" s="12" t="s">
        <v>76</v>
      </c>
      <c r="AY2204" s="261" t="s">
        <v>184</v>
      </c>
    </row>
    <row r="2205" s="12" customFormat="1">
      <c r="B2205" s="251"/>
      <c r="C2205" s="252"/>
      <c r="D2205" s="248" t="s">
        <v>195</v>
      </c>
      <c r="E2205" s="253" t="s">
        <v>21</v>
      </c>
      <c r="F2205" s="254" t="s">
        <v>2928</v>
      </c>
      <c r="G2205" s="252"/>
      <c r="H2205" s="255">
        <v>2.2080000000000002</v>
      </c>
      <c r="I2205" s="256"/>
      <c r="J2205" s="252"/>
      <c r="K2205" s="252"/>
      <c r="L2205" s="257"/>
      <c r="M2205" s="258"/>
      <c r="N2205" s="259"/>
      <c r="O2205" s="259"/>
      <c r="P2205" s="259"/>
      <c r="Q2205" s="259"/>
      <c r="R2205" s="259"/>
      <c r="S2205" s="259"/>
      <c r="T2205" s="260"/>
      <c r="AT2205" s="261" t="s">
        <v>195</v>
      </c>
      <c r="AU2205" s="261" t="s">
        <v>85</v>
      </c>
      <c r="AV2205" s="12" t="s">
        <v>85</v>
      </c>
      <c r="AW2205" s="12" t="s">
        <v>39</v>
      </c>
      <c r="AX2205" s="12" t="s">
        <v>76</v>
      </c>
      <c r="AY2205" s="261" t="s">
        <v>184</v>
      </c>
    </row>
    <row r="2206" s="12" customFormat="1">
      <c r="B2206" s="251"/>
      <c r="C2206" s="252"/>
      <c r="D2206" s="248" t="s">
        <v>195</v>
      </c>
      <c r="E2206" s="253" t="s">
        <v>21</v>
      </c>
      <c r="F2206" s="254" t="s">
        <v>2929</v>
      </c>
      <c r="G2206" s="252"/>
      <c r="H2206" s="255">
        <v>1.2</v>
      </c>
      <c r="I2206" s="256"/>
      <c r="J2206" s="252"/>
      <c r="K2206" s="252"/>
      <c r="L2206" s="257"/>
      <c r="M2206" s="258"/>
      <c r="N2206" s="259"/>
      <c r="O2206" s="259"/>
      <c r="P2206" s="259"/>
      <c r="Q2206" s="259"/>
      <c r="R2206" s="259"/>
      <c r="S2206" s="259"/>
      <c r="T2206" s="260"/>
      <c r="AT2206" s="261" t="s">
        <v>195</v>
      </c>
      <c r="AU2206" s="261" t="s">
        <v>85</v>
      </c>
      <c r="AV2206" s="12" t="s">
        <v>85</v>
      </c>
      <c r="AW2206" s="12" t="s">
        <v>39</v>
      </c>
      <c r="AX2206" s="12" t="s">
        <v>76</v>
      </c>
      <c r="AY2206" s="261" t="s">
        <v>184</v>
      </c>
    </row>
    <row r="2207" s="14" customFormat="1">
      <c r="B2207" s="272"/>
      <c r="C2207" s="273"/>
      <c r="D2207" s="248" t="s">
        <v>195</v>
      </c>
      <c r="E2207" s="274" t="s">
        <v>21</v>
      </c>
      <c r="F2207" s="275" t="s">
        <v>211</v>
      </c>
      <c r="G2207" s="273"/>
      <c r="H2207" s="276">
        <v>16.236000000000001</v>
      </c>
      <c r="I2207" s="277"/>
      <c r="J2207" s="273"/>
      <c r="K2207" s="273"/>
      <c r="L2207" s="278"/>
      <c r="M2207" s="279"/>
      <c r="N2207" s="280"/>
      <c r="O2207" s="280"/>
      <c r="P2207" s="280"/>
      <c r="Q2207" s="280"/>
      <c r="R2207" s="280"/>
      <c r="S2207" s="280"/>
      <c r="T2207" s="281"/>
      <c r="AT2207" s="282" t="s">
        <v>195</v>
      </c>
      <c r="AU2207" s="282" t="s">
        <v>85</v>
      </c>
      <c r="AV2207" s="14" t="s">
        <v>191</v>
      </c>
      <c r="AW2207" s="14" t="s">
        <v>39</v>
      </c>
      <c r="AX2207" s="14" t="s">
        <v>83</v>
      </c>
      <c r="AY2207" s="282" t="s">
        <v>184</v>
      </c>
    </row>
    <row r="2208" s="1" customFormat="1" ht="25.5" customHeight="1">
      <c r="B2208" s="47"/>
      <c r="C2208" s="236" t="s">
        <v>2930</v>
      </c>
      <c r="D2208" s="236" t="s">
        <v>186</v>
      </c>
      <c r="E2208" s="237" t="s">
        <v>2931</v>
      </c>
      <c r="F2208" s="238" t="s">
        <v>2932</v>
      </c>
      <c r="G2208" s="239" t="s">
        <v>315</v>
      </c>
      <c r="H2208" s="240">
        <v>7.2729999999999997</v>
      </c>
      <c r="I2208" s="241"/>
      <c r="J2208" s="242">
        <f>ROUND(I2208*H2208,2)</f>
        <v>0</v>
      </c>
      <c r="K2208" s="238" t="s">
        <v>190</v>
      </c>
      <c r="L2208" s="73"/>
      <c r="M2208" s="243" t="s">
        <v>21</v>
      </c>
      <c r="N2208" s="244" t="s">
        <v>47</v>
      </c>
      <c r="O2208" s="48"/>
      <c r="P2208" s="245">
        <f>O2208*H2208</f>
        <v>0</v>
      </c>
      <c r="Q2208" s="245">
        <v>0.00025999999999999998</v>
      </c>
      <c r="R2208" s="245">
        <f>Q2208*H2208</f>
        <v>0.0018909799999999998</v>
      </c>
      <c r="S2208" s="245">
        <v>0</v>
      </c>
      <c r="T2208" s="246">
        <f>S2208*H2208</f>
        <v>0</v>
      </c>
      <c r="AR2208" s="25" t="s">
        <v>284</v>
      </c>
      <c r="AT2208" s="25" t="s">
        <v>186</v>
      </c>
      <c r="AU2208" s="25" t="s">
        <v>85</v>
      </c>
      <c r="AY2208" s="25" t="s">
        <v>184</v>
      </c>
      <c r="BE2208" s="247">
        <f>IF(N2208="základní",J2208,0)</f>
        <v>0</v>
      </c>
      <c r="BF2208" s="247">
        <f>IF(N2208="snížená",J2208,0)</f>
        <v>0</v>
      </c>
      <c r="BG2208" s="247">
        <f>IF(N2208="zákl. přenesená",J2208,0)</f>
        <v>0</v>
      </c>
      <c r="BH2208" s="247">
        <f>IF(N2208="sníž. přenesená",J2208,0)</f>
        <v>0</v>
      </c>
      <c r="BI2208" s="247">
        <f>IF(N2208="nulová",J2208,0)</f>
        <v>0</v>
      </c>
      <c r="BJ2208" s="25" t="s">
        <v>83</v>
      </c>
      <c r="BK2208" s="247">
        <f>ROUND(I2208*H2208,2)</f>
        <v>0</v>
      </c>
      <c r="BL2208" s="25" t="s">
        <v>284</v>
      </c>
      <c r="BM2208" s="25" t="s">
        <v>2933</v>
      </c>
    </row>
    <row r="2209" s="1" customFormat="1">
      <c r="B2209" s="47"/>
      <c r="C2209" s="75"/>
      <c r="D2209" s="248" t="s">
        <v>193</v>
      </c>
      <c r="E2209" s="75"/>
      <c r="F2209" s="249" t="s">
        <v>2918</v>
      </c>
      <c r="G2209" s="75"/>
      <c r="H2209" s="75"/>
      <c r="I2209" s="204"/>
      <c r="J2209" s="75"/>
      <c r="K2209" s="75"/>
      <c r="L2209" s="73"/>
      <c r="M2209" s="250"/>
      <c r="N2209" s="48"/>
      <c r="O2209" s="48"/>
      <c r="P2209" s="48"/>
      <c r="Q2209" s="48"/>
      <c r="R2209" s="48"/>
      <c r="S2209" s="48"/>
      <c r="T2209" s="96"/>
      <c r="AT2209" s="25" t="s">
        <v>193</v>
      </c>
      <c r="AU2209" s="25" t="s">
        <v>85</v>
      </c>
    </row>
    <row r="2210" s="13" customFormat="1">
      <c r="B2210" s="262"/>
      <c r="C2210" s="263"/>
      <c r="D2210" s="248" t="s">
        <v>195</v>
      </c>
      <c r="E2210" s="264" t="s">
        <v>21</v>
      </c>
      <c r="F2210" s="265" t="s">
        <v>209</v>
      </c>
      <c r="G2210" s="263"/>
      <c r="H2210" s="264" t="s">
        <v>21</v>
      </c>
      <c r="I2210" s="266"/>
      <c r="J2210" s="263"/>
      <c r="K2210" s="263"/>
      <c r="L2210" s="267"/>
      <c r="M2210" s="268"/>
      <c r="N2210" s="269"/>
      <c r="O2210" s="269"/>
      <c r="P2210" s="269"/>
      <c r="Q2210" s="269"/>
      <c r="R2210" s="269"/>
      <c r="S2210" s="269"/>
      <c r="T2210" s="270"/>
      <c r="AT2210" s="271" t="s">
        <v>195</v>
      </c>
      <c r="AU2210" s="271" t="s">
        <v>85</v>
      </c>
      <c r="AV2210" s="13" t="s">
        <v>83</v>
      </c>
      <c r="AW2210" s="13" t="s">
        <v>39</v>
      </c>
      <c r="AX2210" s="13" t="s">
        <v>76</v>
      </c>
      <c r="AY2210" s="271" t="s">
        <v>184</v>
      </c>
    </row>
    <row r="2211" s="12" customFormat="1">
      <c r="B2211" s="251"/>
      <c r="C2211" s="252"/>
      <c r="D2211" s="248" t="s">
        <v>195</v>
      </c>
      <c r="E2211" s="253" t="s">
        <v>21</v>
      </c>
      <c r="F2211" s="254" t="s">
        <v>2934</v>
      </c>
      <c r="G2211" s="252"/>
      <c r="H2211" s="255">
        <v>2.2320000000000002</v>
      </c>
      <c r="I2211" s="256"/>
      <c r="J2211" s="252"/>
      <c r="K2211" s="252"/>
      <c r="L2211" s="257"/>
      <c r="M2211" s="258"/>
      <c r="N2211" s="259"/>
      <c r="O2211" s="259"/>
      <c r="P2211" s="259"/>
      <c r="Q2211" s="259"/>
      <c r="R2211" s="259"/>
      <c r="S2211" s="259"/>
      <c r="T2211" s="260"/>
      <c r="AT2211" s="261" t="s">
        <v>195</v>
      </c>
      <c r="AU2211" s="261" t="s">
        <v>85</v>
      </c>
      <c r="AV2211" s="12" t="s">
        <v>85</v>
      </c>
      <c r="AW2211" s="12" t="s">
        <v>39</v>
      </c>
      <c r="AX2211" s="12" t="s">
        <v>76</v>
      </c>
      <c r="AY2211" s="261" t="s">
        <v>184</v>
      </c>
    </row>
    <row r="2212" s="12" customFormat="1">
      <c r="B2212" s="251"/>
      <c r="C2212" s="252"/>
      <c r="D2212" s="248" t="s">
        <v>195</v>
      </c>
      <c r="E2212" s="253" t="s">
        <v>21</v>
      </c>
      <c r="F2212" s="254" t="s">
        <v>2935</v>
      </c>
      <c r="G2212" s="252"/>
      <c r="H2212" s="255">
        <v>1.1160000000000001</v>
      </c>
      <c r="I2212" s="256"/>
      <c r="J2212" s="252"/>
      <c r="K2212" s="252"/>
      <c r="L2212" s="257"/>
      <c r="M2212" s="258"/>
      <c r="N2212" s="259"/>
      <c r="O2212" s="259"/>
      <c r="P2212" s="259"/>
      <c r="Q2212" s="259"/>
      <c r="R2212" s="259"/>
      <c r="S2212" s="259"/>
      <c r="T2212" s="260"/>
      <c r="AT2212" s="261" t="s">
        <v>195</v>
      </c>
      <c r="AU2212" s="261" t="s">
        <v>85</v>
      </c>
      <c r="AV2212" s="12" t="s">
        <v>85</v>
      </c>
      <c r="AW2212" s="12" t="s">
        <v>39</v>
      </c>
      <c r="AX2212" s="12" t="s">
        <v>76</v>
      </c>
      <c r="AY2212" s="261" t="s">
        <v>184</v>
      </c>
    </row>
    <row r="2213" s="12" customFormat="1">
      <c r="B2213" s="251"/>
      <c r="C2213" s="252"/>
      <c r="D2213" s="248" t="s">
        <v>195</v>
      </c>
      <c r="E2213" s="253" t="s">
        <v>21</v>
      </c>
      <c r="F2213" s="254" t="s">
        <v>2936</v>
      </c>
      <c r="G2213" s="252"/>
      <c r="H2213" s="255">
        <v>1.1160000000000001</v>
      </c>
      <c r="I2213" s="256"/>
      <c r="J2213" s="252"/>
      <c r="K2213" s="252"/>
      <c r="L2213" s="257"/>
      <c r="M2213" s="258"/>
      <c r="N2213" s="259"/>
      <c r="O2213" s="259"/>
      <c r="P2213" s="259"/>
      <c r="Q2213" s="259"/>
      <c r="R2213" s="259"/>
      <c r="S2213" s="259"/>
      <c r="T2213" s="260"/>
      <c r="AT2213" s="261" t="s">
        <v>195</v>
      </c>
      <c r="AU2213" s="261" t="s">
        <v>85</v>
      </c>
      <c r="AV2213" s="12" t="s">
        <v>85</v>
      </c>
      <c r="AW2213" s="12" t="s">
        <v>39</v>
      </c>
      <c r="AX2213" s="12" t="s">
        <v>76</v>
      </c>
      <c r="AY2213" s="261" t="s">
        <v>184</v>
      </c>
    </row>
    <row r="2214" s="12" customFormat="1">
      <c r="B2214" s="251"/>
      <c r="C2214" s="252"/>
      <c r="D2214" s="248" t="s">
        <v>195</v>
      </c>
      <c r="E2214" s="253" t="s">
        <v>21</v>
      </c>
      <c r="F2214" s="254" t="s">
        <v>2937</v>
      </c>
      <c r="G2214" s="252"/>
      <c r="H2214" s="255">
        <v>1.024</v>
      </c>
      <c r="I2214" s="256"/>
      <c r="J2214" s="252"/>
      <c r="K2214" s="252"/>
      <c r="L2214" s="257"/>
      <c r="M2214" s="258"/>
      <c r="N2214" s="259"/>
      <c r="O2214" s="259"/>
      <c r="P2214" s="259"/>
      <c r="Q2214" s="259"/>
      <c r="R2214" s="259"/>
      <c r="S2214" s="259"/>
      <c r="T2214" s="260"/>
      <c r="AT2214" s="261" t="s">
        <v>195</v>
      </c>
      <c r="AU2214" s="261" t="s">
        <v>85</v>
      </c>
      <c r="AV2214" s="12" t="s">
        <v>85</v>
      </c>
      <c r="AW2214" s="12" t="s">
        <v>39</v>
      </c>
      <c r="AX2214" s="12" t="s">
        <v>76</v>
      </c>
      <c r="AY2214" s="261" t="s">
        <v>184</v>
      </c>
    </row>
    <row r="2215" s="12" customFormat="1">
      <c r="B2215" s="251"/>
      <c r="C2215" s="252"/>
      <c r="D2215" s="248" t="s">
        <v>195</v>
      </c>
      <c r="E2215" s="253" t="s">
        <v>21</v>
      </c>
      <c r="F2215" s="254" t="s">
        <v>2938</v>
      </c>
      <c r="G2215" s="252"/>
      <c r="H2215" s="255">
        <v>1.7849999999999999</v>
      </c>
      <c r="I2215" s="256"/>
      <c r="J2215" s="252"/>
      <c r="K2215" s="252"/>
      <c r="L2215" s="257"/>
      <c r="M2215" s="258"/>
      <c r="N2215" s="259"/>
      <c r="O2215" s="259"/>
      <c r="P2215" s="259"/>
      <c r="Q2215" s="259"/>
      <c r="R2215" s="259"/>
      <c r="S2215" s="259"/>
      <c r="T2215" s="260"/>
      <c r="AT2215" s="261" t="s">
        <v>195</v>
      </c>
      <c r="AU2215" s="261" t="s">
        <v>85</v>
      </c>
      <c r="AV2215" s="12" t="s">
        <v>85</v>
      </c>
      <c r="AW2215" s="12" t="s">
        <v>39</v>
      </c>
      <c r="AX2215" s="12" t="s">
        <v>76</v>
      </c>
      <c r="AY2215" s="261" t="s">
        <v>184</v>
      </c>
    </row>
    <row r="2216" s="14" customFormat="1">
      <c r="B2216" s="272"/>
      <c r="C2216" s="273"/>
      <c r="D2216" s="248" t="s">
        <v>195</v>
      </c>
      <c r="E2216" s="274" t="s">
        <v>21</v>
      </c>
      <c r="F2216" s="275" t="s">
        <v>211</v>
      </c>
      <c r="G2216" s="273"/>
      <c r="H2216" s="276">
        <v>7.2729999999999997</v>
      </c>
      <c r="I2216" s="277"/>
      <c r="J2216" s="273"/>
      <c r="K2216" s="273"/>
      <c r="L2216" s="278"/>
      <c r="M2216" s="279"/>
      <c r="N2216" s="280"/>
      <c r="O2216" s="280"/>
      <c r="P2216" s="280"/>
      <c r="Q2216" s="280"/>
      <c r="R2216" s="280"/>
      <c r="S2216" s="280"/>
      <c r="T2216" s="281"/>
      <c r="AT2216" s="282" t="s">
        <v>195</v>
      </c>
      <c r="AU2216" s="282" t="s">
        <v>85</v>
      </c>
      <c r="AV2216" s="14" t="s">
        <v>191</v>
      </c>
      <c r="AW2216" s="14" t="s">
        <v>39</v>
      </c>
      <c r="AX2216" s="14" t="s">
        <v>83</v>
      </c>
      <c r="AY2216" s="282" t="s">
        <v>184</v>
      </c>
    </row>
    <row r="2217" s="1" customFormat="1" ht="76.5" customHeight="1">
      <c r="B2217" s="47"/>
      <c r="C2217" s="283" t="s">
        <v>2939</v>
      </c>
      <c r="D2217" s="283" t="s">
        <v>303</v>
      </c>
      <c r="E2217" s="284" t="s">
        <v>2940</v>
      </c>
      <c r="F2217" s="285" t="s">
        <v>2941</v>
      </c>
      <c r="G2217" s="286" t="s">
        <v>189</v>
      </c>
      <c r="H2217" s="287">
        <v>1</v>
      </c>
      <c r="I2217" s="288"/>
      <c r="J2217" s="289">
        <f>ROUND(I2217*H2217,2)</f>
        <v>0</v>
      </c>
      <c r="K2217" s="285" t="s">
        <v>21</v>
      </c>
      <c r="L2217" s="290"/>
      <c r="M2217" s="291" t="s">
        <v>21</v>
      </c>
      <c r="N2217" s="292" t="s">
        <v>47</v>
      </c>
      <c r="O2217" s="48"/>
      <c r="P2217" s="245">
        <f>O2217*H2217</f>
        <v>0</v>
      </c>
      <c r="Q2217" s="245">
        <v>0.047</v>
      </c>
      <c r="R2217" s="245">
        <f>Q2217*H2217</f>
        <v>0.047</v>
      </c>
      <c r="S2217" s="245">
        <v>0</v>
      </c>
      <c r="T2217" s="246">
        <f>S2217*H2217</f>
        <v>0</v>
      </c>
      <c r="AR2217" s="25" t="s">
        <v>386</v>
      </c>
      <c r="AT2217" s="25" t="s">
        <v>303</v>
      </c>
      <c r="AU2217" s="25" t="s">
        <v>85</v>
      </c>
      <c r="AY2217" s="25" t="s">
        <v>184</v>
      </c>
      <c r="BE2217" s="247">
        <f>IF(N2217="základní",J2217,0)</f>
        <v>0</v>
      </c>
      <c r="BF2217" s="247">
        <f>IF(N2217="snížená",J2217,0)</f>
        <v>0</v>
      </c>
      <c r="BG2217" s="247">
        <f>IF(N2217="zákl. přenesená",J2217,0)</f>
        <v>0</v>
      </c>
      <c r="BH2217" s="247">
        <f>IF(N2217="sníž. přenesená",J2217,0)</f>
        <v>0</v>
      </c>
      <c r="BI2217" s="247">
        <f>IF(N2217="nulová",J2217,0)</f>
        <v>0</v>
      </c>
      <c r="BJ2217" s="25" t="s">
        <v>83</v>
      </c>
      <c r="BK2217" s="247">
        <f>ROUND(I2217*H2217,2)</f>
        <v>0</v>
      </c>
      <c r="BL2217" s="25" t="s">
        <v>284</v>
      </c>
      <c r="BM2217" s="25" t="s">
        <v>2942</v>
      </c>
    </row>
    <row r="2218" s="1" customFormat="1" ht="76.5" customHeight="1">
      <c r="B2218" s="47"/>
      <c r="C2218" s="283" t="s">
        <v>2943</v>
      </c>
      <c r="D2218" s="283" t="s">
        <v>303</v>
      </c>
      <c r="E2218" s="284" t="s">
        <v>2944</v>
      </c>
      <c r="F2218" s="285" t="s">
        <v>2945</v>
      </c>
      <c r="G2218" s="286" t="s">
        <v>189</v>
      </c>
      <c r="H2218" s="287">
        <v>1</v>
      </c>
      <c r="I2218" s="288"/>
      <c r="J2218" s="289">
        <f>ROUND(I2218*H2218,2)</f>
        <v>0</v>
      </c>
      <c r="K2218" s="285" t="s">
        <v>21</v>
      </c>
      <c r="L2218" s="290"/>
      <c r="M2218" s="291" t="s">
        <v>21</v>
      </c>
      <c r="N2218" s="292" t="s">
        <v>47</v>
      </c>
      <c r="O2218" s="48"/>
      <c r="P2218" s="245">
        <f>O2218*H2218</f>
        <v>0</v>
      </c>
      <c r="Q2218" s="245">
        <v>0.047</v>
      </c>
      <c r="R2218" s="245">
        <f>Q2218*H2218</f>
        <v>0.047</v>
      </c>
      <c r="S2218" s="245">
        <v>0</v>
      </c>
      <c r="T2218" s="246">
        <f>S2218*H2218</f>
        <v>0</v>
      </c>
      <c r="AR2218" s="25" t="s">
        <v>386</v>
      </c>
      <c r="AT2218" s="25" t="s">
        <v>303</v>
      </c>
      <c r="AU2218" s="25" t="s">
        <v>85</v>
      </c>
      <c r="AY2218" s="25" t="s">
        <v>184</v>
      </c>
      <c r="BE2218" s="247">
        <f>IF(N2218="základní",J2218,0)</f>
        <v>0</v>
      </c>
      <c r="BF2218" s="247">
        <f>IF(N2218="snížená",J2218,0)</f>
        <v>0</v>
      </c>
      <c r="BG2218" s="247">
        <f>IF(N2218="zákl. přenesená",J2218,0)</f>
        <v>0</v>
      </c>
      <c r="BH2218" s="247">
        <f>IF(N2218="sníž. přenesená",J2218,0)</f>
        <v>0</v>
      </c>
      <c r="BI2218" s="247">
        <f>IF(N2218="nulová",J2218,0)</f>
        <v>0</v>
      </c>
      <c r="BJ2218" s="25" t="s">
        <v>83</v>
      </c>
      <c r="BK2218" s="247">
        <f>ROUND(I2218*H2218,2)</f>
        <v>0</v>
      </c>
      <c r="BL2218" s="25" t="s">
        <v>284</v>
      </c>
      <c r="BM2218" s="25" t="s">
        <v>2946</v>
      </c>
    </row>
    <row r="2219" s="1" customFormat="1" ht="76.5" customHeight="1">
      <c r="B2219" s="47"/>
      <c r="C2219" s="283" t="s">
        <v>2947</v>
      </c>
      <c r="D2219" s="283" t="s">
        <v>303</v>
      </c>
      <c r="E2219" s="284" t="s">
        <v>2948</v>
      </c>
      <c r="F2219" s="285" t="s">
        <v>2949</v>
      </c>
      <c r="G2219" s="286" t="s">
        <v>189</v>
      </c>
      <c r="H2219" s="287">
        <v>1</v>
      </c>
      <c r="I2219" s="288"/>
      <c r="J2219" s="289">
        <f>ROUND(I2219*H2219,2)</f>
        <v>0</v>
      </c>
      <c r="K2219" s="285" t="s">
        <v>21</v>
      </c>
      <c r="L2219" s="290"/>
      <c r="M2219" s="291" t="s">
        <v>21</v>
      </c>
      <c r="N2219" s="292" t="s">
        <v>47</v>
      </c>
      <c r="O2219" s="48"/>
      <c r="P2219" s="245">
        <f>O2219*H2219</f>
        <v>0</v>
      </c>
      <c r="Q2219" s="245">
        <v>0.047</v>
      </c>
      <c r="R2219" s="245">
        <f>Q2219*H2219</f>
        <v>0.047</v>
      </c>
      <c r="S2219" s="245">
        <v>0</v>
      </c>
      <c r="T2219" s="246">
        <f>S2219*H2219</f>
        <v>0</v>
      </c>
      <c r="AR2219" s="25" t="s">
        <v>386</v>
      </c>
      <c r="AT2219" s="25" t="s">
        <v>303</v>
      </c>
      <c r="AU2219" s="25" t="s">
        <v>85</v>
      </c>
      <c r="AY2219" s="25" t="s">
        <v>184</v>
      </c>
      <c r="BE2219" s="247">
        <f>IF(N2219="základní",J2219,0)</f>
        <v>0</v>
      </c>
      <c r="BF2219" s="247">
        <f>IF(N2219="snížená",J2219,0)</f>
        <v>0</v>
      </c>
      <c r="BG2219" s="247">
        <f>IF(N2219="zákl. přenesená",J2219,0)</f>
        <v>0</v>
      </c>
      <c r="BH2219" s="247">
        <f>IF(N2219="sníž. přenesená",J2219,0)</f>
        <v>0</v>
      </c>
      <c r="BI2219" s="247">
        <f>IF(N2219="nulová",J2219,0)</f>
        <v>0</v>
      </c>
      <c r="BJ2219" s="25" t="s">
        <v>83</v>
      </c>
      <c r="BK2219" s="247">
        <f>ROUND(I2219*H2219,2)</f>
        <v>0</v>
      </c>
      <c r="BL2219" s="25" t="s">
        <v>284</v>
      </c>
      <c r="BM2219" s="25" t="s">
        <v>2950</v>
      </c>
    </row>
    <row r="2220" s="1" customFormat="1" ht="76.5" customHeight="1">
      <c r="B2220" s="47"/>
      <c r="C2220" s="283" t="s">
        <v>2951</v>
      </c>
      <c r="D2220" s="283" t="s">
        <v>303</v>
      </c>
      <c r="E2220" s="284" t="s">
        <v>2952</v>
      </c>
      <c r="F2220" s="285" t="s">
        <v>2953</v>
      </c>
      <c r="G2220" s="286" t="s">
        <v>189</v>
      </c>
      <c r="H2220" s="287">
        <v>1</v>
      </c>
      <c r="I2220" s="288"/>
      <c r="J2220" s="289">
        <f>ROUND(I2220*H2220,2)</f>
        <v>0</v>
      </c>
      <c r="K2220" s="285" t="s">
        <v>21</v>
      </c>
      <c r="L2220" s="290"/>
      <c r="M2220" s="291" t="s">
        <v>21</v>
      </c>
      <c r="N2220" s="292" t="s">
        <v>47</v>
      </c>
      <c r="O2220" s="48"/>
      <c r="P2220" s="245">
        <f>O2220*H2220</f>
        <v>0</v>
      </c>
      <c r="Q2220" s="245">
        <v>0.047</v>
      </c>
      <c r="R2220" s="245">
        <f>Q2220*H2220</f>
        <v>0.047</v>
      </c>
      <c r="S2220" s="245">
        <v>0</v>
      </c>
      <c r="T2220" s="246">
        <f>S2220*H2220</f>
        <v>0</v>
      </c>
      <c r="AR2220" s="25" t="s">
        <v>386</v>
      </c>
      <c r="AT2220" s="25" t="s">
        <v>303</v>
      </c>
      <c r="AU2220" s="25" t="s">
        <v>85</v>
      </c>
      <c r="AY2220" s="25" t="s">
        <v>184</v>
      </c>
      <c r="BE2220" s="247">
        <f>IF(N2220="základní",J2220,0)</f>
        <v>0</v>
      </c>
      <c r="BF2220" s="247">
        <f>IF(N2220="snížená",J2220,0)</f>
        <v>0</v>
      </c>
      <c r="BG2220" s="247">
        <f>IF(N2220="zákl. přenesená",J2220,0)</f>
        <v>0</v>
      </c>
      <c r="BH2220" s="247">
        <f>IF(N2220="sníž. přenesená",J2220,0)</f>
        <v>0</v>
      </c>
      <c r="BI2220" s="247">
        <f>IF(N2220="nulová",J2220,0)</f>
        <v>0</v>
      </c>
      <c r="BJ2220" s="25" t="s">
        <v>83</v>
      </c>
      <c r="BK2220" s="247">
        <f>ROUND(I2220*H2220,2)</f>
        <v>0</v>
      </c>
      <c r="BL2220" s="25" t="s">
        <v>284</v>
      </c>
      <c r="BM2220" s="25" t="s">
        <v>2954</v>
      </c>
    </row>
    <row r="2221" s="1" customFormat="1" ht="76.5" customHeight="1">
      <c r="B2221" s="47"/>
      <c r="C2221" s="283" t="s">
        <v>2955</v>
      </c>
      <c r="D2221" s="283" t="s">
        <v>303</v>
      </c>
      <c r="E2221" s="284" t="s">
        <v>2956</v>
      </c>
      <c r="F2221" s="285" t="s">
        <v>2957</v>
      </c>
      <c r="G2221" s="286" t="s">
        <v>189</v>
      </c>
      <c r="H2221" s="287">
        <v>1</v>
      </c>
      <c r="I2221" s="288"/>
      <c r="J2221" s="289">
        <f>ROUND(I2221*H2221,2)</f>
        <v>0</v>
      </c>
      <c r="K2221" s="285" t="s">
        <v>21</v>
      </c>
      <c r="L2221" s="290"/>
      <c r="M2221" s="291" t="s">
        <v>21</v>
      </c>
      <c r="N2221" s="292" t="s">
        <v>47</v>
      </c>
      <c r="O2221" s="48"/>
      <c r="P2221" s="245">
        <f>O2221*H2221</f>
        <v>0</v>
      </c>
      <c r="Q2221" s="245">
        <v>0.047</v>
      </c>
      <c r="R2221" s="245">
        <f>Q2221*H2221</f>
        <v>0.047</v>
      </c>
      <c r="S2221" s="245">
        <v>0</v>
      </c>
      <c r="T2221" s="246">
        <f>S2221*H2221</f>
        <v>0</v>
      </c>
      <c r="AR2221" s="25" t="s">
        <v>386</v>
      </c>
      <c r="AT2221" s="25" t="s">
        <v>303</v>
      </c>
      <c r="AU2221" s="25" t="s">
        <v>85</v>
      </c>
      <c r="AY2221" s="25" t="s">
        <v>184</v>
      </c>
      <c r="BE2221" s="247">
        <f>IF(N2221="základní",J2221,0)</f>
        <v>0</v>
      </c>
      <c r="BF2221" s="247">
        <f>IF(N2221="snížená",J2221,0)</f>
        <v>0</v>
      </c>
      <c r="BG2221" s="247">
        <f>IF(N2221="zákl. přenesená",J2221,0)</f>
        <v>0</v>
      </c>
      <c r="BH2221" s="247">
        <f>IF(N2221="sníž. přenesená",J2221,0)</f>
        <v>0</v>
      </c>
      <c r="BI2221" s="247">
        <f>IF(N2221="nulová",J2221,0)</f>
        <v>0</v>
      </c>
      <c r="BJ2221" s="25" t="s">
        <v>83</v>
      </c>
      <c r="BK2221" s="247">
        <f>ROUND(I2221*H2221,2)</f>
        <v>0</v>
      </c>
      <c r="BL2221" s="25" t="s">
        <v>284</v>
      </c>
      <c r="BM2221" s="25" t="s">
        <v>2958</v>
      </c>
    </row>
    <row r="2222" s="1" customFormat="1" ht="89.25" customHeight="1">
      <c r="B2222" s="47"/>
      <c r="C2222" s="283" t="s">
        <v>2959</v>
      </c>
      <c r="D2222" s="283" t="s">
        <v>303</v>
      </c>
      <c r="E2222" s="284" t="s">
        <v>2960</v>
      </c>
      <c r="F2222" s="285" t="s">
        <v>2961</v>
      </c>
      <c r="G2222" s="286" t="s">
        <v>189</v>
      </c>
      <c r="H2222" s="287">
        <v>2</v>
      </c>
      <c r="I2222" s="288"/>
      <c r="J2222" s="289">
        <f>ROUND(I2222*H2222,2)</f>
        <v>0</v>
      </c>
      <c r="K2222" s="285" t="s">
        <v>21</v>
      </c>
      <c r="L2222" s="290"/>
      <c r="M2222" s="291" t="s">
        <v>21</v>
      </c>
      <c r="N2222" s="292" t="s">
        <v>47</v>
      </c>
      <c r="O2222" s="48"/>
      <c r="P2222" s="245">
        <f>O2222*H2222</f>
        <v>0</v>
      </c>
      <c r="Q2222" s="245">
        <v>0.047</v>
      </c>
      <c r="R2222" s="245">
        <f>Q2222*H2222</f>
        <v>0.094</v>
      </c>
      <c r="S2222" s="245">
        <v>0</v>
      </c>
      <c r="T2222" s="246">
        <f>S2222*H2222</f>
        <v>0</v>
      </c>
      <c r="AR2222" s="25" t="s">
        <v>386</v>
      </c>
      <c r="AT2222" s="25" t="s">
        <v>303</v>
      </c>
      <c r="AU2222" s="25" t="s">
        <v>85</v>
      </c>
      <c r="AY2222" s="25" t="s">
        <v>184</v>
      </c>
      <c r="BE2222" s="247">
        <f>IF(N2222="základní",J2222,0)</f>
        <v>0</v>
      </c>
      <c r="BF2222" s="247">
        <f>IF(N2222="snížená",J2222,0)</f>
        <v>0</v>
      </c>
      <c r="BG2222" s="247">
        <f>IF(N2222="zákl. přenesená",J2222,0)</f>
        <v>0</v>
      </c>
      <c r="BH2222" s="247">
        <f>IF(N2222="sníž. přenesená",J2222,0)</f>
        <v>0</v>
      </c>
      <c r="BI2222" s="247">
        <f>IF(N2222="nulová",J2222,0)</f>
        <v>0</v>
      </c>
      <c r="BJ2222" s="25" t="s">
        <v>83</v>
      </c>
      <c r="BK2222" s="247">
        <f>ROUND(I2222*H2222,2)</f>
        <v>0</v>
      </c>
      <c r="BL2222" s="25" t="s">
        <v>284</v>
      </c>
      <c r="BM2222" s="25" t="s">
        <v>2962</v>
      </c>
    </row>
    <row r="2223" s="1" customFormat="1" ht="89.25" customHeight="1">
      <c r="B2223" s="47"/>
      <c r="C2223" s="283" t="s">
        <v>2963</v>
      </c>
      <c r="D2223" s="283" t="s">
        <v>303</v>
      </c>
      <c r="E2223" s="284" t="s">
        <v>2964</v>
      </c>
      <c r="F2223" s="285" t="s">
        <v>2965</v>
      </c>
      <c r="G2223" s="286" t="s">
        <v>189</v>
      </c>
      <c r="H2223" s="287">
        <v>1</v>
      </c>
      <c r="I2223" s="288"/>
      <c r="J2223" s="289">
        <f>ROUND(I2223*H2223,2)</f>
        <v>0</v>
      </c>
      <c r="K2223" s="285" t="s">
        <v>21</v>
      </c>
      <c r="L2223" s="290"/>
      <c r="M2223" s="291" t="s">
        <v>21</v>
      </c>
      <c r="N2223" s="292" t="s">
        <v>47</v>
      </c>
      <c r="O2223" s="48"/>
      <c r="P2223" s="245">
        <f>O2223*H2223</f>
        <v>0</v>
      </c>
      <c r="Q2223" s="245">
        <v>0.047</v>
      </c>
      <c r="R2223" s="245">
        <f>Q2223*H2223</f>
        <v>0.047</v>
      </c>
      <c r="S2223" s="245">
        <v>0</v>
      </c>
      <c r="T2223" s="246">
        <f>S2223*H2223</f>
        <v>0</v>
      </c>
      <c r="AR2223" s="25" t="s">
        <v>386</v>
      </c>
      <c r="AT2223" s="25" t="s">
        <v>303</v>
      </c>
      <c r="AU2223" s="25" t="s">
        <v>85</v>
      </c>
      <c r="AY2223" s="25" t="s">
        <v>184</v>
      </c>
      <c r="BE2223" s="247">
        <f>IF(N2223="základní",J2223,0)</f>
        <v>0</v>
      </c>
      <c r="BF2223" s="247">
        <f>IF(N2223="snížená",J2223,0)</f>
        <v>0</v>
      </c>
      <c r="BG2223" s="247">
        <f>IF(N2223="zákl. přenesená",J2223,0)</f>
        <v>0</v>
      </c>
      <c r="BH2223" s="247">
        <f>IF(N2223="sníž. přenesená",J2223,0)</f>
        <v>0</v>
      </c>
      <c r="BI2223" s="247">
        <f>IF(N2223="nulová",J2223,0)</f>
        <v>0</v>
      </c>
      <c r="BJ2223" s="25" t="s">
        <v>83</v>
      </c>
      <c r="BK2223" s="247">
        <f>ROUND(I2223*H2223,2)</f>
        <v>0</v>
      </c>
      <c r="BL2223" s="25" t="s">
        <v>284</v>
      </c>
      <c r="BM2223" s="25" t="s">
        <v>2966</v>
      </c>
    </row>
    <row r="2224" s="1" customFormat="1" ht="89.25" customHeight="1">
      <c r="B2224" s="47"/>
      <c r="C2224" s="283" t="s">
        <v>2967</v>
      </c>
      <c r="D2224" s="283" t="s">
        <v>303</v>
      </c>
      <c r="E2224" s="284" t="s">
        <v>2968</v>
      </c>
      <c r="F2224" s="285" t="s">
        <v>2969</v>
      </c>
      <c r="G2224" s="286" t="s">
        <v>189</v>
      </c>
      <c r="H2224" s="287">
        <v>1</v>
      </c>
      <c r="I2224" s="288"/>
      <c r="J2224" s="289">
        <f>ROUND(I2224*H2224,2)</f>
        <v>0</v>
      </c>
      <c r="K2224" s="285" t="s">
        <v>21</v>
      </c>
      <c r="L2224" s="290"/>
      <c r="M2224" s="291" t="s">
        <v>21</v>
      </c>
      <c r="N2224" s="292" t="s">
        <v>47</v>
      </c>
      <c r="O2224" s="48"/>
      <c r="P2224" s="245">
        <f>O2224*H2224</f>
        <v>0</v>
      </c>
      <c r="Q2224" s="245">
        <v>0.047</v>
      </c>
      <c r="R2224" s="245">
        <f>Q2224*H2224</f>
        <v>0.047</v>
      </c>
      <c r="S2224" s="245">
        <v>0</v>
      </c>
      <c r="T2224" s="246">
        <f>S2224*H2224</f>
        <v>0</v>
      </c>
      <c r="AR2224" s="25" t="s">
        <v>386</v>
      </c>
      <c r="AT2224" s="25" t="s">
        <v>303</v>
      </c>
      <c r="AU2224" s="25" t="s">
        <v>85</v>
      </c>
      <c r="AY2224" s="25" t="s">
        <v>184</v>
      </c>
      <c r="BE2224" s="247">
        <f>IF(N2224="základní",J2224,0)</f>
        <v>0</v>
      </c>
      <c r="BF2224" s="247">
        <f>IF(N2224="snížená",J2224,0)</f>
        <v>0</v>
      </c>
      <c r="BG2224" s="247">
        <f>IF(N2224="zákl. přenesená",J2224,0)</f>
        <v>0</v>
      </c>
      <c r="BH2224" s="247">
        <f>IF(N2224="sníž. přenesená",J2224,0)</f>
        <v>0</v>
      </c>
      <c r="BI2224" s="247">
        <f>IF(N2224="nulová",J2224,0)</f>
        <v>0</v>
      </c>
      <c r="BJ2224" s="25" t="s">
        <v>83</v>
      </c>
      <c r="BK2224" s="247">
        <f>ROUND(I2224*H2224,2)</f>
        <v>0</v>
      </c>
      <c r="BL2224" s="25" t="s">
        <v>284</v>
      </c>
      <c r="BM2224" s="25" t="s">
        <v>2970</v>
      </c>
    </row>
    <row r="2225" s="1" customFormat="1" ht="89.25" customHeight="1">
      <c r="B2225" s="47"/>
      <c r="C2225" s="283" t="s">
        <v>2971</v>
      </c>
      <c r="D2225" s="283" t="s">
        <v>303</v>
      </c>
      <c r="E2225" s="284" t="s">
        <v>2972</v>
      </c>
      <c r="F2225" s="285" t="s">
        <v>2973</v>
      </c>
      <c r="G2225" s="286" t="s">
        <v>189</v>
      </c>
      <c r="H2225" s="287">
        <v>1</v>
      </c>
      <c r="I2225" s="288"/>
      <c r="J2225" s="289">
        <f>ROUND(I2225*H2225,2)</f>
        <v>0</v>
      </c>
      <c r="K2225" s="285" t="s">
        <v>21</v>
      </c>
      <c r="L2225" s="290"/>
      <c r="M2225" s="291" t="s">
        <v>21</v>
      </c>
      <c r="N2225" s="292" t="s">
        <v>47</v>
      </c>
      <c r="O2225" s="48"/>
      <c r="P2225" s="245">
        <f>O2225*H2225</f>
        <v>0</v>
      </c>
      <c r="Q2225" s="245">
        <v>0.041000000000000002</v>
      </c>
      <c r="R2225" s="245">
        <f>Q2225*H2225</f>
        <v>0.041000000000000002</v>
      </c>
      <c r="S2225" s="245">
        <v>0</v>
      </c>
      <c r="T2225" s="246">
        <f>S2225*H2225</f>
        <v>0</v>
      </c>
      <c r="AR2225" s="25" t="s">
        <v>386</v>
      </c>
      <c r="AT2225" s="25" t="s">
        <v>303</v>
      </c>
      <c r="AU2225" s="25" t="s">
        <v>85</v>
      </c>
      <c r="AY2225" s="25" t="s">
        <v>184</v>
      </c>
      <c r="BE2225" s="247">
        <f>IF(N2225="základní",J2225,0)</f>
        <v>0</v>
      </c>
      <c r="BF2225" s="247">
        <f>IF(N2225="snížená",J2225,0)</f>
        <v>0</v>
      </c>
      <c r="BG2225" s="247">
        <f>IF(N2225="zákl. přenesená",J2225,0)</f>
        <v>0</v>
      </c>
      <c r="BH2225" s="247">
        <f>IF(N2225="sníž. přenesená",J2225,0)</f>
        <v>0</v>
      </c>
      <c r="BI2225" s="247">
        <f>IF(N2225="nulová",J2225,0)</f>
        <v>0</v>
      </c>
      <c r="BJ2225" s="25" t="s">
        <v>83</v>
      </c>
      <c r="BK2225" s="247">
        <f>ROUND(I2225*H2225,2)</f>
        <v>0</v>
      </c>
      <c r="BL2225" s="25" t="s">
        <v>284</v>
      </c>
      <c r="BM2225" s="25" t="s">
        <v>2974</v>
      </c>
    </row>
    <row r="2226" s="1" customFormat="1" ht="89.25" customHeight="1">
      <c r="B2226" s="47"/>
      <c r="C2226" s="283" t="s">
        <v>2975</v>
      </c>
      <c r="D2226" s="283" t="s">
        <v>303</v>
      </c>
      <c r="E2226" s="284" t="s">
        <v>2976</v>
      </c>
      <c r="F2226" s="285" t="s">
        <v>2977</v>
      </c>
      <c r="G2226" s="286" t="s">
        <v>189</v>
      </c>
      <c r="H2226" s="287">
        <v>2</v>
      </c>
      <c r="I2226" s="288"/>
      <c r="J2226" s="289">
        <f>ROUND(I2226*H2226,2)</f>
        <v>0</v>
      </c>
      <c r="K2226" s="285" t="s">
        <v>21</v>
      </c>
      <c r="L2226" s="290"/>
      <c r="M2226" s="291" t="s">
        <v>21</v>
      </c>
      <c r="N2226" s="292" t="s">
        <v>47</v>
      </c>
      <c r="O2226" s="48"/>
      <c r="P2226" s="245">
        <f>O2226*H2226</f>
        <v>0</v>
      </c>
      <c r="Q2226" s="245">
        <v>0.035999999999999997</v>
      </c>
      <c r="R2226" s="245">
        <f>Q2226*H2226</f>
        <v>0.071999999999999995</v>
      </c>
      <c r="S2226" s="245">
        <v>0</v>
      </c>
      <c r="T2226" s="246">
        <f>S2226*H2226</f>
        <v>0</v>
      </c>
      <c r="AR2226" s="25" t="s">
        <v>386</v>
      </c>
      <c r="AT2226" s="25" t="s">
        <v>303</v>
      </c>
      <c r="AU2226" s="25" t="s">
        <v>85</v>
      </c>
      <c r="AY2226" s="25" t="s">
        <v>184</v>
      </c>
      <c r="BE2226" s="247">
        <f>IF(N2226="základní",J2226,0)</f>
        <v>0</v>
      </c>
      <c r="BF2226" s="247">
        <f>IF(N2226="snížená",J2226,0)</f>
        <v>0</v>
      </c>
      <c r="BG2226" s="247">
        <f>IF(N2226="zákl. přenesená",J2226,0)</f>
        <v>0</v>
      </c>
      <c r="BH2226" s="247">
        <f>IF(N2226="sníž. přenesená",J2226,0)</f>
        <v>0</v>
      </c>
      <c r="BI2226" s="247">
        <f>IF(N2226="nulová",J2226,0)</f>
        <v>0</v>
      </c>
      <c r="BJ2226" s="25" t="s">
        <v>83</v>
      </c>
      <c r="BK2226" s="247">
        <f>ROUND(I2226*H2226,2)</f>
        <v>0</v>
      </c>
      <c r="BL2226" s="25" t="s">
        <v>284</v>
      </c>
      <c r="BM2226" s="25" t="s">
        <v>2978</v>
      </c>
    </row>
    <row r="2227" s="1" customFormat="1" ht="89.25" customHeight="1">
      <c r="B2227" s="47"/>
      <c r="C2227" s="283" t="s">
        <v>2979</v>
      </c>
      <c r="D2227" s="283" t="s">
        <v>303</v>
      </c>
      <c r="E2227" s="284" t="s">
        <v>2980</v>
      </c>
      <c r="F2227" s="285" t="s">
        <v>2981</v>
      </c>
      <c r="G2227" s="286" t="s">
        <v>189</v>
      </c>
      <c r="H2227" s="287">
        <v>3</v>
      </c>
      <c r="I2227" s="288"/>
      <c r="J2227" s="289">
        <f>ROUND(I2227*H2227,2)</f>
        <v>0</v>
      </c>
      <c r="K2227" s="285" t="s">
        <v>21</v>
      </c>
      <c r="L2227" s="290"/>
      <c r="M2227" s="291" t="s">
        <v>21</v>
      </c>
      <c r="N2227" s="292" t="s">
        <v>47</v>
      </c>
      <c r="O2227" s="48"/>
      <c r="P2227" s="245">
        <f>O2227*H2227</f>
        <v>0</v>
      </c>
      <c r="Q2227" s="245">
        <v>0.044999999999999998</v>
      </c>
      <c r="R2227" s="245">
        <f>Q2227*H2227</f>
        <v>0.13500000000000001</v>
      </c>
      <c r="S2227" s="245">
        <v>0</v>
      </c>
      <c r="T2227" s="246">
        <f>S2227*H2227</f>
        <v>0</v>
      </c>
      <c r="AR2227" s="25" t="s">
        <v>386</v>
      </c>
      <c r="AT2227" s="25" t="s">
        <v>303</v>
      </c>
      <c r="AU2227" s="25" t="s">
        <v>85</v>
      </c>
      <c r="AY2227" s="25" t="s">
        <v>184</v>
      </c>
      <c r="BE2227" s="247">
        <f>IF(N2227="základní",J2227,0)</f>
        <v>0</v>
      </c>
      <c r="BF2227" s="247">
        <f>IF(N2227="snížená",J2227,0)</f>
        <v>0</v>
      </c>
      <c r="BG2227" s="247">
        <f>IF(N2227="zákl. přenesená",J2227,0)</f>
        <v>0</v>
      </c>
      <c r="BH2227" s="247">
        <f>IF(N2227="sníž. přenesená",J2227,0)</f>
        <v>0</v>
      </c>
      <c r="BI2227" s="247">
        <f>IF(N2227="nulová",J2227,0)</f>
        <v>0</v>
      </c>
      <c r="BJ2227" s="25" t="s">
        <v>83</v>
      </c>
      <c r="BK2227" s="247">
        <f>ROUND(I2227*H2227,2)</f>
        <v>0</v>
      </c>
      <c r="BL2227" s="25" t="s">
        <v>284</v>
      </c>
      <c r="BM2227" s="25" t="s">
        <v>2982</v>
      </c>
    </row>
    <row r="2228" s="1" customFormat="1" ht="89.25" customHeight="1">
      <c r="B2228" s="47"/>
      <c r="C2228" s="283" t="s">
        <v>2983</v>
      </c>
      <c r="D2228" s="283" t="s">
        <v>303</v>
      </c>
      <c r="E2228" s="284" t="s">
        <v>2984</v>
      </c>
      <c r="F2228" s="285" t="s">
        <v>2985</v>
      </c>
      <c r="G2228" s="286" t="s">
        <v>189</v>
      </c>
      <c r="H2228" s="287">
        <v>1</v>
      </c>
      <c r="I2228" s="288"/>
      <c r="J2228" s="289">
        <f>ROUND(I2228*H2228,2)</f>
        <v>0</v>
      </c>
      <c r="K2228" s="285" t="s">
        <v>21</v>
      </c>
      <c r="L2228" s="290"/>
      <c r="M2228" s="291" t="s">
        <v>21</v>
      </c>
      <c r="N2228" s="292" t="s">
        <v>47</v>
      </c>
      <c r="O2228" s="48"/>
      <c r="P2228" s="245">
        <f>O2228*H2228</f>
        <v>0</v>
      </c>
      <c r="Q2228" s="245">
        <v>0.047</v>
      </c>
      <c r="R2228" s="245">
        <f>Q2228*H2228</f>
        <v>0.047</v>
      </c>
      <c r="S2228" s="245">
        <v>0</v>
      </c>
      <c r="T2228" s="246">
        <f>S2228*H2228</f>
        <v>0</v>
      </c>
      <c r="AR2228" s="25" t="s">
        <v>386</v>
      </c>
      <c r="AT2228" s="25" t="s">
        <v>303</v>
      </c>
      <c r="AU2228" s="25" t="s">
        <v>85</v>
      </c>
      <c r="AY2228" s="25" t="s">
        <v>184</v>
      </c>
      <c r="BE2228" s="247">
        <f>IF(N2228="základní",J2228,0)</f>
        <v>0</v>
      </c>
      <c r="BF2228" s="247">
        <f>IF(N2228="snížená",J2228,0)</f>
        <v>0</v>
      </c>
      <c r="BG2228" s="247">
        <f>IF(N2228="zákl. přenesená",J2228,0)</f>
        <v>0</v>
      </c>
      <c r="BH2228" s="247">
        <f>IF(N2228="sníž. přenesená",J2228,0)</f>
        <v>0</v>
      </c>
      <c r="BI2228" s="247">
        <f>IF(N2228="nulová",J2228,0)</f>
        <v>0</v>
      </c>
      <c r="BJ2228" s="25" t="s">
        <v>83</v>
      </c>
      <c r="BK2228" s="247">
        <f>ROUND(I2228*H2228,2)</f>
        <v>0</v>
      </c>
      <c r="BL2228" s="25" t="s">
        <v>284</v>
      </c>
      <c r="BM2228" s="25" t="s">
        <v>2986</v>
      </c>
    </row>
    <row r="2229" s="1" customFormat="1" ht="89.25" customHeight="1">
      <c r="B2229" s="47"/>
      <c r="C2229" s="283" t="s">
        <v>2987</v>
      </c>
      <c r="D2229" s="283" t="s">
        <v>303</v>
      </c>
      <c r="E2229" s="284" t="s">
        <v>2988</v>
      </c>
      <c r="F2229" s="285" t="s">
        <v>2989</v>
      </c>
      <c r="G2229" s="286" t="s">
        <v>189</v>
      </c>
      <c r="H2229" s="287">
        <v>1</v>
      </c>
      <c r="I2229" s="288"/>
      <c r="J2229" s="289">
        <f>ROUND(I2229*H2229,2)</f>
        <v>0</v>
      </c>
      <c r="K2229" s="285" t="s">
        <v>21</v>
      </c>
      <c r="L2229" s="290"/>
      <c r="M2229" s="291" t="s">
        <v>21</v>
      </c>
      <c r="N2229" s="292" t="s">
        <v>47</v>
      </c>
      <c r="O2229" s="48"/>
      <c r="P2229" s="245">
        <f>O2229*H2229</f>
        <v>0</v>
      </c>
      <c r="Q2229" s="245">
        <v>0.048000000000000001</v>
      </c>
      <c r="R2229" s="245">
        <f>Q2229*H2229</f>
        <v>0.048000000000000001</v>
      </c>
      <c r="S2229" s="245">
        <v>0</v>
      </c>
      <c r="T2229" s="246">
        <f>S2229*H2229</f>
        <v>0</v>
      </c>
      <c r="AR2229" s="25" t="s">
        <v>386</v>
      </c>
      <c r="AT2229" s="25" t="s">
        <v>303</v>
      </c>
      <c r="AU2229" s="25" t="s">
        <v>85</v>
      </c>
      <c r="AY2229" s="25" t="s">
        <v>184</v>
      </c>
      <c r="BE2229" s="247">
        <f>IF(N2229="základní",J2229,0)</f>
        <v>0</v>
      </c>
      <c r="BF2229" s="247">
        <f>IF(N2229="snížená",J2229,0)</f>
        <v>0</v>
      </c>
      <c r="BG2229" s="247">
        <f>IF(N2229="zákl. přenesená",J2229,0)</f>
        <v>0</v>
      </c>
      <c r="BH2229" s="247">
        <f>IF(N2229="sníž. přenesená",J2229,0)</f>
        <v>0</v>
      </c>
      <c r="BI2229" s="247">
        <f>IF(N2229="nulová",J2229,0)</f>
        <v>0</v>
      </c>
      <c r="BJ2229" s="25" t="s">
        <v>83</v>
      </c>
      <c r="BK2229" s="247">
        <f>ROUND(I2229*H2229,2)</f>
        <v>0</v>
      </c>
      <c r="BL2229" s="25" t="s">
        <v>284</v>
      </c>
      <c r="BM2229" s="25" t="s">
        <v>2990</v>
      </c>
    </row>
    <row r="2230" s="1" customFormat="1" ht="89.25" customHeight="1">
      <c r="B2230" s="47"/>
      <c r="C2230" s="283" t="s">
        <v>2991</v>
      </c>
      <c r="D2230" s="283" t="s">
        <v>303</v>
      </c>
      <c r="E2230" s="284" t="s">
        <v>2992</v>
      </c>
      <c r="F2230" s="285" t="s">
        <v>2993</v>
      </c>
      <c r="G2230" s="286" t="s">
        <v>189</v>
      </c>
      <c r="H2230" s="287">
        <v>1</v>
      </c>
      <c r="I2230" s="288"/>
      <c r="J2230" s="289">
        <f>ROUND(I2230*H2230,2)</f>
        <v>0</v>
      </c>
      <c r="K2230" s="285" t="s">
        <v>21</v>
      </c>
      <c r="L2230" s="290"/>
      <c r="M2230" s="291" t="s">
        <v>21</v>
      </c>
      <c r="N2230" s="292" t="s">
        <v>47</v>
      </c>
      <c r="O2230" s="48"/>
      <c r="P2230" s="245">
        <f>O2230*H2230</f>
        <v>0</v>
      </c>
      <c r="Q2230" s="245">
        <v>0.052999999999999998</v>
      </c>
      <c r="R2230" s="245">
        <f>Q2230*H2230</f>
        <v>0.052999999999999998</v>
      </c>
      <c r="S2230" s="245">
        <v>0</v>
      </c>
      <c r="T2230" s="246">
        <f>S2230*H2230</f>
        <v>0</v>
      </c>
      <c r="AR2230" s="25" t="s">
        <v>386</v>
      </c>
      <c r="AT2230" s="25" t="s">
        <v>303</v>
      </c>
      <c r="AU2230" s="25" t="s">
        <v>85</v>
      </c>
      <c r="AY2230" s="25" t="s">
        <v>184</v>
      </c>
      <c r="BE2230" s="247">
        <f>IF(N2230="základní",J2230,0)</f>
        <v>0</v>
      </c>
      <c r="BF2230" s="247">
        <f>IF(N2230="snížená",J2230,0)</f>
        <v>0</v>
      </c>
      <c r="BG2230" s="247">
        <f>IF(N2230="zákl. přenesená",J2230,0)</f>
        <v>0</v>
      </c>
      <c r="BH2230" s="247">
        <f>IF(N2230="sníž. přenesená",J2230,0)</f>
        <v>0</v>
      </c>
      <c r="BI2230" s="247">
        <f>IF(N2230="nulová",J2230,0)</f>
        <v>0</v>
      </c>
      <c r="BJ2230" s="25" t="s">
        <v>83</v>
      </c>
      <c r="BK2230" s="247">
        <f>ROUND(I2230*H2230,2)</f>
        <v>0</v>
      </c>
      <c r="BL2230" s="25" t="s">
        <v>284</v>
      </c>
      <c r="BM2230" s="25" t="s">
        <v>2994</v>
      </c>
    </row>
    <row r="2231" s="1" customFormat="1" ht="89.25" customHeight="1">
      <c r="B2231" s="47"/>
      <c r="C2231" s="283" t="s">
        <v>2995</v>
      </c>
      <c r="D2231" s="283" t="s">
        <v>303</v>
      </c>
      <c r="E2231" s="284" t="s">
        <v>2996</v>
      </c>
      <c r="F2231" s="285" t="s">
        <v>2997</v>
      </c>
      <c r="G2231" s="286" t="s">
        <v>189</v>
      </c>
      <c r="H2231" s="287">
        <v>2</v>
      </c>
      <c r="I2231" s="288"/>
      <c r="J2231" s="289">
        <f>ROUND(I2231*H2231,2)</f>
        <v>0</v>
      </c>
      <c r="K2231" s="285" t="s">
        <v>21</v>
      </c>
      <c r="L2231" s="290"/>
      <c r="M2231" s="291" t="s">
        <v>21</v>
      </c>
      <c r="N2231" s="292" t="s">
        <v>47</v>
      </c>
      <c r="O2231" s="48"/>
      <c r="P2231" s="245">
        <f>O2231*H2231</f>
        <v>0</v>
      </c>
      <c r="Q2231" s="245">
        <v>0.044999999999999998</v>
      </c>
      <c r="R2231" s="245">
        <f>Q2231*H2231</f>
        <v>0.089999999999999997</v>
      </c>
      <c r="S2231" s="245">
        <v>0</v>
      </c>
      <c r="T2231" s="246">
        <f>S2231*H2231</f>
        <v>0</v>
      </c>
      <c r="AR2231" s="25" t="s">
        <v>386</v>
      </c>
      <c r="AT2231" s="25" t="s">
        <v>303</v>
      </c>
      <c r="AU2231" s="25" t="s">
        <v>85</v>
      </c>
      <c r="AY2231" s="25" t="s">
        <v>184</v>
      </c>
      <c r="BE2231" s="247">
        <f>IF(N2231="základní",J2231,0)</f>
        <v>0</v>
      </c>
      <c r="BF2231" s="247">
        <f>IF(N2231="snížená",J2231,0)</f>
        <v>0</v>
      </c>
      <c r="BG2231" s="247">
        <f>IF(N2231="zákl. přenesená",J2231,0)</f>
        <v>0</v>
      </c>
      <c r="BH2231" s="247">
        <f>IF(N2231="sníž. přenesená",J2231,0)</f>
        <v>0</v>
      </c>
      <c r="BI2231" s="247">
        <f>IF(N2231="nulová",J2231,0)</f>
        <v>0</v>
      </c>
      <c r="BJ2231" s="25" t="s">
        <v>83</v>
      </c>
      <c r="BK2231" s="247">
        <f>ROUND(I2231*H2231,2)</f>
        <v>0</v>
      </c>
      <c r="BL2231" s="25" t="s">
        <v>284</v>
      </c>
      <c r="BM2231" s="25" t="s">
        <v>2998</v>
      </c>
    </row>
    <row r="2232" s="1" customFormat="1" ht="76.5" customHeight="1">
      <c r="B2232" s="47"/>
      <c r="C2232" s="283" t="s">
        <v>2999</v>
      </c>
      <c r="D2232" s="283" t="s">
        <v>303</v>
      </c>
      <c r="E2232" s="284" t="s">
        <v>3000</v>
      </c>
      <c r="F2232" s="285" t="s">
        <v>3001</v>
      </c>
      <c r="G2232" s="286" t="s">
        <v>189</v>
      </c>
      <c r="H2232" s="287">
        <v>1</v>
      </c>
      <c r="I2232" s="288"/>
      <c r="J2232" s="289">
        <f>ROUND(I2232*H2232,2)</f>
        <v>0</v>
      </c>
      <c r="K2232" s="285" t="s">
        <v>21</v>
      </c>
      <c r="L2232" s="290"/>
      <c r="M2232" s="291" t="s">
        <v>21</v>
      </c>
      <c r="N2232" s="292" t="s">
        <v>47</v>
      </c>
      <c r="O2232" s="48"/>
      <c r="P2232" s="245">
        <f>O2232*H2232</f>
        <v>0</v>
      </c>
      <c r="Q2232" s="245">
        <v>0.025000000000000001</v>
      </c>
      <c r="R2232" s="245">
        <f>Q2232*H2232</f>
        <v>0.025000000000000001</v>
      </c>
      <c r="S2232" s="245">
        <v>0</v>
      </c>
      <c r="T2232" s="246">
        <f>S2232*H2232</f>
        <v>0</v>
      </c>
      <c r="AR2232" s="25" t="s">
        <v>386</v>
      </c>
      <c r="AT2232" s="25" t="s">
        <v>303</v>
      </c>
      <c r="AU2232" s="25" t="s">
        <v>85</v>
      </c>
      <c r="AY2232" s="25" t="s">
        <v>184</v>
      </c>
      <c r="BE2232" s="247">
        <f>IF(N2232="základní",J2232,0)</f>
        <v>0</v>
      </c>
      <c r="BF2232" s="247">
        <f>IF(N2232="snížená",J2232,0)</f>
        <v>0</v>
      </c>
      <c r="BG2232" s="247">
        <f>IF(N2232="zákl. přenesená",J2232,0)</f>
        <v>0</v>
      </c>
      <c r="BH2232" s="247">
        <f>IF(N2232="sníž. přenesená",J2232,0)</f>
        <v>0</v>
      </c>
      <c r="BI2232" s="247">
        <f>IF(N2232="nulová",J2232,0)</f>
        <v>0</v>
      </c>
      <c r="BJ2232" s="25" t="s">
        <v>83</v>
      </c>
      <c r="BK2232" s="247">
        <f>ROUND(I2232*H2232,2)</f>
        <v>0</v>
      </c>
      <c r="BL2232" s="25" t="s">
        <v>284</v>
      </c>
      <c r="BM2232" s="25" t="s">
        <v>3002</v>
      </c>
    </row>
    <row r="2233" s="1" customFormat="1" ht="63.75" customHeight="1">
      <c r="B2233" s="47"/>
      <c r="C2233" s="283" t="s">
        <v>3003</v>
      </c>
      <c r="D2233" s="283" t="s">
        <v>303</v>
      </c>
      <c r="E2233" s="284" t="s">
        <v>3004</v>
      </c>
      <c r="F2233" s="285" t="s">
        <v>3005</v>
      </c>
      <c r="G2233" s="286" t="s">
        <v>189</v>
      </c>
      <c r="H2233" s="287">
        <v>1</v>
      </c>
      <c r="I2233" s="288"/>
      <c r="J2233" s="289">
        <f>ROUND(I2233*H2233,2)</f>
        <v>0</v>
      </c>
      <c r="K2233" s="285" t="s">
        <v>21</v>
      </c>
      <c r="L2233" s="290"/>
      <c r="M2233" s="291" t="s">
        <v>21</v>
      </c>
      <c r="N2233" s="292" t="s">
        <v>47</v>
      </c>
      <c r="O2233" s="48"/>
      <c r="P2233" s="245">
        <f>O2233*H2233</f>
        <v>0</v>
      </c>
      <c r="Q2233" s="245">
        <v>0.021999999999999999</v>
      </c>
      <c r="R2233" s="245">
        <f>Q2233*H2233</f>
        <v>0.021999999999999999</v>
      </c>
      <c r="S2233" s="245">
        <v>0</v>
      </c>
      <c r="T2233" s="246">
        <f>S2233*H2233</f>
        <v>0</v>
      </c>
      <c r="AR2233" s="25" t="s">
        <v>386</v>
      </c>
      <c r="AT2233" s="25" t="s">
        <v>303</v>
      </c>
      <c r="AU2233" s="25" t="s">
        <v>85</v>
      </c>
      <c r="AY2233" s="25" t="s">
        <v>184</v>
      </c>
      <c r="BE2233" s="247">
        <f>IF(N2233="základní",J2233,0)</f>
        <v>0</v>
      </c>
      <c r="BF2233" s="247">
        <f>IF(N2233="snížená",J2233,0)</f>
        <v>0</v>
      </c>
      <c r="BG2233" s="247">
        <f>IF(N2233="zákl. přenesená",J2233,0)</f>
        <v>0</v>
      </c>
      <c r="BH2233" s="247">
        <f>IF(N2233="sníž. přenesená",J2233,0)</f>
        <v>0</v>
      </c>
      <c r="BI2233" s="247">
        <f>IF(N2233="nulová",J2233,0)</f>
        <v>0</v>
      </c>
      <c r="BJ2233" s="25" t="s">
        <v>83</v>
      </c>
      <c r="BK2233" s="247">
        <f>ROUND(I2233*H2233,2)</f>
        <v>0</v>
      </c>
      <c r="BL2233" s="25" t="s">
        <v>284</v>
      </c>
      <c r="BM2233" s="25" t="s">
        <v>3006</v>
      </c>
    </row>
    <row r="2234" s="1" customFormat="1" ht="25.5" customHeight="1">
      <c r="B2234" s="47"/>
      <c r="C2234" s="236" t="s">
        <v>3007</v>
      </c>
      <c r="D2234" s="236" t="s">
        <v>186</v>
      </c>
      <c r="E2234" s="237" t="s">
        <v>3008</v>
      </c>
      <c r="F2234" s="238" t="s">
        <v>3009</v>
      </c>
      <c r="G2234" s="239" t="s">
        <v>189</v>
      </c>
      <c r="H2234" s="240">
        <v>12</v>
      </c>
      <c r="I2234" s="241"/>
      <c r="J2234" s="242">
        <f>ROUND(I2234*H2234,2)</f>
        <v>0</v>
      </c>
      <c r="K2234" s="238" t="s">
        <v>190</v>
      </c>
      <c r="L2234" s="73"/>
      <c r="M2234" s="243" t="s">
        <v>21</v>
      </c>
      <c r="N2234" s="244" t="s">
        <v>47</v>
      </c>
      <c r="O2234" s="48"/>
      <c r="P2234" s="245">
        <f>O2234*H2234</f>
        <v>0</v>
      </c>
      <c r="Q2234" s="245">
        <v>0.00025999999999999998</v>
      </c>
      <c r="R2234" s="245">
        <f>Q2234*H2234</f>
        <v>0.0031199999999999995</v>
      </c>
      <c r="S2234" s="245">
        <v>0</v>
      </c>
      <c r="T2234" s="246">
        <f>S2234*H2234</f>
        <v>0</v>
      </c>
      <c r="AR2234" s="25" t="s">
        <v>284</v>
      </c>
      <c r="AT2234" s="25" t="s">
        <v>186</v>
      </c>
      <c r="AU2234" s="25" t="s">
        <v>85</v>
      </c>
      <c r="AY2234" s="25" t="s">
        <v>184</v>
      </c>
      <c r="BE2234" s="247">
        <f>IF(N2234="základní",J2234,0)</f>
        <v>0</v>
      </c>
      <c r="BF2234" s="247">
        <f>IF(N2234="snížená",J2234,0)</f>
        <v>0</v>
      </c>
      <c r="BG2234" s="247">
        <f>IF(N2234="zákl. přenesená",J2234,0)</f>
        <v>0</v>
      </c>
      <c r="BH2234" s="247">
        <f>IF(N2234="sníž. přenesená",J2234,0)</f>
        <v>0</v>
      </c>
      <c r="BI2234" s="247">
        <f>IF(N2234="nulová",J2234,0)</f>
        <v>0</v>
      </c>
      <c r="BJ2234" s="25" t="s">
        <v>83</v>
      </c>
      <c r="BK2234" s="247">
        <f>ROUND(I2234*H2234,2)</f>
        <v>0</v>
      </c>
      <c r="BL2234" s="25" t="s">
        <v>284</v>
      </c>
      <c r="BM2234" s="25" t="s">
        <v>3010</v>
      </c>
    </row>
    <row r="2235" s="1" customFormat="1">
      <c r="B2235" s="47"/>
      <c r="C2235" s="75"/>
      <c r="D2235" s="248" t="s">
        <v>193</v>
      </c>
      <c r="E2235" s="75"/>
      <c r="F2235" s="249" t="s">
        <v>2918</v>
      </c>
      <c r="G2235" s="75"/>
      <c r="H2235" s="75"/>
      <c r="I2235" s="204"/>
      <c r="J2235" s="75"/>
      <c r="K2235" s="75"/>
      <c r="L2235" s="73"/>
      <c r="M2235" s="250"/>
      <c r="N2235" s="48"/>
      <c r="O2235" s="48"/>
      <c r="P2235" s="48"/>
      <c r="Q2235" s="48"/>
      <c r="R2235" s="48"/>
      <c r="S2235" s="48"/>
      <c r="T2235" s="96"/>
      <c r="AT2235" s="25" t="s">
        <v>193</v>
      </c>
      <c r="AU2235" s="25" t="s">
        <v>85</v>
      </c>
    </row>
    <row r="2236" s="13" customFormat="1">
      <c r="B2236" s="262"/>
      <c r="C2236" s="263"/>
      <c r="D2236" s="248" t="s">
        <v>195</v>
      </c>
      <c r="E2236" s="264" t="s">
        <v>21</v>
      </c>
      <c r="F2236" s="265" t="s">
        <v>409</v>
      </c>
      <c r="G2236" s="263"/>
      <c r="H2236" s="264" t="s">
        <v>21</v>
      </c>
      <c r="I2236" s="266"/>
      <c r="J2236" s="263"/>
      <c r="K2236" s="263"/>
      <c r="L2236" s="267"/>
      <c r="M2236" s="268"/>
      <c r="N2236" s="269"/>
      <c r="O2236" s="269"/>
      <c r="P2236" s="269"/>
      <c r="Q2236" s="269"/>
      <c r="R2236" s="269"/>
      <c r="S2236" s="269"/>
      <c r="T2236" s="270"/>
      <c r="AT2236" s="271" t="s">
        <v>195</v>
      </c>
      <c r="AU2236" s="271" t="s">
        <v>85</v>
      </c>
      <c r="AV2236" s="13" t="s">
        <v>83</v>
      </c>
      <c r="AW2236" s="13" t="s">
        <v>39</v>
      </c>
      <c r="AX2236" s="13" t="s">
        <v>76</v>
      </c>
      <c r="AY2236" s="271" t="s">
        <v>184</v>
      </c>
    </row>
    <row r="2237" s="12" customFormat="1">
      <c r="B2237" s="251"/>
      <c r="C2237" s="252"/>
      <c r="D2237" s="248" t="s">
        <v>195</v>
      </c>
      <c r="E2237" s="253" t="s">
        <v>21</v>
      </c>
      <c r="F2237" s="254" t="s">
        <v>3011</v>
      </c>
      <c r="G2237" s="252"/>
      <c r="H2237" s="255">
        <v>1</v>
      </c>
      <c r="I2237" s="256"/>
      <c r="J2237" s="252"/>
      <c r="K2237" s="252"/>
      <c r="L2237" s="257"/>
      <c r="M2237" s="258"/>
      <c r="N2237" s="259"/>
      <c r="O2237" s="259"/>
      <c r="P2237" s="259"/>
      <c r="Q2237" s="259"/>
      <c r="R2237" s="259"/>
      <c r="S2237" s="259"/>
      <c r="T2237" s="260"/>
      <c r="AT2237" s="261" t="s">
        <v>195</v>
      </c>
      <c r="AU2237" s="261" t="s">
        <v>85</v>
      </c>
      <c r="AV2237" s="12" t="s">
        <v>85</v>
      </c>
      <c r="AW2237" s="12" t="s">
        <v>39</v>
      </c>
      <c r="AX2237" s="12" t="s">
        <v>76</v>
      </c>
      <c r="AY2237" s="261" t="s">
        <v>184</v>
      </c>
    </row>
    <row r="2238" s="12" customFormat="1">
      <c r="B2238" s="251"/>
      <c r="C2238" s="252"/>
      <c r="D2238" s="248" t="s">
        <v>195</v>
      </c>
      <c r="E2238" s="253" t="s">
        <v>21</v>
      </c>
      <c r="F2238" s="254" t="s">
        <v>3012</v>
      </c>
      <c r="G2238" s="252"/>
      <c r="H2238" s="255">
        <v>1</v>
      </c>
      <c r="I2238" s="256"/>
      <c r="J2238" s="252"/>
      <c r="K2238" s="252"/>
      <c r="L2238" s="257"/>
      <c r="M2238" s="258"/>
      <c r="N2238" s="259"/>
      <c r="O2238" s="259"/>
      <c r="P2238" s="259"/>
      <c r="Q2238" s="259"/>
      <c r="R2238" s="259"/>
      <c r="S2238" s="259"/>
      <c r="T2238" s="260"/>
      <c r="AT2238" s="261" t="s">
        <v>195</v>
      </c>
      <c r="AU2238" s="261" t="s">
        <v>85</v>
      </c>
      <c r="AV2238" s="12" t="s">
        <v>85</v>
      </c>
      <c r="AW2238" s="12" t="s">
        <v>39</v>
      </c>
      <c r="AX2238" s="12" t="s">
        <v>76</v>
      </c>
      <c r="AY2238" s="261" t="s">
        <v>184</v>
      </c>
    </row>
    <row r="2239" s="12" customFormat="1">
      <c r="B2239" s="251"/>
      <c r="C2239" s="252"/>
      <c r="D2239" s="248" t="s">
        <v>195</v>
      </c>
      <c r="E2239" s="253" t="s">
        <v>21</v>
      </c>
      <c r="F2239" s="254" t="s">
        <v>3013</v>
      </c>
      <c r="G2239" s="252"/>
      <c r="H2239" s="255">
        <v>1</v>
      </c>
      <c r="I2239" s="256"/>
      <c r="J2239" s="252"/>
      <c r="K2239" s="252"/>
      <c r="L2239" s="257"/>
      <c r="M2239" s="258"/>
      <c r="N2239" s="259"/>
      <c r="O2239" s="259"/>
      <c r="P2239" s="259"/>
      <c r="Q2239" s="259"/>
      <c r="R2239" s="259"/>
      <c r="S2239" s="259"/>
      <c r="T2239" s="260"/>
      <c r="AT2239" s="261" t="s">
        <v>195</v>
      </c>
      <c r="AU2239" s="261" t="s">
        <v>85</v>
      </c>
      <c r="AV2239" s="12" t="s">
        <v>85</v>
      </c>
      <c r="AW2239" s="12" t="s">
        <v>39</v>
      </c>
      <c r="AX2239" s="12" t="s">
        <v>76</v>
      </c>
      <c r="AY2239" s="261" t="s">
        <v>184</v>
      </c>
    </row>
    <row r="2240" s="12" customFormat="1">
      <c r="B2240" s="251"/>
      <c r="C2240" s="252"/>
      <c r="D2240" s="248" t="s">
        <v>195</v>
      </c>
      <c r="E2240" s="253" t="s">
        <v>21</v>
      </c>
      <c r="F2240" s="254" t="s">
        <v>3014</v>
      </c>
      <c r="G2240" s="252"/>
      <c r="H2240" s="255">
        <v>4</v>
      </c>
      <c r="I2240" s="256"/>
      <c r="J2240" s="252"/>
      <c r="K2240" s="252"/>
      <c r="L2240" s="257"/>
      <c r="M2240" s="258"/>
      <c r="N2240" s="259"/>
      <c r="O2240" s="259"/>
      <c r="P2240" s="259"/>
      <c r="Q2240" s="259"/>
      <c r="R2240" s="259"/>
      <c r="S2240" s="259"/>
      <c r="T2240" s="260"/>
      <c r="AT2240" s="261" t="s">
        <v>195</v>
      </c>
      <c r="AU2240" s="261" t="s">
        <v>85</v>
      </c>
      <c r="AV2240" s="12" t="s">
        <v>85</v>
      </c>
      <c r="AW2240" s="12" t="s">
        <v>39</v>
      </c>
      <c r="AX2240" s="12" t="s">
        <v>76</v>
      </c>
      <c r="AY2240" s="261" t="s">
        <v>184</v>
      </c>
    </row>
    <row r="2241" s="13" customFormat="1">
      <c r="B2241" s="262"/>
      <c r="C2241" s="263"/>
      <c r="D2241" s="248" t="s">
        <v>195</v>
      </c>
      <c r="E2241" s="264" t="s">
        <v>21</v>
      </c>
      <c r="F2241" s="265" t="s">
        <v>395</v>
      </c>
      <c r="G2241" s="263"/>
      <c r="H2241" s="264" t="s">
        <v>21</v>
      </c>
      <c r="I2241" s="266"/>
      <c r="J2241" s="263"/>
      <c r="K2241" s="263"/>
      <c r="L2241" s="267"/>
      <c r="M2241" s="268"/>
      <c r="N2241" s="269"/>
      <c r="O2241" s="269"/>
      <c r="P2241" s="269"/>
      <c r="Q2241" s="269"/>
      <c r="R2241" s="269"/>
      <c r="S2241" s="269"/>
      <c r="T2241" s="270"/>
      <c r="AT2241" s="271" t="s">
        <v>195</v>
      </c>
      <c r="AU2241" s="271" t="s">
        <v>85</v>
      </c>
      <c r="AV2241" s="13" t="s">
        <v>83</v>
      </c>
      <c r="AW2241" s="13" t="s">
        <v>39</v>
      </c>
      <c r="AX2241" s="13" t="s">
        <v>76</v>
      </c>
      <c r="AY2241" s="271" t="s">
        <v>184</v>
      </c>
    </row>
    <row r="2242" s="12" customFormat="1">
      <c r="B2242" s="251"/>
      <c r="C2242" s="252"/>
      <c r="D2242" s="248" t="s">
        <v>195</v>
      </c>
      <c r="E2242" s="253" t="s">
        <v>21</v>
      </c>
      <c r="F2242" s="254" t="s">
        <v>3015</v>
      </c>
      <c r="G2242" s="252"/>
      <c r="H2242" s="255">
        <v>2</v>
      </c>
      <c r="I2242" s="256"/>
      <c r="J2242" s="252"/>
      <c r="K2242" s="252"/>
      <c r="L2242" s="257"/>
      <c r="M2242" s="258"/>
      <c r="N2242" s="259"/>
      <c r="O2242" s="259"/>
      <c r="P2242" s="259"/>
      <c r="Q2242" s="259"/>
      <c r="R2242" s="259"/>
      <c r="S2242" s="259"/>
      <c r="T2242" s="260"/>
      <c r="AT2242" s="261" t="s">
        <v>195</v>
      </c>
      <c r="AU2242" s="261" t="s">
        <v>85</v>
      </c>
      <c r="AV2242" s="12" t="s">
        <v>85</v>
      </c>
      <c r="AW2242" s="12" t="s">
        <v>39</v>
      </c>
      <c r="AX2242" s="12" t="s">
        <v>76</v>
      </c>
      <c r="AY2242" s="261" t="s">
        <v>184</v>
      </c>
    </row>
    <row r="2243" s="12" customFormat="1">
      <c r="B2243" s="251"/>
      <c r="C2243" s="252"/>
      <c r="D2243" s="248" t="s">
        <v>195</v>
      </c>
      <c r="E2243" s="253" t="s">
        <v>21</v>
      </c>
      <c r="F2243" s="254" t="s">
        <v>3016</v>
      </c>
      <c r="G2243" s="252"/>
      <c r="H2243" s="255">
        <v>2</v>
      </c>
      <c r="I2243" s="256"/>
      <c r="J2243" s="252"/>
      <c r="K2243" s="252"/>
      <c r="L2243" s="257"/>
      <c r="M2243" s="258"/>
      <c r="N2243" s="259"/>
      <c r="O2243" s="259"/>
      <c r="P2243" s="259"/>
      <c r="Q2243" s="259"/>
      <c r="R2243" s="259"/>
      <c r="S2243" s="259"/>
      <c r="T2243" s="260"/>
      <c r="AT2243" s="261" t="s">
        <v>195</v>
      </c>
      <c r="AU2243" s="261" t="s">
        <v>85</v>
      </c>
      <c r="AV2243" s="12" t="s">
        <v>85</v>
      </c>
      <c r="AW2243" s="12" t="s">
        <v>39</v>
      </c>
      <c r="AX2243" s="12" t="s">
        <v>76</v>
      </c>
      <c r="AY2243" s="261" t="s">
        <v>184</v>
      </c>
    </row>
    <row r="2244" s="12" customFormat="1">
      <c r="B2244" s="251"/>
      <c r="C2244" s="252"/>
      <c r="D2244" s="248" t="s">
        <v>195</v>
      </c>
      <c r="E2244" s="253" t="s">
        <v>21</v>
      </c>
      <c r="F2244" s="254" t="s">
        <v>3017</v>
      </c>
      <c r="G2244" s="252"/>
      <c r="H2244" s="255">
        <v>1</v>
      </c>
      <c r="I2244" s="256"/>
      <c r="J2244" s="252"/>
      <c r="K2244" s="252"/>
      <c r="L2244" s="257"/>
      <c r="M2244" s="258"/>
      <c r="N2244" s="259"/>
      <c r="O2244" s="259"/>
      <c r="P2244" s="259"/>
      <c r="Q2244" s="259"/>
      <c r="R2244" s="259"/>
      <c r="S2244" s="259"/>
      <c r="T2244" s="260"/>
      <c r="AT2244" s="261" t="s">
        <v>195</v>
      </c>
      <c r="AU2244" s="261" t="s">
        <v>85</v>
      </c>
      <c r="AV2244" s="12" t="s">
        <v>85</v>
      </c>
      <c r="AW2244" s="12" t="s">
        <v>39</v>
      </c>
      <c r="AX2244" s="12" t="s">
        <v>76</v>
      </c>
      <c r="AY2244" s="261" t="s">
        <v>184</v>
      </c>
    </row>
    <row r="2245" s="14" customFormat="1">
      <c r="B2245" s="272"/>
      <c r="C2245" s="273"/>
      <c r="D2245" s="248" t="s">
        <v>195</v>
      </c>
      <c r="E2245" s="274" t="s">
        <v>21</v>
      </c>
      <c r="F2245" s="275" t="s">
        <v>211</v>
      </c>
      <c r="G2245" s="273"/>
      <c r="H2245" s="276">
        <v>12</v>
      </c>
      <c r="I2245" s="277"/>
      <c r="J2245" s="273"/>
      <c r="K2245" s="273"/>
      <c r="L2245" s="278"/>
      <c r="M2245" s="279"/>
      <c r="N2245" s="280"/>
      <c r="O2245" s="280"/>
      <c r="P2245" s="280"/>
      <c r="Q2245" s="280"/>
      <c r="R2245" s="280"/>
      <c r="S2245" s="280"/>
      <c r="T2245" s="281"/>
      <c r="AT2245" s="282" t="s">
        <v>195</v>
      </c>
      <c r="AU2245" s="282" t="s">
        <v>85</v>
      </c>
      <c r="AV2245" s="14" t="s">
        <v>191</v>
      </c>
      <c r="AW2245" s="14" t="s">
        <v>39</v>
      </c>
      <c r="AX2245" s="14" t="s">
        <v>83</v>
      </c>
      <c r="AY2245" s="282" t="s">
        <v>184</v>
      </c>
    </row>
    <row r="2246" s="1" customFormat="1" ht="76.5" customHeight="1">
      <c r="B2246" s="47"/>
      <c r="C2246" s="283" t="s">
        <v>3018</v>
      </c>
      <c r="D2246" s="283" t="s">
        <v>303</v>
      </c>
      <c r="E2246" s="284" t="s">
        <v>3019</v>
      </c>
      <c r="F2246" s="285" t="s">
        <v>3020</v>
      </c>
      <c r="G2246" s="286" t="s">
        <v>189</v>
      </c>
      <c r="H2246" s="287">
        <v>1</v>
      </c>
      <c r="I2246" s="288"/>
      <c r="J2246" s="289">
        <f>ROUND(I2246*H2246,2)</f>
        <v>0</v>
      </c>
      <c r="K2246" s="285" t="s">
        <v>21</v>
      </c>
      <c r="L2246" s="290"/>
      <c r="M2246" s="291" t="s">
        <v>21</v>
      </c>
      <c r="N2246" s="292" t="s">
        <v>47</v>
      </c>
      <c r="O2246" s="48"/>
      <c r="P2246" s="245">
        <f>O2246*H2246</f>
        <v>0</v>
      </c>
      <c r="Q2246" s="245">
        <v>0.031</v>
      </c>
      <c r="R2246" s="245">
        <f>Q2246*H2246</f>
        <v>0.031</v>
      </c>
      <c r="S2246" s="245">
        <v>0</v>
      </c>
      <c r="T2246" s="246">
        <f>S2246*H2246</f>
        <v>0</v>
      </c>
      <c r="AR2246" s="25" t="s">
        <v>386</v>
      </c>
      <c r="AT2246" s="25" t="s">
        <v>303</v>
      </c>
      <c r="AU2246" s="25" t="s">
        <v>85</v>
      </c>
      <c r="AY2246" s="25" t="s">
        <v>184</v>
      </c>
      <c r="BE2246" s="247">
        <f>IF(N2246="základní",J2246,0)</f>
        <v>0</v>
      </c>
      <c r="BF2246" s="247">
        <f>IF(N2246="snížená",J2246,0)</f>
        <v>0</v>
      </c>
      <c r="BG2246" s="247">
        <f>IF(N2246="zákl. přenesená",J2246,0)</f>
        <v>0</v>
      </c>
      <c r="BH2246" s="247">
        <f>IF(N2246="sníž. přenesená",J2246,0)</f>
        <v>0</v>
      </c>
      <c r="BI2246" s="247">
        <f>IF(N2246="nulová",J2246,0)</f>
        <v>0</v>
      </c>
      <c r="BJ2246" s="25" t="s">
        <v>83</v>
      </c>
      <c r="BK2246" s="247">
        <f>ROUND(I2246*H2246,2)</f>
        <v>0</v>
      </c>
      <c r="BL2246" s="25" t="s">
        <v>284</v>
      </c>
      <c r="BM2246" s="25" t="s">
        <v>3021</v>
      </c>
    </row>
    <row r="2247" s="1" customFormat="1" ht="76.5" customHeight="1">
      <c r="B2247" s="47"/>
      <c r="C2247" s="283" t="s">
        <v>3022</v>
      </c>
      <c r="D2247" s="283" t="s">
        <v>303</v>
      </c>
      <c r="E2247" s="284" t="s">
        <v>3023</v>
      </c>
      <c r="F2247" s="285" t="s">
        <v>3024</v>
      </c>
      <c r="G2247" s="286" t="s">
        <v>189</v>
      </c>
      <c r="H2247" s="287">
        <v>1</v>
      </c>
      <c r="I2247" s="288"/>
      <c r="J2247" s="289">
        <f>ROUND(I2247*H2247,2)</f>
        <v>0</v>
      </c>
      <c r="K2247" s="285" t="s">
        <v>21</v>
      </c>
      <c r="L2247" s="290"/>
      <c r="M2247" s="291" t="s">
        <v>21</v>
      </c>
      <c r="N2247" s="292" t="s">
        <v>47</v>
      </c>
      <c r="O2247" s="48"/>
      <c r="P2247" s="245">
        <f>O2247*H2247</f>
        <v>0</v>
      </c>
      <c r="Q2247" s="245">
        <v>0.016</v>
      </c>
      <c r="R2247" s="245">
        <f>Q2247*H2247</f>
        <v>0.016</v>
      </c>
      <c r="S2247" s="245">
        <v>0</v>
      </c>
      <c r="T2247" s="246">
        <f>S2247*H2247</f>
        <v>0</v>
      </c>
      <c r="AR2247" s="25" t="s">
        <v>386</v>
      </c>
      <c r="AT2247" s="25" t="s">
        <v>303</v>
      </c>
      <c r="AU2247" s="25" t="s">
        <v>85</v>
      </c>
      <c r="AY2247" s="25" t="s">
        <v>184</v>
      </c>
      <c r="BE2247" s="247">
        <f>IF(N2247="základní",J2247,0)</f>
        <v>0</v>
      </c>
      <c r="BF2247" s="247">
        <f>IF(N2247="snížená",J2247,0)</f>
        <v>0</v>
      </c>
      <c r="BG2247" s="247">
        <f>IF(N2247="zákl. přenesená",J2247,0)</f>
        <v>0</v>
      </c>
      <c r="BH2247" s="247">
        <f>IF(N2247="sníž. přenesená",J2247,0)</f>
        <v>0</v>
      </c>
      <c r="BI2247" s="247">
        <f>IF(N2247="nulová",J2247,0)</f>
        <v>0</v>
      </c>
      <c r="BJ2247" s="25" t="s">
        <v>83</v>
      </c>
      <c r="BK2247" s="247">
        <f>ROUND(I2247*H2247,2)</f>
        <v>0</v>
      </c>
      <c r="BL2247" s="25" t="s">
        <v>284</v>
      </c>
      <c r="BM2247" s="25" t="s">
        <v>3025</v>
      </c>
    </row>
    <row r="2248" s="1" customFormat="1" ht="102" customHeight="1">
      <c r="B2248" s="47"/>
      <c r="C2248" s="283" t="s">
        <v>3026</v>
      </c>
      <c r="D2248" s="283" t="s">
        <v>303</v>
      </c>
      <c r="E2248" s="284" t="s">
        <v>3027</v>
      </c>
      <c r="F2248" s="285" t="s">
        <v>3028</v>
      </c>
      <c r="G2248" s="286" t="s">
        <v>189</v>
      </c>
      <c r="H2248" s="287">
        <v>4</v>
      </c>
      <c r="I2248" s="288"/>
      <c r="J2248" s="289">
        <f>ROUND(I2248*H2248,2)</f>
        <v>0</v>
      </c>
      <c r="K2248" s="285" t="s">
        <v>21</v>
      </c>
      <c r="L2248" s="290"/>
      <c r="M2248" s="291" t="s">
        <v>21</v>
      </c>
      <c r="N2248" s="292" t="s">
        <v>47</v>
      </c>
      <c r="O2248" s="48"/>
      <c r="P2248" s="245">
        <f>O2248*H2248</f>
        <v>0</v>
      </c>
      <c r="Q2248" s="245">
        <v>0.035999999999999997</v>
      </c>
      <c r="R2248" s="245">
        <f>Q2248*H2248</f>
        <v>0.14399999999999999</v>
      </c>
      <c r="S2248" s="245">
        <v>0</v>
      </c>
      <c r="T2248" s="246">
        <f>S2248*H2248</f>
        <v>0</v>
      </c>
      <c r="AR2248" s="25" t="s">
        <v>386</v>
      </c>
      <c r="AT2248" s="25" t="s">
        <v>303</v>
      </c>
      <c r="AU2248" s="25" t="s">
        <v>85</v>
      </c>
      <c r="AY2248" s="25" t="s">
        <v>184</v>
      </c>
      <c r="BE2248" s="247">
        <f>IF(N2248="základní",J2248,0)</f>
        <v>0</v>
      </c>
      <c r="BF2248" s="247">
        <f>IF(N2248="snížená",J2248,0)</f>
        <v>0</v>
      </c>
      <c r="BG2248" s="247">
        <f>IF(N2248="zákl. přenesená",J2248,0)</f>
        <v>0</v>
      </c>
      <c r="BH2248" s="247">
        <f>IF(N2248="sníž. přenesená",J2248,0)</f>
        <v>0</v>
      </c>
      <c r="BI2248" s="247">
        <f>IF(N2248="nulová",J2248,0)</f>
        <v>0</v>
      </c>
      <c r="BJ2248" s="25" t="s">
        <v>83</v>
      </c>
      <c r="BK2248" s="247">
        <f>ROUND(I2248*H2248,2)</f>
        <v>0</v>
      </c>
      <c r="BL2248" s="25" t="s">
        <v>284</v>
      </c>
      <c r="BM2248" s="25" t="s">
        <v>3029</v>
      </c>
    </row>
    <row r="2249" s="1" customFormat="1" ht="89.25" customHeight="1">
      <c r="B2249" s="47"/>
      <c r="C2249" s="283" t="s">
        <v>3030</v>
      </c>
      <c r="D2249" s="283" t="s">
        <v>303</v>
      </c>
      <c r="E2249" s="284" t="s">
        <v>3031</v>
      </c>
      <c r="F2249" s="285" t="s">
        <v>3032</v>
      </c>
      <c r="G2249" s="286" t="s">
        <v>189</v>
      </c>
      <c r="H2249" s="287">
        <v>2</v>
      </c>
      <c r="I2249" s="288"/>
      <c r="J2249" s="289">
        <f>ROUND(I2249*H2249,2)</f>
        <v>0</v>
      </c>
      <c r="K2249" s="285" t="s">
        <v>21</v>
      </c>
      <c r="L2249" s="290"/>
      <c r="M2249" s="291" t="s">
        <v>21</v>
      </c>
      <c r="N2249" s="292" t="s">
        <v>47</v>
      </c>
      <c r="O2249" s="48"/>
      <c r="P2249" s="245">
        <f>O2249*H2249</f>
        <v>0</v>
      </c>
      <c r="Q2249" s="245">
        <v>0.040000000000000001</v>
      </c>
      <c r="R2249" s="245">
        <f>Q2249*H2249</f>
        <v>0.080000000000000002</v>
      </c>
      <c r="S2249" s="245">
        <v>0</v>
      </c>
      <c r="T2249" s="246">
        <f>S2249*H2249</f>
        <v>0</v>
      </c>
      <c r="AR2249" s="25" t="s">
        <v>386</v>
      </c>
      <c r="AT2249" s="25" t="s">
        <v>303</v>
      </c>
      <c r="AU2249" s="25" t="s">
        <v>85</v>
      </c>
      <c r="AY2249" s="25" t="s">
        <v>184</v>
      </c>
      <c r="BE2249" s="247">
        <f>IF(N2249="základní",J2249,0)</f>
        <v>0</v>
      </c>
      <c r="BF2249" s="247">
        <f>IF(N2249="snížená",J2249,0)</f>
        <v>0</v>
      </c>
      <c r="BG2249" s="247">
        <f>IF(N2249="zákl. přenesená",J2249,0)</f>
        <v>0</v>
      </c>
      <c r="BH2249" s="247">
        <f>IF(N2249="sníž. přenesená",J2249,0)</f>
        <v>0</v>
      </c>
      <c r="BI2249" s="247">
        <f>IF(N2249="nulová",J2249,0)</f>
        <v>0</v>
      </c>
      <c r="BJ2249" s="25" t="s">
        <v>83</v>
      </c>
      <c r="BK2249" s="247">
        <f>ROUND(I2249*H2249,2)</f>
        <v>0</v>
      </c>
      <c r="BL2249" s="25" t="s">
        <v>284</v>
      </c>
      <c r="BM2249" s="25" t="s">
        <v>3033</v>
      </c>
    </row>
    <row r="2250" s="1" customFormat="1" ht="89.25" customHeight="1">
      <c r="B2250" s="47"/>
      <c r="C2250" s="283" t="s">
        <v>3034</v>
      </c>
      <c r="D2250" s="283" t="s">
        <v>303</v>
      </c>
      <c r="E2250" s="284" t="s">
        <v>3035</v>
      </c>
      <c r="F2250" s="285" t="s">
        <v>3036</v>
      </c>
      <c r="G2250" s="286" t="s">
        <v>189</v>
      </c>
      <c r="H2250" s="287">
        <v>2</v>
      </c>
      <c r="I2250" s="288"/>
      <c r="J2250" s="289">
        <f>ROUND(I2250*H2250,2)</f>
        <v>0</v>
      </c>
      <c r="K2250" s="285" t="s">
        <v>21</v>
      </c>
      <c r="L2250" s="290"/>
      <c r="M2250" s="291" t="s">
        <v>21</v>
      </c>
      <c r="N2250" s="292" t="s">
        <v>47</v>
      </c>
      <c r="O2250" s="48"/>
      <c r="P2250" s="245">
        <f>O2250*H2250</f>
        <v>0</v>
      </c>
      <c r="Q2250" s="245">
        <v>0.032000000000000001</v>
      </c>
      <c r="R2250" s="245">
        <f>Q2250*H2250</f>
        <v>0.064000000000000001</v>
      </c>
      <c r="S2250" s="245">
        <v>0</v>
      </c>
      <c r="T2250" s="246">
        <f>S2250*H2250</f>
        <v>0</v>
      </c>
      <c r="AR2250" s="25" t="s">
        <v>386</v>
      </c>
      <c r="AT2250" s="25" t="s">
        <v>303</v>
      </c>
      <c r="AU2250" s="25" t="s">
        <v>85</v>
      </c>
      <c r="AY2250" s="25" t="s">
        <v>184</v>
      </c>
      <c r="BE2250" s="247">
        <f>IF(N2250="základní",J2250,0)</f>
        <v>0</v>
      </c>
      <c r="BF2250" s="247">
        <f>IF(N2250="snížená",J2250,0)</f>
        <v>0</v>
      </c>
      <c r="BG2250" s="247">
        <f>IF(N2250="zákl. přenesená",J2250,0)</f>
        <v>0</v>
      </c>
      <c r="BH2250" s="247">
        <f>IF(N2250="sníž. přenesená",J2250,0)</f>
        <v>0</v>
      </c>
      <c r="BI2250" s="247">
        <f>IF(N2250="nulová",J2250,0)</f>
        <v>0</v>
      </c>
      <c r="BJ2250" s="25" t="s">
        <v>83</v>
      </c>
      <c r="BK2250" s="247">
        <f>ROUND(I2250*H2250,2)</f>
        <v>0</v>
      </c>
      <c r="BL2250" s="25" t="s">
        <v>284</v>
      </c>
      <c r="BM2250" s="25" t="s">
        <v>3037</v>
      </c>
    </row>
    <row r="2251" s="1" customFormat="1" ht="89.25" customHeight="1">
      <c r="B2251" s="47"/>
      <c r="C2251" s="283" t="s">
        <v>3038</v>
      </c>
      <c r="D2251" s="283" t="s">
        <v>303</v>
      </c>
      <c r="E2251" s="284" t="s">
        <v>3039</v>
      </c>
      <c r="F2251" s="285" t="s">
        <v>3040</v>
      </c>
      <c r="G2251" s="286" t="s">
        <v>189</v>
      </c>
      <c r="H2251" s="287">
        <v>1</v>
      </c>
      <c r="I2251" s="288"/>
      <c r="J2251" s="289">
        <f>ROUND(I2251*H2251,2)</f>
        <v>0</v>
      </c>
      <c r="K2251" s="285" t="s">
        <v>21</v>
      </c>
      <c r="L2251" s="290"/>
      <c r="M2251" s="291" t="s">
        <v>21</v>
      </c>
      <c r="N2251" s="292" t="s">
        <v>47</v>
      </c>
      <c r="O2251" s="48"/>
      <c r="P2251" s="245">
        <f>O2251*H2251</f>
        <v>0</v>
      </c>
      <c r="Q2251" s="245">
        <v>0.028000000000000001</v>
      </c>
      <c r="R2251" s="245">
        <f>Q2251*H2251</f>
        <v>0.028000000000000001</v>
      </c>
      <c r="S2251" s="245">
        <v>0</v>
      </c>
      <c r="T2251" s="246">
        <f>S2251*H2251</f>
        <v>0</v>
      </c>
      <c r="AR2251" s="25" t="s">
        <v>386</v>
      </c>
      <c r="AT2251" s="25" t="s">
        <v>303</v>
      </c>
      <c r="AU2251" s="25" t="s">
        <v>85</v>
      </c>
      <c r="AY2251" s="25" t="s">
        <v>184</v>
      </c>
      <c r="BE2251" s="247">
        <f>IF(N2251="základní",J2251,0)</f>
        <v>0</v>
      </c>
      <c r="BF2251" s="247">
        <f>IF(N2251="snížená",J2251,0)</f>
        <v>0</v>
      </c>
      <c r="BG2251" s="247">
        <f>IF(N2251="zákl. přenesená",J2251,0)</f>
        <v>0</v>
      </c>
      <c r="BH2251" s="247">
        <f>IF(N2251="sníž. přenesená",J2251,0)</f>
        <v>0</v>
      </c>
      <c r="BI2251" s="247">
        <f>IF(N2251="nulová",J2251,0)</f>
        <v>0</v>
      </c>
      <c r="BJ2251" s="25" t="s">
        <v>83</v>
      </c>
      <c r="BK2251" s="247">
        <f>ROUND(I2251*H2251,2)</f>
        <v>0</v>
      </c>
      <c r="BL2251" s="25" t="s">
        <v>284</v>
      </c>
      <c r="BM2251" s="25" t="s">
        <v>3041</v>
      </c>
    </row>
    <row r="2252" s="1" customFormat="1" ht="25.5" customHeight="1">
      <c r="B2252" s="47"/>
      <c r="C2252" s="236" t="s">
        <v>3042</v>
      </c>
      <c r="D2252" s="236" t="s">
        <v>186</v>
      </c>
      <c r="E2252" s="237" t="s">
        <v>3043</v>
      </c>
      <c r="F2252" s="238" t="s">
        <v>3044</v>
      </c>
      <c r="G2252" s="239" t="s">
        <v>189</v>
      </c>
      <c r="H2252" s="240">
        <v>4</v>
      </c>
      <c r="I2252" s="241"/>
      <c r="J2252" s="242">
        <f>ROUND(I2252*H2252,2)</f>
        <v>0</v>
      </c>
      <c r="K2252" s="238" t="s">
        <v>190</v>
      </c>
      <c r="L2252" s="73"/>
      <c r="M2252" s="243" t="s">
        <v>21</v>
      </c>
      <c r="N2252" s="244" t="s">
        <v>47</v>
      </c>
      <c r="O2252" s="48"/>
      <c r="P2252" s="245">
        <f>O2252*H2252</f>
        <v>0</v>
      </c>
      <c r="Q2252" s="245">
        <v>0.00025000000000000001</v>
      </c>
      <c r="R2252" s="245">
        <f>Q2252*H2252</f>
        <v>0.001</v>
      </c>
      <c r="S2252" s="245">
        <v>0</v>
      </c>
      <c r="T2252" s="246">
        <f>S2252*H2252</f>
        <v>0</v>
      </c>
      <c r="AR2252" s="25" t="s">
        <v>284</v>
      </c>
      <c r="AT2252" s="25" t="s">
        <v>186</v>
      </c>
      <c r="AU2252" s="25" t="s">
        <v>85</v>
      </c>
      <c r="AY2252" s="25" t="s">
        <v>184</v>
      </c>
      <c r="BE2252" s="247">
        <f>IF(N2252="základní",J2252,0)</f>
        <v>0</v>
      </c>
      <c r="BF2252" s="247">
        <f>IF(N2252="snížená",J2252,0)</f>
        <v>0</v>
      </c>
      <c r="BG2252" s="247">
        <f>IF(N2252="zákl. přenesená",J2252,0)</f>
        <v>0</v>
      </c>
      <c r="BH2252" s="247">
        <f>IF(N2252="sníž. přenesená",J2252,0)</f>
        <v>0</v>
      </c>
      <c r="BI2252" s="247">
        <f>IF(N2252="nulová",J2252,0)</f>
        <v>0</v>
      </c>
      <c r="BJ2252" s="25" t="s">
        <v>83</v>
      </c>
      <c r="BK2252" s="247">
        <f>ROUND(I2252*H2252,2)</f>
        <v>0</v>
      </c>
      <c r="BL2252" s="25" t="s">
        <v>284</v>
      </c>
      <c r="BM2252" s="25" t="s">
        <v>3045</v>
      </c>
    </row>
    <row r="2253" s="1" customFormat="1">
      <c r="B2253" s="47"/>
      <c r="C2253" s="75"/>
      <c r="D2253" s="248" t="s">
        <v>193</v>
      </c>
      <c r="E2253" s="75"/>
      <c r="F2253" s="249" t="s">
        <v>2918</v>
      </c>
      <c r="G2253" s="75"/>
      <c r="H2253" s="75"/>
      <c r="I2253" s="204"/>
      <c r="J2253" s="75"/>
      <c r="K2253" s="75"/>
      <c r="L2253" s="73"/>
      <c r="M2253" s="250"/>
      <c r="N2253" s="48"/>
      <c r="O2253" s="48"/>
      <c r="P2253" s="48"/>
      <c r="Q2253" s="48"/>
      <c r="R2253" s="48"/>
      <c r="S2253" s="48"/>
      <c r="T2253" s="96"/>
      <c r="AT2253" s="25" t="s">
        <v>193</v>
      </c>
      <c r="AU2253" s="25" t="s">
        <v>85</v>
      </c>
    </row>
    <row r="2254" s="12" customFormat="1">
      <c r="B2254" s="251"/>
      <c r="C2254" s="252"/>
      <c r="D2254" s="248" t="s">
        <v>195</v>
      </c>
      <c r="E2254" s="253" t="s">
        <v>21</v>
      </c>
      <c r="F2254" s="254" t="s">
        <v>3046</v>
      </c>
      <c r="G2254" s="252"/>
      <c r="H2254" s="255">
        <v>1</v>
      </c>
      <c r="I2254" s="256"/>
      <c r="J2254" s="252"/>
      <c r="K2254" s="252"/>
      <c r="L2254" s="257"/>
      <c r="M2254" s="258"/>
      <c r="N2254" s="259"/>
      <c r="O2254" s="259"/>
      <c r="P2254" s="259"/>
      <c r="Q2254" s="259"/>
      <c r="R2254" s="259"/>
      <c r="S2254" s="259"/>
      <c r="T2254" s="260"/>
      <c r="AT2254" s="261" t="s">
        <v>195</v>
      </c>
      <c r="AU2254" s="261" t="s">
        <v>85</v>
      </c>
      <c r="AV2254" s="12" t="s">
        <v>85</v>
      </c>
      <c r="AW2254" s="12" t="s">
        <v>39</v>
      </c>
      <c r="AX2254" s="12" t="s">
        <v>76</v>
      </c>
      <c r="AY2254" s="261" t="s">
        <v>184</v>
      </c>
    </row>
    <row r="2255" s="13" customFormat="1">
      <c r="B2255" s="262"/>
      <c r="C2255" s="263"/>
      <c r="D2255" s="248" t="s">
        <v>195</v>
      </c>
      <c r="E2255" s="264" t="s">
        <v>21</v>
      </c>
      <c r="F2255" s="265" t="s">
        <v>209</v>
      </c>
      <c r="G2255" s="263"/>
      <c r="H2255" s="264" t="s">
        <v>21</v>
      </c>
      <c r="I2255" s="266"/>
      <c r="J2255" s="263"/>
      <c r="K2255" s="263"/>
      <c r="L2255" s="267"/>
      <c r="M2255" s="268"/>
      <c r="N2255" s="269"/>
      <c r="O2255" s="269"/>
      <c r="P2255" s="269"/>
      <c r="Q2255" s="269"/>
      <c r="R2255" s="269"/>
      <c r="S2255" s="269"/>
      <c r="T2255" s="270"/>
      <c r="AT2255" s="271" t="s">
        <v>195</v>
      </c>
      <c r="AU2255" s="271" t="s">
        <v>85</v>
      </c>
      <c r="AV2255" s="13" t="s">
        <v>83</v>
      </c>
      <c r="AW2255" s="13" t="s">
        <v>39</v>
      </c>
      <c r="AX2255" s="13" t="s">
        <v>76</v>
      </c>
      <c r="AY2255" s="271" t="s">
        <v>184</v>
      </c>
    </row>
    <row r="2256" s="12" customFormat="1">
      <c r="B2256" s="251"/>
      <c r="C2256" s="252"/>
      <c r="D2256" s="248" t="s">
        <v>195</v>
      </c>
      <c r="E2256" s="253" t="s">
        <v>21</v>
      </c>
      <c r="F2256" s="254" t="s">
        <v>3047</v>
      </c>
      <c r="G2256" s="252"/>
      <c r="H2256" s="255">
        <v>1</v>
      </c>
      <c r="I2256" s="256"/>
      <c r="J2256" s="252"/>
      <c r="K2256" s="252"/>
      <c r="L2256" s="257"/>
      <c r="M2256" s="258"/>
      <c r="N2256" s="259"/>
      <c r="O2256" s="259"/>
      <c r="P2256" s="259"/>
      <c r="Q2256" s="259"/>
      <c r="R2256" s="259"/>
      <c r="S2256" s="259"/>
      <c r="T2256" s="260"/>
      <c r="AT2256" s="261" t="s">
        <v>195</v>
      </c>
      <c r="AU2256" s="261" t="s">
        <v>85</v>
      </c>
      <c r="AV2256" s="12" t="s">
        <v>85</v>
      </c>
      <c r="AW2256" s="12" t="s">
        <v>39</v>
      </c>
      <c r="AX2256" s="12" t="s">
        <v>76</v>
      </c>
      <c r="AY2256" s="261" t="s">
        <v>184</v>
      </c>
    </row>
    <row r="2257" s="12" customFormat="1">
      <c r="B2257" s="251"/>
      <c r="C2257" s="252"/>
      <c r="D2257" s="248" t="s">
        <v>195</v>
      </c>
      <c r="E2257" s="253" t="s">
        <v>21</v>
      </c>
      <c r="F2257" s="254" t="s">
        <v>3048</v>
      </c>
      <c r="G2257" s="252"/>
      <c r="H2257" s="255">
        <v>2</v>
      </c>
      <c r="I2257" s="256"/>
      <c r="J2257" s="252"/>
      <c r="K2257" s="252"/>
      <c r="L2257" s="257"/>
      <c r="M2257" s="258"/>
      <c r="N2257" s="259"/>
      <c r="O2257" s="259"/>
      <c r="P2257" s="259"/>
      <c r="Q2257" s="259"/>
      <c r="R2257" s="259"/>
      <c r="S2257" s="259"/>
      <c r="T2257" s="260"/>
      <c r="AT2257" s="261" t="s">
        <v>195</v>
      </c>
      <c r="AU2257" s="261" t="s">
        <v>85</v>
      </c>
      <c r="AV2257" s="12" t="s">
        <v>85</v>
      </c>
      <c r="AW2257" s="12" t="s">
        <v>39</v>
      </c>
      <c r="AX2257" s="12" t="s">
        <v>76</v>
      </c>
      <c r="AY2257" s="261" t="s">
        <v>184</v>
      </c>
    </row>
    <row r="2258" s="14" customFormat="1">
      <c r="B2258" s="272"/>
      <c r="C2258" s="273"/>
      <c r="D2258" s="248" t="s">
        <v>195</v>
      </c>
      <c r="E2258" s="274" t="s">
        <v>21</v>
      </c>
      <c r="F2258" s="275" t="s">
        <v>211</v>
      </c>
      <c r="G2258" s="273"/>
      <c r="H2258" s="276">
        <v>4</v>
      </c>
      <c r="I2258" s="277"/>
      <c r="J2258" s="273"/>
      <c r="K2258" s="273"/>
      <c r="L2258" s="278"/>
      <c r="M2258" s="279"/>
      <c r="N2258" s="280"/>
      <c r="O2258" s="280"/>
      <c r="P2258" s="280"/>
      <c r="Q2258" s="280"/>
      <c r="R2258" s="280"/>
      <c r="S2258" s="280"/>
      <c r="T2258" s="281"/>
      <c r="AT2258" s="282" t="s">
        <v>195</v>
      </c>
      <c r="AU2258" s="282" t="s">
        <v>85</v>
      </c>
      <c r="AV2258" s="14" t="s">
        <v>191</v>
      </c>
      <c r="AW2258" s="14" t="s">
        <v>39</v>
      </c>
      <c r="AX2258" s="14" t="s">
        <v>83</v>
      </c>
      <c r="AY2258" s="282" t="s">
        <v>184</v>
      </c>
    </row>
    <row r="2259" s="1" customFormat="1" ht="38.25" customHeight="1">
      <c r="B2259" s="47"/>
      <c r="C2259" s="283" t="s">
        <v>3049</v>
      </c>
      <c r="D2259" s="283" t="s">
        <v>303</v>
      </c>
      <c r="E2259" s="284" t="s">
        <v>3050</v>
      </c>
      <c r="F2259" s="285" t="s">
        <v>3051</v>
      </c>
      <c r="G2259" s="286" t="s">
        <v>189</v>
      </c>
      <c r="H2259" s="287">
        <v>1</v>
      </c>
      <c r="I2259" s="288"/>
      <c r="J2259" s="289">
        <f>ROUND(I2259*H2259,2)</f>
        <v>0</v>
      </c>
      <c r="K2259" s="285" t="s">
        <v>21</v>
      </c>
      <c r="L2259" s="290"/>
      <c r="M2259" s="291" t="s">
        <v>21</v>
      </c>
      <c r="N2259" s="292" t="s">
        <v>47</v>
      </c>
      <c r="O2259" s="48"/>
      <c r="P2259" s="245">
        <f>O2259*H2259</f>
        <v>0</v>
      </c>
      <c r="Q2259" s="245">
        <v>0.014999999999999999</v>
      </c>
      <c r="R2259" s="245">
        <f>Q2259*H2259</f>
        <v>0.014999999999999999</v>
      </c>
      <c r="S2259" s="245">
        <v>0</v>
      </c>
      <c r="T2259" s="246">
        <f>S2259*H2259</f>
        <v>0</v>
      </c>
      <c r="AR2259" s="25" t="s">
        <v>386</v>
      </c>
      <c r="AT2259" s="25" t="s">
        <v>303</v>
      </c>
      <c r="AU2259" s="25" t="s">
        <v>85</v>
      </c>
      <c r="AY2259" s="25" t="s">
        <v>184</v>
      </c>
      <c r="BE2259" s="247">
        <f>IF(N2259="základní",J2259,0)</f>
        <v>0</v>
      </c>
      <c r="BF2259" s="247">
        <f>IF(N2259="snížená",J2259,0)</f>
        <v>0</v>
      </c>
      <c r="BG2259" s="247">
        <f>IF(N2259="zákl. přenesená",J2259,0)</f>
        <v>0</v>
      </c>
      <c r="BH2259" s="247">
        <f>IF(N2259="sníž. přenesená",J2259,0)</f>
        <v>0</v>
      </c>
      <c r="BI2259" s="247">
        <f>IF(N2259="nulová",J2259,0)</f>
        <v>0</v>
      </c>
      <c r="BJ2259" s="25" t="s">
        <v>83</v>
      </c>
      <c r="BK2259" s="247">
        <f>ROUND(I2259*H2259,2)</f>
        <v>0</v>
      </c>
      <c r="BL2259" s="25" t="s">
        <v>284</v>
      </c>
      <c r="BM2259" s="25" t="s">
        <v>3052</v>
      </c>
    </row>
    <row r="2260" s="1" customFormat="1" ht="51" customHeight="1">
      <c r="B2260" s="47"/>
      <c r="C2260" s="283" t="s">
        <v>3053</v>
      </c>
      <c r="D2260" s="283" t="s">
        <v>303</v>
      </c>
      <c r="E2260" s="284" t="s">
        <v>3054</v>
      </c>
      <c r="F2260" s="285" t="s">
        <v>3055</v>
      </c>
      <c r="G2260" s="286" t="s">
        <v>189</v>
      </c>
      <c r="H2260" s="287">
        <v>1</v>
      </c>
      <c r="I2260" s="288"/>
      <c r="J2260" s="289">
        <f>ROUND(I2260*H2260,2)</f>
        <v>0</v>
      </c>
      <c r="K2260" s="285" t="s">
        <v>21</v>
      </c>
      <c r="L2260" s="290"/>
      <c r="M2260" s="291" t="s">
        <v>21</v>
      </c>
      <c r="N2260" s="292" t="s">
        <v>47</v>
      </c>
      <c r="O2260" s="48"/>
      <c r="P2260" s="245">
        <f>O2260*H2260</f>
        <v>0</v>
      </c>
      <c r="Q2260" s="245">
        <v>0.016500000000000001</v>
      </c>
      <c r="R2260" s="245">
        <f>Q2260*H2260</f>
        <v>0.016500000000000001</v>
      </c>
      <c r="S2260" s="245">
        <v>0</v>
      </c>
      <c r="T2260" s="246">
        <f>S2260*H2260</f>
        <v>0</v>
      </c>
      <c r="AR2260" s="25" t="s">
        <v>386</v>
      </c>
      <c r="AT2260" s="25" t="s">
        <v>303</v>
      </c>
      <c r="AU2260" s="25" t="s">
        <v>85</v>
      </c>
      <c r="AY2260" s="25" t="s">
        <v>184</v>
      </c>
      <c r="BE2260" s="247">
        <f>IF(N2260="základní",J2260,0)</f>
        <v>0</v>
      </c>
      <c r="BF2260" s="247">
        <f>IF(N2260="snížená",J2260,0)</f>
        <v>0</v>
      </c>
      <c r="BG2260" s="247">
        <f>IF(N2260="zákl. přenesená",J2260,0)</f>
        <v>0</v>
      </c>
      <c r="BH2260" s="247">
        <f>IF(N2260="sníž. přenesená",J2260,0)</f>
        <v>0</v>
      </c>
      <c r="BI2260" s="247">
        <f>IF(N2260="nulová",J2260,0)</f>
        <v>0</v>
      </c>
      <c r="BJ2260" s="25" t="s">
        <v>83</v>
      </c>
      <c r="BK2260" s="247">
        <f>ROUND(I2260*H2260,2)</f>
        <v>0</v>
      </c>
      <c r="BL2260" s="25" t="s">
        <v>284</v>
      </c>
      <c r="BM2260" s="25" t="s">
        <v>3056</v>
      </c>
    </row>
    <row r="2261" s="1" customFormat="1" ht="51" customHeight="1">
      <c r="B2261" s="47"/>
      <c r="C2261" s="283" t="s">
        <v>3057</v>
      </c>
      <c r="D2261" s="283" t="s">
        <v>303</v>
      </c>
      <c r="E2261" s="284" t="s">
        <v>3058</v>
      </c>
      <c r="F2261" s="285" t="s">
        <v>3059</v>
      </c>
      <c r="G2261" s="286" t="s">
        <v>189</v>
      </c>
      <c r="H2261" s="287">
        <v>2</v>
      </c>
      <c r="I2261" s="288"/>
      <c r="J2261" s="289">
        <f>ROUND(I2261*H2261,2)</f>
        <v>0</v>
      </c>
      <c r="K2261" s="285" t="s">
        <v>21</v>
      </c>
      <c r="L2261" s="290"/>
      <c r="M2261" s="291" t="s">
        <v>21</v>
      </c>
      <c r="N2261" s="292" t="s">
        <v>47</v>
      </c>
      <c r="O2261" s="48"/>
      <c r="P2261" s="245">
        <f>O2261*H2261</f>
        <v>0</v>
      </c>
      <c r="Q2261" s="245">
        <v>0.016500000000000001</v>
      </c>
      <c r="R2261" s="245">
        <f>Q2261*H2261</f>
        <v>0.033000000000000002</v>
      </c>
      <c r="S2261" s="245">
        <v>0</v>
      </c>
      <c r="T2261" s="246">
        <f>S2261*H2261</f>
        <v>0</v>
      </c>
      <c r="AR2261" s="25" t="s">
        <v>386</v>
      </c>
      <c r="AT2261" s="25" t="s">
        <v>303</v>
      </c>
      <c r="AU2261" s="25" t="s">
        <v>85</v>
      </c>
      <c r="AY2261" s="25" t="s">
        <v>184</v>
      </c>
      <c r="BE2261" s="247">
        <f>IF(N2261="základní",J2261,0)</f>
        <v>0</v>
      </c>
      <c r="BF2261" s="247">
        <f>IF(N2261="snížená",J2261,0)</f>
        <v>0</v>
      </c>
      <c r="BG2261" s="247">
        <f>IF(N2261="zákl. přenesená",J2261,0)</f>
        <v>0</v>
      </c>
      <c r="BH2261" s="247">
        <f>IF(N2261="sníž. přenesená",J2261,0)</f>
        <v>0</v>
      </c>
      <c r="BI2261" s="247">
        <f>IF(N2261="nulová",J2261,0)</f>
        <v>0</v>
      </c>
      <c r="BJ2261" s="25" t="s">
        <v>83</v>
      </c>
      <c r="BK2261" s="247">
        <f>ROUND(I2261*H2261,2)</f>
        <v>0</v>
      </c>
      <c r="BL2261" s="25" t="s">
        <v>284</v>
      </c>
      <c r="BM2261" s="25" t="s">
        <v>3060</v>
      </c>
    </row>
    <row r="2262" s="1" customFormat="1" ht="25.5" customHeight="1">
      <c r="B2262" s="47"/>
      <c r="C2262" s="236" t="s">
        <v>3061</v>
      </c>
      <c r="D2262" s="236" t="s">
        <v>186</v>
      </c>
      <c r="E2262" s="237" t="s">
        <v>3062</v>
      </c>
      <c r="F2262" s="238" t="s">
        <v>3063</v>
      </c>
      <c r="G2262" s="239" t="s">
        <v>189</v>
      </c>
      <c r="H2262" s="240">
        <v>25</v>
      </c>
      <c r="I2262" s="241"/>
      <c r="J2262" s="242">
        <f>ROUND(I2262*H2262,2)</f>
        <v>0</v>
      </c>
      <c r="K2262" s="238" t="s">
        <v>190</v>
      </c>
      <c r="L2262" s="73"/>
      <c r="M2262" s="243" t="s">
        <v>21</v>
      </c>
      <c r="N2262" s="244" t="s">
        <v>47</v>
      </c>
      <c r="O2262" s="48"/>
      <c r="P2262" s="245">
        <f>O2262*H2262</f>
        <v>0</v>
      </c>
      <c r="Q2262" s="245">
        <v>0</v>
      </c>
      <c r="R2262" s="245">
        <f>Q2262*H2262</f>
        <v>0</v>
      </c>
      <c r="S2262" s="245">
        <v>0</v>
      </c>
      <c r="T2262" s="246">
        <f>S2262*H2262</f>
        <v>0</v>
      </c>
      <c r="AR2262" s="25" t="s">
        <v>284</v>
      </c>
      <c r="AT2262" s="25" t="s">
        <v>186</v>
      </c>
      <c r="AU2262" s="25" t="s">
        <v>85</v>
      </c>
      <c r="AY2262" s="25" t="s">
        <v>184</v>
      </c>
      <c r="BE2262" s="247">
        <f>IF(N2262="základní",J2262,0)</f>
        <v>0</v>
      </c>
      <c r="BF2262" s="247">
        <f>IF(N2262="snížená",J2262,0)</f>
        <v>0</v>
      </c>
      <c r="BG2262" s="247">
        <f>IF(N2262="zákl. přenesená",J2262,0)</f>
        <v>0</v>
      </c>
      <c r="BH2262" s="247">
        <f>IF(N2262="sníž. přenesená",J2262,0)</f>
        <v>0</v>
      </c>
      <c r="BI2262" s="247">
        <f>IF(N2262="nulová",J2262,0)</f>
        <v>0</v>
      </c>
      <c r="BJ2262" s="25" t="s">
        <v>83</v>
      </c>
      <c r="BK2262" s="247">
        <f>ROUND(I2262*H2262,2)</f>
        <v>0</v>
      </c>
      <c r="BL2262" s="25" t="s">
        <v>284</v>
      </c>
      <c r="BM2262" s="25" t="s">
        <v>3064</v>
      </c>
    </row>
    <row r="2263" s="1" customFormat="1">
      <c r="B2263" s="47"/>
      <c r="C2263" s="75"/>
      <c r="D2263" s="248" t="s">
        <v>193</v>
      </c>
      <c r="E2263" s="75"/>
      <c r="F2263" s="249" t="s">
        <v>3065</v>
      </c>
      <c r="G2263" s="75"/>
      <c r="H2263" s="75"/>
      <c r="I2263" s="204"/>
      <c r="J2263" s="75"/>
      <c r="K2263" s="75"/>
      <c r="L2263" s="73"/>
      <c r="M2263" s="250"/>
      <c r="N2263" s="48"/>
      <c r="O2263" s="48"/>
      <c r="P2263" s="48"/>
      <c r="Q2263" s="48"/>
      <c r="R2263" s="48"/>
      <c r="S2263" s="48"/>
      <c r="T2263" s="96"/>
      <c r="AT2263" s="25" t="s">
        <v>193</v>
      </c>
      <c r="AU2263" s="25" t="s">
        <v>85</v>
      </c>
    </row>
    <row r="2264" s="13" customFormat="1">
      <c r="B2264" s="262"/>
      <c r="C2264" s="263"/>
      <c r="D2264" s="248" t="s">
        <v>195</v>
      </c>
      <c r="E2264" s="264" t="s">
        <v>21</v>
      </c>
      <c r="F2264" s="265" t="s">
        <v>209</v>
      </c>
      <c r="G2264" s="263"/>
      <c r="H2264" s="264" t="s">
        <v>21</v>
      </c>
      <c r="I2264" s="266"/>
      <c r="J2264" s="263"/>
      <c r="K2264" s="263"/>
      <c r="L2264" s="267"/>
      <c r="M2264" s="268"/>
      <c r="N2264" s="269"/>
      <c r="O2264" s="269"/>
      <c r="P2264" s="269"/>
      <c r="Q2264" s="269"/>
      <c r="R2264" s="269"/>
      <c r="S2264" s="269"/>
      <c r="T2264" s="270"/>
      <c r="AT2264" s="271" t="s">
        <v>195</v>
      </c>
      <c r="AU2264" s="271" t="s">
        <v>85</v>
      </c>
      <c r="AV2264" s="13" t="s">
        <v>83</v>
      </c>
      <c r="AW2264" s="13" t="s">
        <v>39</v>
      </c>
      <c r="AX2264" s="13" t="s">
        <v>76</v>
      </c>
      <c r="AY2264" s="271" t="s">
        <v>184</v>
      </c>
    </row>
    <row r="2265" s="12" customFormat="1">
      <c r="B2265" s="251"/>
      <c r="C2265" s="252"/>
      <c r="D2265" s="248" t="s">
        <v>195</v>
      </c>
      <c r="E2265" s="253" t="s">
        <v>21</v>
      </c>
      <c r="F2265" s="254" t="s">
        <v>3066</v>
      </c>
      <c r="G2265" s="252"/>
      <c r="H2265" s="255">
        <v>1</v>
      </c>
      <c r="I2265" s="256"/>
      <c r="J2265" s="252"/>
      <c r="K2265" s="252"/>
      <c r="L2265" s="257"/>
      <c r="M2265" s="258"/>
      <c r="N2265" s="259"/>
      <c r="O2265" s="259"/>
      <c r="P2265" s="259"/>
      <c r="Q2265" s="259"/>
      <c r="R2265" s="259"/>
      <c r="S2265" s="259"/>
      <c r="T2265" s="260"/>
      <c r="AT2265" s="261" t="s">
        <v>195</v>
      </c>
      <c r="AU2265" s="261" t="s">
        <v>85</v>
      </c>
      <c r="AV2265" s="12" t="s">
        <v>85</v>
      </c>
      <c r="AW2265" s="12" t="s">
        <v>39</v>
      </c>
      <c r="AX2265" s="12" t="s">
        <v>76</v>
      </c>
      <c r="AY2265" s="261" t="s">
        <v>184</v>
      </c>
    </row>
    <row r="2266" s="12" customFormat="1">
      <c r="B2266" s="251"/>
      <c r="C2266" s="252"/>
      <c r="D2266" s="248" t="s">
        <v>195</v>
      </c>
      <c r="E2266" s="253" t="s">
        <v>21</v>
      </c>
      <c r="F2266" s="254" t="s">
        <v>3067</v>
      </c>
      <c r="G2266" s="252"/>
      <c r="H2266" s="255">
        <v>1</v>
      </c>
      <c r="I2266" s="256"/>
      <c r="J2266" s="252"/>
      <c r="K2266" s="252"/>
      <c r="L2266" s="257"/>
      <c r="M2266" s="258"/>
      <c r="N2266" s="259"/>
      <c r="O2266" s="259"/>
      <c r="P2266" s="259"/>
      <c r="Q2266" s="259"/>
      <c r="R2266" s="259"/>
      <c r="S2266" s="259"/>
      <c r="T2266" s="260"/>
      <c r="AT2266" s="261" t="s">
        <v>195</v>
      </c>
      <c r="AU2266" s="261" t="s">
        <v>85</v>
      </c>
      <c r="AV2266" s="12" t="s">
        <v>85</v>
      </c>
      <c r="AW2266" s="12" t="s">
        <v>39</v>
      </c>
      <c r="AX2266" s="12" t="s">
        <v>76</v>
      </c>
      <c r="AY2266" s="261" t="s">
        <v>184</v>
      </c>
    </row>
    <row r="2267" s="12" customFormat="1">
      <c r="B2267" s="251"/>
      <c r="C2267" s="252"/>
      <c r="D2267" s="248" t="s">
        <v>195</v>
      </c>
      <c r="E2267" s="253" t="s">
        <v>21</v>
      </c>
      <c r="F2267" s="254" t="s">
        <v>3068</v>
      </c>
      <c r="G2267" s="252"/>
      <c r="H2267" s="255">
        <v>1</v>
      </c>
      <c r="I2267" s="256"/>
      <c r="J2267" s="252"/>
      <c r="K2267" s="252"/>
      <c r="L2267" s="257"/>
      <c r="M2267" s="258"/>
      <c r="N2267" s="259"/>
      <c r="O2267" s="259"/>
      <c r="P2267" s="259"/>
      <c r="Q2267" s="259"/>
      <c r="R2267" s="259"/>
      <c r="S2267" s="259"/>
      <c r="T2267" s="260"/>
      <c r="AT2267" s="261" t="s">
        <v>195</v>
      </c>
      <c r="AU2267" s="261" t="s">
        <v>85</v>
      </c>
      <c r="AV2267" s="12" t="s">
        <v>85</v>
      </c>
      <c r="AW2267" s="12" t="s">
        <v>39</v>
      </c>
      <c r="AX2267" s="12" t="s">
        <v>76</v>
      </c>
      <c r="AY2267" s="261" t="s">
        <v>184</v>
      </c>
    </row>
    <row r="2268" s="12" customFormat="1">
      <c r="B2268" s="251"/>
      <c r="C2268" s="252"/>
      <c r="D2268" s="248" t="s">
        <v>195</v>
      </c>
      <c r="E2268" s="253" t="s">
        <v>21</v>
      </c>
      <c r="F2268" s="254" t="s">
        <v>3069</v>
      </c>
      <c r="G2268" s="252"/>
      <c r="H2268" s="255">
        <v>1</v>
      </c>
      <c r="I2268" s="256"/>
      <c r="J2268" s="252"/>
      <c r="K2268" s="252"/>
      <c r="L2268" s="257"/>
      <c r="M2268" s="258"/>
      <c r="N2268" s="259"/>
      <c r="O2268" s="259"/>
      <c r="P2268" s="259"/>
      <c r="Q2268" s="259"/>
      <c r="R2268" s="259"/>
      <c r="S2268" s="259"/>
      <c r="T2268" s="260"/>
      <c r="AT2268" s="261" t="s">
        <v>195</v>
      </c>
      <c r="AU2268" s="261" t="s">
        <v>85</v>
      </c>
      <c r="AV2268" s="12" t="s">
        <v>85</v>
      </c>
      <c r="AW2268" s="12" t="s">
        <v>39</v>
      </c>
      <c r="AX2268" s="12" t="s">
        <v>76</v>
      </c>
      <c r="AY2268" s="261" t="s">
        <v>184</v>
      </c>
    </row>
    <row r="2269" s="12" customFormat="1">
      <c r="B2269" s="251"/>
      <c r="C2269" s="252"/>
      <c r="D2269" s="248" t="s">
        <v>195</v>
      </c>
      <c r="E2269" s="253" t="s">
        <v>21</v>
      </c>
      <c r="F2269" s="254" t="s">
        <v>3070</v>
      </c>
      <c r="G2269" s="252"/>
      <c r="H2269" s="255">
        <v>1</v>
      </c>
      <c r="I2269" s="256"/>
      <c r="J2269" s="252"/>
      <c r="K2269" s="252"/>
      <c r="L2269" s="257"/>
      <c r="M2269" s="258"/>
      <c r="N2269" s="259"/>
      <c r="O2269" s="259"/>
      <c r="P2269" s="259"/>
      <c r="Q2269" s="259"/>
      <c r="R2269" s="259"/>
      <c r="S2269" s="259"/>
      <c r="T2269" s="260"/>
      <c r="AT2269" s="261" t="s">
        <v>195</v>
      </c>
      <c r="AU2269" s="261" t="s">
        <v>85</v>
      </c>
      <c r="AV2269" s="12" t="s">
        <v>85</v>
      </c>
      <c r="AW2269" s="12" t="s">
        <v>39</v>
      </c>
      <c r="AX2269" s="12" t="s">
        <v>76</v>
      </c>
      <c r="AY2269" s="261" t="s">
        <v>184</v>
      </c>
    </row>
    <row r="2270" s="12" customFormat="1">
      <c r="B2270" s="251"/>
      <c r="C2270" s="252"/>
      <c r="D2270" s="248" t="s">
        <v>195</v>
      </c>
      <c r="E2270" s="253" t="s">
        <v>21</v>
      </c>
      <c r="F2270" s="254" t="s">
        <v>3071</v>
      </c>
      <c r="G2270" s="252"/>
      <c r="H2270" s="255">
        <v>1</v>
      </c>
      <c r="I2270" s="256"/>
      <c r="J2270" s="252"/>
      <c r="K2270" s="252"/>
      <c r="L2270" s="257"/>
      <c r="M2270" s="258"/>
      <c r="N2270" s="259"/>
      <c r="O2270" s="259"/>
      <c r="P2270" s="259"/>
      <c r="Q2270" s="259"/>
      <c r="R2270" s="259"/>
      <c r="S2270" s="259"/>
      <c r="T2270" s="260"/>
      <c r="AT2270" s="261" t="s">
        <v>195</v>
      </c>
      <c r="AU2270" s="261" t="s">
        <v>85</v>
      </c>
      <c r="AV2270" s="12" t="s">
        <v>85</v>
      </c>
      <c r="AW2270" s="12" t="s">
        <v>39</v>
      </c>
      <c r="AX2270" s="12" t="s">
        <v>76</v>
      </c>
      <c r="AY2270" s="261" t="s">
        <v>184</v>
      </c>
    </row>
    <row r="2271" s="12" customFormat="1">
      <c r="B2271" s="251"/>
      <c r="C2271" s="252"/>
      <c r="D2271" s="248" t="s">
        <v>195</v>
      </c>
      <c r="E2271" s="253" t="s">
        <v>21</v>
      </c>
      <c r="F2271" s="254" t="s">
        <v>3072</v>
      </c>
      <c r="G2271" s="252"/>
      <c r="H2271" s="255">
        <v>1</v>
      </c>
      <c r="I2271" s="256"/>
      <c r="J2271" s="252"/>
      <c r="K2271" s="252"/>
      <c r="L2271" s="257"/>
      <c r="M2271" s="258"/>
      <c r="N2271" s="259"/>
      <c r="O2271" s="259"/>
      <c r="P2271" s="259"/>
      <c r="Q2271" s="259"/>
      <c r="R2271" s="259"/>
      <c r="S2271" s="259"/>
      <c r="T2271" s="260"/>
      <c r="AT2271" s="261" t="s">
        <v>195</v>
      </c>
      <c r="AU2271" s="261" t="s">
        <v>85</v>
      </c>
      <c r="AV2271" s="12" t="s">
        <v>85</v>
      </c>
      <c r="AW2271" s="12" t="s">
        <v>39</v>
      </c>
      <c r="AX2271" s="12" t="s">
        <v>76</v>
      </c>
      <c r="AY2271" s="261" t="s">
        <v>184</v>
      </c>
    </row>
    <row r="2272" s="13" customFormat="1">
      <c r="B2272" s="262"/>
      <c r="C2272" s="263"/>
      <c r="D2272" s="248" t="s">
        <v>195</v>
      </c>
      <c r="E2272" s="264" t="s">
        <v>21</v>
      </c>
      <c r="F2272" s="265" t="s">
        <v>409</v>
      </c>
      <c r="G2272" s="263"/>
      <c r="H2272" s="264" t="s">
        <v>21</v>
      </c>
      <c r="I2272" s="266"/>
      <c r="J2272" s="263"/>
      <c r="K2272" s="263"/>
      <c r="L2272" s="267"/>
      <c r="M2272" s="268"/>
      <c r="N2272" s="269"/>
      <c r="O2272" s="269"/>
      <c r="P2272" s="269"/>
      <c r="Q2272" s="269"/>
      <c r="R2272" s="269"/>
      <c r="S2272" s="269"/>
      <c r="T2272" s="270"/>
      <c r="AT2272" s="271" t="s">
        <v>195</v>
      </c>
      <c r="AU2272" s="271" t="s">
        <v>85</v>
      </c>
      <c r="AV2272" s="13" t="s">
        <v>83</v>
      </c>
      <c r="AW2272" s="13" t="s">
        <v>39</v>
      </c>
      <c r="AX2272" s="13" t="s">
        <v>76</v>
      </c>
      <c r="AY2272" s="271" t="s">
        <v>184</v>
      </c>
    </row>
    <row r="2273" s="12" customFormat="1">
      <c r="B2273" s="251"/>
      <c r="C2273" s="252"/>
      <c r="D2273" s="248" t="s">
        <v>195</v>
      </c>
      <c r="E2273" s="253" t="s">
        <v>21</v>
      </c>
      <c r="F2273" s="254" t="s">
        <v>3073</v>
      </c>
      <c r="G2273" s="252"/>
      <c r="H2273" s="255">
        <v>1</v>
      </c>
      <c r="I2273" s="256"/>
      <c r="J2273" s="252"/>
      <c r="K2273" s="252"/>
      <c r="L2273" s="257"/>
      <c r="M2273" s="258"/>
      <c r="N2273" s="259"/>
      <c r="O2273" s="259"/>
      <c r="P2273" s="259"/>
      <c r="Q2273" s="259"/>
      <c r="R2273" s="259"/>
      <c r="S2273" s="259"/>
      <c r="T2273" s="260"/>
      <c r="AT2273" s="261" t="s">
        <v>195</v>
      </c>
      <c r="AU2273" s="261" t="s">
        <v>85</v>
      </c>
      <c r="AV2273" s="12" t="s">
        <v>85</v>
      </c>
      <c r="AW2273" s="12" t="s">
        <v>39</v>
      </c>
      <c r="AX2273" s="12" t="s">
        <v>76</v>
      </c>
      <c r="AY2273" s="261" t="s">
        <v>184</v>
      </c>
    </row>
    <row r="2274" s="12" customFormat="1">
      <c r="B2274" s="251"/>
      <c r="C2274" s="252"/>
      <c r="D2274" s="248" t="s">
        <v>195</v>
      </c>
      <c r="E2274" s="253" t="s">
        <v>21</v>
      </c>
      <c r="F2274" s="254" t="s">
        <v>3074</v>
      </c>
      <c r="G2274" s="252"/>
      <c r="H2274" s="255">
        <v>1</v>
      </c>
      <c r="I2274" s="256"/>
      <c r="J2274" s="252"/>
      <c r="K2274" s="252"/>
      <c r="L2274" s="257"/>
      <c r="M2274" s="258"/>
      <c r="N2274" s="259"/>
      <c r="O2274" s="259"/>
      <c r="P2274" s="259"/>
      <c r="Q2274" s="259"/>
      <c r="R2274" s="259"/>
      <c r="S2274" s="259"/>
      <c r="T2274" s="260"/>
      <c r="AT2274" s="261" t="s">
        <v>195</v>
      </c>
      <c r="AU2274" s="261" t="s">
        <v>85</v>
      </c>
      <c r="AV2274" s="12" t="s">
        <v>85</v>
      </c>
      <c r="AW2274" s="12" t="s">
        <v>39</v>
      </c>
      <c r="AX2274" s="12" t="s">
        <v>76</v>
      </c>
      <c r="AY2274" s="261" t="s">
        <v>184</v>
      </c>
    </row>
    <row r="2275" s="12" customFormat="1">
      <c r="B2275" s="251"/>
      <c r="C2275" s="252"/>
      <c r="D2275" s="248" t="s">
        <v>195</v>
      </c>
      <c r="E2275" s="253" t="s">
        <v>21</v>
      </c>
      <c r="F2275" s="254" t="s">
        <v>3075</v>
      </c>
      <c r="G2275" s="252"/>
      <c r="H2275" s="255">
        <v>1</v>
      </c>
      <c r="I2275" s="256"/>
      <c r="J2275" s="252"/>
      <c r="K2275" s="252"/>
      <c r="L2275" s="257"/>
      <c r="M2275" s="258"/>
      <c r="N2275" s="259"/>
      <c r="O2275" s="259"/>
      <c r="P2275" s="259"/>
      <c r="Q2275" s="259"/>
      <c r="R2275" s="259"/>
      <c r="S2275" s="259"/>
      <c r="T2275" s="260"/>
      <c r="AT2275" s="261" t="s">
        <v>195</v>
      </c>
      <c r="AU2275" s="261" t="s">
        <v>85</v>
      </c>
      <c r="AV2275" s="12" t="s">
        <v>85</v>
      </c>
      <c r="AW2275" s="12" t="s">
        <v>39</v>
      </c>
      <c r="AX2275" s="12" t="s">
        <v>76</v>
      </c>
      <c r="AY2275" s="261" t="s">
        <v>184</v>
      </c>
    </row>
    <row r="2276" s="12" customFormat="1">
      <c r="B2276" s="251"/>
      <c r="C2276" s="252"/>
      <c r="D2276" s="248" t="s">
        <v>195</v>
      </c>
      <c r="E2276" s="253" t="s">
        <v>21</v>
      </c>
      <c r="F2276" s="254" t="s">
        <v>3076</v>
      </c>
      <c r="G2276" s="252"/>
      <c r="H2276" s="255">
        <v>1</v>
      </c>
      <c r="I2276" s="256"/>
      <c r="J2276" s="252"/>
      <c r="K2276" s="252"/>
      <c r="L2276" s="257"/>
      <c r="M2276" s="258"/>
      <c r="N2276" s="259"/>
      <c r="O2276" s="259"/>
      <c r="P2276" s="259"/>
      <c r="Q2276" s="259"/>
      <c r="R2276" s="259"/>
      <c r="S2276" s="259"/>
      <c r="T2276" s="260"/>
      <c r="AT2276" s="261" t="s">
        <v>195</v>
      </c>
      <c r="AU2276" s="261" t="s">
        <v>85</v>
      </c>
      <c r="AV2276" s="12" t="s">
        <v>85</v>
      </c>
      <c r="AW2276" s="12" t="s">
        <v>39</v>
      </c>
      <c r="AX2276" s="12" t="s">
        <v>76</v>
      </c>
      <c r="AY2276" s="261" t="s">
        <v>184</v>
      </c>
    </row>
    <row r="2277" s="12" customFormat="1">
      <c r="B2277" s="251"/>
      <c r="C2277" s="252"/>
      <c r="D2277" s="248" t="s">
        <v>195</v>
      </c>
      <c r="E2277" s="253" t="s">
        <v>21</v>
      </c>
      <c r="F2277" s="254" t="s">
        <v>3077</v>
      </c>
      <c r="G2277" s="252"/>
      <c r="H2277" s="255">
        <v>1</v>
      </c>
      <c r="I2277" s="256"/>
      <c r="J2277" s="252"/>
      <c r="K2277" s="252"/>
      <c r="L2277" s="257"/>
      <c r="M2277" s="258"/>
      <c r="N2277" s="259"/>
      <c r="O2277" s="259"/>
      <c r="P2277" s="259"/>
      <c r="Q2277" s="259"/>
      <c r="R2277" s="259"/>
      <c r="S2277" s="259"/>
      <c r="T2277" s="260"/>
      <c r="AT2277" s="261" t="s">
        <v>195</v>
      </c>
      <c r="AU2277" s="261" t="s">
        <v>85</v>
      </c>
      <c r="AV2277" s="12" t="s">
        <v>85</v>
      </c>
      <c r="AW2277" s="12" t="s">
        <v>39</v>
      </c>
      <c r="AX2277" s="12" t="s">
        <v>76</v>
      </c>
      <c r="AY2277" s="261" t="s">
        <v>184</v>
      </c>
    </row>
    <row r="2278" s="12" customFormat="1">
      <c r="B2278" s="251"/>
      <c r="C2278" s="252"/>
      <c r="D2278" s="248" t="s">
        <v>195</v>
      </c>
      <c r="E2278" s="253" t="s">
        <v>21</v>
      </c>
      <c r="F2278" s="254" t="s">
        <v>3078</v>
      </c>
      <c r="G2278" s="252"/>
      <c r="H2278" s="255">
        <v>1</v>
      </c>
      <c r="I2278" s="256"/>
      <c r="J2278" s="252"/>
      <c r="K2278" s="252"/>
      <c r="L2278" s="257"/>
      <c r="M2278" s="258"/>
      <c r="N2278" s="259"/>
      <c r="O2278" s="259"/>
      <c r="P2278" s="259"/>
      <c r="Q2278" s="259"/>
      <c r="R2278" s="259"/>
      <c r="S2278" s="259"/>
      <c r="T2278" s="260"/>
      <c r="AT2278" s="261" t="s">
        <v>195</v>
      </c>
      <c r="AU2278" s="261" t="s">
        <v>85</v>
      </c>
      <c r="AV2278" s="12" t="s">
        <v>85</v>
      </c>
      <c r="AW2278" s="12" t="s">
        <v>39</v>
      </c>
      <c r="AX2278" s="12" t="s">
        <v>76</v>
      </c>
      <c r="AY2278" s="261" t="s">
        <v>184</v>
      </c>
    </row>
    <row r="2279" s="12" customFormat="1">
      <c r="B2279" s="251"/>
      <c r="C2279" s="252"/>
      <c r="D2279" s="248" t="s">
        <v>195</v>
      </c>
      <c r="E2279" s="253" t="s">
        <v>21</v>
      </c>
      <c r="F2279" s="254" t="s">
        <v>3079</v>
      </c>
      <c r="G2279" s="252"/>
      <c r="H2279" s="255">
        <v>1</v>
      </c>
      <c r="I2279" s="256"/>
      <c r="J2279" s="252"/>
      <c r="K2279" s="252"/>
      <c r="L2279" s="257"/>
      <c r="M2279" s="258"/>
      <c r="N2279" s="259"/>
      <c r="O2279" s="259"/>
      <c r="P2279" s="259"/>
      <c r="Q2279" s="259"/>
      <c r="R2279" s="259"/>
      <c r="S2279" s="259"/>
      <c r="T2279" s="260"/>
      <c r="AT2279" s="261" t="s">
        <v>195</v>
      </c>
      <c r="AU2279" s="261" t="s">
        <v>85</v>
      </c>
      <c r="AV2279" s="12" t="s">
        <v>85</v>
      </c>
      <c r="AW2279" s="12" t="s">
        <v>39</v>
      </c>
      <c r="AX2279" s="12" t="s">
        <v>76</v>
      </c>
      <c r="AY2279" s="261" t="s">
        <v>184</v>
      </c>
    </row>
    <row r="2280" s="12" customFormat="1">
      <c r="B2280" s="251"/>
      <c r="C2280" s="252"/>
      <c r="D2280" s="248" t="s">
        <v>195</v>
      </c>
      <c r="E2280" s="253" t="s">
        <v>21</v>
      </c>
      <c r="F2280" s="254" t="s">
        <v>3080</v>
      </c>
      <c r="G2280" s="252"/>
      <c r="H2280" s="255">
        <v>1</v>
      </c>
      <c r="I2280" s="256"/>
      <c r="J2280" s="252"/>
      <c r="K2280" s="252"/>
      <c r="L2280" s="257"/>
      <c r="M2280" s="258"/>
      <c r="N2280" s="259"/>
      <c r="O2280" s="259"/>
      <c r="P2280" s="259"/>
      <c r="Q2280" s="259"/>
      <c r="R2280" s="259"/>
      <c r="S2280" s="259"/>
      <c r="T2280" s="260"/>
      <c r="AT2280" s="261" t="s">
        <v>195</v>
      </c>
      <c r="AU2280" s="261" t="s">
        <v>85</v>
      </c>
      <c r="AV2280" s="12" t="s">
        <v>85</v>
      </c>
      <c r="AW2280" s="12" t="s">
        <v>39</v>
      </c>
      <c r="AX2280" s="12" t="s">
        <v>76</v>
      </c>
      <c r="AY2280" s="261" t="s">
        <v>184</v>
      </c>
    </row>
    <row r="2281" s="12" customFormat="1">
      <c r="B2281" s="251"/>
      <c r="C2281" s="252"/>
      <c r="D2281" s="248" t="s">
        <v>195</v>
      </c>
      <c r="E2281" s="253" t="s">
        <v>21</v>
      </c>
      <c r="F2281" s="254" t="s">
        <v>3081</v>
      </c>
      <c r="G2281" s="252"/>
      <c r="H2281" s="255">
        <v>1</v>
      </c>
      <c r="I2281" s="256"/>
      <c r="J2281" s="252"/>
      <c r="K2281" s="252"/>
      <c r="L2281" s="257"/>
      <c r="M2281" s="258"/>
      <c r="N2281" s="259"/>
      <c r="O2281" s="259"/>
      <c r="P2281" s="259"/>
      <c r="Q2281" s="259"/>
      <c r="R2281" s="259"/>
      <c r="S2281" s="259"/>
      <c r="T2281" s="260"/>
      <c r="AT2281" s="261" t="s">
        <v>195</v>
      </c>
      <c r="AU2281" s="261" t="s">
        <v>85</v>
      </c>
      <c r="AV2281" s="12" t="s">
        <v>85</v>
      </c>
      <c r="AW2281" s="12" t="s">
        <v>39</v>
      </c>
      <c r="AX2281" s="12" t="s">
        <v>76</v>
      </c>
      <c r="AY2281" s="261" t="s">
        <v>184</v>
      </c>
    </row>
    <row r="2282" s="12" customFormat="1">
      <c r="B2282" s="251"/>
      <c r="C2282" s="252"/>
      <c r="D2282" s="248" t="s">
        <v>195</v>
      </c>
      <c r="E2282" s="253" t="s">
        <v>21</v>
      </c>
      <c r="F2282" s="254" t="s">
        <v>3082</v>
      </c>
      <c r="G2282" s="252"/>
      <c r="H2282" s="255">
        <v>1</v>
      </c>
      <c r="I2282" s="256"/>
      <c r="J2282" s="252"/>
      <c r="K2282" s="252"/>
      <c r="L2282" s="257"/>
      <c r="M2282" s="258"/>
      <c r="N2282" s="259"/>
      <c r="O2282" s="259"/>
      <c r="P2282" s="259"/>
      <c r="Q2282" s="259"/>
      <c r="R2282" s="259"/>
      <c r="S2282" s="259"/>
      <c r="T2282" s="260"/>
      <c r="AT2282" s="261" t="s">
        <v>195</v>
      </c>
      <c r="AU2282" s="261" t="s">
        <v>85</v>
      </c>
      <c r="AV2282" s="12" t="s">
        <v>85</v>
      </c>
      <c r="AW2282" s="12" t="s">
        <v>39</v>
      </c>
      <c r="AX2282" s="12" t="s">
        <v>76</v>
      </c>
      <c r="AY2282" s="261" t="s">
        <v>184</v>
      </c>
    </row>
    <row r="2283" s="13" customFormat="1">
      <c r="B2283" s="262"/>
      <c r="C2283" s="263"/>
      <c r="D2283" s="248" t="s">
        <v>195</v>
      </c>
      <c r="E2283" s="264" t="s">
        <v>21</v>
      </c>
      <c r="F2283" s="265" t="s">
        <v>395</v>
      </c>
      <c r="G2283" s="263"/>
      <c r="H2283" s="264" t="s">
        <v>21</v>
      </c>
      <c r="I2283" s="266"/>
      <c r="J2283" s="263"/>
      <c r="K2283" s="263"/>
      <c r="L2283" s="267"/>
      <c r="M2283" s="268"/>
      <c r="N2283" s="269"/>
      <c r="O2283" s="269"/>
      <c r="P2283" s="269"/>
      <c r="Q2283" s="269"/>
      <c r="R2283" s="269"/>
      <c r="S2283" s="269"/>
      <c r="T2283" s="270"/>
      <c r="AT2283" s="271" t="s">
        <v>195</v>
      </c>
      <c r="AU2283" s="271" t="s">
        <v>85</v>
      </c>
      <c r="AV2283" s="13" t="s">
        <v>83</v>
      </c>
      <c r="AW2283" s="13" t="s">
        <v>39</v>
      </c>
      <c r="AX2283" s="13" t="s">
        <v>76</v>
      </c>
      <c r="AY2283" s="271" t="s">
        <v>184</v>
      </c>
    </row>
    <row r="2284" s="12" customFormat="1">
      <c r="B2284" s="251"/>
      <c r="C2284" s="252"/>
      <c r="D2284" s="248" t="s">
        <v>195</v>
      </c>
      <c r="E2284" s="253" t="s">
        <v>21</v>
      </c>
      <c r="F2284" s="254" t="s">
        <v>3083</v>
      </c>
      <c r="G2284" s="252"/>
      <c r="H2284" s="255">
        <v>1</v>
      </c>
      <c r="I2284" s="256"/>
      <c r="J2284" s="252"/>
      <c r="K2284" s="252"/>
      <c r="L2284" s="257"/>
      <c r="M2284" s="258"/>
      <c r="N2284" s="259"/>
      <c r="O2284" s="259"/>
      <c r="P2284" s="259"/>
      <c r="Q2284" s="259"/>
      <c r="R2284" s="259"/>
      <c r="S2284" s="259"/>
      <c r="T2284" s="260"/>
      <c r="AT2284" s="261" t="s">
        <v>195</v>
      </c>
      <c r="AU2284" s="261" t="s">
        <v>85</v>
      </c>
      <c r="AV2284" s="12" t="s">
        <v>85</v>
      </c>
      <c r="AW2284" s="12" t="s">
        <v>39</v>
      </c>
      <c r="AX2284" s="12" t="s">
        <v>76</v>
      </c>
      <c r="AY2284" s="261" t="s">
        <v>184</v>
      </c>
    </row>
    <row r="2285" s="12" customFormat="1">
      <c r="B2285" s="251"/>
      <c r="C2285" s="252"/>
      <c r="D2285" s="248" t="s">
        <v>195</v>
      </c>
      <c r="E2285" s="253" t="s">
        <v>21</v>
      </c>
      <c r="F2285" s="254" t="s">
        <v>3084</v>
      </c>
      <c r="G2285" s="252"/>
      <c r="H2285" s="255">
        <v>1</v>
      </c>
      <c r="I2285" s="256"/>
      <c r="J2285" s="252"/>
      <c r="K2285" s="252"/>
      <c r="L2285" s="257"/>
      <c r="M2285" s="258"/>
      <c r="N2285" s="259"/>
      <c r="O2285" s="259"/>
      <c r="P2285" s="259"/>
      <c r="Q2285" s="259"/>
      <c r="R2285" s="259"/>
      <c r="S2285" s="259"/>
      <c r="T2285" s="260"/>
      <c r="AT2285" s="261" t="s">
        <v>195</v>
      </c>
      <c r="AU2285" s="261" t="s">
        <v>85</v>
      </c>
      <c r="AV2285" s="12" t="s">
        <v>85</v>
      </c>
      <c r="AW2285" s="12" t="s">
        <v>39</v>
      </c>
      <c r="AX2285" s="12" t="s">
        <v>76</v>
      </c>
      <c r="AY2285" s="261" t="s">
        <v>184</v>
      </c>
    </row>
    <row r="2286" s="12" customFormat="1">
      <c r="B2286" s="251"/>
      <c r="C2286" s="252"/>
      <c r="D2286" s="248" t="s">
        <v>195</v>
      </c>
      <c r="E2286" s="253" t="s">
        <v>21</v>
      </c>
      <c r="F2286" s="254" t="s">
        <v>3085</v>
      </c>
      <c r="G2286" s="252"/>
      <c r="H2286" s="255">
        <v>1</v>
      </c>
      <c r="I2286" s="256"/>
      <c r="J2286" s="252"/>
      <c r="K2286" s="252"/>
      <c r="L2286" s="257"/>
      <c r="M2286" s="258"/>
      <c r="N2286" s="259"/>
      <c r="O2286" s="259"/>
      <c r="P2286" s="259"/>
      <c r="Q2286" s="259"/>
      <c r="R2286" s="259"/>
      <c r="S2286" s="259"/>
      <c r="T2286" s="260"/>
      <c r="AT2286" s="261" t="s">
        <v>195</v>
      </c>
      <c r="AU2286" s="261" t="s">
        <v>85</v>
      </c>
      <c r="AV2286" s="12" t="s">
        <v>85</v>
      </c>
      <c r="AW2286" s="12" t="s">
        <v>39</v>
      </c>
      <c r="AX2286" s="12" t="s">
        <v>76</v>
      </c>
      <c r="AY2286" s="261" t="s">
        <v>184</v>
      </c>
    </row>
    <row r="2287" s="12" customFormat="1">
      <c r="B2287" s="251"/>
      <c r="C2287" s="252"/>
      <c r="D2287" s="248" t="s">
        <v>195</v>
      </c>
      <c r="E2287" s="253" t="s">
        <v>21</v>
      </c>
      <c r="F2287" s="254" t="s">
        <v>3086</v>
      </c>
      <c r="G2287" s="252"/>
      <c r="H2287" s="255">
        <v>1</v>
      </c>
      <c r="I2287" s="256"/>
      <c r="J2287" s="252"/>
      <c r="K2287" s="252"/>
      <c r="L2287" s="257"/>
      <c r="M2287" s="258"/>
      <c r="N2287" s="259"/>
      <c r="O2287" s="259"/>
      <c r="P2287" s="259"/>
      <c r="Q2287" s="259"/>
      <c r="R2287" s="259"/>
      <c r="S2287" s="259"/>
      <c r="T2287" s="260"/>
      <c r="AT2287" s="261" t="s">
        <v>195</v>
      </c>
      <c r="AU2287" s="261" t="s">
        <v>85</v>
      </c>
      <c r="AV2287" s="12" t="s">
        <v>85</v>
      </c>
      <c r="AW2287" s="12" t="s">
        <v>39</v>
      </c>
      <c r="AX2287" s="12" t="s">
        <v>76</v>
      </c>
      <c r="AY2287" s="261" t="s">
        <v>184</v>
      </c>
    </row>
    <row r="2288" s="12" customFormat="1">
      <c r="B2288" s="251"/>
      <c r="C2288" s="252"/>
      <c r="D2288" s="248" t="s">
        <v>195</v>
      </c>
      <c r="E2288" s="253" t="s">
        <v>21</v>
      </c>
      <c r="F2288" s="254" t="s">
        <v>3087</v>
      </c>
      <c r="G2288" s="252"/>
      <c r="H2288" s="255">
        <v>1</v>
      </c>
      <c r="I2288" s="256"/>
      <c r="J2288" s="252"/>
      <c r="K2288" s="252"/>
      <c r="L2288" s="257"/>
      <c r="M2288" s="258"/>
      <c r="N2288" s="259"/>
      <c r="O2288" s="259"/>
      <c r="P2288" s="259"/>
      <c r="Q2288" s="259"/>
      <c r="R2288" s="259"/>
      <c r="S2288" s="259"/>
      <c r="T2288" s="260"/>
      <c r="AT2288" s="261" t="s">
        <v>195</v>
      </c>
      <c r="AU2288" s="261" t="s">
        <v>85</v>
      </c>
      <c r="AV2288" s="12" t="s">
        <v>85</v>
      </c>
      <c r="AW2288" s="12" t="s">
        <v>39</v>
      </c>
      <c r="AX2288" s="12" t="s">
        <v>76</v>
      </c>
      <c r="AY2288" s="261" t="s">
        <v>184</v>
      </c>
    </row>
    <row r="2289" s="12" customFormat="1">
      <c r="B2289" s="251"/>
      <c r="C2289" s="252"/>
      <c r="D2289" s="248" t="s">
        <v>195</v>
      </c>
      <c r="E2289" s="253" t="s">
        <v>21</v>
      </c>
      <c r="F2289" s="254" t="s">
        <v>3088</v>
      </c>
      <c r="G2289" s="252"/>
      <c r="H2289" s="255">
        <v>1</v>
      </c>
      <c r="I2289" s="256"/>
      <c r="J2289" s="252"/>
      <c r="K2289" s="252"/>
      <c r="L2289" s="257"/>
      <c r="M2289" s="258"/>
      <c r="N2289" s="259"/>
      <c r="O2289" s="259"/>
      <c r="P2289" s="259"/>
      <c r="Q2289" s="259"/>
      <c r="R2289" s="259"/>
      <c r="S2289" s="259"/>
      <c r="T2289" s="260"/>
      <c r="AT2289" s="261" t="s">
        <v>195</v>
      </c>
      <c r="AU2289" s="261" t="s">
        <v>85</v>
      </c>
      <c r="AV2289" s="12" t="s">
        <v>85</v>
      </c>
      <c r="AW2289" s="12" t="s">
        <v>39</v>
      </c>
      <c r="AX2289" s="12" t="s">
        <v>76</v>
      </c>
      <c r="AY2289" s="261" t="s">
        <v>184</v>
      </c>
    </row>
    <row r="2290" s="12" customFormat="1">
      <c r="B2290" s="251"/>
      <c r="C2290" s="252"/>
      <c r="D2290" s="248" t="s">
        <v>195</v>
      </c>
      <c r="E2290" s="253" t="s">
        <v>21</v>
      </c>
      <c r="F2290" s="254" t="s">
        <v>3089</v>
      </c>
      <c r="G2290" s="252"/>
      <c r="H2290" s="255">
        <v>1</v>
      </c>
      <c r="I2290" s="256"/>
      <c r="J2290" s="252"/>
      <c r="K2290" s="252"/>
      <c r="L2290" s="257"/>
      <c r="M2290" s="258"/>
      <c r="N2290" s="259"/>
      <c r="O2290" s="259"/>
      <c r="P2290" s="259"/>
      <c r="Q2290" s="259"/>
      <c r="R2290" s="259"/>
      <c r="S2290" s="259"/>
      <c r="T2290" s="260"/>
      <c r="AT2290" s="261" t="s">
        <v>195</v>
      </c>
      <c r="AU2290" s="261" t="s">
        <v>85</v>
      </c>
      <c r="AV2290" s="12" t="s">
        <v>85</v>
      </c>
      <c r="AW2290" s="12" t="s">
        <v>39</v>
      </c>
      <c r="AX2290" s="12" t="s">
        <v>76</v>
      </c>
      <c r="AY2290" s="261" t="s">
        <v>184</v>
      </c>
    </row>
    <row r="2291" s="12" customFormat="1">
      <c r="B2291" s="251"/>
      <c r="C2291" s="252"/>
      <c r="D2291" s="248" t="s">
        <v>195</v>
      </c>
      <c r="E2291" s="253" t="s">
        <v>21</v>
      </c>
      <c r="F2291" s="254" t="s">
        <v>3090</v>
      </c>
      <c r="G2291" s="252"/>
      <c r="H2291" s="255">
        <v>1</v>
      </c>
      <c r="I2291" s="256"/>
      <c r="J2291" s="252"/>
      <c r="K2291" s="252"/>
      <c r="L2291" s="257"/>
      <c r="M2291" s="258"/>
      <c r="N2291" s="259"/>
      <c r="O2291" s="259"/>
      <c r="P2291" s="259"/>
      <c r="Q2291" s="259"/>
      <c r="R2291" s="259"/>
      <c r="S2291" s="259"/>
      <c r="T2291" s="260"/>
      <c r="AT2291" s="261" t="s">
        <v>195</v>
      </c>
      <c r="AU2291" s="261" t="s">
        <v>85</v>
      </c>
      <c r="AV2291" s="12" t="s">
        <v>85</v>
      </c>
      <c r="AW2291" s="12" t="s">
        <v>39</v>
      </c>
      <c r="AX2291" s="12" t="s">
        <v>76</v>
      </c>
      <c r="AY2291" s="261" t="s">
        <v>184</v>
      </c>
    </row>
    <row r="2292" s="14" customFormat="1">
      <c r="B2292" s="272"/>
      <c r="C2292" s="273"/>
      <c r="D2292" s="248" t="s">
        <v>195</v>
      </c>
      <c r="E2292" s="274" t="s">
        <v>21</v>
      </c>
      <c r="F2292" s="275" t="s">
        <v>211</v>
      </c>
      <c r="G2292" s="273"/>
      <c r="H2292" s="276">
        <v>25</v>
      </c>
      <c r="I2292" s="277"/>
      <c r="J2292" s="273"/>
      <c r="K2292" s="273"/>
      <c r="L2292" s="278"/>
      <c r="M2292" s="279"/>
      <c r="N2292" s="280"/>
      <c r="O2292" s="280"/>
      <c r="P2292" s="280"/>
      <c r="Q2292" s="280"/>
      <c r="R2292" s="280"/>
      <c r="S2292" s="280"/>
      <c r="T2292" s="281"/>
      <c r="AT2292" s="282" t="s">
        <v>195</v>
      </c>
      <c r="AU2292" s="282" t="s">
        <v>85</v>
      </c>
      <c r="AV2292" s="14" t="s">
        <v>191</v>
      </c>
      <c r="AW2292" s="14" t="s">
        <v>39</v>
      </c>
      <c r="AX2292" s="14" t="s">
        <v>83</v>
      </c>
      <c r="AY2292" s="282" t="s">
        <v>184</v>
      </c>
    </row>
    <row r="2293" s="1" customFormat="1" ht="89.25" customHeight="1">
      <c r="B2293" s="47"/>
      <c r="C2293" s="283" t="s">
        <v>3091</v>
      </c>
      <c r="D2293" s="283" t="s">
        <v>303</v>
      </c>
      <c r="E2293" s="284" t="s">
        <v>3092</v>
      </c>
      <c r="F2293" s="285" t="s">
        <v>3093</v>
      </c>
      <c r="G2293" s="286" t="s">
        <v>189</v>
      </c>
      <c r="H2293" s="287">
        <v>1</v>
      </c>
      <c r="I2293" s="288"/>
      <c r="J2293" s="289">
        <f>ROUND(I2293*H2293,2)</f>
        <v>0</v>
      </c>
      <c r="K2293" s="285" t="s">
        <v>21</v>
      </c>
      <c r="L2293" s="290"/>
      <c r="M2293" s="291" t="s">
        <v>21</v>
      </c>
      <c r="N2293" s="292" t="s">
        <v>47</v>
      </c>
      <c r="O2293" s="48"/>
      <c r="P2293" s="245">
        <f>O2293*H2293</f>
        <v>0</v>
      </c>
      <c r="Q2293" s="245">
        <v>0.02</v>
      </c>
      <c r="R2293" s="245">
        <f>Q2293*H2293</f>
        <v>0.02</v>
      </c>
      <c r="S2293" s="245">
        <v>0</v>
      </c>
      <c r="T2293" s="246">
        <f>S2293*H2293</f>
        <v>0</v>
      </c>
      <c r="AR2293" s="25" t="s">
        <v>386</v>
      </c>
      <c r="AT2293" s="25" t="s">
        <v>303</v>
      </c>
      <c r="AU2293" s="25" t="s">
        <v>85</v>
      </c>
      <c r="AY2293" s="25" t="s">
        <v>184</v>
      </c>
      <c r="BE2293" s="247">
        <f>IF(N2293="základní",J2293,0)</f>
        <v>0</v>
      </c>
      <c r="BF2293" s="247">
        <f>IF(N2293="snížená",J2293,0)</f>
        <v>0</v>
      </c>
      <c r="BG2293" s="247">
        <f>IF(N2293="zákl. přenesená",J2293,0)</f>
        <v>0</v>
      </c>
      <c r="BH2293" s="247">
        <f>IF(N2293="sníž. přenesená",J2293,0)</f>
        <v>0</v>
      </c>
      <c r="BI2293" s="247">
        <f>IF(N2293="nulová",J2293,0)</f>
        <v>0</v>
      </c>
      <c r="BJ2293" s="25" t="s">
        <v>83</v>
      </c>
      <c r="BK2293" s="247">
        <f>ROUND(I2293*H2293,2)</f>
        <v>0</v>
      </c>
      <c r="BL2293" s="25" t="s">
        <v>284</v>
      </c>
      <c r="BM2293" s="25" t="s">
        <v>3094</v>
      </c>
    </row>
    <row r="2294" s="1" customFormat="1" ht="89.25" customHeight="1">
      <c r="B2294" s="47"/>
      <c r="C2294" s="283" t="s">
        <v>3095</v>
      </c>
      <c r="D2294" s="283" t="s">
        <v>303</v>
      </c>
      <c r="E2294" s="284" t="s">
        <v>3096</v>
      </c>
      <c r="F2294" s="285" t="s">
        <v>3097</v>
      </c>
      <c r="G2294" s="286" t="s">
        <v>189</v>
      </c>
      <c r="H2294" s="287">
        <v>1</v>
      </c>
      <c r="I2294" s="288"/>
      <c r="J2294" s="289">
        <f>ROUND(I2294*H2294,2)</f>
        <v>0</v>
      </c>
      <c r="K2294" s="285" t="s">
        <v>21</v>
      </c>
      <c r="L2294" s="290"/>
      <c r="M2294" s="291" t="s">
        <v>21</v>
      </c>
      <c r="N2294" s="292" t="s">
        <v>47</v>
      </c>
      <c r="O2294" s="48"/>
      <c r="P2294" s="245">
        <f>O2294*H2294</f>
        <v>0</v>
      </c>
      <c r="Q2294" s="245">
        <v>0.02</v>
      </c>
      <c r="R2294" s="245">
        <f>Q2294*H2294</f>
        <v>0.02</v>
      </c>
      <c r="S2294" s="245">
        <v>0</v>
      </c>
      <c r="T2294" s="246">
        <f>S2294*H2294</f>
        <v>0</v>
      </c>
      <c r="AR2294" s="25" t="s">
        <v>386</v>
      </c>
      <c r="AT2294" s="25" t="s">
        <v>303</v>
      </c>
      <c r="AU2294" s="25" t="s">
        <v>85</v>
      </c>
      <c r="AY2294" s="25" t="s">
        <v>184</v>
      </c>
      <c r="BE2294" s="247">
        <f>IF(N2294="základní",J2294,0)</f>
        <v>0</v>
      </c>
      <c r="BF2294" s="247">
        <f>IF(N2294="snížená",J2294,0)</f>
        <v>0</v>
      </c>
      <c r="BG2294" s="247">
        <f>IF(N2294="zákl. přenesená",J2294,0)</f>
        <v>0</v>
      </c>
      <c r="BH2294" s="247">
        <f>IF(N2294="sníž. přenesená",J2294,0)</f>
        <v>0</v>
      </c>
      <c r="BI2294" s="247">
        <f>IF(N2294="nulová",J2294,0)</f>
        <v>0</v>
      </c>
      <c r="BJ2294" s="25" t="s">
        <v>83</v>
      </c>
      <c r="BK2294" s="247">
        <f>ROUND(I2294*H2294,2)</f>
        <v>0</v>
      </c>
      <c r="BL2294" s="25" t="s">
        <v>284</v>
      </c>
      <c r="BM2294" s="25" t="s">
        <v>3098</v>
      </c>
    </row>
    <row r="2295" s="1" customFormat="1" ht="89.25" customHeight="1">
      <c r="B2295" s="47"/>
      <c r="C2295" s="283" t="s">
        <v>3099</v>
      </c>
      <c r="D2295" s="283" t="s">
        <v>303</v>
      </c>
      <c r="E2295" s="284" t="s">
        <v>3100</v>
      </c>
      <c r="F2295" s="285" t="s">
        <v>3101</v>
      </c>
      <c r="G2295" s="286" t="s">
        <v>189</v>
      </c>
      <c r="H2295" s="287">
        <v>1</v>
      </c>
      <c r="I2295" s="288"/>
      <c r="J2295" s="289">
        <f>ROUND(I2295*H2295,2)</f>
        <v>0</v>
      </c>
      <c r="K2295" s="285" t="s">
        <v>21</v>
      </c>
      <c r="L2295" s="290"/>
      <c r="M2295" s="291" t="s">
        <v>21</v>
      </c>
      <c r="N2295" s="292" t="s">
        <v>47</v>
      </c>
      <c r="O2295" s="48"/>
      <c r="P2295" s="245">
        <f>O2295*H2295</f>
        <v>0</v>
      </c>
      <c r="Q2295" s="245">
        <v>0.02</v>
      </c>
      <c r="R2295" s="245">
        <f>Q2295*H2295</f>
        <v>0.02</v>
      </c>
      <c r="S2295" s="245">
        <v>0</v>
      </c>
      <c r="T2295" s="246">
        <f>S2295*H2295</f>
        <v>0</v>
      </c>
      <c r="AR2295" s="25" t="s">
        <v>386</v>
      </c>
      <c r="AT2295" s="25" t="s">
        <v>303</v>
      </c>
      <c r="AU2295" s="25" t="s">
        <v>85</v>
      </c>
      <c r="AY2295" s="25" t="s">
        <v>184</v>
      </c>
      <c r="BE2295" s="247">
        <f>IF(N2295="základní",J2295,0)</f>
        <v>0</v>
      </c>
      <c r="BF2295" s="247">
        <f>IF(N2295="snížená",J2295,0)</f>
        <v>0</v>
      </c>
      <c r="BG2295" s="247">
        <f>IF(N2295="zákl. přenesená",J2295,0)</f>
        <v>0</v>
      </c>
      <c r="BH2295" s="247">
        <f>IF(N2295="sníž. přenesená",J2295,0)</f>
        <v>0</v>
      </c>
      <c r="BI2295" s="247">
        <f>IF(N2295="nulová",J2295,0)</f>
        <v>0</v>
      </c>
      <c r="BJ2295" s="25" t="s">
        <v>83</v>
      </c>
      <c r="BK2295" s="247">
        <f>ROUND(I2295*H2295,2)</f>
        <v>0</v>
      </c>
      <c r="BL2295" s="25" t="s">
        <v>284</v>
      </c>
      <c r="BM2295" s="25" t="s">
        <v>3102</v>
      </c>
    </row>
    <row r="2296" s="1" customFormat="1" ht="89.25" customHeight="1">
      <c r="B2296" s="47"/>
      <c r="C2296" s="283" t="s">
        <v>3103</v>
      </c>
      <c r="D2296" s="283" t="s">
        <v>303</v>
      </c>
      <c r="E2296" s="284" t="s">
        <v>3104</v>
      </c>
      <c r="F2296" s="285" t="s">
        <v>3105</v>
      </c>
      <c r="G2296" s="286" t="s">
        <v>189</v>
      </c>
      <c r="H2296" s="287">
        <v>1</v>
      </c>
      <c r="I2296" s="288"/>
      <c r="J2296" s="289">
        <f>ROUND(I2296*H2296,2)</f>
        <v>0</v>
      </c>
      <c r="K2296" s="285" t="s">
        <v>21</v>
      </c>
      <c r="L2296" s="290"/>
      <c r="M2296" s="291" t="s">
        <v>21</v>
      </c>
      <c r="N2296" s="292" t="s">
        <v>47</v>
      </c>
      <c r="O2296" s="48"/>
      <c r="P2296" s="245">
        <f>O2296*H2296</f>
        <v>0</v>
      </c>
      <c r="Q2296" s="245">
        <v>0.017999999999999999</v>
      </c>
      <c r="R2296" s="245">
        <f>Q2296*H2296</f>
        <v>0.017999999999999999</v>
      </c>
      <c r="S2296" s="245">
        <v>0</v>
      </c>
      <c r="T2296" s="246">
        <f>S2296*H2296</f>
        <v>0</v>
      </c>
      <c r="AR2296" s="25" t="s">
        <v>386</v>
      </c>
      <c r="AT2296" s="25" t="s">
        <v>303</v>
      </c>
      <c r="AU2296" s="25" t="s">
        <v>85</v>
      </c>
      <c r="AY2296" s="25" t="s">
        <v>184</v>
      </c>
      <c r="BE2296" s="247">
        <f>IF(N2296="základní",J2296,0)</f>
        <v>0</v>
      </c>
      <c r="BF2296" s="247">
        <f>IF(N2296="snížená",J2296,0)</f>
        <v>0</v>
      </c>
      <c r="BG2296" s="247">
        <f>IF(N2296="zákl. přenesená",J2296,0)</f>
        <v>0</v>
      </c>
      <c r="BH2296" s="247">
        <f>IF(N2296="sníž. přenesená",J2296,0)</f>
        <v>0</v>
      </c>
      <c r="BI2296" s="247">
        <f>IF(N2296="nulová",J2296,0)</f>
        <v>0</v>
      </c>
      <c r="BJ2296" s="25" t="s">
        <v>83</v>
      </c>
      <c r="BK2296" s="247">
        <f>ROUND(I2296*H2296,2)</f>
        <v>0</v>
      </c>
      <c r="BL2296" s="25" t="s">
        <v>284</v>
      </c>
      <c r="BM2296" s="25" t="s">
        <v>3106</v>
      </c>
    </row>
    <row r="2297" s="1" customFormat="1" ht="89.25" customHeight="1">
      <c r="B2297" s="47"/>
      <c r="C2297" s="283" t="s">
        <v>3107</v>
      </c>
      <c r="D2297" s="283" t="s">
        <v>303</v>
      </c>
      <c r="E2297" s="284" t="s">
        <v>3108</v>
      </c>
      <c r="F2297" s="285" t="s">
        <v>3109</v>
      </c>
      <c r="G2297" s="286" t="s">
        <v>189</v>
      </c>
      <c r="H2297" s="287">
        <v>1</v>
      </c>
      <c r="I2297" s="288"/>
      <c r="J2297" s="289">
        <f>ROUND(I2297*H2297,2)</f>
        <v>0</v>
      </c>
      <c r="K2297" s="285" t="s">
        <v>21</v>
      </c>
      <c r="L2297" s="290"/>
      <c r="M2297" s="291" t="s">
        <v>21</v>
      </c>
      <c r="N2297" s="292" t="s">
        <v>47</v>
      </c>
      <c r="O2297" s="48"/>
      <c r="P2297" s="245">
        <f>O2297*H2297</f>
        <v>0</v>
      </c>
      <c r="Q2297" s="245">
        <v>0.017999999999999999</v>
      </c>
      <c r="R2297" s="245">
        <f>Q2297*H2297</f>
        <v>0.017999999999999999</v>
      </c>
      <c r="S2297" s="245">
        <v>0</v>
      </c>
      <c r="T2297" s="246">
        <f>S2297*H2297</f>
        <v>0</v>
      </c>
      <c r="AR2297" s="25" t="s">
        <v>386</v>
      </c>
      <c r="AT2297" s="25" t="s">
        <v>303</v>
      </c>
      <c r="AU2297" s="25" t="s">
        <v>85</v>
      </c>
      <c r="AY2297" s="25" t="s">
        <v>184</v>
      </c>
      <c r="BE2297" s="247">
        <f>IF(N2297="základní",J2297,0)</f>
        <v>0</v>
      </c>
      <c r="BF2297" s="247">
        <f>IF(N2297="snížená",J2297,0)</f>
        <v>0</v>
      </c>
      <c r="BG2297" s="247">
        <f>IF(N2297="zákl. přenesená",J2297,0)</f>
        <v>0</v>
      </c>
      <c r="BH2297" s="247">
        <f>IF(N2297="sníž. přenesená",J2297,0)</f>
        <v>0</v>
      </c>
      <c r="BI2297" s="247">
        <f>IF(N2297="nulová",J2297,0)</f>
        <v>0</v>
      </c>
      <c r="BJ2297" s="25" t="s">
        <v>83</v>
      </c>
      <c r="BK2297" s="247">
        <f>ROUND(I2297*H2297,2)</f>
        <v>0</v>
      </c>
      <c r="BL2297" s="25" t="s">
        <v>284</v>
      </c>
      <c r="BM2297" s="25" t="s">
        <v>3110</v>
      </c>
    </row>
    <row r="2298" s="1" customFormat="1" ht="89.25" customHeight="1">
      <c r="B2298" s="47"/>
      <c r="C2298" s="283" t="s">
        <v>3111</v>
      </c>
      <c r="D2298" s="283" t="s">
        <v>303</v>
      </c>
      <c r="E2298" s="284" t="s">
        <v>3112</v>
      </c>
      <c r="F2298" s="285" t="s">
        <v>3113</v>
      </c>
      <c r="G2298" s="286" t="s">
        <v>189</v>
      </c>
      <c r="H2298" s="287">
        <v>1</v>
      </c>
      <c r="I2298" s="288"/>
      <c r="J2298" s="289">
        <f>ROUND(I2298*H2298,2)</f>
        <v>0</v>
      </c>
      <c r="K2298" s="285" t="s">
        <v>21</v>
      </c>
      <c r="L2298" s="290"/>
      <c r="M2298" s="291" t="s">
        <v>21</v>
      </c>
      <c r="N2298" s="292" t="s">
        <v>47</v>
      </c>
      <c r="O2298" s="48"/>
      <c r="P2298" s="245">
        <f>O2298*H2298</f>
        <v>0</v>
      </c>
      <c r="Q2298" s="245">
        <v>0.016</v>
      </c>
      <c r="R2298" s="245">
        <f>Q2298*H2298</f>
        <v>0.016</v>
      </c>
      <c r="S2298" s="245">
        <v>0</v>
      </c>
      <c r="T2298" s="246">
        <f>S2298*H2298</f>
        <v>0</v>
      </c>
      <c r="AR2298" s="25" t="s">
        <v>386</v>
      </c>
      <c r="AT2298" s="25" t="s">
        <v>303</v>
      </c>
      <c r="AU2298" s="25" t="s">
        <v>85</v>
      </c>
      <c r="AY2298" s="25" t="s">
        <v>184</v>
      </c>
      <c r="BE2298" s="247">
        <f>IF(N2298="základní",J2298,0)</f>
        <v>0</v>
      </c>
      <c r="BF2298" s="247">
        <f>IF(N2298="snížená",J2298,0)</f>
        <v>0</v>
      </c>
      <c r="BG2298" s="247">
        <f>IF(N2298="zákl. přenesená",J2298,0)</f>
        <v>0</v>
      </c>
      <c r="BH2298" s="247">
        <f>IF(N2298="sníž. přenesená",J2298,0)</f>
        <v>0</v>
      </c>
      <c r="BI2298" s="247">
        <f>IF(N2298="nulová",J2298,0)</f>
        <v>0</v>
      </c>
      <c r="BJ2298" s="25" t="s">
        <v>83</v>
      </c>
      <c r="BK2298" s="247">
        <f>ROUND(I2298*H2298,2)</f>
        <v>0</v>
      </c>
      <c r="BL2298" s="25" t="s">
        <v>284</v>
      </c>
      <c r="BM2298" s="25" t="s">
        <v>3114</v>
      </c>
    </row>
    <row r="2299" s="1" customFormat="1" ht="89.25" customHeight="1">
      <c r="B2299" s="47"/>
      <c r="C2299" s="283" t="s">
        <v>3115</v>
      </c>
      <c r="D2299" s="283" t="s">
        <v>303</v>
      </c>
      <c r="E2299" s="284" t="s">
        <v>3116</v>
      </c>
      <c r="F2299" s="285" t="s">
        <v>3117</v>
      </c>
      <c r="G2299" s="286" t="s">
        <v>189</v>
      </c>
      <c r="H2299" s="287">
        <v>1</v>
      </c>
      <c r="I2299" s="288"/>
      <c r="J2299" s="289">
        <f>ROUND(I2299*H2299,2)</f>
        <v>0</v>
      </c>
      <c r="K2299" s="285" t="s">
        <v>21</v>
      </c>
      <c r="L2299" s="290"/>
      <c r="M2299" s="291" t="s">
        <v>21</v>
      </c>
      <c r="N2299" s="292" t="s">
        <v>47</v>
      </c>
      <c r="O2299" s="48"/>
      <c r="P2299" s="245">
        <f>O2299*H2299</f>
        <v>0</v>
      </c>
      <c r="Q2299" s="245">
        <v>0.02</v>
      </c>
      <c r="R2299" s="245">
        <f>Q2299*H2299</f>
        <v>0.02</v>
      </c>
      <c r="S2299" s="245">
        <v>0</v>
      </c>
      <c r="T2299" s="246">
        <f>S2299*H2299</f>
        <v>0</v>
      </c>
      <c r="AR2299" s="25" t="s">
        <v>386</v>
      </c>
      <c r="AT2299" s="25" t="s">
        <v>303</v>
      </c>
      <c r="AU2299" s="25" t="s">
        <v>85</v>
      </c>
      <c r="AY2299" s="25" t="s">
        <v>184</v>
      </c>
      <c r="BE2299" s="247">
        <f>IF(N2299="základní",J2299,0)</f>
        <v>0</v>
      </c>
      <c r="BF2299" s="247">
        <f>IF(N2299="snížená",J2299,0)</f>
        <v>0</v>
      </c>
      <c r="BG2299" s="247">
        <f>IF(N2299="zákl. přenesená",J2299,0)</f>
        <v>0</v>
      </c>
      <c r="BH2299" s="247">
        <f>IF(N2299="sníž. přenesená",J2299,0)</f>
        <v>0</v>
      </c>
      <c r="BI2299" s="247">
        <f>IF(N2299="nulová",J2299,0)</f>
        <v>0</v>
      </c>
      <c r="BJ2299" s="25" t="s">
        <v>83</v>
      </c>
      <c r="BK2299" s="247">
        <f>ROUND(I2299*H2299,2)</f>
        <v>0</v>
      </c>
      <c r="BL2299" s="25" t="s">
        <v>284</v>
      </c>
      <c r="BM2299" s="25" t="s">
        <v>3118</v>
      </c>
    </row>
    <row r="2300" s="1" customFormat="1" ht="89.25" customHeight="1">
      <c r="B2300" s="47"/>
      <c r="C2300" s="283" t="s">
        <v>3119</v>
      </c>
      <c r="D2300" s="283" t="s">
        <v>303</v>
      </c>
      <c r="E2300" s="284" t="s">
        <v>3120</v>
      </c>
      <c r="F2300" s="285" t="s">
        <v>3121</v>
      </c>
      <c r="G2300" s="286" t="s">
        <v>189</v>
      </c>
      <c r="H2300" s="287">
        <v>1</v>
      </c>
      <c r="I2300" s="288"/>
      <c r="J2300" s="289">
        <f>ROUND(I2300*H2300,2)</f>
        <v>0</v>
      </c>
      <c r="K2300" s="285" t="s">
        <v>21</v>
      </c>
      <c r="L2300" s="290"/>
      <c r="M2300" s="291" t="s">
        <v>21</v>
      </c>
      <c r="N2300" s="292" t="s">
        <v>47</v>
      </c>
      <c r="O2300" s="48"/>
      <c r="P2300" s="245">
        <f>O2300*H2300</f>
        <v>0</v>
      </c>
      <c r="Q2300" s="245">
        <v>0.02</v>
      </c>
      <c r="R2300" s="245">
        <f>Q2300*H2300</f>
        <v>0.02</v>
      </c>
      <c r="S2300" s="245">
        <v>0</v>
      </c>
      <c r="T2300" s="246">
        <f>S2300*H2300</f>
        <v>0</v>
      </c>
      <c r="AR2300" s="25" t="s">
        <v>386</v>
      </c>
      <c r="AT2300" s="25" t="s">
        <v>303</v>
      </c>
      <c r="AU2300" s="25" t="s">
        <v>85</v>
      </c>
      <c r="AY2300" s="25" t="s">
        <v>184</v>
      </c>
      <c r="BE2300" s="247">
        <f>IF(N2300="základní",J2300,0)</f>
        <v>0</v>
      </c>
      <c r="BF2300" s="247">
        <f>IF(N2300="snížená",J2300,0)</f>
        <v>0</v>
      </c>
      <c r="BG2300" s="247">
        <f>IF(N2300="zákl. přenesená",J2300,0)</f>
        <v>0</v>
      </c>
      <c r="BH2300" s="247">
        <f>IF(N2300="sníž. přenesená",J2300,0)</f>
        <v>0</v>
      </c>
      <c r="BI2300" s="247">
        <f>IF(N2300="nulová",J2300,0)</f>
        <v>0</v>
      </c>
      <c r="BJ2300" s="25" t="s">
        <v>83</v>
      </c>
      <c r="BK2300" s="247">
        <f>ROUND(I2300*H2300,2)</f>
        <v>0</v>
      </c>
      <c r="BL2300" s="25" t="s">
        <v>284</v>
      </c>
      <c r="BM2300" s="25" t="s">
        <v>3122</v>
      </c>
    </row>
    <row r="2301" s="1" customFormat="1" ht="89.25" customHeight="1">
      <c r="B2301" s="47"/>
      <c r="C2301" s="283" t="s">
        <v>3123</v>
      </c>
      <c r="D2301" s="283" t="s">
        <v>303</v>
      </c>
      <c r="E2301" s="284" t="s">
        <v>3124</v>
      </c>
      <c r="F2301" s="285" t="s">
        <v>3125</v>
      </c>
      <c r="G2301" s="286" t="s">
        <v>189</v>
      </c>
      <c r="H2301" s="287">
        <v>1</v>
      </c>
      <c r="I2301" s="288"/>
      <c r="J2301" s="289">
        <f>ROUND(I2301*H2301,2)</f>
        <v>0</v>
      </c>
      <c r="K2301" s="285" t="s">
        <v>21</v>
      </c>
      <c r="L2301" s="290"/>
      <c r="M2301" s="291" t="s">
        <v>21</v>
      </c>
      <c r="N2301" s="292" t="s">
        <v>47</v>
      </c>
      <c r="O2301" s="48"/>
      <c r="P2301" s="245">
        <f>O2301*H2301</f>
        <v>0</v>
      </c>
      <c r="Q2301" s="245">
        <v>0.02</v>
      </c>
      <c r="R2301" s="245">
        <f>Q2301*H2301</f>
        <v>0.02</v>
      </c>
      <c r="S2301" s="245">
        <v>0</v>
      </c>
      <c r="T2301" s="246">
        <f>S2301*H2301</f>
        <v>0</v>
      </c>
      <c r="AR2301" s="25" t="s">
        <v>386</v>
      </c>
      <c r="AT2301" s="25" t="s">
        <v>303</v>
      </c>
      <c r="AU2301" s="25" t="s">
        <v>85</v>
      </c>
      <c r="AY2301" s="25" t="s">
        <v>184</v>
      </c>
      <c r="BE2301" s="247">
        <f>IF(N2301="základní",J2301,0)</f>
        <v>0</v>
      </c>
      <c r="BF2301" s="247">
        <f>IF(N2301="snížená",J2301,0)</f>
        <v>0</v>
      </c>
      <c r="BG2301" s="247">
        <f>IF(N2301="zákl. přenesená",J2301,0)</f>
        <v>0</v>
      </c>
      <c r="BH2301" s="247">
        <f>IF(N2301="sníž. přenesená",J2301,0)</f>
        <v>0</v>
      </c>
      <c r="BI2301" s="247">
        <f>IF(N2301="nulová",J2301,0)</f>
        <v>0</v>
      </c>
      <c r="BJ2301" s="25" t="s">
        <v>83</v>
      </c>
      <c r="BK2301" s="247">
        <f>ROUND(I2301*H2301,2)</f>
        <v>0</v>
      </c>
      <c r="BL2301" s="25" t="s">
        <v>284</v>
      </c>
      <c r="BM2301" s="25" t="s">
        <v>3126</v>
      </c>
    </row>
    <row r="2302" s="1" customFormat="1" ht="89.25" customHeight="1">
      <c r="B2302" s="47"/>
      <c r="C2302" s="283" t="s">
        <v>3127</v>
      </c>
      <c r="D2302" s="283" t="s">
        <v>303</v>
      </c>
      <c r="E2302" s="284" t="s">
        <v>3128</v>
      </c>
      <c r="F2302" s="285" t="s">
        <v>3129</v>
      </c>
      <c r="G2302" s="286" t="s">
        <v>189</v>
      </c>
      <c r="H2302" s="287">
        <v>1</v>
      </c>
      <c r="I2302" s="288"/>
      <c r="J2302" s="289">
        <f>ROUND(I2302*H2302,2)</f>
        <v>0</v>
      </c>
      <c r="K2302" s="285" t="s">
        <v>21</v>
      </c>
      <c r="L2302" s="290"/>
      <c r="M2302" s="291" t="s">
        <v>21</v>
      </c>
      <c r="N2302" s="292" t="s">
        <v>47</v>
      </c>
      <c r="O2302" s="48"/>
      <c r="P2302" s="245">
        <f>O2302*H2302</f>
        <v>0</v>
      </c>
      <c r="Q2302" s="245">
        <v>0.02</v>
      </c>
      <c r="R2302" s="245">
        <f>Q2302*H2302</f>
        <v>0.02</v>
      </c>
      <c r="S2302" s="245">
        <v>0</v>
      </c>
      <c r="T2302" s="246">
        <f>S2302*H2302</f>
        <v>0</v>
      </c>
      <c r="AR2302" s="25" t="s">
        <v>386</v>
      </c>
      <c r="AT2302" s="25" t="s">
        <v>303</v>
      </c>
      <c r="AU2302" s="25" t="s">
        <v>85</v>
      </c>
      <c r="AY2302" s="25" t="s">
        <v>184</v>
      </c>
      <c r="BE2302" s="247">
        <f>IF(N2302="základní",J2302,0)</f>
        <v>0</v>
      </c>
      <c r="BF2302" s="247">
        <f>IF(N2302="snížená",J2302,0)</f>
        <v>0</v>
      </c>
      <c r="BG2302" s="247">
        <f>IF(N2302="zákl. přenesená",J2302,0)</f>
        <v>0</v>
      </c>
      <c r="BH2302" s="247">
        <f>IF(N2302="sníž. přenesená",J2302,0)</f>
        <v>0</v>
      </c>
      <c r="BI2302" s="247">
        <f>IF(N2302="nulová",J2302,0)</f>
        <v>0</v>
      </c>
      <c r="BJ2302" s="25" t="s">
        <v>83</v>
      </c>
      <c r="BK2302" s="247">
        <f>ROUND(I2302*H2302,2)</f>
        <v>0</v>
      </c>
      <c r="BL2302" s="25" t="s">
        <v>284</v>
      </c>
      <c r="BM2302" s="25" t="s">
        <v>3130</v>
      </c>
    </row>
    <row r="2303" s="1" customFormat="1" ht="89.25" customHeight="1">
      <c r="B2303" s="47"/>
      <c r="C2303" s="283" t="s">
        <v>3131</v>
      </c>
      <c r="D2303" s="283" t="s">
        <v>303</v>
      </c>
      <c r="E2303" s="284" t="s">
        <v>3132</v>
      </c>
      <c r="F2303" s="285" t="s">
        <v>3133</v>
      </c>
      <c r="G2303" s="286" t="s">
        <v>189</v>
      </c>
      <c r="H2303" s="287">
        <v>1</v>
      </c>
      <c r="I2303" s="288"/>
      <c r="J2303" s="289">
        <f>ROUND(I2303*H2303,2)</f>
        <v>0</v>
      </c>
      <c r="K2303" s="285" t="s">
        <v>21</v>
      </c>
      <c r="L2303" s="290"/>
      <c r="M2303" s="291" t="s">
        <v>21</v>
      </c>
      <c r="N2303" s="292" t="s">
        <v>47</v>
      </c>
      <c r="O2303" s="48"/>
      <c r="P2303" s="245">
        <f>O2303*H2303</f>
        <v>0</v>
      </c>
      <c r="Q2303" s="245">
        <v>0.02</v>
      </c>
      <c r="R2303" s="245">
        <f>Q2303*H2303</f>
        <v>0.02</v>
      </c>
      <c r="S2303" s="245">
        <v>0</v>
      </c>
      <c r="T2303" s="246">
        <f>S2303*H2303</f>
        <v>0</v>
      </c>
      <c r="AR2303" s="25" t="s">
        <v>386</v>
      </c>
      <c r="AT2303" s="25" t="s">
        <v>303</v>
      </c>
      <c r="AU2303" s="25" t="s">
        <v>85</v>
      </c>
      <c r="AY2303" s="25" t="s">
        <v>184</v>
      </c>
      <c r="BE2303" s="247">
        <f>IF(N2303="základní",J2303,0)</f>
        <v>0</v>
      </c>
      <c r="BF2303" s="247">
        <f>IF(N2303="snížená",J2303,0)</f>
        <v>0</v>
      </c>
      <c r="BG2303" s="247">
        <f>IF(N2303="zákl. přenesená",J2303,0)</f>
        <v>0</v>
      </c>
      <c r="BH2303" s="247">
        <f>IF(N2303="sníž. přenesená",J2303,0)</f>
        <v>0</v>
      </c>
      <c r="BI2303" s="247">
        <f>IF(N2303="nulová",J2303,0)</f>
        <v>0</v>
      </c>
      <c r="BJ2303" s="25" t="s">
        <v>83</v>
      </c>
      <c r="BK2303" s="247">
        <f>ROUND(I2303*H2303,2)</f>
        <v>0</v>
      </c>
      <c r="BL2303" s="25" t="s">
        <v>284</v>
      </c>
      <c r="BM2303" s="25" t="s">
        <v>3134</v>
      </c>
    </row>
    <row r="2304" s="1" customFormat="1" ht="89.25" customHeight="1">
      <c r="B2304" s="47"/>
      <c r="C2304" s="283" t="s">
        <v>3135</v>
      </c>
      <c r="D2304" s="283" t="s">
        <v>303</v>
      </c>
      <c r="E2304" s="284" t="s">
        <v>3136</v>
      </c>
      <c r="F2304" s="285" t="s">
        <v>3137</v>
      </c>
      <c r="G2304" s="286" t="s">
        <v>189</v>
      </c>
      <c r="H2304" s="287">
        <v>1</v>
      </c>
      <c r="I2304" s="288"/>
      <c r="J2304" s="289">
        <f>ROUND(I2304*H2304,2)</f>
        <v>0</v>
      </c>
      <c r="K2304" s="285" t="s">
        <v>21</v>
      </c>
      <c r="L2304" s="290"/>
      <c r="M2304" s="291" t="s">
        <v>21</v>
      </c>
      <c r="N2304" s="292" t="s">
        <v>47</v>
      </c>
      <c r="O2304" s="48"/>
      <c r="P2304" s="245">
        <f>O2304*H2304</f>
        <v>0</v>
      </c>
      <c r="Q2304" s="245">
        <v>0.02</v>
      </c>
      <c r="R2304" s="245">
        <f>Q2304*H2304</f>
        <v>0.02</v>
      </c>
      <c r="S2304" s="245">
        <v>0</v>
      </c>
      <c r="T2304" s="246">
        <f>S2304*H2304</f>
        <v>0</v>
      </c>
      <c r="AR2304" s="25" t="s">
        <v>386</v>
      </c>
      <c r="AT2304" s="25" t="s">
        <v>303</v>
      </c>
      <c r="AU2304" s="25" t="s">
        <v>85</v>
      </c>
      <c r="AY2304" s="25" t="s">
        <v>184</v>
      </c>
      <c r="BE2304" s="247">
        <f>IF(N2304="základní",J2304,0)</f>
        <v>0</v>
      </c>
      <c r="BF2304" s="247">
        <f>IF(N2304="snížená",J2304,0)</f>
        <v>0</v>
      </c>
      <c r="BG2304" s="247">
        <f>IF(N2304="zákl. přenesená",J2304,0)</f>
        <v>0</v>
      </c>
      <c r="BH2304" s="247">
        <f>IF(N2304="sníž. přenesená",J2304,0)</f>
        <v>0</v>
      </c>
      <c r="BI2304" s="247">
        <f>IF(N2304="nulová",J2304,0)</f>
        <v>0</v>
      </c>
      <c r="BJ2304" s="25" t="s">
        <v>83</v>
      </c>
      <c r="BK2304" s="247">
        <f>ROUND(I2304*H2304,2)</f>
        <v>0</v>
      </c>
      <c r="BL2304" s="25" t="s">
        <v>284</v>
      </c>
      <c r="BM2304" s="25" t="s">
        <v>3138</v>
      </c>
    </row>
    <row r="2305" s="1" customFormat="1" ht="89.25" customHeight="1">
      <c r="B2305" s="47"/>
      <c r="C2305" s="283" t="s">
        <v>3139</v>
      </c>
      <c r="D2305" s="283" t="s">
        <v>303</v>
      </c>
      <c r="E2305" s="284" t="s">
        <v>3140</v>
      </c>
      <c r="F2305" s="285" t="s">
        <v>3141</v>
      </c>
      <c r="G2305" s="286" t="s">
        <v>189</v>
      </c>
      <c r="H2305" s="287">
        <v>1</v>
      </c>
      <c r="I2305" s="288"/>
      <c r="J2305" s="289">
        <f>ROUND(I2305*H2305,2)</f>
        <v>0</v>
      </c>
      <c r="K2305" s="285" t="s">
        <v>21</v>
      </c>
      <c r="L2305" s="290"/>
      <c r="M2305" s="291" t="s">
        <v>21</v>
      </c>
      <c r="N2305" s="292" t="s">
        <v>47</v>
      </c>
      <c r="O2305" s="48"/>
      <c r="P2305" s="245">
        <f>O2305*H2305</f>
        <v>0</v>
      </c>
      <c r="Q2305" s="245">
        <v>0.016</v>
      </c>
      <c r="R2305" s="245">
        <f>Q2305*H2305</f>
        <v>0.016</v>
      </c>
      <c r="S2305" s="245">
        <v>0</v>
      </c>
      <c r="T2305" s="246">
        <f>S2305*H2305</f>
        <v>0</v>
      </c>
      <c r="AR2305" s="25" t="s">
        <v>386</v>
      </c>
      <c r="AT2305" s="25" t="s">
        <v>303</v>
      </c>
      <c r="AU2305" s="25" t="s">
        <v>85</v>
      </c>
      <c r="AY2305" s="25" t="s">
        <v>184</v>
      </c>
      <c r="BE2305" s="247">
        <f>IF(N2305="základní",J2305,0)</f>
        <v>0</v>
      </c>
      <c r="BF2305" s="247">
        <f>IF(N2305="snížená",J2305,0)</f>
        <v>0</v>
      </c>
      <c r="BG2305" s="247">
        <f>IF(N2305="zákl. přenesená",J2305,0)</f>
        <v>0</v>
      </c>
      <c r="BH2305" s="247">
        <f>IF(N2305="sníž. přenesená",J2305,0)</f>
        <v>0</v>
      </c>
      <c r="BI2305" s="247">
        <f>IF(N2305="nulová",J2305,0)</f>
        <v>0</v>
      </c>
      <c r="BJ2305" s="25" t="s">
        <v>83</v>
      </c>
      <c r="BK2305" s="247">
        <f>ROUND(I2305*H2305,2)</f>
        <v>0</v>
      </c>
      <c r="BL2305" s="25" t="s">
        <v>284</v>
      </c>
      <c r="BM2305" s="25" t="s">
        <v>3142</v>
      </c>
    </row>
    <row r="2306" s="1" customFormat="1" ht="89.25" customHeight="1">
      <c r="B2306" s="47"/>
      <c r="C2306" s="283" t="s">
        <v>3143</v>
      </c>
      <c r="D2306" s="283" t="s">
        <v>303</v>
      </c>
      <c r="E2306" s="284" t="s">
        <v>3144</v>
      </c>
      <c r="F2306" s="285" t="s">
        <v>3145</v>
      </c>
      <c r="G2306" s="286" t="s">
        <v>189</v>
      </c>
      <c r="H2306" s="287">
        <v>1</v>
      </c>
      <c r="I2306" s="288"/>
      <c r="J2306" s="289">
        <f>ROUND(I2306*H2306,2)</f>
        <v>0</v>
      </c>
      <c r="K2306" s="285" t="s">
        <v>21</v>
      </c>
      <c r="L2306" s="290"/>
      <c r="M2306" s="291" t="s">
        <v>21</v>
      </c>
      <c r="N2306" s="292" t="s">
        <v>47</v>
      </c>
      <c r="O2306" s="48"/>
      <c r="P2306" s="245">
        <f>O2306*H2306</f>
        <v>0</v>
      </c>
      <c r="Q2306" s="245">
        <v>0.016</v>
      </c>
      <c r="R2306" s="245">
        <f>Q2306*H2306</f>
        <v>0.016</v>
      </c>
      <c r="S2306" s="245">
        <v>0</v>
      </c>
      <c r="T2306" s="246">
        <f>S2306*H2306</f>
        <v>0</v>
      </c>
      <c r="AR2306" s="25" t="s">
        <v>386</v>
      </c>
      <c r="AT2306" s="25" t="s">
        <v>303</v>
      </c>
      <c r="AU2306" s="25" t="s">
        <v>85</v>
      </c>
      <c r="AY2306" s="25" t="s">
        <v>184</v>
      </c>
      <c r="BE2306" s="247">
        <f>IF(N2306="základní",J2306,0)</f>
        <v>0</v>
      </c>
      <c r="BF2306" s="247">
        <f>IF(N2306="snížená",J2306,0)</f>
        <v>0</v>
      </c>
      <c r="BG2306" s="247">
        <f>IF(N2306="zákl. přenesená",J2306,0)</f>
        <v>0</v>
      </c>
      <c r="BH2306" s="247">
        <f>IF(N2306="sníž. přenesená",J2306,0)</f>
        <v>0</v>
      </c>
      <c r="BI2306" s="247">
        <f>IF(N2306="nulová",J2306,0)</f>
        <v>0</v>
      </c>
      <c r="BJ2306" s="25" t="s">
        <v>83</v>
      </c>
      <c r="BK2306" s="247">
        <f>ROUND(I2306*H2306,2)</f>
        <v>0</v>
      </c>
      <c r="BL2306" s="25" t="s">
        <v>284</v>
      </c>
      <c r="BM2306" s="25" t="s">
        <v>3146</v>
      </c>
    </row>
    <row r="2307" s="1" customFormat="1" ht="89.25" customHeight="1">
      <c r="B2307" s="47"/>
      <c r="C2307" s="283" t="s">
        <v>3147</v>
      </c>
      <c r="D2307" s="283" t="s">
        <v>303</v>
      </c>
      <c r="E2307" s="284" t="s">
        <v>3148</v>
      </c>
      <c r="F2307" s="285" t="s">
        <v>3149</v>
      </c>
      <c r="G2307" s="286" t="s">
        <v>189</v>
      </c>
      <c r="H2307" s="287">
        <v>1</v>
      </c>
      <c r="I2307" s="288"/>
      <c r="J2307" s="289">
        <f>ROUND(I2307*H2307,2)</f>
        <v>0</v>
      </c>
      <c r="K2307" s="285" t="s">
        <v>21</v>
      </c>
      <c r="L2307" s="290"/>
      <c r="M2307" s="291" t="s">
        <v>21</v>
      </c>
      <c r="N2307" s="292" t="s">
        <v>47</v>
      </c>
      <c r="O2307" s="48"/>
      <c r="P2307" s="245">
        <f>O2307*H2307</f>
        <v>0</v>
      </c>
      <c r="Q2307" s="245">
        <v>0.016</v>
      </c>
      <c r="R2307" s="245">
        <f>Q2307*H2307</f>
        <v>0.016</v>
      </c>
      <c r="S2307" s="245">
        <v>0</v>
      </c>
      <c r="T2307" s="246">
        <f>S2307*H2307</f>
        <v>0</v>
      </c>
      <c r="AR2307" s="25" t="s">
        <v>386</v>
      </c>
      <c r="AT2307" s="25" t="s">
        <v>303</v>
      </c>
      <c r="AU2307" s="25" t="s">
        <v>85</v>
      </c>
      <c r="AY2307" s="25" t="s">
        <v>184</v>
      </c>
      <c r="BE2307" s="247">
        <f>IF(N2307="základní",J2307,0)</f>
        <v>0</v>
      </c>
      <c r="BF2307" s="247">
        <f>IF(N2307="snížená",J2307,0)</f>
        <v>0</v>
      </c>
      <c r="BG2307" s="247">
        <f>IF(N2307="zákl. přenesená",J2307,0)</f>
        <v>0</v>
      </c>
      <c r="BH2307" s="247">
        <f>IF(N2307="sníž. přenesená",J2307,0)</f>
        <v>0</v>
      </c>
      <c r="BI2307" s="247">
        <f>IF(N2307="nulová",J2307,0)</f>
        <v>0</v>
      </c>
      <c r="BJ2307" s="25" t="s">
        <v>83</v>
      </c>
      <c r="BK2307" s="247">
        <f>ROUND(I2307*H2307,2)</f>
        <v>0</v>
      </c>
      <c r="BL2307" s="25" t="s">
        <v>284</v>
      </c>
      <c r="BM2307" s="25" t="s">
        <v>3150</v>
      </c>
    </row>
    <row r="2308" s="1" customFormat="1" ht="89.25" customHeight="1">
      <c r="B2308" s="47"/>
      <c r="C2308" s="283" t="s">
        <v>3151</v>
      </c>
      <c r="D2308" s="283" t="s">
        <v>303</v>
      </c>
      <c r="E2308" s="284" t="s">
        <v>3152</v>
      </c>
      <c r="F2308" s="285" t="s">
        <v>3153</v>
      </c>
      <c r="G2308" s="286" t="s">
        <v>189</v>
      </c>
      <c r="H2308" s="287">
        <v>1</v>
      </c>
      <c r="I2308" s="288"/>
      <c r="J2308" s="289">
        <f>ROUND(I2308*H2308,2)</f>
        <v>0</v>
      </c>
      <c r="K2308" s="285" t="s">
        <v>21</v>
      </c>
      <c r="L2308" s="290"/>
      <c r="M2308" s="291" t="s">
        <v>21</v>
      </c>
      <c r="N2308" s="292" t="s">
        <v>47</v>
      </c>
      <c r="O2308" s="48"/>
      <c r="P2308" s="245">
        <f>O2308*H2308</f>
        <v>0</v>
      </c>
      <c r="Q2308" s="245">
        <v>0.016</v>
      </c>
      <c r="R2308" s="245">
        <f>Q2308*H2308</f>
        <v>0.016</v>
      </c>
      <c r="S2308" s="245">
        <v>0</v>
      </c>
      <c r="T2308" s="246">
        <f>S2308*H2308</f>
        <v>0</v>
      </c>
      <c r="AR2308" s="25" t="s">
        <v>386</v>
      </c>
      <c r="AT2308" s="25" t="s">
        <v>303</v>
      </c>
      <c r="AU2308" s="25" t="s">
        <v>85</v>
      </c>
      <c r="AY2308" s="25" t="s">
        <v>184</v>
      </c>
      <c r="BE2308" s="247">
        <f>IF(N2308="základní",J2308,0)</f>
        <v>0</v>
      </c>
      <c r="BF2308" s="247">
        <f>IF(N2308="snížená",J2308,0)</f>
        <v>0</v>
      </c>
      <c r="BG2308" s="247">
        <f>IF(N2308="zákl. přenesená",J2308,0)</f>
        <v>0</v>
      </c>
      <c r="BH2308" s="247">
        <f>IF(N2308="sníž. přenesená",J2308,0)</f>
        <v>0</v>
      </c>
      <c r="BI2308" s="247">
        <f>IF(N2308="nulová",J2308,0)</f>
        <v>0</v>
      </c>
      <c r="BJ2308" s="25" t="s">
        <v>83</v>
      </c>
      <c r="BK2308" s="247">
        <f>ROUND(I2308*H2308,2)</f>
        <v>0</v>
      </c>
      <c r="BL2308" s="25" t="s">
        <v>284</v>
      </c>
      <c r="BM2308" s="25" t="s">
        <v>3154</v>
      </c>
    </row>
    <row r="2309" s="1" customFormat="1" ht="89.25" customHeight="1">
      <c r="B2309" s="47"/>
      <c r="C2309" s="283" t="s">
        <v>3155</v>
      </c>
      <c r="D2309" s="283" t="s">
        <v>303</v>
      </c>
      <c r="E2309" s="284" t="s">
        <v>3156</v>
      </c>
      <c r="F2309" s="285" t="s">
        <v>3157</v>
      </c>
      <c r="G2309" s="286" t="s">
        <v>189</v>
      </c>
      <c r="H2309" s="287">
        <v>1</v>
      </c>
      <c r="I2309" s="288"/>
      <c r="J2309" s="289">
        <f>ROUND(I2309*H2309,2)</f>
        <v>0</v>
      </c>
      <c r="K2309" s="285" t="s">
        <v>21</v>
      </c>
      <c r="L2309" s="290"/>
      <c r="M2309" s="291" t="s">
        <v>21</v>
      </c>
      <c r="N2309" s="292" t="s">
        <v>47</v>
      </c>
      <c r="O2309" s="48"/>
      <c r="P2309" s="245">
        <f>O2309*H2309</f>
        <v>0</v>
      </c>
      <c r="Q2309" s="245">
        <v>0.016</v>
      </c>
      <c r="R2309" s="245">
        <f>Q2309*H2309</f>
        <v>0.016</v>
      </c>
      <c r="S2309" s="245">
        <v>0</v>
      </c>
      <c r="T2309" s="246">
        <f>S2309*H2309</f>
        <v>0</v>
      </c>
      <c r="AR2309" s="25" t="s">
        <v>386</v>
      </c>
      <c r="AT2309" s="25" t="s">
        <v>303</v>
      </c>
      <c r="AU2309" s="25" t="s">
        <v>85</v>
      </c>
      <c r="AY2309" s="25" t="s">
        <v>184</v>
      </c>
      <c r="BE2309" s="247">
        <f>IF(N2309="základní",J2309,0)</f>
        <v>0</v>
      </c>
      <c r="BF2309" s="247">
        <f>IF(N2309="snížená",J2309,0)</f>
        <v>0</v>
      </c>
      <c r="BG2309" s="247">
        <f>IF(N2309="zákl. přenesená",J2309,0)</f>
        <v>0</v>
      </c>
      <c r="BH2309" s="247">
        <f>IF(N2309="sníž. přenesená",J2309,0)</f>
        <v>0</v>
      </c>
      <c r="BI2309" s="247">
        <f>IF(N2309="nulová",J2309,0)</f>
        <v>0</v>
      </c>
      <c r="BJ2309" s="25" t="s">
        <v>83</v>
      </c>
      <c r="BK2309" s="247">
        <f>ROUND(I2309*H2309,2)</f>
        <v>0</v>
      </c>
      <c r="BL2309" s="25" t="s">
        <v>284</v>
      </c>
      <c r="BM2309" s="25" t="s">
        <v>3158</v>
      </c>
    </row>
    <row r="2310" s="1" customFormat="1" ht="89.25" customHeight="1">
      <c r="B2310" s="47"/>
      <c r="C2310" s="283" t="s">
        <v>3159</v>
      </c>
      <c r="D2310" s="283" t="s">
        <v>303</v>
      </c>
      <c r="E2310" s="284" t="s">
        <v>3160</v>
      </c>
      <c r="F2310" s="285" t="s">
        <v>3161</v>
      </c>
      <c r="G2310" s="286" t="s">
        <v>189</v>
      </c>
      <c r="H2310" s="287">
        <v>1</v>
      </c>
      <c r="I2310" s="288"/>
      <c r="J2310" s="289">
        <f>ROUND(I2310*H2310,2)</f>
        <v>0</v>
      </c>
      <c r="K2310" s="285" t="s">
        <v>21</v>
      </c>
      <c r="L2310" s="290"/>
      <c r="M2310" s="291" t="s">
        <v>21</v>
      </c>
      <c r="N2310" s="292" t="s">
        <v>47</v>
      </c>
      <c r="O2310" s="48"/>
      <c r="P2310" s="245">
        <f>O2310*H2310</f>
        <v>0</v>
      </c>
      <c r="Q2310" s="245">
        <v>0.02</v>
      </c>
      <c r="R2310" s="245">
        <f>Q2310*H2310</f>
        <v>0.02</v>
      </c>
      <c r="S2310" s="245">
        <v>0</v>
      </c>
      <c r="T2310" s="246">
        <f>S2310*H2310</f>
        <v>0</v>
      </c>
      <c r="AR2310" s="25" t="s">
        <v>386</v>
      </c>
      <c r="AT2310" s="25" t="s">
        <v>303</v>
      </c>
      <c r="AU2310" s="25" t="s">
        <v>85</v>
      </c>
      <c r="AY2310" s="25" t="s">
        <v>184</v>
      </c>
      <c r="BE2310" s="247">
        <f>IF(N2310="základní",J2310,0)</f>
        <v>0</v>
      </c>
      <c r="BF2310" s="247">
        <f>IF(N2310="snížená",J2310,0)</f>
        <v>0</v>
      </c>
      <c r="BG2310" s="247">
        <f>IF(N2310="zákl. přenesená",J2310,0)</f>
        <v>0</v>
      </c>
      <c r="BH2310" s="247">
        <f>IF(N2310="sníž. přenesená",J2310,0)</f>
        <v>0</v>
      </c>
      <c r="BI2310" s="247">
        <f>IF(N2310="nulová",J2310,0)</f>
        <v>0</v>
      </c>
      <c r="BJ2310" s="25" t="s">
        <v>83</v>
      </c>
      <c r="BK2310" s="247">
        <f>ROUND(I2310*H2310,2)</f>
        <v>0</v>
      </c>
      <c r="BL2310" s="25" t="s">
        <v>284</v>
      </c>
      <c r="BM2310" s="25" t="s">
        <v>3162</v>
      </c>
    </row>
    <row r="2311" s="1" customFormat="1" ht="89.25" customHeight="1">
      <c r="B2311" s="47"/>
      <c r="C2311" s="283" t="s">
        <v>3163</v>
      </c>
      <c r="D2311" s="283" t="s">
        <v>303</v>
      </c>
      <c r="E2311" s="284" t="s">
        <v>3164</v>
      </c>
      <c r="F2311" s="285" t="s">
        <v>3165</v>
      </c>
      <c r="G2311" s="286" t="s">
        <v>189</v>
      </c>
      <c r="H2311" s="287">
        <v>1</v>
      </c>
      <c r="I2311" s="288"/>
      <c r="J2311" s="289">
        <f>ROUND(I2311*H2311,2)</f>
        <v>0</v>
      </c>
      <c r="K2311" s="285" t="s">
        <v>21</v>
      </c>
      <c r="L2311" s="290"/>
      <c r="M2311" s="291" t="s">
        <v>21</v>
      </c>
      <c r="N2311" s="292" t="s">
        <v>47</v>
      </c>
      <c r="O2311" s="48"/>
      <c r="P2311" s="245">
        <f>O2311*H2311</f>
        <v>0</v>
      </c>
      <c r="Q2311" s="245">
        <v>0.02</v>
      </c>
      <c r="R2311" s="245">
        <f>Q2311*H2311</f>
        <v>0.02</v>
      </c>
      <c r="S2311" s="245">
        <v>0</v>
      </c>
      <c r="T2311" s="246">
        <f>S2311*H2311</f>
        <v>0</v>
      </c>
      <c r="AR2311" s="25" t="s">
        <v>386</v>
      </c>
      <c r="AT2311" s="25" t="s">
        <v>303</v>
      </c>
      <c r="AU2311" s="25" t="s">
        <v>85</v>
      </c>
      <c r="AY2311" s="25" t="s">
        <v>184</v>
      </c>
      <c r="BE2311" s="247">
        <f>IF(N2311="základní",J2311,0)</f>
        <v>0</v>
      </c>
      <c r="BF2311" s="247">
        <f>IF(N2311="snížená",J2311,0)</f>
        <v>0</v>
      </c>
      <c r="BG2311" s="247">
        <f>IF(N2311="zákl. přenesená",J2311,0)</f>
        <v>0</v>
      </c>
      <c r="BH2311" s="247">
        <f>IF(N2311="sníž. přenesená",J2311,0)</f>
        <v>0</v>
      </c>
      <c r="BI2311" s="247">
        <f>IF(N2311="nulová",J2311,0)</f>
        <v>0</v>
      </c>
      <c r="BJ2311" s="25" t="s">
        <v>83</v>
      </c>
      <c r="BK2311" s="247">
        <f>ROUND(I2311*H2311,2)</f>
        <v>0</v>
      </c>
      <c r="BL2311" s="25" t="s">
        <v>284</v>
      </c>
      <c r="BM2311" s="25" t="s">
        <v>3166</v>
      </c>
    </row>
    <row r="2312" s="1" customFormat="1" ht="89.25" customHeight="1">
      <c r="B2312" s="47"/>
      <c r="C2312" s="283" t="s">
        <v>3167</v>
      </c>
      <c r="D2312" s="283" t="s">
        <v>303</v>
      </c>
      <c r="E2312" s="284" t="s">
        <v>3168</v>
      </c>
      <c r="F2312" s="285" t="s">
        <v>3169</v>
      </c>
      <c r="G2312" s="286" t="s">
        <v>189</v>
      </c>
      <c r="H2312" s="287">
        <v>1</v>
      </c>
      <c r="I2312" s="288"/>
      <c r="J2312" s="289">
        <f>ROUND(I2312*H2312,2)</f>
        <v>0</v>
      </c>
      <c r="K2312" s="285" t="s">
        <v>21</v>
      </c>
      <c r="L2312" s="290"/>
      <c r="M2312" s="291" t="s">
        <v>21</v>
      </c>
      <c r="N2312" s="292" t="s">
        <v>47</v>
      </c>
      <c r="O2312" s="48"/>
      <c r="P2312" s="245">
        <f>O2312*H2312</f>
        <v>0</v>
      </c>
      <c r="Q2312" s="245">
        <v>0.02</v>
      </c>
      <c r="R2312" s="245">
        <f>Q2312*H2312</f>
        <v>0.02</v>
      </c>
      <c r="S2312" s="245">
        <v>0</v>
      </c>
      <c r="T2312" s="246">
        <f>S2312*H2312</f>
        <v>0</v>
      </c>
      <c r="AR2312" s="25" t="s">
        <v>386</v>
      </c>
      <c r="AT2312" s="25" t="s">
        <v>303</v>
      </c>
      <c r="AU2312" s="25" t="s">
        <v>85</v>
      </c>
      <c r="AY2312" s="25" t="s">
        <v>184</v>
      </c>
      <c r="BE2312" s="247">
        <f>IF(N2312="základní",J2312,0)</f>
        <v>0</v>
      </c>
      <c r="BF2312" s="247">
        <f>IF(N2312="snížená",J2312,0)</f>
        <v>0</v>
      </c>
      <c r="BG2312" s="247">
        <f>IF(N2312="zákl. přenesená",J2312,0)</f>
        <v>0</v>
      </c>
      <c r="BH2312" s="247">
        <f>IF(N2312="sníž. přenesená",J2312,0)</f>
        <v>0</v>
      </c>
      <c r="BI2312" s="247">
        <f>IF(N2312="nulová",J2312,0)</f>
        <v>0</v>
      </c>
      <c r="BJ2312" s="25" t="s">
        <v>83</v>
      </c>
      <c r="BK2312" s="247">
        <f>ROUND(I2312*H2312,2)</f>
        <v>0</v>
      </c>
      <c r="BL2312" s="25" t="s">
        <v>284</v>
      </c>
      <c r="BM2312" s="25" t="s">
        <v>3170</v>
      </c>
    </row>
    <row r="2313" s="1" customFormat="1" ht="89.25" customHeight="1">
      <c r="B2313" s="47"/>
      <c r="C2313" s="283" t="s">
        <v>3171</v>
      </c>
      <c r="D2313" s="283" t="s">
        <v>303</v>
      </c>
      <c r="E2313" s="284" t="s">
        <v>3172</v>
      </c>
      <c r="F2313" s="285" t="s">
        <v>3173</v>
      </c>
      <c r="G2313" s="286" t="s">
        <v>189</v>
      </c>
      <c r="H2313" s="287">
        <v>1</v>
      </c>
      <c r="I2313" s="288"/>
      <c r="J2313" s="289">
        <f>ROUND(I2313*H2313,2)</f>
        <v>0</v>
      </c>
      <c r="K2313" s="285" t="s">
        <v>21</v>
      </c>
      <c r="L2313" s="290"/>
      <c r="M2313" s="291" t="s">
        <v>21</v>
      </c>
      <c r="N2313" s="292" t="s">
        <v>47</v>
      </c>
      <c r="O2313" s="48"/>
      <c r="P2313" s="245">
        <f>O2313*H2313</f>
        <v>0</v>
      </c>
      <c r="Q2313" s="245">
        <v>0.016</v>
      </c>
      <c r="R2313" s="245">
        <f>Q2313*H2313</f>
        <v>0.016</v>
      </c>
      <c r="S2313" s="245">
        <v>0</v>
      </c>
      <c r="T2313" s="246">
        <f>S2313*H2313</f>
        <v>0</v>
      </c>
      <c r="AR2313" s="25" t="s">
        <v>386</v>
      </c>
      <c r="AT2313" s="25" t="s">
        <v>303</v>
      </c>
      <c r="AU2313" s="25" t="s">
        <v>85</v>
      </c>
      <c r="AY2313" s="25" t="s">
        <v>184</v>
      </c>
      <c r="BE2313" s="247">
        <f>IF(N2313="základní",J2313,0)</f>
        <v>0</v>
      </c>
      <c r="BF2313" s="247">
        <f>IF(N2313="snížená",J2313,0)</f>
        <v>0</v>
      </c>
      <c r="BG2313" s="247">
        <f>IF(N2313="zákl. přenesená",J2313,0)</f>
        <v>0</v>
      </c>
      <c r="BH2313" s="247">
        <f>IF(N2313="sníž. přenesená",J2313,0)</f>
        <v>0</v>
      </c>
      <c r="BI2313" s="247">
        <f>IF(N2313="nulová",J2313,0)</f>
        <v>0</v>
      </c>
      <c r="BJ2313" s="25" t="s">
        <v>83</v>
      </c>
      <c r="BK2313" s="247">
        <f>ROUND(I2313*H2313,2)</f>
        <v>0</v>
      </c>
      <c r="BL2313" s="25" t="s">
        <v>284</v>
      </c>
      <c r="BM2313" s="25" t="s">
        <v>3174</v>
      </c>
    </row>
    <row r="2314" s="1" customFormat="1" ht="89.25" customHeight="1">
      <c r="B2314" s="47"/>
      <c r="C2314" s="283" t="s">
        <v>3175</v>
      </c>
      <c r="D2314" s="283" t="s">
        <v>303</v>
      </c>
      <c r="E2314" s="284" t="s">
        <v>3176</v>
      </c>
      <c r="F2314" s="285" t="s">
        <v>3177</v>
      </c>
      <c r="G2314" s="286" t="s">
        <v>189</v>
      </c>
      <c r="H2314" s="287">
        <v>1</v>
      </c>
      <c r="I2314" s="288"/>
      <c r="J2314" s="289">
        <f>ROUND(I2314*H2314,2)</f>
        <v>0</v>
      </c>
      <c r="K2314" s="285" t="s">
        <v>21</v>
      </c>
      <c r="L2314" s="290"/>
      <c r="M2314" s="291" t="s">
        <v>21</v>
      </c>
      <c r="N2314" s="292" t="s">
        <v>47</v>
      </c>
      <c r="O2314" s="48"/>
      <c r="P2314" s="245">
        <f>O2314*H2314</f>
        <v>0</v>
      </c>
      <c r="Q2314" s="245">
        <v>0.017999999999999999</v>
      </c>
      <c r="R2314" s="245">
        <f>Q2314*H2314</f>
        <v>0.017999999999999999</v>
      </c>
      <c r="S2314" s="245">
        <v>0</v>
      </c>
      <c r="T2314" s="246">
        <f>S2314*H2314</f>
        <v>0</v>
      </c>
      <c r="AR2314" s="25" t="s">
        <v>386</v>
      </c>
      <c r="AT2314" s="25" t="s">
        <v>303</v>
      </c>
      <c r="AU2314" s="25" t="s">
        <v>85</v>
      </c>
      <c r="AY2314" s="25" t="s">
        <v>184</v>
      </c>
      <c r="BE2314" s="247">
        <f>IF(N2314="základní",J2314,0)</f>
        <v>0</v>
      </c>
      <c r="BF2314" s="247">
        <f>IF(N2314="snížená",J2314,0)</f>
        <v>0</v>
      </c>
      <c r="BG2314" s="247">
        <f>IF(N2314="zákl. přenesená",J2314,0)</f>
        <v>0</v>
      </c>
      <c r="BH2314" s="247">
        <f>IF(N2314="sníž. přenesená",J2314,0)</f>
        <v>0</v>
      </c>
      <c r="BI2314" s="247">
        <f>IF(N2314="nulová",J2314,0)</f>
        <v>0</v>
      </c>
      <c r="BJ2314" s="25" t="s">
        <v>83</v>
      </c>
      <c r="BK2314" s="247">
        <f>ROUND(I2314*H2314,2)</f>
        <v>0</v>
      </c>
      <c r="BL2314" s="25" t="s">
        <v>284</v>
      </c>
      <c r="BM2314" s="25" t="s">
        <v>3178</v>
      </c>
    </row>
    <row r="2315" s="1" customFormat="1" ht="89.25" customHeight="1">
      <c r="B2315" s="47"/>
      <c r="C2315" s="283" t="s">
        <v>3179</v>
      </c>
      <c r="D2315" s="283" t="s">
        <v>303</v>
      </c>
      <c r="E2315" s="284" t="s">
        <v>3180</v>
      </c>
      <c r="F2315" s="285" t="s">
        <v>3181</v>
      </c>
      <c r="G2315" s="286" t="s">
        <v>189</v>
      </c>
      <c r="H2315" s="287">
        <v>1</v>
      </c>
      <c r="I2315" s="288"/>
      <c r="J2315" s="289">
        <f>ROUND(I2315*H2315,2)</f>
        <v>0</v>
      </c>
      <c r="K2315" s="285" t="s">
        <v>21</v>
      </c>
      <c r="L2315" s="290"/>
      <c r="M2315" s="291" t="s">
        <v>21</v>
      </c>
      <c r="N2315" s="292" t="s">
        <v>47</v>
      </c>
      <c r="O2315" s="48"/>
      <c r="P2315" s="245">
        <f>O2315*H2315</f>
        <v>0</v>
      </c>
      <c r="Q2315" s="245">
        <v>0.02</v>
      </c>
      <c r="R2315" s="245">
        <f>Q2315*H2315</f>
        <v>0.02</v>
      </c>
      <c r="S2315" s="245">
        <v>0</v>
      </c>
      <c r="T2315" s="246">
        <f>S2315*H2315</f>
        <v>0</v>
      </c>
      <c r="AR2315" s="25" t="s">
        <v>386</v>
      </c>
      <c r="AT2315" s="25" t="s">
        <v>303</v>
      </c>
      <c r="AU2315" s="25" t="s">
        <v>85</v>
      </c>
      <c r="AY2315" s="25" t="s">
        <v>184</v>
      </c>
      <c r="BE2315" s="247">
        <f>IF(N2315="základní",J2315,0)</f>
        <v>0</v>
      </c>
      <c r="BF2315" s="247">
        <f>IF(N2315="snížená",J2315,0)</f>
        <v>0</v>
      </c>
      <c r="BG2315" s="247">
        <f>IF(N2315="zákl. přenesená",J2315,0)</f>
        <v>0</v>
      </c>
      <c r="BH2315" s="247">
        <f>IF(N2315="sníž. přenesená",J2315,0)</f>
        <v>0</v>
      </c>
      <c r="BI2315" s="247">
        <f>IF(N2315="nulová",J2315,0)</f>
        <v>0</v>
      </c>
      <c r="BJ2315" s="25" t="s">
        <v>83</v>
      </c>
      <c r="BK2315" s="247">
        <f>ROUND(I2315*H2315,2)</f>
        <v>0</v>
      </c>
      <c r="BL2315" s="25" t="s">
        <v>284</v>
      </c>
      <c r="BM2315" s="25" t="s">
        <v>3182</v>
      </c>
    </row>
    <row r="2316" s="1" customFormat="1" ht="89.25" customHeight="1">
      <c r="B2316" s="47"/>
      <c r="C2316" s="283" t="s">
        <v>3183</v>
      </c>
      <c r="D2316" s="283" t="s">
        <v>303</v>
      </c>
      <c r="E2316" s="284" t="s">
        <v>3184</v>
      </c>
      <c r="F2316" s="285" t="s">
        <v>3185</v>
      </c>
      <c r="G2316" s="286" t="s">
        <v>189</v>
      </c>
      <c r="H2316" s="287">
        <v>1</v>
      </c>
      <c r="I2316" s="288"/>
      <c r="J2316" s="289">
        <f>ROUND(I2316*H2316,2)</f>
        <v>0</v>
      </c>
      <c r="K2316" s="285" t="s">
        <v>21</v>
      </c>
      <c r="L2316" s="290"/>
      <c r="M2316" s="291" t="s">
        <v>21</v>
      </c>
      <c r="N2316" s="292" t="s">
        <v>47</v>
      </c>
      <c r="O2316" s="48"/>
      <c r="P2316" s="245">
        <f>O2316*H2316</f>
        <v>0</v>
      </c>
      <c r="Q2316" s="245">
        <v>0.017999999999999999</v>
      </c>
      <c r="R2316" s="245">
        <f>Q2316*H2316</f>
        <v>0.017999999999999999</v>
      </c>
      <c r="S2316" s="245">
        <v>0</v>
      </c>
      <c r="T2316" s="246">
        <f>S2316*H2316</f>
        <v>0</v>
      </c>
      <c r="AR2316" s="25" t="s">
        <v>386</v>
      </c>
      <c r="AT2316" s="25" t="s">
        <v>303</v>
      </c>
      <c r="AU2316" s="25" t="s">
        <v>85</v>
      </c>
      <c r="AY2316" s="25" t="s">
        <v>184</v>
      </c>
      <c r="BE2316" s="247">
        <f>IF(N2316="základní",J2316,0)</f>
        <v>0</v>
      </c>
      <c r="BF2316" s="247">
        <f>IF(N2316="snížená",J2316,0)</f>
        <v>0</v>
      </c>
      <c r="BG2316" s="247">
        <f>IF(N2316="zákl. přenesená",J2316,0)</f>
        <v>0</v>
      </c>
      <c r="BH2316" s="247">
        <f>IF(N2316="sníž. přenesená",J2316,0)</f>
        <v>0</v>
      </c>
      <c r="BI2316" s="247">
        <f>IF(N2316="nulová",J2316,0)</f>
        <v>0</v>
      </c>
      <c r="BJ2316" s="25" t="s">
        <v>83</v>
      </c>
      <c r="BK2316" s="247">
        <f>ROUND(I2316*H2316,2)</f>
        <v>0</v>
      </c>
      <c r="BL2316" s="25" t="s">
        <v>284</v>
      </c>
      <c r="BM2316" s="25" t="s">
        <v>3186</v>
      </c>
    </row>
    <row r="2317" s="1" customFormat="1" ht="89.25" customHeight="1">
      <c r="B2317" s="47"/>
      <c r="C2317" s="283" t="s">
        <v>3187</v>
      </c>
      <c r="D2317" s="283" t="s">
        <v>303</v>
      </c>
      <c r="E2317" s="284" t="s">
        <v>3188</v>
      </c>
      <c r="F2317" s="285" t="s">
        <v>3189</v>
      </c>
      <c r="G2317" s="286" t="s">
        <v>189</v>
      </c>
      <c r="H2317" s="287">
        <v>1</v>
      </c>
      <c r="I2317" s="288"/>
      <c r="J2317" s="289">
        <f>ROUND(I2317*H2317,2)</f>
        <v>0</v>
      </c>
      <c r="K2317" s="285" t="s">
        <v>21</v>
      </c>
      <c r="L2317" s="290"/>
      <c r="M2317" s="291" t="s">
        <v>21</v>
      </c>
      <c r="N2317" s="292" t="s">
        <v>47</v>
      </c>
      <c r="O2317" s="48"/>
      <c r="P2317" s="245">
        <f>O2317*H2317</f>
        <v>0</v>
      </c>
      <c r="Q2317" s="245">
        <v>0.017999999999999999</v>
      </c>
      <c r="R2317" s="245">
        <f>Q2317*H2317</f>
        <v>0.017999999999999999</v>
      </c>
      <c r="S2317" s="245">
        <v>0</v>
      </c>
      <c r="T2317" s="246">
        <f>S2317*H2317</f>
        <v>0</v>
      </c>
      <c r="AR2317" s="25" t="s">
        <v>386</v>
      </c>
      <c r="AT2317" s="25" t="s">
        <v>303</v>
      </c>
      <c r="AU2317" s="25" t="s">
        <v>85</v>
      </c>
      <c r="AY2317" s="25" t="s">
        <v>184</v>
      </c>
      <c r="BE2317" s="247">
        <f>IF(N2317="základní",J2317,0)</f>
        <v>0</v>
      </c>
      <c r="BF2317" s="247">
        <f>IF(N2317="snížená",J2317,0)</f>
        <v>0</v>
      </c>
      <c r="BG2317" s="247">
        <f>IF(N2317="zákl. přenesená",J2317,0)</f>
        <v>0</v>
      </c>
      <c r="BH2317" s="247">
        <f>IF(N2317="sníž. přenesená",J2317,0)</f>
        <v>0</v>
      </c>
      <c r="BI2317" s="247">
        <f>IF(N2317="nulová",J2317,0)</f>
        <v>0</v>
      </c>
      <c r="BJ2317" s="25" t="s">
        <v>83</v>
      </c>
      <c r="BK2317" s="247">
        <f>ROUND(I2317*H2317,2)</f>
        <v>0</v>
      </c>
      <c r="BL2317" s="25" t="s">
        <v>284</v>
      </c>
      <c r="BM2317" s="25" t="s">
        <v>3190</v>
      </c>
    </row>
    <row r="2318" s="1" customFormat="1" ht="38.25" customHeight="1">
      <c r="B2318" s="47"/>
      <c r="C2318" s="236" t="s">
        <v>3191</v>
      </c>
      <c r="D2318" s="236" t="s">
        <v>186</v>
      </c>
      <c r="E2318" s="237" t="s">
        <v>3192</v>
      </c>
      <c r="F2318" s="238" t="s">
        <v>3193</v>
      </c>
      <c r="G2318" s="239" t="s">
        <v>189</v>
      </c>
      <c r="H2318" s="240">
        <v>2</v>
      </c>
      <c r="I2318" s="241"/>
      <c r="J2318" s="242">
        <f>ROUND(I2318*H2318,2)</f>
        <v>0</v>
      </c>
      <c r="K2318" s="238" t="s">
        <v>190</v>
      </c>
      <c r="L2318" s="73"/>
      <c r="M2318" s="243" t="s">
        <v>21</v>
      </c>
      <c r="N2318" s="244" t="s">
        <v>47</v>
      </c>
      <c r="O2318" s="48"/>
      <c r="P2318" s="245">
        <f>O2318*H2318</f>
        <v>0</v>
      </c>
      <c r="Q2318" s="245">
        <v>0</v>
      </c>
      <c r="R2318" s="245">
        <f>Q2318*H2318</f>
        <v>0</v>
      </c>
      <c r="S2318" s="245">
        <v>0</v>
      </c>
      <c r="T2318" s="246">
        <f>S2318*H2318</f>
        <v>0</v>
      </c>
      <c r="AR2318" s="25" t="s">
        <v>284</v>
      </c>
      <c r="AT2318" s="25" t="s">
        <v>186</v>
      </c>
      <c r="AU2318" s="25" t="s">
        <v>85</v>
      </c>
      <c r="AY2318" s="25" t="s">
        <v>184</v>
      </c>
      <c r="BE2318" s="247">
        <f>IF(N2318="základní",J2318,0)</f>
        <v>0</v>
      </c>
      <c r="BF2318" s="247">
        <f>IF(N2318="snížená",J2318,0)</f>
        <v>0</v>
      </c>
      <c r="BG2318" s="247">
        <f>IF(N2318="zákl. přenesená",J2318,0)</f>
        <v>0</v>
      </c>
      <c r="BH2318" s="247">
        <f>IF(N2318="sníž. přenesená",J2318,0)</f>
        <v>0</v>
      </c>
      <c r="BI2318" s="247">
        <f>IF(N2318="nulová",J2318,0)</f>
        <v>0</v>
      </c>
      <c r="BJ2318" s="25" t="s">
        <v>83</v>
      </c>
      <c r="BK2318" s="247">
        <f>ROUND(I2318*H2318,2)</f>
        <v>0</v>
      </c>
      <c r="BL2318" s="25" t="s">
        <v>284</v>
      </c>
      <c r="BM2318" s="25" t="s">
        <v>3194</v>
      </c>
    </row>
    <row r="2319" s="1" customFormat="1">
      <c r="B2319" s="47"/>
      <c r="C2319" s="75"/>
      <c r="D2319" s="248" t="s">
        <v>193</v>
      </c>
      <c r="E2319" s="75"/>
      <c r="F2319" s="249" t="s">
        <v>3065</v>
      </c>
      <c r="G2319" s="75"/>
      <c r="H2319" s="75"/>
      <c r="I2319" s="204"/>
      <c r="J2319" s="75"/>
      <c r="K2319" s="75"/>
      <c r="L2319" s="73"/>
      <c r="M2319" s="250"/>
      <c r="N2319" s="48"/>
      <c r="O2319" s="48"/>
      <c r="P2319" s="48"/>
      <c r="Q2319" s="48"/>
      <c r="R2319" s="48"/>
      <c r="S2319" s="48"/>
      <c r="T2319" s="96"/>
      <c r="AT2319" s="25" t="s">
        <v>193</v>
      </c>
      <c r="AU2319" s="25" t="s">
        <v>85</v>
      </c>
    </row>
    <row r="2320" s="13" customFormat="1">
      <c r="B2320" s="262"/>
      <c r="C2320" s="263"/>
      <c r="D2320" s="248" t="s">
        <v>195</v>
      </c>
      <c r="E2320" s="264" t="s">
        <v>21</v>
      </c>
      <c r="F2320" s="265" t="s">
        <v>209</v>
      </c>
      <c r="G2320" s="263"/>
      <c r="H2320" s="264" t="s">
        <v>21</v>
      </c>
      <c r="I2320" s="266"/>
      <c r="J2320" s="263"/>
      <c r="K2320" s="263"/>
      <c r="L2320" s="267"/>
      <c r="M2320" s="268"/>
      <c r="N2320" s="269"/>
      <c r="O2320" s="269"/>
      <c r="P2320" s="269"/>
      <c r="Q2320" s="269"/>
      <c r="R2320" s="269"/>
      <c r="S2320" s="269"/>
      <c r="T2320" s="270"/>
      <c r="AT2320" s="271" t="s">
        <v>195</v>
      </c>
      <c r="AU2320" s="271" t="s">
        <v>85</v>
      </c>
      <c r="AV2320" s="13" t="s">
        <v>83</v>
      </c>
      <c r="AW2320" s="13" t="s">
        <v>39</v>
      </c>
      <c r="AX2320" s="13" t="s">
        <v>76</v>
      </c>
      <c r="AY2320" s="271" t="s">
        <v>184</v>
      </c>
    </row>
    <row r="2321" s="12" customFormat="1">
      <c r="B2321" s="251"/>
      <c r="C2321" s="252"/>
      <c r="D2321" s="248" t="s">
        <v>195</v>
      </c>
      <c r="E2321" s="253" t="s">
        <v>21</v>
      </c>
      <c r="F2321" s="254" t="s">
        <v>3195</v>
      </c>
      <c r="G2321" s="252"/>
      <c r="H2321" s="255">
        <v>1</v>
      </c>
      <c r="I2321" s="256"/>
      <c r="J2321" s="252"/>
      <c r="K2321" s="252"/>
      <c r="L2321" s="257"/>
      <c r="M2321" s="258"/>
      <c r="N2321" s="259"/>
      <c r="O2321" s="259"/>
      <c r="P2321" s="259"/>
      <c r="Q2321" s="259"/>
      <c r="R2321" s="259"/>
      <c r="S2321" s="259"/>
      <c r="T2321" s="260"/>
      <c r="AT2321" s="261" t="s">
        <v>195</v>
      </c>
      <c r="AU2321" s="261" t="s">
        <v>85</v>
      </c>
      <c r="AV2321" s="12" t="s">
        <v>85</v>
      </c>
      <c r="AW2321" s="12" t="s">
        <v>39</v>
      </c>
      <c r="AX2321" s="12" t="s">
        <v>76</v>
      </c>
      <c r="AY2321" s="261" t="s">
        <v>184</v>
      </c>
    </row>
    <row r="2322" s="12" customFormat="1">
      <c r="B2322" s="251"/>
      <c r="C2322" s="252"/>
      <c r="D2322" s="248" t="s">
        <v>195</v>
      </c>
      <c r="E2322" s="253" t="s">
        <v>21</v>
      </c>
      <c r="F2322" s="254" t="s">
        <v>3196</v>
      </c>
      <c r="G2322" s="252"/>
      <c r="H2322" s="255">
        <v>1</v>
      </c>
      <c r="I2322" s="256"/>
      <c r="J2322" s="252"/>
      <c r="K2322" s="252"/>
      <c r="L2322" s="257"/>
      <c r="M2322" s="258"/>
      <c r="N2322" s="259"/>
      <c r="O2322" s="259"/>
      <c r="P2322" s="259"/>
      <c r="Q2322" s="259"/>
      <c r="R2322" s="259"/>
      <c r="S2322" s="259"/>
      <c r="T2322" s="260"/>
      <c r="AT2322" s="261" t="s">
        <v>195</v>
      </c>
      <c r="AU2322" s="261" t="s">
        <v>85</v>
      </c>
      <c r="AV2322" s="12" t="s">
        <v>85</v>
      </c>
      <c r="AW2322" s="12" t="s">
        <v>39</v>
      </c>
      <c r="AX2322" s="12" t="s">
        <v>76</v>
      </c>
      <c r="AY2322" s="261" t="s">
        <v>184</v>
      </c>
    </row>
    <row r="2323" s="14" customFormat="1">
      <c r="B2323" s="272"/>
      <c r="C2323" s="273"/>
      <c r="D2323" s="248" t="s">
        <v>195</v>
      </c>
      <c r="E2323" s="274" t="s">
        <v>21</v>
      </c>
      <c r="F2323" s="275" t="s">
        <v>211</v>
      </c>
      <c r="G2323" s="273"/>
      <c r="H2323" s="276">
        <v>2</v>
      </c>
      <c r="I2323" s="277"/>
      <c r="J2323" s="273"/>
      <c r="K2323" s="273"/>
      <c r="L2323" s="278"/>
      <c r="M2323" s="279"/>
      <c r="N2323" s="280"/>
      <c r="O2323" s="280"/>
      <c r="P2323" s="280"/>
      <c r="Q2323" s="280"/>
      <c r="R2323" s="280"/>
      <c r="S2323" s="280"/>
      <c r="T2323" s="281"/>
      <c r="AT2323" s="282" t="s">
        <v>195</v>
      </c>
      <c r="AU2323" s="282" t="s">
        <v>85</v>
      </c>
      <c r="AV2323" s="14" t="s">
        <v>191</v>
      </c>
      <c r="AW2323" s="14" t="s">
        <v>39</v>
      </c>
      <c r="AX2323" s="14" t="s">
        <v>83</v>
      </c>
      <c r="AY2323" s="282" t="s">
        <v>184</v>
      </c>
    </row>
    <row r="2324" s="1" customFormat="1" ht="89.25" customHeight="1">
      <c r="B2324" s="47"/>
      <c r="C2324" s="283" t="s">
        <v>3197</v>
      </c>
      <c r="D2324" s="283" t="s">
        <v>303</v>
      </c>
      <c r="E2324" s="284" t="s">
        <v>3198</v>
      </c>
      <c r="F2324" s="285" t="s">
        <v>3199</v>
      </c>
      <c r="G2324" s="286" t="s">
        <v>189</v>
      </c>
      <c r="H2324" s="287">
        <v>1</v>
      </c>
      <c r="I2324" s="288"/>
      <c r="J2324" s="289">
        <f>ROUND(I2324*H2324,2)</f>
        <v>0</v>
      </c>
      <c r="K2324" s="285" t="s">
        <v>21</v>
      </c>
      <c r="L2324" s="290"/>
      <c r="M2324" s="291" t="s">
        <v>21</v>
      </c>
      <c r="N2324" s="292" t="s">
        <v>47</v>
      </c>
      <c r="O2324" s="48"/>
      <c r="P2324" s="245">
        <f>O2324*H2324</f>
        <v>0</v>
      </c>
      <c r="Q2324" s="245">
        <v>0.021999999999999999</v>
      </c>
      <c r="R2324" s="245">
        <f>Q2324*H2324</f>
        <v>0.021999999999999999</v>
      </c>
      <c r="S2324" s="245">
        <v>0</v>
      </c>
      <c r="T2324" s="246">
        <f>S2324*H2324</f>
        <v>0</v>
      </c>
      <c r="AR2324" s="25" t="s">
        <v>386</v>
      </c>
      <c r="AT2324" s="25" t="s">
        <v>303</v>
      </c>
      <c r="AU2324" s="25" t="s">
        <v>85</v>
      </c>
      <c r="AY2324" s="25" t="s">
        <v>184</v>
      </c>
      <c r="BE2324" s="247">
        <f>IF(N2324="základní",J2324,0)</f>
        <v>0</v>
      </c>
      <c r="BF2324" s="247">
        <f>IF(N2324="snížená",J2324,0)</f>
        <v>0</v>
      </c>
      <c r="BG2324" s="247">
        <f>IF(N2324="zákl. přenesená",J2324,0)</f>
        <v>0</v>
      </c>
      <c r="BH2324" s="247">
        <f>IF(N2324="sníž. přenesená",J2324,0)</f>
        <v>0</v>
      </c>
      <c r="BI2324" s="247">
        <f>IF(N2324="nulová",J2324,0)</f>
        <v>0</v>
      </c>
      <c r="BJ2324" s="25" t="s">
        <v>83</v>
      </c>
      <c r="BK2324" s="247">
        <f>ROUND(I2324*H2324,2)</f>
        <v>0</v>
      </c>
      <c r="BL2324" s="25" t="s">
        <v>284</v>
      </c>
      <c r="BM2324" s="25" t="s">
        <v>3200</v>
      </c>
    </row>
    <row r="2325" s="1" customFormat="1" ht="89.25" customHeight="1">
      <c r="B2325" s="47"/>
      <c r="C2325" s="283" t="s">
        <v>3201</v>
      </c>
      <c r="D2325" s="283" t="s">
        <v>303</v>
      </c>
      <c r="E2325" s="284" t="s">
        <v>3202</v>
      </c>
      <c r="F2325" s="285" t="s">
        <v>3203</v>
      </c>
      <c r="G2325" s="286" t="s">
        <v>189</v>
      </c>
      <c r="H2325" s="287">
        <v>1</v>
      </c>
      <c r="I2325" s="288"/>
      <c r="J2325" s="289">
        <f>ROUND(I2325*H2325,2)</f>
        <v>0</v>
      </c>
      <c r="K2325" s="285" t="s">
        <v>21</v>
      </c>
      <c r="L2325" s="290"/>
      <c r="M2325" s="291" t="s">
        <v>21</v>
      </c>
      <c r="N2325" s="292" t="s">
        <v>47</v>
      </c>
      <c r="O2325" s="48"/>
      <c r="P2325" s="245">
        <f>O2325*H2325</f>
        <v>0</v>
      </c>
      <c r="Q2325" s="245">
        <v>0.021999999999999999</v>
      </c>
      <c r="R2325" s="245">
        <f>Q2325*H2325</f>
        <v>0.021999999999999999</v>
      </c>
      <c r="S2325" s="245">
        <v>0</v>
      </c>
      <c r="T2325" s="246">
        <f>S2325*H2325</f>
        <v>0</v>
      </c>
      <c r="AR2325" s="25" t="s">
        <v>386</v>
      </c>
      <c r="AT2325" s="25" t="s">
        <v>303</v>
      </c>
      <c r="AU2325" s="25" t="s">
        <v>85</v>
      </c>
      <c r="AY2325" s="25" t="s">
        <v>184</v>
      </c>
      <c r="BE2325" s="247">
        <f>IF(N2325="základní",J2325,0)</f>
        <v>0</v>
      </c>
      <c r="BF2325" s="247">
        <f>IF(N2325="snížená",J2325,0)</f>
        <v>0</v>
      </c>
      <c r="BG2325" s="247">
        <f>IF(N2325="zákl. přenesená",J2325,0)</f>
        <v>0</v>
      </c>
      <c r="BH2325" s="247">
        <f>IF(N2325="sníž. přenesená",J2325,0)</f>
        <v>0</v>
      </c>
      <c r="BI2325" s="247">
        <f>IF(N2325="nulová",J2325,0)</f>
        <v>0</v>
      </c>
      <c r="BJ2325" s="25" t="s">
        <v>83</v>
      </c>
      <c r="BK2325" s="247">
        <f>ROUND(I2325*H2325,2)</f>
        <v>0</v>
      </c>
      <c r="BL2325" s="25" t="s">
        <v>284</v>
      </c>
      <c r="BM2325" s="25" t="s">
        <v>3204</v>
      </c>
    </row>
    <row r="2326" s="1" customFormat="1" ht="25.5" customHeight="1">
      <c r="B2326" s="47"/>
      <c r="C2326" s="236" t="s">
        <v>3205</v>
      </c>
      <c r="D2326" s="236" t="s">
        <v>186</v>
      </c>
      <c r="E2326" s="237" t="s">
        <v>3206</v>
      </c>
      <c r="F2326" s="238" t="s">
        <v>3207</v>
      </c>
      <c r="G2326" s="239" t="s">
        <v>189</v>
      </c>
      <c r="H2326" s="240">
        <v>2</v>
      </c>
      <c r="I2326" s="241"/>
      <c r="J2326" s="242">
        <f>ROUND(I2326*H2326,2)</f>
        <v>0</v>
      </c>
      <c r="K2326" s="238" t="s">
        <v>190</v>
      </c>
      <c r="L2326" s="73"/>
      <c r="M2326" s="243" t="s">
        <v>21</v>
      </c>
      <c r="N2326" s="244" t="s">
        <v>47</v>
      </c>
      <c r="O2326" s="48"/>
      <c r="P2326" s="245">
        <f>O2326*H2326</f>
        <v>0</v>
      </c>
      <c r="Q2326" s="245">
        <v>0</v>
      </c>
      <c r="R2326" s="245">
        <f>Q2326*H2326</f>
        <v>0</v>
      </c>
      <c r="S2326" s="245">
        <v>0</v>
      </c>
      <c r="T2326" s="246">
        <f>S2326*H2326</f>
        <v>0</v>
      </c>
      <c r="AR2326" s="25" t="s">
        <v>284</v>
      </c>
      <c r="AT2326" s="25" t="s">
        <v>186</v>
      </c>
      <c r="AU2326" s="25" t="s">
        <v>85</v>
      </c>
      <c r="AY2326" s="25" t="s">
        <v>184</v>
      </c>
      <c r="BE2326" s="247">
        <f>IF(N2326="základní",J2326,0)</f>
        <v>0</v>
      </c>
      <c r="BF2326" s="247">
        <f>IF(N2326="snížená",J2326,0)</f>
        <v>0</v>
      </c>
      <c r="BG2326" s="247">
        <f>IF(N2326="zákl. přenesená",J2326,0)</f>
        <v>0</v>
      </c>
      <c r="BH2326" s="247">
        <f>IF(N2326="sníž. přenesená",J2326,0)</f>
        <v>0</v>
      </c>
      <c r="BI2326" s="247">
        <f>IF(N2326="nulová",J2326,0)</f>
        <v>0</v>
      </c>
      <c r="BJ2326" s="25" t="s">
        <v>83</v>
      </c>
      <c r="BK2326" s="247">
        <f>ROUND(I2326*H2326,2)</f>
        <v>0</v>
      </c>
      <c r="BL2326" s="25" t="s">
        <v>284</v>
      </c>
      <c r="BM2326" s="25" t="s">
        <v>3208</v>
      </c>
    </row>
    <row r="2327" s="1" customFormat="1">
      <c r="B2327" s="47"/>
      <c r="C2327" s="75"/>
      <c r="D2327" s="248" t="s">
        <v>193</v>
      </c>
      <c r="E2327" s="75"/>
      <c r="F2327" s="249" t="s">
        <v>3065</v>
      </c>
      <c r="G2327" s="75"/>
      <c r="H2327" s="75"/>
      <c r="I2327" s="204"/>
      <c r="J2327" s="75"/>
      <c r="K2327" s="75"/>
      <c r="L2327" s="73"/>
      <c r="M2327" s="250"/>
      <c r="N2327" s="48"/>
      <c r="O2327" s="48"/>
      <c r="P2327" s="48"/>
      <c r="Q2327" s="48"/>
      <c r="R2327" s="48"/>
      <c r="S2327" s="48"/>
      <c r="T2327" s="96"/>
      <c r="AT2327" s="25" t="s">
        <v>193</v>
      </c>
      <c r="AU2327" s="25" t="s">
        <v>85</v>
      </c>
    </row>
    <row r="2328" s="13" customFormat="1">
      <c r="B2328" s="262"/>
      <c r="C2328" s="263"/>
      <c r="D2328" s="248" t="s">
        <v>195</v>
      </c>
      <c r="E2328" s="264" t="s">
        <v>21</v>
      </c>
      <c r="F2328" s="265" t="s">
        <v>209</v>
      </c>
      <c r="G2328" s="263"/>
      <c r="H2328" s="264" t="s">
        <v>21</v>
      </c>
      <c r="I2328" s="266"/>
      <c r="J2328" s="263"/>
      <c r="K2328" s="263"/>
      <c r="L2328" s="267"/>
      <c r="M2328" s="268"/>
      <c r="N2328" s="269"/>
      <c r="O2328" s="269"/>
      <c r="P2328" s="269"/>
      <c r="Q2328" s="269"/>
      <c r="R2328" s="269"/>
      <c r="S2328" s="269"/>
      <c r="T2328" s="270"/>
      <c r="AT2328" s="271" t="s">
        <v>195</v>
      </c>
      <c r="AU2328" s="271" t="s">
        <v>85</v>
      </c>
      <c r="AV2328" s="13" t="s">
        <v>83</v>
      </c>
      <c r="AW2328" s="13" t="s">
        <v>39</v>
      </c>
      <c r="AX2328" s="13" t="s">
        <v>76</v>
      </c>
      <c r="AY2328" s="271" t="s">
        <v>184</v>
      </c>
    </row>
    <row r="2329" s="12" customFormat="1">
      <c r="B2329" s="251"/>
      <c r="C2329" s="252"/>
      <c r="D2329" s="248" t="s">
        <v>195</v>
      </c>
      <c r="E2329" s="253" t="s">
        <v>21</v>
      </c>
      <c r="F2329" s="254" t="s">
        <v>3209</v>
      </c>
      <c r="G2329" s="252"/>
      <c r="H2329" s="255">
        <v>1</v>
      </c>
      <c r="I2329" s="256"/>
      <c r="J2329" s="252"/>
      <c r="K2329" s="252"/>
      <c r="L2329" s="257"/>
      <c r="M2329" s="258"/>
      <c r="N2329" s="259"/>
      <c r="O2329" s="259"/>
      <c r="P2329" s="259"/>
      <c r="Q2329" s="259"/>
      <c r="R2329" s="259"/>
      <c r="S2329" s="259"/>
      <c r="T2329" s="260"/>
      <c r="AT2329" s="261" t="s">
        <v>195</v>
      </c>
      <c r="AU2329" s="261" t="s">
        <v>85</v>
      </c>
      <c r="AV2329" s="12" t="s">
        <v>85</v>
      </c>
      <c r="AW2329" s="12" t="s">
        <v>39</v>
      </c>
      <c r="AX2329" s="12" t="s">
        <v>76</v>
      </c>
      <c r="AY2329" s="261" t="s">
        <v>184</v>
      </c>
    </row>
    <row r="2330" s="13" customFormat="1">
      <c r="B2330" s="262"/>
      <c r="C2330" s="263"/>
      <c r="D2330" s="248" t="s">
        <v>195</v>
      </c>
      <c r="E2330" s="264" t="s">
        <v>21</v>
      </c>
      <c r="F2330" s="265" t="s">
        <v>409</v>
      </c>
      <c r="G2330" s="263"/>
      <c r="H2330" s="264" t="s">
        <v>21</v>
      </c>
      <c r="I2330" s="266"/>
      <c r="J2330" s="263"/>
      <c r="K2330" s="263"/>
      <c r="L2330" s="267"/>
      <c r="M2330" s="268"/>
      <c r="N2330" s="269"/>
      <c r="O2330" s="269"/>
      <c r="P2330" s="269"/>
      <c r="Q2330" s="269"/>
      <c r="R2330" s="269"/>
      <c r="S2330" s="269"/>
      <c r="T2330" s="270"/>
      <c r="AT2330" s="271" t="s">
        <v>195</v>
      </c>
      <c r="AU2330" s="271" t="s">
        <v>85</v>
      </c>
      <c r="AV2330" s="13" t="s">
        <v>83</v>
      </c>
      <c r="AW2330" s="13" t="s">
        <v>39</v>
      </c>
      <c r="AX2330" s="13" t="s">
        <v>76</v>
      </c>
      <c r="AY2330" s="271" t="s">
        <v>184</v>
      </c>
    </row>
    <row r="2331" s="12" customFormat="1">
      <c r="B2331" s="251"/>
      <c r="C2331" s="252"/>
      <c r="D2331" s="248" t="s">
        <v>195</v>
      </c>
      <c r="E2331" s="253" t="s">
        <v>21</v>
      </c>
      <c r="F2331" s="254" t="s">
        <v>3210</v>
      </c>
      <c r="G2331" s="252"/>
      <c r="H2331" s="255">
        <v>1</v>
      </c>
      <c r="I2331" s="256"/>
      <c r="J2331" s="252"/>
      <c r="K2331" s="252"/>
      <c r="L2331" s="257"/>
      <c r="M2331" s="258"/>
      <c r="N2331" s="259"/>
      <c r="O2331" s="259"/>
      <c r="P2331" s="259"/>
      <c r="Q2331" s="259"/>
      <c r="R2331" s="259"/>
      <c r="S2331" s="259"/>
      <c r="T2331" s="260"/>
      <c r="AT2331" s="261" t="s">
        <v>195</v>
      </c>
      <c r="AU2331" s="261" t="s">
        <v>85</v>
      </c>
      <c r="AV2331" s="12" t="s">
        <v>85</v>
      </c>
      <c r="AW2331" s="12" t="s">
        <v>39</v>
      </c>
      <c r="AX2331" s="12" t="s">
        <v>76</v>
      </c>
      <c r="AY2331" s="261" t="s">
        <v>184</v>
      </c>
    </row>
    <row r="2332" s="14" customFormat="1">
      <c r="B2332" s="272"/>
      <c r="C2332" s="273"/>
      <c r="D2332" s="248" t="s">
        <v>195</v>
      </c>
      <c r="E2332" s="274" t="s">
        <v>21</v>
      </c>
      <c r="F2332" s="275" t="s">
        <v>211</v>
      </c>
      <c r="G2332" s="273"/>
      <c r="H2332" s="276">
        <v>2</v>
      </c>
      <c r="I2332" s="277"/>
      <c r="J2332" s="273"/>
      <c r="K2332" s="273"/>
      <c r="L2332" s="278"/>
      <c r="M2332" s="279"/>
      <c r="N2332" s="280"/>
      <c r="O2332" s="280"/>
      <c r="P2332" s="280"/>
      <c r="Q2332" s="280"/>
      <c r="R2332" s="280"/>
      <c r="S2332" s="280"/>
      <c r="T2332" s="281"/>
      <c r="AT2332" s="282" t="s">
        <v>195</v>
      </c>
      <c r="AU2332" s="282" t="s">
        <v>85</v>
      </c>
      <c r="AV2332" s="14" t="s">
        <v>191</v>
      </c>
      <c r="AW2332" s="14" t="s">
        <v>39</v>
      </c>
      <c r="AX2332" s="14" t="s">
        <v>83</v>
      </c>
      <c r="AY2332" s="282" t="s">
        <v>184</v>
      </c>
    </row>
    <row r="2333" s="1" customFormat="1" ht="89.25" customHeight="1">
      <c r="B2333" s="47"/>
      <c r="C2333" s="283" t="s">
        <v>3211</v>
      </c>
      <c r="D2333" s="283" t="s">
        <v>303</v>
      </c>
      <c r="E2333" s="284" t="s">
        <v>3212</v>
      </c>
      <c r="F2333" s="285" t="s">
        <v>3213</v>
      </c>
      <c r="G2333" s="286" t="s">
        <v>189</v>
      </c>
      <c r="H2333" s="287">
        <v>1</v>
      </c>
      <c r="I2333" s="288"/>
      <c r="J2333" s="289">
        <f>ROUND(I2333*H2333,2)</f>
        <v>0</v>
      </c>
      <c r="K2333" s="285" t="s">
        <v>21</v>
      </c>
      <c r="L2333" s="290"/>
      <c r="M2333" s="291" t="s">
        <v>21</v>
      </c>
      <c r="N2333" s="292" t="s">
        <v>47</v>
      </c>
      <c r="O2333" s="48"/>
      <c r="P2333" s="245">
        <f>O2333*H2333</f>
        <v>0</v>
      </c>
      <c r="Q2333" s="245">
        <v>0.040000000000000001</v>
      </c>
      <c r="R2333" s="245">
        <f>Q2333*H2333</f>
        <v>0.040000000000000001</v>
      </c>
      <c r="S2333" s="245">
        <v>0</v>
      </c>
      <c r="T2333" s="246">
        <f>S2333*H2333</f>
        <v>0</v>
      </c>
      <c r="AR2333" s="25" t="s">
        <v>386</v>
      </c>
      <c r="AT2333" s="25" t="s">
        <v>303</v>
      </c>
      <c r="AU2333" s="25" t="s">
        <v>85</v>
      </c>
      <c r="AY2333" s="25" t="s">
        <v>184</v>
      </c>
      <c r="BE2333" s="247">
        <f>IF(N2333="základní",J2333,0)</f>
        <v>0</v>
      </c>
      <c r="BF2333" s="247">
        <f>IF(N2333="snížená",J2333,0)</f>
        <v>0</v>
      </c>
      <c r="BG2333" s="247">
        <f>IF(N2333="zákl. přenesená",J2333,0)</f>
        <v>0</v>
      </c>
      <c r="BH2333" s="247">
        <f>IF(N2333="sníž. přenesená",J2333,0)</f>
        <v>0</v>
      </c>
      <c r="BI2333" s="247">
        <f>IF(N2333="nulová",J2333,0)</f>
        <v>0</v>
      </c>
      <c r="BJ2333" s="25" t="s">
        <v>83</v>
      </c>
      <c r="BK2333" s="247">
        <f>ROUND(I2333*H2333,2)</f>
        <v>0</v>
      </c>
      <c r="BL2333" s="25" t="s">
        <v>284</v>
      </c>
      <c r="BM2333" s="25" t="s">
        <v>3214</v>
      </c>
    </row>
    <row r="2334" s="1" customFormat="1" ht="89.25" customHeight="1">
      <c r="B2334" s="47"/>
      <c r="C2334" s="283" t="s">
        <v>3215</v>
      </c>
      <c r="D2334" s="283" t="s">
        <v>303</v>
      </c>
      <c r="E2334" s="284" t="s">
        <v>3216</v>
      </c>
      <c r="F2334" s="285" t="s">
        <v>3217</v>
      </c>
      <c r="G2334" s="286" t="s">
        <v>189</v>
      </c>
      <c r="H2334" s="287">
        <v>1</v>
      </c>
      <c r="I2334" s="288"/>
      <c r="J2334" s="289">
        <f>ROUND(I2334*H2334,2)</f>
        <v>0</v>
      </c>
      <c r="K2334" s="285" t="s">
        <v>21</v>
      </c>
      <c r="L2334" s="290"/>
      <c r="M2334" s="291" t="s">
        <v>21</v>
      </c>
      <c r="N2334" s="292" t="s">
        <v>47</v>
      </c>
      <c r="O2334" s="48"/>
      <c r="P2334" s="245">
        <f>O2334*H2334</f>
        <v>0</v>
      </c>
      <c r="Q2334" s="245">
        <v>0.037999999999999999</v>
      </c>
      <c r="R2334" s="245">
        <f>Q2334*H2334</f>
        <v>0.037999999999999999</v>
      </c>
      <c r="S2334" s="245">
        <v>0</v>
      </c>
      <c r="T2334" s="246">
        <f>S2334*H2334</f>
        <v>0</v>
      </c>
      <c r="AR2334" s="25" t="s">
        <v>386</v>
      </c>
      <c r="AT2334" s="25" t="s">
        <v>303</v>
      </c>
      <c r="AU2334" s="25" t="s">
        <v>85</v>
      </c>
      <c r="AY2334" s="25" t="s">
        <v>184</v>
      </c>
      <c r="BE2334" s="247">
        <f>IF(N2334="základní",J2334,0)</f>
        <v>0</v>
      </c>
      <c r="BF2334" s="247">
        <f>IF(N2334="snížená",J2334,0)</f>
        <v>0</v>
      </c>
      <c r="BG2334" s="247">
        <f>IF(N2334="zákl. přenesená",J2334,0)</f>
        <v>0</v>
      </c>
      <c r="BH2334" s="247">
        <f>IF(N2334="sníž. přenesená",J2334,0)</f>
        <v>0</v>
      </c>
      <c r="BI2334" s="247">
        <f>IF(N2334="nulová",J2334,0)</f>
        <v>0</v>
      </c>
      <c r="BJ2334" s="25" t="s">
        <v>83</v>
      </c>
      <c r="BK2334" s="247">
        <f>ROUND(I2334*H2334,2)</f>
        <v>0</v>
      </c>
      <c r="BL2334" s="25" t="s">
        <v>284</v>
      </c>
      <c r="BM2334" s="25" t="s">
        <v>3218</v>
      </c>
    </row>
    <row r="2335" s="1" customFormat="1" ht="25.5" customHeight="1">
      <c r="B2335" s="47"/>
      <c r="C2335" s="236" t="s">
        <v>3219</v>
      </c>
      <c r="D2335" s="236" t="s">
        <v>186</v>
      </c>
      <c r="E2335" s="237" t="s">
        <v>3220</v>
      </c>
      <c r="F2335" s="238" t="s">
        <v>3221</v>
      </c>
      <c r="G2335" s="239" t="s">
        <v>189</v>
      </c>
      <c r="H2335" s="240">
        <v>3</v>
      </c>
      <c r="I2335" s="241"/>
      <c r="J2335" s="242">
        <f>ROUND(I2335*H2335,2)</f>
        <v>0</v>
      </c>
      <c r="K2335" s="238" t="s">
        <v>190</v>
      </c>
      <c r="L2335" s="73"/>
      <c r="M2335" s="243" t="s">
        <v>21</v>
      </c>
      <c r="N2335" s="244" t="s">
        <v>47</v>
      </c>
      <c r="O2335" s="48"/>
      <c r="P2335" s="245">
        <f>O2335*H2335</f>
        <v>0</v>
      </c>
      <c r="Q2335" s="245">
        <v>0.00087000000000000001</v>
      </c>
      <c r="R2335" s="245">
        <f>Q2335*H2335</f>
        <v>0.0026099999999999999</v>
      </c>
      <c r="S2335" s="245">
        <v>0</v>
      </c>
      <c r="T2335" s="246">
        <f>S2335*H2335</f>
        <v>0</v>
      </c>
      <c r="AR2335" s="25" t="s">
        <v>284</v>
      </c>
      <c r="AT2335" s="25" t="s">
        <v>186</v>
      </c>
      <c r="AU2335" s="25" t="s">
        <v>85</v>
      </c>
      <c r="AY2335" s="25" t="s">
        <v>184</v>
      </c>
      <c r="BE2335" s="247">
        <f>IF(N2335="základní",J2335,0)</f>
        <v>0</v>
      </c>
      <c r="BF2335" s="247">
        <f>IF(N2335="snížená",J2335,0)</f>
        <v>0</v>
      </c>
      <c r="BG2335" s="247">
        <f>IF(N2335="zákl. přenesená",J2335,0)</f>
        <v>0</v>
      </c>
      <c r="BH2335" s="247">
        <f>IF(N2335="sníž. přenesená",J2335,0)</f>
        <v>0</v>
      </c>
      <c r="BI2335" s="247">
        <f>IF(N2335="nulová",J2335,0)</f>
        <v>0</v>
      </c>
      <c r="BJ2335" s="25" t="s">
        <v>83</v>
      </c>
      <c r="BK2335" s="247">
        <f>ROUND(I2335*H2335,2)</f>
        <v>0</v>
      </c>
      <c r="BL2335" s="25" t="s">
        <v>284</v>
      </c>
      <c r="BM2335" s="25" t="s">
        <v>3222</v>
      </c>
    </row>
    <row r="2336" s="1" customFormat="1">
      <c r="B2336" s="47"/>
      <c r="C2336" s="75"/>
      <c r="D2336" s="248" t="s">
        <v>193</v>
      </c>
      <c r="E2336" s="75"/>
      <c r="F2336" s="249" t="s">
        <v>3065</v>
      </c>
      <c r="G2336" s="75"/>
      <c r="H2336" s="75"/>
      <c r="I2336" s="204"/>
      <c r="J2336" s="75"/>
      <c r="K2336" s="75"/>
      <c r="L2336" s="73"/>
      <c r="M2336" s="250"/>
      <c r="N2336" s="48"/>
      <c r="O2336" s="48"/>
      <c r="P2336" s="48"/>
      <c r="Q2336" s="48"/>
      <c r="R2336" s="48"/>
      <c r="S2336" s="48"/>
      <c r="T2336" s="96"/>
      <c r="AT2336" s="25" t="s">
        <v>193</v>
      </c>
      <c r="AU2336" s="25" t="s">
        <v>85</v>
      </c>
    </row>
    <row r="2337" s="13" customFormat="1">
      <c r="B2337" s="262"/>
      <c r="C2337" s="263"/>
      <c r="D2337" s="248" t="s">
        <v>195</v>
      </c>
      <c r="E2337" s="264" t="s">
        <v>21</v>
      </c>
      <c r="F2337" s="265" t="s">
        <v>209</v>
      </c>
      <c r="G2337" s="263"/>
      <c r="H2337" s="264" t="s">
        <v>21</v>
      </c>
      <c r="I2337" s="266"/>
      <c r="J2337" s="263"/>
      <c r="K2337" s="263"/>
      <c r="L2337" s="267"/>
      <c r="M2337" s="268"/>
      <c r="N2337" s="269"/>
      <c r="O2337" s="269"/>
      <c r="P2337" s="269"/>
      <c r="Q2337" s="269"/>
      <c r="R2337" s="269"/>
      <c r="S2337" s="269"/>
      <c r="T2337" s="270"/>
      <c r="AT2337" s="271" t="s">
        <v>195</v>
      </c>
      <c r="AU2337" s="271" t="s">
        <v>85</v>
      </c>
      <c r="AV2337" s="13" t="s">
        <v>83</v>
      </c>
      <c r="AW2337" s="13" t="s">
        <v>39</v>
      </c>
      <c r="AX2337" s="13" t="s">
        <v>76</v>
      </c>
      <c r="AY2337" s="271" t="s">
        <v>184</v>
      </c>
    </row>
    <row r="2338" s="12" customFormat="1">
      <c r="B2338" s="251"/>
      <c r="C2338" s="252"/>
      <c r="D2338" s="248" t="s">
        <v>195</v>
      </c>
      <c r="E2338" s="253" t="s">
        <v>21</v>
      </c>
      <c r="F2338" s="254" t="s">
        <v>3223</v>
      </c>
      <c r="G2338" s="252"/>
      <c r="H2338" s="255">
        <v>1</v>
      </c>
      <c r="I2338" s="256"/>
      <c r="J2338" s="252"/>
      <c r="K2338" s="252"/>
      <c r="L2338" s="257"/>
      <c r="M2338" s="258"/>
      <c r="N2338" s="259"/>
      <c r="O2338" s="259"/>
      <c r="P2338" s="259"/>
      <c r="Q2338" s="259"/>
      <c r="R2338" s="259"/>
      <c r="S2338" s="259"/>
      <c r="T2338" s="260"/>
      <c r="AT2338" s="261" t="s">
        <v>195</v>
      </c>
      <c r="AU2338" s="261" t="s">
        <v>85</v>
      </c>
      <c r="AV2338" s="12" t="s">
        <v>85</v>
      </c>
      <c r="AW2338" s="12" t="s">
        <v>39</v>
      </c>
      <c r="AX2338" s="12" t="s">
        <v>76</v>
      </c>
      <c r="AY2338" s="261" t="s">
        <v>184</v>
      </c>
    </row>
    <row r="2339" s="12" customFormat="1">
      <c r="B2339" s="251"/>
      <c r="C2339" s="252"/>
      <c r="D2339" s="248" t="s">
        <v>195</v>
      </c>
      <c r="E2339" s="253" t="s">
        <v>21</v>
      </c>
      <c r="F2339" s="254" t="s">
        <v>3224</v>
      </c>
      <c r="G2339" s="252"/>
      <c r="H2339" s="255">
        <v>1</v>
      </c>
      <c r="I2339" s="256"/>
      <c r="J2339" s="252"/>
      <c r="K2339" s="252"/>
      <c r="L2339" s="257"/>
      <c r="M2339" s="258"/>
      <c r="N2339" s="259"/>
      <c r="O2339" s="259"/>
      <c r="P2339" s="259"/>
      <c r="Q2339" s="259"/>
      <c r="R2339" s="259"/>
      <c r="S2339" s="259"/>
      <c r="T2339" s="260"/>
      <c r="AT2339" s="261" t="s">
        <v>195</v>
      </c>
      <c r="AU2339" s="261" t="s">
        <v>85</v>
      </c>
      <c r="AV2339" s="12" t="s">
        <v>85</v>
      </c>
      <c r="AW2339" s="12" t="s">
        <v>39</v>
      </c>
      <c r="AX2339" s="12" t="s">
        <v>76</v>
      </c>
      <c r="AY2339" s="261" t="s">
        <v>184</v>
      </c>
    </row>
    <row r="2340" s="12" customFormat="1">
      <c r="B2340" s="251"/>
      <c r="C2340" s="252"/>
      <c r="D2340" s="248" t="s">
        <v>195</v>
      </c>
      <c r="E2340" s="253" t="s">
        <v>21</v>
      </c>
      <c r="F2340" s="254" t="s">
        <v>3225</v>
      </c>
      <c r="G2340" s="252"/>
      <c r="H2340" s="255">
        <v>1</v>
      </c>
      <c r="I2340" s="256"/>
      <c r="J2340" s="252"/>
      <c r="K2340" s="252"/>
      <c r="L2340" s="257"/>
      <c r="M2340" s="258"/>
      <c r="N2340" s="259"/>
      <c r="O2340" s="259"/>
      <c r="P2340" s="259"/>
      <c r="Q2340" s="259"/>
      <c r="R2340" s="259"/>
      <c r="S2340" s="259"/>
      <c r="T2340" s="260"/>
      <c r="AT2340" s="261" t="s">
        <v>195</v>
      </c>
      <c r="AU2340" s="261" t="s">
        <v>85</v>
      </c>
      <c r="AV2340" s="12" t="s">
        <v>85</v>
      </c>
      <c r="AW2340" s="12" t="s">
        <v>39</v>
      </c>
      <c r="AX2340" s="12" t="s">
        <v>76</v>
      </c>
      <c r="AY2340" s="261" t="s">
        <v>184</v>
      </c>
    </row>
    <row r="2341" s="14" customFormat="1">
      <c r="B2341" s="272"/>
      <c r="C2341" s="273"/>
      <c r="D2341" s="248" t="s">
        <v>195</v>
      </c>
      <c r="E2341" s="274" t="s">
        <v>21</v>
      </c>
      <c r="F2341" s="275" t="s">
        <v>211</v>
      </c>
      <c r="G2341" s="273"/>
      <c r="H2341" s="276">
        <v>3</v>
      </c>
      <c r="I2341" s="277"/>
      <c r="J2341" s="273"/>
      <c r="K2341" s="273"/>
      <c r="L2341" s="278"/>
      <c r="M2341" s="279"/>
      <c r="N2341" s="280"/>
      <c r="O2341" s="280"/>
      <c r="P2341" s="280"/>
      <c r="Q2341" s="280"/>
      <c r="R2341" s="280"/>
      <c r="S2341" s="280"/>
      <c r="T2341" s="281"/>
      <c r="AT2341" s="282" t="s">
        <v>195</v>
      </c>
      <c r="AU2341" s="282" t="s">
        <v>85</v>
      </c>
      <c r="AV2341" s="14" t="s">
        <v>191</v>
      </c>
      <c r="AW2341" s="14" t="s">
        <v>39</v>
      </c>
      <c r="AX2341" s="14" t="s">
        <v>83</v>
      </c>
      <c r="AY2341" s="282" t="s">
        <v>184</v>
      </c>
    </row>
    <row r="2342" s="1" customFormat="1" ht="63.75" customHeight="1">
      <c r="B2342" s="47"/>
      <c r="C2342" s="283" t="s">
        <v>3226</v>
      </c>
      <c r="D2342" s="283" t="s">
        <v>303</v>
      </c>
      <c r="E2342" s="284" t="s">
        <v>3227</v>
      </c>
      <c r="F2342" s="285" t="s">
        <v>3228</v>
      </c>
      <c r="G2342" s="286" t="s">
        <v>189</v>
      </c>
      <c r="H2342" s="287">
        <v>1</v>
      </c>
      <c r="I2342" s="288"/>
      <c r="J2342" s="289">
        <f>ROUND(I2342*H2342,2)</f>
        <v>0</v>
      </c>
      <c r="K2342" s="285" t="s">
        <v>21</v>
      </c>
      <c r="L2342" s="290"/>
      <c r="M2342" s="291" t="s">
        <v>21</v>
      </c>
      <c r="N2342" s="292" t="s">
        <v>47</v>
      </c>
      <c r="O2342" s="48"/>
      <c r="P2342" s="245">
        <f>O2342*H2342</f>
        <v>0</v>
      </c>
      <c r="Q2342" s="245">
        <v>0.048000000000000001</v>
      </c>
      <c r="R2342" s="245">
        <f>Q2342*H2342</f>
        <v>0.048000000000000001</v>
      </c>
      <c r="S2342" s="245">
        <v>0</v>
      </c>
      <c r="T2342" s="246">
        <f>S2342*H2342</f>
        <v>0</v>
      </c>
      <c r="AR2342" s="25" t="s">
        <v>386</v>
      </c>
      <c r="AT2342" s="25" t="s">
        <v>303</v>
      </c>
      <c r="AU2342" s="25" t="s">
        <v>85</v>
      </c>
      <c r="AY2342" s="25" t="s">
        <v>184</v>
      </c>
      <c r="BE2342" s="247">
        <f>IF(N2342="základní",J2342,0)</f>
        <v>0</v>
      </c>
      <c r="BF2342" s="247">
        <f>IF(N2342="snížená",J2342,0)</f>
        <v>0</v>
      </c>
      <c r="BG2342" s="247">
        <f>IF(N2342="zákl. přenesená",J2342,0)</f>
        <v>0</v>
      </c>
      <c r="BH2342" s="247">
        <f>IF(N2342="sníž. přenesená",J2342,0)</f>
        <v>0</v>
      </c>
      <c r="BI2342" s="247">
        <f>IF(N2342="nulová",J2342,0)</f>
        <v>0</v>
      </c>
      <c r="BJ2342" s="25" t="s">
        <v>83</v>
      </c>
      <c r="BK2342" s="247">
        <f>ROUND(I2342*H2342,2)</f>
        <v>0</v>
      </c>
      <c r="BL2342" s="25" t="s">
        <v>284</v>
      </c>
      <c r="BM2342" s="25" t="s">
        <v>3229</v>
      </c>
    </row>
    <row r="2343" s="1" customFormat="1" ht="63.75" customHeight="1">
      <c r="B2343" s="47"/>
      <c r="C2343" s="283" t="s">
        <v>3230</v>
      </c>
      <c r="D2343" s="283" t="s">
        <v>303</v>
      </c>
      <c r="E2343" s="284" t="s">
        <v>3231</v>
      </c>
      <c r="F2343" s="285" t="s">
        <v>3232</v>
      </c>
      <c r="G2343" s="286" t="s">
        <v>189</v>
      </c>
      <c r="H2343" s="287">
        <v>1</v>
      </c>
      <c r="I2343" s="288"/>
      <c r="J2343" s="289">
        <f>ROUND(I2343*H2343,2)</f>
        <v>0</v>
      </c>
      <c r="K2343" s="285" t="s">
        <v>21</v>
      </c>
      <c r="L2343" s="290"/>
      <c r="M2343" s="291" t="s">
        <v>21</v>
      </c>
      <c r="N2343" s="292" t="s">
        <v>47</v>
      </c>
      <c r="O2343" s="48"/>
      <c r="P2343" s="245">
        <f>O2343*H2343</f>
        <v>0</v>
      </c>
      <c r="Q2343" s="245">
        <v>0.044999999999999998</v>
      </c>
      <c r="R2343" s="245">
        <f>Q2343*H2343</f>
        <v>0.044999999999999998</v>
      </c>
      <c r="S2343" s="245">
        <v>0</v>
      </c>
      <c r="T2343" s="246">
        <f>S2343*H2343</f>
        <v>0</v>
      </c>
      <c r="AR2343" s="25" t="s">
        <v>386</v>
      </c>
      <c r="AT2343" s="25" t="s">
        <v>303</v>
      </c>
      <c r="AU2343" s="25" t="s">
        <v>85</v>
      </c>
      <c r="AY2343" s="25" t="s">
        <v>184</v>
      </c>
      <c r="BE2343" s="247">
        <f>IF(N2343="základní",J2343,0)</f>
        <v>0</v>
      </c>
      <c r="BF2343" s="247">
        <f>IF(N2343="snížená",J2343,0)</f>
        <v>0</v>
      </c>
      <c r="BG2343" s="247">
        <f>IF(N2343="zákl. přenesená",J2343,0)</f>
        <v>0</v>
      </c>
      <c r="BH2343" s="247">
        <f>IF(N2343="sníž. přenesená",J2343,0)</f>
        <v>0</v>
      </c>
      <c r="BI2343" s="247">
        <f>IF(N2343="nulová",J2343,0)</f>
        <v>0</v>
      </c>
      <c r="BJ2343" s="25" t="s">
        <v>83</v>
      </c>
      <c r="BK2343" s="247">
        <f>ROUND(I2343*H2343,2)</f>
        <v>0</v>
      </c>
      <c r="BL2343" s="25" t="s">
        <v>284</v>
      </c>
      <c r="BM2343" s="25" t="s">
        <v>3233</v>
      </c>
    </row>
    <row r="2344" s="1" customFormat="1" ht="63.75" customHeight="1">
      <c r="B2344" s="47"/>
      <c r="C2344" s="283" t="s">
        <v>3234</v>
      </c>
      <c r="D2344" s="283" t="s">
        <v>303</v>
      </c>
      <c r="E2344" s="284" t="s">
        <v>3235</v>
      </c>
      <c r="F2344" s="285" t="s">
        <v>3236</v>
      </c>
      <c r="G2344" s="286" t="s">
        <v>189</v>
      </c>
      <c r="H2344" s="287">
        <v>1</v>
      </c>
      <c r="I2344" s="288"/>
      <c r="J2344" s="289">
        <f>ROUND(I2344*H2344,2)</f>
        <v>0</v>
      </c>
      <c r="K2344" s="285" t="s">
        <v>21</v>
      </c>
      <c r="L2344" s="290"/>
      <c r="M2344" s="291" t="s">
        <v>21</v>
      </c>
      <c r="N2344" s="292" t="s">
        <v>47</v>
      </c>
      <c r="O2344" s="48"/>
      <c r="P2344" s="245">
        <f>O2344*H2344</f>
        <v>0</v>
      </c>
      <c r="Q2344" s="245">
        <v>0.044999999999999998</v>
      </c>
      <c r="R2344" s="245">
        <f>Q2344*H2344</f>
        <v>0.044999999999999998</v>
      </c>
      <c r="S2344" s="245">
        <v>0</v>
      </c>
      <c r="T2344" s="246">
        <f>S2344*H2344</f>
        <v>0</v>
      </c>
      <c r="AR2344" s="25" t="s">
        <v>386</v>
      </c>
      <c r="AT2344" s="25" t="s">
        <v>303</v>
      </c>
      <c r="AU2344" s="25" t="s">
        <v>85</v>
      </c>
      <c r="AY2344" s="25" t="s">
        <v>184</v>
      </c>
      <c r="BE2344" s="247">
        <f>IF(N2344="základní",J2344,0)</f>
        <v>0</v>
      </c>
      <c r="BF2344" s="247">
        <f>IF(N2344="snížená",J2344,0)</f>
        <v>0</v>
      </c>
      <c r="BG2344" s="247">
        <f>IF(N2344="zákl. přenesená",J2344,0)</f>
        <v>0</v>
      </c>
      <c r="BH2344" s="247">
        <f>IF(N2344="sníž. přenesená",J2344,0)</f>
        <v>0</v>
      </c>
      <c r="BI2344" s="247">
        <f>IF(N2344="nulová",J2344,0)</f>
        <v>0</v>
      </c>
      <c r="BJ2344" s="25" t="s">
        <v>83</v>
      </c>
      <c r="BK2344" s="247">
        <f>ROUND(I2344*H2344,2)</f>
        <v>0</v>
      </c>
      <c r="BL2344" s="25" t="s">
        <v>284</v>
      </c>
      <c r="BM2344" s="25" t="s">
        <v>3237</v>
      </c>
    </row>
    <row r="2345" s="1" customFormat="1" ht="25.5" customHeight="1">
      <c r="B2345" s="47"/>
      <c r="C2345" s="236" t="s">
        <v>3238</v>
      </c>
      <c r="D2345" s="236" t="s">
        <v>186</v>
      </c>
      <c r="E2345" s="237" t="s">
        <v>3239</v>
      </c>
      <c r="F2345" s="238" t="s">
        <v>3240</v>
      </c>
      <c r="G2345" s="239" t="s">
        <v>189</v>
      </c>
      <c r="H2345" s="240">
        <v>1</v>
      </c>
      <c r="I2345" s="241"/>
      <c r="J2345" s="242">
        <f>ROUND(I2345*H2345,2)</f>
        <v>0</v>
      </c>
      <c r="K2345" s="238" t="s">
        <v>190</v>
      </c>
      <c r="L2345" s="73"/>
      <c r="M2345" s="243" t="s">
        <v>21</v>
      </c>
      <c r="N2345" s="244" t="s">
        <v>47</v>
      </c>
      <c r="O2345" s="48"/>
      <c r="P2345" s="245">
        <f>O2345*H2345</f>
        <v>0</v>
      </c>
      <c r="Q2345" s="245">
        <v>0.00084999999999999995</v>
      </c>
      <c r="R2345" s="245">
        <f>Q2345*H2345</f>
        <v>0.00084999999999999995</v>
      </c>
      <c r="S2345" s="245">
        <v>0</v>
      </c>
      <c r="T2345" s="246">
        <f>S2345*H2345</f>
        <v>0</v>
      </c>
      <c r="AR2345" s="25" t="s">
        <v>284</v>
      </c>
      <c r="AT2345" s="25" t="s">
        <v>186</v>
      </c>
      <c r="AU2345" s="25" t="s">
        <v>85</v>
      </c>
      <c r="AY2345" s="25" t="s">
        <v>184</v>
      </c>
      <c r="BE2345" s="247">
        <f>IF(N2345="základní",J2345,0)</f>
        <v>0</v>
      </c>
      <c r="BF2345" s="247">
        <f>IF(N2345="snížená",J2345,0)</f>
        <v>0</v>
      </c>
      <c r="BG2345" s="247">
        <f>IF(N2345="zákl. přenesená",J2345,0)</f>
        <v>0</v>
      </c>
      <c r="BH2345" s="247">
        <f>IF(N2345="sníž. přenesená",J2345,0)</f>
        <v>0</v>
      </c>
      <c r="BI2345" s="247">
        <f>IF(N2345="nulová",J2345,0)</f>
        <v>0</v>
      </c>
      <c r="BJ2345" s="25" t="s">
        <v>83</v>
      </c>
      <c r="BK2345" s="247">
        <f>ROUND(I2345*H2345,2)</f>
        <v>0</v>
      </c>
      <c r="BL2345" s="25" t="s">
        <v>284</v>
      </c>
      <c r="BM2345" s="25" t="s">
        <v>3241</v>
      </c>
    </row>
    <row r="2346" s="1" customFormat="1">
      <c r="B2346" s="47"/>
      <c r="C2346" s="75"/>
      <c r="D2346" s="248" t="s">
        <v>193</v>
      </c>
      <c r="E2346" s="75"/>
      <c r="F2346" s="249" t="s">
        <v>3065</v>
      </c>
      <c r="G2346" s="75"/>
      <c r="H2346" s="75"/>
      <c r="I2346" s="204"/>
      <c r="J2346" s="75"/>
      <c r="K2346" s="75"/>
      <c r="L2346" s="73"/>
      <c r="M2346" s="250"/>
      <c r="N2346" s="48"/>
      <c r="O2346" s="48"/>
      <c r="P2346" s="48"/>
      <c r="Q2346" s="48"/>
      <c r="R2346" s="48"/>
      <c r="S2346" s="48"/>
      <c r="T2346" s="96"/>
      <c r="AT2346" s="25" t="s">
        <v>193</v>
      </c>
      <c r="AU2346" s="25" t="s">
        <v>85</v>
      </c>
    </row>
    <row r="2347" s="12" customFormat="1">
      <c r="B2347" s="251"/>
      <c r="C2347" s="252"/>
      <c r="D2347" s="248" t="s">
        <v>195</v>
      </c>
      <c r="E2347" s="253" t="s">
        <v>21</v>
      </c>
      <c r="F2347" s="254" t="s">
        <v>3242</v>
      </c>
      <c r="G2347" s="252"/>
      <c r="H2347" s="255">
        <v>1</v>
      </c>
      <c r="I2347" s="256"/>
      <c r="J2347" s="252"/>
      <c r="K2347" s="252"/>
      <c r="L2347" s="257"/>
      <c r="M2347" s="258"/>
      <c r="N2347" s="259"/>
      <c r="O2347" s="259"/>
      <c r="P2347" s="259"/>
      <c r="Q2347" s="259"/>
      <c r="R2347" s="259"/>
      <c r="S2347" s="259"/>
      <c r="T2347" s="260"/>
      <c r="AT2347" s="261" t="s">
        <v>195</v>
      </c>
      <c r="AU2347" s="261" t="s">
        <v>85</v>
      </c>
      <c r="AV2347" s="12" t="s">
        <v>85</v>
      </c>
      <c r="AW2347" s="12" t="s">
        <v>39</v>
      </c>
      <c r="AX2347" s="12" t="s">
        <v>83</v>
      </c>
      <c r="AY2347" s="261" t="s">
        <v>184</v>
      </c>
    </row>
    <row r="2348" s="1" customFormat="1" ht="63.75" customHeight="1">
      <c r="B2348" s="47"/>
      <c r="C2348" s="283" t="s">
        <v>3243</v>
      </c>
      <c r="D2348" s="283" t="s">
        <v>303</v>
      </c>
      <c r="E2348" s="284" t="s">
        <v>3244</v>
      </c>
      <c r="F2348" s="285" t="s">
        <v>3245</v>
      </c>
      <c r="G2348" s="286" t="s">
        <v>189</v>
      </c>
      <c r="H2348" s="287">
        <v>1</v>
      </c>
      <c r="I2348" s="288"/>
      <c r="J2348" s="289">
        <f>ROUND(I2348*H2348,2)</f>
        <v>0</v>
      </c>
      <c r="K2348" s="285" t="s">
        <v>21</v>
      </c>
      <c r="L2348" s="290"/>
      <c r="M2348" s="291" t="s">
        <v>21</v>
      </c>
      <c r="N2348" s="292" t="s">
        <v>47</v>
      </c>
      <c r="O2348" s="48"/>
      <c r="P2348" s="245">
        <f>O2348*H2348</f>
        <v>0</v>
      </c>
      <c r="Q2348" s="245">
        <v>0.053999999999999999</v>
      </c>
      <c r="R2348" s="245">
        <f>Q2348*H2348</f>
        <v>0.053999999999999999</v>
      </c>
      <c r="S2348" s="245">
        <v>0</v>
      </c>
      <c r="T2348" s="246">
        <f>S2348*H2348</f>
        <v>0</v>
      </c>
      <c r="AR2348" s="25" t="s">
        <v>386</v>
      </c>
      <c r="AT2348" s="25" t="s">
        <v>303</v>
      </c>
      <c r="AU2348" s="25" t="s">
        <v>85</v>
      </c>
      <c r="AY2348" s="25" t="s">
        <v>184</v>
      </c>
      <c r="BE2348" s="247">
        <f>IF(N2348="základní",J2348,0)</f>
        <v>0</v>
      </c>
      <c r="BF2348" s="247">
        <f>IF(N2348="snížená",J2348,0)</f>
        <v>0</v>
      </c>
      <c r="BG2348" s="247">
        <f>IF(N2348="zákl. přenesená",J2348,0)</f>
        <v>0</v>
      </c>
      <c r="BH2348" s="247">
        <f>IF(N2348="sníž. přenesená",J2348,0)</f>
        <v>0</v>
      </c>
      <c r="BI2348" s="247">
        <f>IF(N2348="nulová",J2348,0)</f>
        <v>0</v>
      </c>
      <c r="BJ2348" s="25" t="s">
        <v>83</v>
      </c>
      <c r="BK2348" s="247">
        <f>ROUND(I2348*H2348,2)</f>
        <v>0</v>
      </c>
      <c r="BL2348" s="25" t="s">
        <v>284</v>
      </c>
      <c r="BM2348" s="25" t="s">
        <v>3246</v>
      </c>
    </row>
    <row r="2349" s="1" customFormat="1" ht="16.5" customHeight="1">
      <c r="B2349" s="47"/>
      <c r="C2349" s="236" t="s">
        <v>3247</v>
      </c>
      <c r="D2349" s="236" t="s">
        <v>186</v>
      </c>
      <c r="E2349" s="237" t="s">
        <v>3248</v>
      </c>
      <c r="F2349" s="238" t="s">
        <v>3249</v>
      </c>
      <c r="G2349" s="239" t="s">
        <v>189</v>
      </c>
      <c r="H2349" s="240">
        <v>1</v>
      </c>
      <c r="I2349" s="241"/>
      <c r="J2349" s="242">
        <f>ROUND(I2349*H2349,2)</f>
        <v>0</v>
      </c>
      <c r="K2349" s="238" t="s">
        <v>190</v>
      </c>
      <c r="L2349" s="73"/>
      <c r="M2349" s="243" t="s">
        <v>21</v>
      </c>
      <c r="N2349" s="244" t="s">
        <v>47</v>
      </c>
      <c r="O2349" s="48"/>
      <c r="P2349" s="245">
        <f>O2349*H2349</f>
        <v>0</v>
      </c>
      <c r="Q2349" s="245">
        <v>0</v>
      </c>
      <c r="R2349" s="245">
        <f>Q2349*H2349</f>
        <v>0</v>
      </c>
      <c r="S2349" s="245">
        <v>0</v>
      </c>
      <c r="T2349" s="246">
        <f>S2349*H2349</f>
        <v>0</v>
      </c>
      <c r="AR2349" s="25" t="s">
        <v>284</v>
      </c>
      <c r="AT2349" s="25" t="s">
        <v>186</v>
      </c>
      <c r="AU2349" s="25" t="s">
        <v>85</v>
      </c>
      <c r="AY2349" s="25" t="s">
        <v>184</v>
      </c>
      <c r="BE2349" s="247">
        <f>IF(N2349="základní",J2349,0)</f>
        <v>0</v>
      </c>
      <c r="BF2349" s="247">
        <f>IF(N2349="snížená",J2349,0)</f>
        <v>0</v>
      </c>
      <c r="BG2349" s="247">
        <f>IF(N2349="zákl. přenesená",J2349,0)</f>
        <v>0</v>
      </c>
      <c r="BH2349" s="247">
        <f>IF(N2349="sníž. přenesená",J2349,0)</f>
        <v>0</v>
      </c>
      <c r="BI2349" s="247">
        <f>IF(N2349="nulová",J2349,0)</f>
        <v>0</v>
      </c>
      <c r="BJ2349" s="25" t="s">
        <v>83</v>
      </c>
      <c r="BK2349" s="247">
        <f>ROUND(I2349*H2349,2)</f>
        <v>0</v>
      </c>
      <c r="BL2349" s="25" t="s">
        <v>284</v>
      </c>
      <c r="BM2349" s="25" t="s">
        <v>3250</v>
      </c>
    </row>
    <row r="2350" s="1" customFormat="1">
      <c r="B2350" s="47"/>
      <c r="C2350" s="75"/>
      <c r="D2350" s="248" t="s">
        <v>193</v>
      </c>
      <c r="E2350" s="75"/>
      <c r="F2350" s="249" t="s">
        <v>3251</v>
      </c>
      <c r="G2350" s="75"/>
      <c r="H2350" s="75"/>
      <c r="I2350" s="204"/>
      <c r="J2350" s="75"/>
      <c r="K2350" s="75"/>
      <c r="L2350" s="73"/>
      <c r="M2350" s="250"/>
      <c r="N2350" s="48"/>
      <c r="O2350" s="48"/>
      <c r="P2350" s="48"/>
      <c r="Q2350" s="48"/>
      <c r="R2350" s="48"/>
      <c r="S2350" s="48"/>
      <c r="T2350" s="96"/>
      <c r="AT2350" s="25" t="s">
        <v>193</v>
      </c>
      <c r="AU2350" s="25" t="s">
        <v>85</v>
      </c>
    </row>
    <row r="2351" s="1" customFormat="1" ht="25.5" customHeight="1">
      <c r="B2351" s="47"/>
      <c r="C2351" s="236" t="s">
        <v>3252</v>
      </c>
      <c r="D2351" s="236" t="s">
        <v>186</v>
      </c>
      <c r="E2351" s="237" t="s">
        <v>3253</v>
      </c>
      <c r="F2351" s="238" t="s">
        <v>3254</v>
      </c>
      <c r="G2351" s="239" t="s">
        <v>189</v>
      </c>
      <c r="H2351" s="240">
        <v>1</v>
      </c>
      <c r="I2351" s="241"/>
      <c r="J2351" s="242">
        <f>ROUND(I2351*H2351,2)</f>
        <v>0</v>
      </c>
      <c r="K2351" s="238" t="s">
        <v>21</v>
      </c>
      <c r="L2351" s="73"/>
      <c r="M2351" s="243" t="s">
        <v>21</v>
      </c>
      <c r="N2351" s="244" t="s">
        <v>47</v>
      </c>
      <c r="O2351" s="48"/>
      <c r="P2351" s="245">
        <f>O2351*H2351</f>
        <v>0</v>
      </c>
      <c r="Q2351" s="245">
        <v>0.02</v>
      </c>
      <c r="R2351" s="245">
        <f>Q2351*H2351</f>
        <v>0.02</v>
      </c>
      <c r="S2351" s="245">
        <v>0</v>
      </c>
      <c r="T2351" s="246">
        <f>S2351*H2351</f>
        <v>0</v>
      </c>
      <c r="AR2351" s="25" t="s">
        <v>284</v>
      </c>
      <c r="AT2351" s="25" t="s">
        <v>186</v>
      </c>
      <c r="AU2351" s="25" t="s">
        <v>85</v>
      </c>
      <c r="AY2351" s="25" t="s">
        <v>184</v>
      </c>
      <c r="BE2351" s="247">
        <f>IF(N2351="základní",J2351,0)</f>
        <v>0</v>
      </c>
      <c r="BF2351" s="247">
        <f>IF(N2351="snížená",J2351,0)</f>
        <v>0</v>
      </c>
      <c r="BG2351" s="247">
        <f>IF(N2351="zákl. přenesená",J2351,0)</f>
        <v>0</v>
      </c>
      <c r="BH2351" s="247">
        <f>IF(N2351="sníž. přenesená",J2351,0)</f>
        <v>0</v>
      </c>
      <c r="BI2351" s="247">
        <f>IF(N2351="nulová",J2351,0)</f>
        <v>0</v>
      </c>
      <c r="BJ2351" s="25" t="s">
        <v>83</v>
      </c>
      <c r="BK2351" s="247">
        <f>ROUND(I2351*H2351,2)</f>
        <v>0</v>
      </c>
      <c r="BL2351" s="25" t="s">
        <v>284</v>
      </c>
      <c r="BM2351" s="25" t="s">
        <v>3255</v>
      </c>
    </row>
    <row r="2352" s="1" customFormat="1" ht="25.5" customHeight="1">
      <c r="B2352" s="47"/>
      <c r="C2352" s="236" t="s">
        <v>3256</v>
      </c>
      <c r="D2352" s="236" t="s">
        <v>186</v>
      </c>
      <c r="E2352" s="237" t="s">
        <v>3257</v>
      </c>
      <c r="F2352" s="238" t="s">
        <v>3258</v>
      </c>
      <c r="G2352" s="239" t="s">
        <v>189</v>
      </c>
      <c r="H2352" s="240">
        <v>1</v>
      </c>
      <c r="I2352" s="241"/>
      <c r="J2352" s="242">
        <f>ROUND(I2352*H2352,2)</f>
        <v>0</v>
      </c>
      <c r="K2352" s="238" t="s">
        <v>21</v>
      </c>
      <c r="L2352" s="73"/>
      <c r="M2352" s="243" t="s">
        <v>21</v>
      </c>
      <c r="N2352" s="244" t="s">
        <v>47</v>
      </c>
      <c r="O2352" s="48"/>
      <c r="P2352" s="245">
        <f>O2352*H2352</f>
        <v>0</v>
      </c>
      <c r="Q2352" s="245">
        <v>0.02</v>
      </c>
      <c r="R2352" s="245">
        <f>Q2352*H2352</f>
        <v>0.02</v>
      </c>
      <c r="S2352" s="245">
        <v>0</v>
      </c>
      <c r="T2352" s="246">
        <f>S2352*H2352</f>
        <v>0</v>
      </c>
      <c r="AR2352" s="25" t="s">
        <v>284</v>
      </c>
      <c r="AT2352" s="25" t="s">
        <v>186</v>
      </c>
      <c r="AU2352" s="25" t="s">
        <v>85</v>
      </c>
      <c r="AY2352" s="25" t="s">
        <v>184</v>
      </c>
      <c r="BE2352" s="247">
        <f>IF(N2352="základní",J2352,0)</f>
        <v>0</v>
      </c>
      <c r="BF2352" s="247">
        <f>IF(N2352="snížená",J2352,0)</f>
        <v>0</v>
      </c>
      <c r="BG2352" s="247">
        <f>IF(N2352="zákl. přenesená",J2352,0)</f>
        <v>0</v>
      </c>
      <c r="BH2352" s="247">
        <f>IF(N2352="sníž. přenesená",J2352,0)</f>
        <v>0</v>
      </c>
      <c r="BI2352" s="247">
        <f>IF(N2352="nulová",J2352,0)</f>
        <v>0</v>
      </c>
      <c r="BJ2352" s="25" t="s">
        <v>83</v>
      </c>
      <c r="BK2352" s="247">
        <f>ROUND(I2352*H2352,2)</f>
        <v>0</v>
      </c>
      <c r="BL2352" s="25" t="s">
        <v>284</v>
      </c>
      <c r="BM2352" s="25" t="s">
        <v>3259</v>
      </c>
    </row>
    <row r="2353" s="1" customFormat="1" ht="38.25" customHeight="1">
      <c r="B2353" s="47"/>
      <c r="C2353" s="236" t="s">
        <v>3260</v>
      </c>
      <c r="D2353" s="236" t="s">
        <v>186</v>
      </c>
      <c r="E2353" s="237" t="s">
        <v>3261</v>
      </c>
      <c r="F2353" s="238" t="s">
        <v>3262</v>
      </c>
      <c r="G2353" s="239" t="s">
        <v>189</v>
      </c>
      <c r="H2353" s="240">
        <v>1</v>
      </c>
      <c r="I2353" s="241"/>
      <c r="J2353" s="242">
        <f>ROUND(I2353*H2353,2)</f>
        <v>0</v>
      </c>
      <c r="K2353" s="238" t="s">
        <v>21</v>
      </c>
      <c r="L2353" s="73"/>
      <c r="M2353" s="243" t="s">
        <v>21</v>
      </c>
      <c r="N2353" s="244" t="s">
        <v>47</v>
      </c>
      <c r="O2353" s="48"/>
      <c r="P2353" s="245">
        <f>O2353*H2353</f>
        <v>0</v>
      </c>
      <c r="Q2353" s="245">
        <v>0.02</v>
      </c>
      <c r="R2353" s="245">
        <f>Q2353*H2353</f>
        <v>0.02</v>
      </c>
      <c r="S2353" s="245">
        <v>0</v>
      </c>
      <c r="T2353" s="246">
        <f>S2353*H2353</f>
        <v>0</v>
      </c>
      <c r="AR2353" s="25" t="s">
        <v>284</v>
      </c>
      <c r="AT2353" s="25" t="s">
        <v>186</v>
      </c>
      <c r="AU2353" s="25" t="s">
        <v>85</v>
      </c>
      <c r="AY2353" s="25" t="s">
        <v>184</v>
      </c>
      <c r="BE2353" s="247">
        <f>IF(N2353="základní",J2353,0)</f>
        <v>0</v>
      </c>
      <c r="BF2353" s="247">
        <f>IF(N2353="snížená",J2353,0)</f>
        <v>0</v>
      </c>
      <c r="BG2353" s="247">
        <f>IF(N2353="zákl. přenesená",J2353,0)</f>
        <v>0</v>
      </c>
      <c r="BH2353" s="247">
        <f>IF(N2353="sníž. přenesená",J2353,0)</f>
        <v>0</v>
      </c>
      <c r="BI2353" s="247">
        <f>IF(N2353="nulová",J2353,0)</f>
        <v>0</v>
      </c>
      <c r="BJ2353" s="25" t="s">
        <v>83</v>
      </c>
      <c r="BK2353" s="247">
        <f>ROUND(I2353*H2353,2)</f>
        <v>0</v>
      </c>
      <c r="BL2353" s="25" t="s">
        <v>284</v>
      </c>
      <c r="BM2353" s="25" t="s">
        <v>3263</v>
      </c>
    </row>
    <row r="2354" s="1" customFormat="1" ht="25.5" customHeight="1">
      <c r="B2354" s="47"/>
      <c r="C2354" s="236" t="s">
        <v>3264</v>
      </c>
      <c r="D2354" s="236" t="s">
        <v>186</v>
      </c>
      <c r="E2354" s="237" t="s">
        <v>3265</v>
      </c>
      <c r="F2354" s="238" t="s">
        <v>3266</v>
      </c>
      <c r="G2354" s="239" t="s">
        <v>189</v>
      </c>
      <c r="H2354" s="240">
        <v>1</v>
      </c>
      <c r="I2354" s="241"/>
      <c r="J2354" s="242">
        <f>ROUND(I2354*H2354,2)</f>
        <v>0</v>
      </c>
      <c r="K2354" s="238" t="s">
        <v>21</v>
      </c>
      <c r="L2354" s="73"/>
      <c r="M2354" s="243" t="s">
        <v>21</v>
      </c>
      <c r="N2354" s="244" t="s">
        <v>47</v>
      </c>
      <c r="O2354" s="48"/>
      <c r="P2354" s="245">
        <f>O2354*H2354</f>
        <v>0</v>
      </c>
      <c r="Q2354" s="245">
        <v>0.016500000000000001</v>
      </c>
      <c r="R2354" s="245">
        <f>Q2354*H2354</f>
        <v>0.016500000000000001</v>
      </c>
      <c r="S2354" s="245">
        <v>0</v>
      </c>
      <c r="T2354" s="246">
        <f>S2354*H2354</f>
        <v>0</v>
      </c>
      <c r="AR2354" s="25" t="s">
        <v>284</v>
      </c>
      <c r="AT2354" s="25" t="s">
        <v>186</v>
      </c>
      <c r="AU2354" s="25" t="s">
        <v>85</v>
      </c>
      <c r="AY2354" s="25" t="s">
        <v>184</v>
      </c>
      <c r="BE2354" s="247">
        <f>IF(N2354="základní",J2354,0)</f>
        <v>0</v>
      </c>
      <c r="BF2354" s="247">
        <f>IF(N2354="snížená",J2354,0)</f>
        <v>0</v>
      </c>
      <c r="BG2354" s="247">
        <f>IF(N2354="zákl. přenesená",J2354,0)</f>
        <v>0</v>
      </c>
      <c r="BH2354" s="247">
        <f>IF(N2354="sníž. přenesená",J2354,0)</f>
        <v>0</v>
      </c>
      <c r="BI2354" s="247">
        <f>IF(N2354="nulová",J2354,0)</f>
        <v>0</v>
      </c>
      <c r="BJ2354" s="25" t="s">
        <v>83</v>
      </c>
      <c r="BK2354" s="247">
        <f>ROUND(I2354*H2354,2)</f>
        <v>0</v>
      </c>
      <c r="BL2354" s="25" t="s">
        <v>284</v>
      </c>
      <c r="BM2354" s="25" t="s">
        <v>3267</v>
      </c>
    </row>
    <row r="2355" s="12" customFormat="1">
      <c r="B2355" s="251"/>
      <c r="C2355" s="252"/>
      <c r="D2355" s="248" t="s">
        <v>195</v>
      </c>
      <c r="E2355" s="253" t="s">
        <v>21</v>
      </c>
      <c r="F2355" s="254" t="s">
        <v>3268</v>
      </c>
      <c r="G2355" s="252"/>
      <c r="H2355" s="255">
        <v>1</v>
      </c>
      <c r="I2355" s="256"/>
      <c r="J2355" s="252"/>
      <c r="K2355" s="252"/>
      <c r="L2355" s="257"/>
      <c r="M2355" s="258"/>
      <c r="N2355" s="259"/>
      <c r="O2355" s="259"/>
      <c r="P2355" s="259"/>
      <c r="Q2355" s="259"/>
      <c r="R2355" s="259"/>
      <c r="S2355" s="259"/>
      <c r="T2355" s="260"/>
      <c r="AT2355" s="261" t="s">
        <v>195</v>
      </c>
      <c r="AU2355" s="261" t="s">
        <v>85</v>
      </c>
      <c r="AV2355" s="12" t="s">
        <v>85</v>
      </c>
      <c r="AW2355" s="12" t="s">
        <v>39</v>
      </c>
      <c r="AX2355" s="12" t="s">
        <v>83</v>
      </c>
      <c r="AY2355" s="261" t="s">
        <v>184</v>
      </c>
    </row>
    <row r="2356" s="1" customFormat="1" ht="25.5" customHeight="1">
      <c r="B2356" s="47"/>
      <c r="C2356" s="236" t="s">
        <v>3269</v>
      </c>
      <c r="D2356" s="236" t="s">
        <v>186</v>
      </c>
      <c r="E2356" s="237" t="s">
        <v>3270</v>
      </c>
      <c r="F2356" s="238" t="s">
        <v>3271</v>
      </c>
      <c r="G2356" s="239" t="s">
        <v>189</v>
      </c>
      <c r="H2356" s="240">
        <v>2</v>
      </c>
      <c r="I2356" s="241"/>
      <c r="J2356" s="242">
        <f>ROUND(I2356*H2356,2)</f>
        <v>0</v>
      </c>
      <c r="K2356" s="238" t="s">
        <v>190</v>
      </c>
      <c r="L2356" s="73"/>
      <c r="M2356" s="243" t="s">
        <v>21</v>
      </c>
      <c r="N2356" s="244" t="s">
        <v>47</v>
      </c>
      <c r="O2356" s="48"/>
      <c r="P2356" s="245">
        <f>O2356*H2356</f>
        <v>0</v>
      </c>
      <c r="Q2356" s="245">
        <v>0.024500000000000001</v>
      </c>
      <c r="R2356" s="245">
        <f>Q2356*H2356</f>
        <v>0.049000000000000002</v>
      </c>
      <c r="S2356" s="245">
        <v>0</v>
      </c>
      <c r="T2356" s="246">
        <f>S2356*H2356</f>
        <v>0</v>
      </c>
      <c r="AR2356" s="25" t="s">
        <v>284</v>
      </c>
      <c r="AT2356" s="25" t="s">
        <v>186</v>
      </c>
      <c r="AU2356" s="25" t="s">
        <v>85</v>
      </c>
      <c r="AY2356" s="25" t="s">
        <v>184</v>
      </c>
      <c r="BE2356" s="247">
        <f>IF(N2356="základní",J2356,0)</f>
        <v>0</v>
      </c>
      <c r="BF2356" s="247">
        <f>IF(N2356="snížená",J2356,0)</f>
        <v>0</v>
      </c>
      <c r="BG2356" s="247">
        <f>IF(N2356="zákl. přenesená",J2356,0)</f>
        <v>0</v>
      </c>
      <c r="BH2356" s="247">
        <f>IF(N2356="sníž. přenesená",J2356,0)</f>
        <v>0</v>
      </c>
      <c r="BI2356" s="247">
        <f>IF(N2356="nulová",J2356,0)</f>
        <v>0</v>
      </c>
      <c r="BJ2356" s="25" t="s">
        <v>83</v>
      </c>
      <c r="BK2356" s="247">
        <f>ROUND(I2356*H2356,2)</f>
        <v>0</v>
      </c>
      <c r="BL2356" s="25" t="s">
        <v>284</v>
      </c>
      <c r="BM2356" s="25" t="s">
        <v>3272</v>
      </c>
    </row>
    <row r="2357" s="1" customFormat="1">
      <c r="B2357" s="47"/>
      <c r="C2357" s="75"/>
      <c r="D2357" s="248" t="s">
        <v>193</v>
      </c>
      <c r="E2357" s="75"/>
      <c r="F2357" s="249" t="s">
        <v>3273</v>
      </c>
      <c r="G2357" s="75"/>
      <c r="H2357" s="75"/>
      <c r="I2357" s="204"/>
      <c r="J2357" s="75"/>
      <c r="K2357" s="75"/>
      <c r="L2357" s="73"/>
      <c r="M2357" s="250"/>
      <c r="N2357" s="48"/>
      <c r="O2357" s="48"/>
      <c r="P2357" s="48"/>
      <c r="Q2357" s="48"/>
      <c r="R2357" s="48"/>
      <c r="S2357" s="48"/>
      <c r="T2357" s="96"/>
      <c r="AT2357" s="25" t="s">
        <v>193</v>
      </c>
      <c r="AU2357" s="25" t="s">
        <v>85</v>
      </c>
    </row>
    <row r="2358" s="12" customFormat="1">
      <c r="B2358" s="251"/>
      <c r="C2358" s="252"/>
      <c r="D2358" s="248" t="s">
        <v>195</v>
      </c>
      <c r="E2358" s="253" t="s">
        <v>21</v>
      </c>
      <c r="F2358" s="254" t="s">
        <v>3274</v>
      </c>
      <c r="G2358" s="252"/>
      <c r="H2358" s="255">
        <v>2</v>
      </c>
      <c r="I2358" s="256"/>
      <c r="J2358" s="252"/>
      <c r="K2358" s="252"/>
      <c r="L2358" s="257"/>
      <c r="M2358" s="258"/>
      <c r="N2358" s="259"/>
      <c r="O2358" s="259"/>
      <c r="P2358" s="259"/>
      <c r="Q2358" s="259"/>
      <c r="R2358" s="259"/>
      <c r="S2358" s="259"/>
      <c r="T2358" s="260"/>
      <c r="AT2358" s="261" t="s">
        <v>195</v>
      </c>
      <c r="AU2358" s="261" t="s">
        <v>85</v>
      </c>
      <c r="AV2358" s="12" t="s">
        <v>85</v>
      </c>
      <c r="AW2358" s="12" t="s">
        <v>39</v>
      </c>
      <c r="AX2358" s="12" t="s">
        <v>83</v>
      </c>
      <c r="AY2358" s="261" t="s">
        <v>184</v>
      </c>
    </row>
    <row r="2359" s="1" customFormat="1" ht="25.5" customHeight="1">
      <c r="B2359" s="47"/>
      <c r="C2359" s="236" t="s">
        <v>3275</v>
      </c>
      <c r="D2359" s="236" t="s">
        <v>186</v>
      </c>
      <c r="E2359" s="237" t="s">
        <v>3276</v>
      </c>
      <c r="F2359" s="238" t="s">
        <v>3277</v>
      </c>
      <c r="G2359" s="239" t="s">
        <v>189</v>
      </c>
      <c r="H2359" s="240">
        <v>30</v>
      </c>
      <c r="I2359" s="241"/>
      <c r="J2359" s="242">
        <f>ROUND(I2359*H2359,2)</f>
        <v>0</v>
      </c>
      <c r="K2359" s="238" t="s">
        <v>190</v>
      </c>
      <c r="L2359" s="73"/>
      <c r="M2359" s="243" t="s">
        <v>21</v>
      </c>
      <c r="N2359" s="244" t="s">
        <v>47</v>
      </c>
      <c r="O2359" s="48"/>
      <c r="P2359" s="245">
        <f>O2359*H2359</f>
        <v>0</v>
      </c>
      <c r="Q2359" s="245">
        <v>0.00044999999999999999</v>
      </c>
      <c r="R2359" s="245">
        <f>Q2359*H2359</f>
        <v>0.0135</v>
      </c>
      <c r="S2359" s="245">
        <v>0</v>
      </c>
      <c r="T2359" s="246">
        <f>S2359*H2359</f>
        <v>0</v>
      </c>
      <c r="AR2359" s="25" t="s">
        <v>284</v>
      </c>
      <c r="AT2359" s="25" t="s">
        <v>186</v>
      </c>
      <c r="AU2359" s="25" t="s">
        <v>85</v>
      </c>
      <c r="AY2359" s="25" t="s">
        <v>184</v>
      </c>
      <c r="BE2359" s="247">
        <f>IF(N2359="základní",J2359,0)</f>
        <v>0</v>
      </c>
      <c r="BF2359" s="247">
        <f>IF(N2359="snížená",J2359,0)</f>
        <v>0</v>
      </c>
      <c r="BG2359" s="247">
        <f>IF(N2359="zákl. přenesená",J2359,0)</f>
        <v>0</v>
      </c>
      <c r="BH2359" s="247">
        <f>IF(N2359="sníž. přenesená",J2359,0)</f>
        <v>0</v>
      </c>
      <c r="BI2359" s="247">
        <f>IF(N2359="nulová",J2359,0)</f>
        <v>0</v>
      </c>
      <c r="BJ2359" s="25" t="s">
        <v>83</v>
      </c>
      <c r="BK2359" s="247">
        <f>ROUND(I2359*H2359,2)</f>
        <v>0</v>
      </c>
      <c r="BL2359" s="25" t="s">
        <v>284</v>
      </c>
      <c r="BM2359" s="25" t="s">
        <v>3278</v>
      </c>
    </row>
    <row r="2360" s="1" customFormat="1">
      <c r="B2360" s="47"/>
      <c r="C2360" s="75"/>
      <c r="D2360" s="248" t="s">
        <v>193</v>
      </c>
      <c r="E2360" s="75"/>
      <c r="F2360" s="249" t="s">
        <v>3279</v>
      </c>
      <c r="G2360" s="75"/>
      <c r="H2360" s="75"/>
      <c r="I2360" s="204"/>
      <c r="J2360" s="75"/>
      <c r="K2360" s="75"/>
      <c r="L2360" s="73"/>
      <c r="M2360" s="250"/>
      <c r="N2360" s="48"/>
      <c r="O2360" s="48"/>
      <c r="P2360" s="48"/>
      <c r="Q2360" s="48"/>
      <c r="R2360" s="48"/>
      <c r="S2360" s="48"/>
      <c r="T2360" s="96"/>
      <c r="AT2360" s="25" t="s">
        <v>193</v>
      </c>
      <c r="AU2360" s="25" t="s">
        <v>85</v>
      </c>
    </row>
    <row r="2361" s="1" customFormat="1" ht="25.5" customHeight="1">
      <c r="B2361" s="47"/>
      <c r="C2361" s="236" t="s">
        <v>3280</v>
      </c>
      <c r="D2361" s="236" t="s">
        <v>186</v>
      </c>
      <c r="E2361" s="237" t="s">
        <v>3281</v>
      </c>
      <c r="F2361" s="238" t="s">
        <v>3282</v>
      </c>
      <c r="G2361" s="239" t="s">
        <v>189</v>
      </c>
      <c r="H2361" s="240">
        <v>2</v>
      </c>
      <c r="I2361" s="241"/>
      <c r="J2361" s="242">
        <f>ROUND(I2361*H2361,2)</f>
        <v>0</v>
      </c>
      <c r="K2361" s="238" t="s">
        <v>190</v>
      </c>
      <c r="L2361" s="73"/>
      <c r="M2361" s="243" t="s">
        <v>21</v>
      </c>
      <c r="N2361" s="244" t="s">
        <v>47</v>
      </c>
      <c r="O2361" s="48"/>
      <c r="P2361" s="245">
        <f>O2361*H2361</f>
        <v>0</v>
      </c>
      <c r="Q2361" s="245">
        <v>0.00044000000000000002</v>
      </c>
      <c r="R2361" s="245">
        <f>Q2361*H2361</f>
        <v>0.00088000000000000003</v>
      </c>
      <c r="S2361" s="245">
        <v>0</v>
      </c>
      <c r="T2361" s="246">
        <f>S2361*H2361</f>
        <v>0</v>
      </c>
      <c r="AR2361" s="25" t="s">
        <v>284</v>
      </c>
      <c r="AT2361" s="25" t="s">
        <v>186</v>
      </c>
      <c r="AU2361" s="25" t="s">
        <v>85</v>
      </c>
      <c r="AY2361" s="25" t="s">
        <v>184</v>
      </c>
      <c r="BE2361" s="247">
        <f>IF(N2361="základní",J2361,0)</f>
        <v>0</v>
      </c>
      <c r="BF2361" s="247">
        <f>IF(N2361="snížená",J2361,0)</f>
        <v>0</v>
      </c>
      <c r="BG2361" s="247">
        <f>IF(N2361="zákl. přenesená",J2361,0)</f>
        <v>0</v>
      </c>
      <c r="BH2361" s="247">
        <f>IF(N2361="sníž. přenesená",J2361,0)</f>
        <v>0</v>
      </c>
      <c r="BI2361" s="247">
        <f>IF(N2361="nulová",J2361,0)</f>
        <v>0</v>
      </c>
      <c r="BJ2361" s="25" t="s">
        <v>83</v>
      </c>
      <c r="BK2361" s="247">
        <f>ROUND(I2361*H2361,2)</f>
        <v>0</v>
      </c>
      <c r="BL2361" s="25" t="s">
        <v>284</v>
      </c>
      <c r="BM2361" s="25" t="s">
        <v>3283</v>
      </c>
    </row>
    <row r="2362" s="1" customFormat="1">
      <c r="B2362" s="47"/>
      <c r="C2362" s="75"/>
      <c r="D2362" s="248" t="s">
        <v>193</v>
      </c>
      <c r="E2362" s="75"/>
      <c r="F2362" s="249" t="s">
        <v>3279</v>
      </c>
      <c r="G2362" s="75"/>
      <c r="H2362" s="75"/>
      <c r="I2362" s="204"/>
      <c r="J2362" s="75"/>
      <c r="K2362" s="75"/>
      <c r="L2362" s="73"/>
      <c r="M2362" s="250"/>
      <c r="N2362" s="48"/>
      <c r="O2362" s="48"/>
      <c r="P2362" s="48"/>
      <c r="Q2362" s="48"/>
      <c r="R2362" s="48"/>
      <c r="S2362" s="48"/>
      <c r="T2362" s="96"/>
      <c r="AT2362" s="25" t="s">
        <v>193</v>
      </c>
      <c r="AU2362" s="25" t="s">
        <v>85</v>
      </c>
    </row>
    <row r="2363" s="1" customFormat="1" ht="25.5" customHeight="1">
      <c r="B2363" s="47"/>
      <c r="C2363" s="236" t="s">
        <v>3284</v>
      </c>
      <c r="D2363" s="236" t="s">
        <v>186</v>
      </c>
      <c r="E2363" s="237" t="s">
        <v>3285</v>
      </c>
      <c r="F2363" s="238" t="s">
        <v>3286</v>
      </c>
      <c r="G2363" s="239" t="s">
        <v>189</v>
      </c>
      <c r="H2363" s="240">
        <v>1</v>
      </c>
      <c r="I2363" s="241"/>
      <c r="J2363" s="242">
        <f>ROUND(I2363*H2363,2)</f>
        <v>0</v>
      </c>
      <c r="K2363" s="238" t="s">
        <v>190</v>
      </c>
      <c r="L2363" s="73"/>
      <c r="M2363" s="243" t="s">
        <v>21</v>
      </c>
      <c r="N2363" s="244" t="s">
        <v>47</v>
      </c>
      <c r="O2363" s="48"/>
      <c r="P2363" s="245">
        <f>O2363*H2363</f>
        <v>0</v>
      </c>
      <c r="Q2363" s="245">
        <v>0.00044999999999999999</v>
      </c>
      <c r="R2363" s="245">
        <f>Q2363*H2363</f>
        <v>0.00044999999999999999</v>
      </c>
      <c r="S2363" s="245">
        <v>0</v>
      </c>
      <c r="T2363" s="246">
        <f>S2363*H2363</f>
        <v>0</v>
      </c>
      <c r="AR2363" s="25" t="s">
        <v>284</v>
      </c>
      <c r="AT2363" s="25" t="s">
        <v>186</v>
      </c>
      <c r="AU2363" s="25" t="s">
        <v>85</v>
      </c>
      <c r="AY2363" s="25" t="s">
        <v>184</v>
      </c>
      <c r="BE2363" s="247">
        <f>IF(N2363="základní",J2363,0)</f>
        <v>0</v>
      </c>
      <c r="BF2363" s="247">
        <f>IF(N2363="snížená",J2363,0)</f>
        <v>0</v>
      </c>
      <c r="BG2363" s="247">
        <f>IF(N2363="zákl. přenesená",J2363,0)</f>
        <v>0</v>
      </c>
      <c r="BH2363" s="247">
        <f>IF(N2363="sníž. přenesená",J2363,0)</f>
        <v>0</v>
      </c>
      <c r="BI2363" s="247">
        <f>IF(N2363="nulová",J2363,0)</f>
        <v>0</v>
      </c>
      <c r="BJ2363" s="25" t="s">
        <v>83</v>
      </c>
      <c r="BK2363" s="247">
        <f>ROUND(I2363*H2363,2)</f>
        <v>0</v>
      </c>
      <c r="BL2363" s="25" t="s">
        <v>284</v>
      </c>
      <c r="BM2363" s="25" t="s">
        <v>3287</v>
      </c>
    </row>
    <row r="2364" s="1" customFormat="1">
      <c r="B2364" s="47"/>
      <c r="C2364" s="75"/>
      <c r="D2364" s="248" t="s">
        <v>193</v>
      </c>
      <c r="E2364" s="75"/>
      <c r="F2364" s="249" t="s">
        <v>3279</v>
      </c>
      <c r="G2364" s="75"/>
      <c r="H2364" s="75"/>
      <c r="I2364" s="204"/>
      <c r="J2364" s="75"/>
      <c r="K2364" s="75"/>
      <c r="L2364" s="73"/>
      <c r="M2364" s="250"/>
      <c r="N2364" s="48"/>
      <c r="O2364" s="48"/>
      <c r="P2364" s="48"/>
      <c r="Q2364" s="48"/>
      <c r="R2364" s="48"/>
      <c r="S2364" s="48"/>
      <c r="T2364" s="96"/>
      <c r="AT2364" s="25" t="s">
        <v>193</v>
      </c>
      <c r="AU2364" s="25" t="s">
        <v>85</v>
      </c>
    </row>
    <row r="2365" s="1" customFormat="1" ht="25.5" customHeight="1">
      <c r="B2365" s="47"/>
      <c r="C2365" s="236" t="s">
        <v>3288</v>
      </c>
      <c r="D2365" s="236" t="s">
        <v>186</v>
      </c>
      <c r="E2365" s="237" t="s">
        <v>3289</v>
      </c>
      <c r="F2365" s="238" t="s">
        <v>3290</v>
      </c>
      <c r="G2365" s="239" t="s">
        <v>189</v>
      </c>
      <c r="H2365" s="240">
        <v>29</v>
      </c>
      <c r="I2365" s="241"/>
      <c r="J2365" s="242">
        <f>ROUND(I2365*H2365,2)</f>
        <v>0</v>
      </c>
      <c r="K2365" s="238" t="s">
        <v>190</v>
      </c>
      <c r="L2365" s="73"/>
      <c r="M2365" s="243" t="s">
        <v>21</v>
      </c>
      <c r="N2365" s="244" t="s">
        <v>47</v>
      </c>
      <c r="O2365" s="48"/>
      <c r="P2365" s="245">
        <f>O2365*H2365</f>
        <v>0</v>
      </c>
      <c r="Q2365" s="245">
        <v>0.00044999999999999999</v>
      </c>
      <c r="R2365" s="245">
        <f>Q2365*H2365</f>
        <v>0.013049999999999999</v>
      </c>
      <c r="S2365" s="245">
        <v>0</v>
      </c>
      <c r="T2365" s="246">
        <f>S2365*H2365</f>
        <v>0</v>
      </c>
      <c r="AR2365" s="25" t="s">
        <v>284</v>
      </c>
      <c r="AT2365" s="25" t="s">
        <v>186</v>
      </c>
      <c r="AU2365" s="25" t="s">
        <v>85</v>
      </c>
      <c r="AY2365" s="25" t="s">
        <v>184</v>
      </c>
      <c r="BE2365" s="247">
        <f>IF(N2365="základní",J2365,0)</f>
        <v>0</v>
      </c>
      <c r="BF2365" s="247">
        <f>IF(N2365="snížená",J2365,0)</f>
        <v>0</v>
      </c>
      <c r="BG2365" s="247">
        <f>IF(N2365="zákl. přenesená",J2365,0)</f>
        <v>0</v>
      </c>
      <c r="BH2365" s="247">
        <f>IF(N2365="sníž. přenesená",J2365,0)</f>
        <v>0</v>
      </c>
      <c r="BI2365" s="247">
        <f>IF(N2365="nulová",J2365,0)</f>
        <v>0</v>
      </c>
      <c r="BJ2365" s="25" t="s">
        <v>83</v>
      </c>
      <c r="BK2365" s="247">
        <f>ROUND(I2365*H2365,2)</f>
        <v>0</v>
      </c>
      <c r="BL2365" s="25" t="s">
        <v>284</v>
      </c>
      <c r="BM2365" s="25" t="s">
        <v>3291</v>
      </c>
    </row>
    <row r="2366" s="1" customFormat="1">
      <c r="B2366" s="47"/>
      <c r="C2366" s="75"/>
      <c r="D2366" s="248" t="s">
        <v>193</v>
      </c>
      <c r="E2366" s="75"/>
      <c r="F2366" s="249" t="s">
        <v>3279</v>
      </c>
      <c r="G2366" s="75"/>
      <c r="H2366" s="75"/>
      <c r="I2366" s="204"/>
      <c r="J2366" s="75"/>
      <c r="K2366" s="75"/>
      <c r="L2366" s="73"/>
      <c r="M2366" s="250"/>
      <c r="N2366" s="48"/>
      <c r="O2366" s="48"/>
      <c r="P2366" s="48"/>
      <c r="Q2366" s="48"/>
      <c r="R2366" s="48"/>
      <c r="S2366" s="48"/>
      <c r="T2366" s="96"/>
      <c r="AT2366" s="25" t="s">
        <v>193</v>
      </c>
      <c r="AU2366" s="25" t="s">
        <v>85</v>
      </c>
    </row>
    <row r="2367" s="1" customFormat="1" ht="25.5" customHeight="1">
      <c r="B2367" s="47"/>
      <c r="C2367" s="236" t="s">
        <v>3292</v>
      </c>
      <c r="D2367" s="236" t="s">
        <v>186</v>
      </c>
      <c r="E2367" s="237" t="s">
        <v>3293</v>
      </c>
      <c r="F2367" s="238" t="s">
        <v>3294</v>
      </c>
      <c r="G2367" s="239" t="s">
        <v>189</v>
      </c>
      <c r="H2367" s="240">
        <v>2</v>
      </c>
      <c r="I2367" s="241"/>
      <c r="J2367" s="242">
        <f>ROUND(I2367*H2367,2)</f>
        <v>0</v>
      </c>
      <c r="K2367" s="238" t="s">
        <v>190</v>
      </c>
      <c r="L2367" s="73"/>
      <c r="M2367" s="243" t="s">
        <v>21</v>
      </c>
      <c r="N2367" s="244" t="s">
        <v>47</v>
      </c>
      <c r="O2367" s="48"/>
      <c r="P2367" s="245">
        <f>O2367*H2367</f>
        <v>0</v>
      </c>
      <c r="Q2367" s="245">
        <v>0.00044999999999999999</v>
      </c>
      <c r="R2367" s="245">
        <f>Q2367*H2367</f>
        <v>0.00089999999999999998</v>
      </c>
      <c r="S2367" s="245">
        <v>0</v>
      </c>
      <c r="T2367" s="246">
        <f>S2367*H2367</f>
        <v>0</v>
      </c>
      <c r="AR2367" s="25" t="s">
        <v>284</v>
      </c>
      <c r="AT2367" s="25" t="s">
        <v>186</v>
      </c>
      <c r="AU2367" s="25" t="s">
        <v>85</v>
      </c>
      <c r="AY2367" s="25" t="s">
        <v>184</v>
      </c>
      <c r="BE2367" s="247">
        <f>IF(N2367="základní",J2367,0)</f>
        <v>0</v>
      </c>
      <c r="BF2367" s="247">
        <f>IF(N2367="snížená",J2367,0)</f>
        <v>0</v>
      </c>
      <c r="BG2367" s="247">
        <f>IF(N2367="zákl. přenesená",J2367,0)</f>
        <v>0</v>
      </c>
      <c r="BH2367" s="247">
        <f>IF(N2367="sníž. přenesená",J2367,0)</f>
        <v>0</v>
      </c>
      <c r="BI2367" s="247">
        <f>IF(N2367="nulová",J2367,0)</f>
        <v>0</v>
      </c>
      <c r="BJ2367" s="25" t="s">
        <v>83</v>
      </c>
      <c r="BK2367" s="247">
        <f>ROUND(I2367*H2367,2)</f>
        <v>0</v>
      </c>
      <c r="BL2367" s="25" t="s">
        <v>284</v>
      </c>
      <c r="BM2367" s="25" t="s">
        <v>3295</v>
      </c>
    </row>
    <row r="2368" s="1" customFormat="1">
      <c r="B2368" s="47"/>
      <c r="C2368" s="75"/>
      <c r="D2368" s="248" t="s">
        <v>193</v>
      </c>
      <c r="E2368" s="75"/>
      <c r="F2368" s="249" t="s">
        <v>3279</v>
      </c>
      <c r="G2368" s="75"/>
      <c r="H2368" s="75"/>
      <c r="I2368" s="204"/>
      <c r="J2368" s="75"/>
      <c r="K2368" s="75"/>
      <c r="L2368" s="73"/>
      <c r="M2368" s="250"/>
      <c r="N2368" s="48"/>
      <c r="O2368" s="48"/>
      <c r="P2368" s="48"/>
      <c r="Q2368" s="48"/>
      <c r="R2368" s="48"/>
      <c r="S2368" s="48"/>
      <c r="T2368" s="96"/>
      <c r="AT2368" s="25" t="s">
        <v>193</v>
      </c>
      <c r="AU2368" s="25" t="s">
        <v>85</v>
      </c>
    </row>
    <row r="2369" s="1" customFormat="1" ht="25.5" customHeight="1">
      <c r="B2369" s="47"/>
      <c r="C2369" s="236" t="s">
        <v>3296</v>
      </c>
      <c r="D2369" s="236" t="s">
        <v>186</v>
      </c>
      <c r="E2369" s="237" t="s">
        <v>3297</v>
      </c>
      <c r="F2369" s="238" t="s">
        <v>3298</v>
      </c>
      <c r="G2369" s="239" t="s">
        <v>189</v>
      </c>
      <c r="H2369" s="240">
        <v>1</v>
      </c>
      <c r="I2369" s="241"/>
      <c r="J2369" s="242">
        <f>ROUND(I2369*H2369,2)</f>
        <v>0</v>
      </c>
      <c r="K2369" s="238" t="s">
        <v>190</v>
      </c>
      <c r="L2369" s="73"/>
      <c r="M2369" s="243" t="s">
        <v>21</v>
      </c>
      <c r="N2369" s="244" t="s">
        <v>47</v>
      </c>
      <c r="O2369" s="48"/>
      <c r="P2369" s="245">
        <f>O2369*H2369</f>
        <v>0</v>
      </c>
      <c r="Q2369" s="245">
        <v>0.00046000000000000001</v>
      </c>
      <c r="R2369" s="245">
        <f>Q2369*H2369</f>
        <v>0.00046000000000000001</v>
      </c>
      <c r="S2369" s="245">
        <v>0</v>
      </c>
      <c r="T2369" s="246">
        <f>S2369*H2369</f>
        <v>0</v>
      </c>
      <c r="AR2369" s="25" t="s">
        <v>284</v>
      </c>
      <c r="AT2369" s="25" t="s">
        <v>186</v>
      </c>
      <c r="AU2369" s="25" t="s">
        <v>85</v>
      </c>
      <c r="AY2369" s="25" t="s">
        <v>184</v>
      </c>
      <c r="BE2369" s="247">
        <f>IF(N2369="základní",J2369,0)</f>
        <v>0</v>
      </c>
      <c r="BF2369" s="247">
        <f>IF(N2369="snížená",J2369,0)</f>
        <v>0</v>
      </c>
      <c r="BG2369" s="247">
        <f>IF(N2369="zákl. přenesená",J2369,0)</f>
        <v>0</v>
      </c>
      <c r="BH2369" s="247">
        <f>IF(N2369="sníž. přenesená",J2369,0)</f>
        <v>0</v>
      </c>
      <c r="BI2369" s="247">
        <f>IF(N2369="nulová",J2369,0)</f>
        <v>0</v>
      </c>
      <c r="BJ2369" s="25" t="s">
        <v>83</v>
      </c>
      <c r="BK2369" s="247">
        <f>ROUND(I2369*H2369,2)</f>
        <v>0</v>
      </c>
      <c r="BL2369" s="25" t="s">
        <v>284</v>
      </c>
      <c r="BM2369" s="25" t="s">
        <v>3299</v>
      </c>
    </row>
    <row r="2370" s="1" customFormat="1">
      <c r="B2370" s="47"/>
      <c r="C2370" s="75"/>
      <c r="D2370" s="248" t="s">
        <v>193</v>
      </c>
      <c r="E2370" s="75"/>
      <c r="F2370" s="249" t="s">
        <v>3279</v>
      </c>
      <c r="G2370" s="75"/>
      <c r="H2370" s="75"/>
      <c r="I2370" s="204"/>
      <c r="J2370" s="75"/>
      <c r="K2370" s="75"/>
      <c r="L2370" s="73"/>
      <c r="M2370" s="250"/>
      <c r="N2370" s="48"/>
      <c r="O2370" s="48"/>
      <c r="P2370" s="48"/>
      <c r="Q2370" s="48"/>
      <c r="R2370" s="48"/>
      <c r="S2370" s="48"/>
      <c r="T2370" s="96"/>
      <c r="AT2370" s="25" t="s">
        <v>193</v>
      </c>
      <c r="AU2370" s="25" t="s">
        <v>85</v>
      </c>
    </row>
    <row r="2371" s="1" customFormat="1" ht="25.5" customHeight="1">
      <c r="B2371" s="47"/>
      <c r="C2371" s="236" t="s">
        <v>3300</v>
      </c>
      <c r="D2371" s="236" t="s">
        <v>186</v>
      </c>
      <c r="E2371" s="237" t="s">
        <v>3301</v>
      </c>
      <c r="F2371" s="238" t="s">
        <v>3302</v>
      </c>
      <c r="G2371" s="239" t="s">
        <v>189</v>
      </c>
      <c r="H2371" s="240">
        <v>5</v>
      </c>
      <c r="I2371" s="241"/>
      <c r="J2371" s="242">
        <f>ROUND(I2371*H2371,2)</f>
        <v>0</v>
      </c>
      <c r="K2371" s="238" t="s">
        <v>190</v>
      </c>
      <c r="L2371" s="73"/>
      <c r="M2371" s="243" t="s">
        <v>21</v>
      </c>
      <c r="N2371" s="244" t="s">
        <v>47</v>
      </c>
      <c r="O2371" s="48"/>
      <c r="P2371" s="245">
        <f>O2371*H2371</f>
        <v>0</v>
      </c>
      <c r="Q2371" s="245">
        <v>0</v>
      </c>
      <c r="R2371" s="245">
        <f>Q2371*H2371</f>
        <v>0</v>
      </c>
      <c r="S2371" s="245">
        <v>0</v>
      </c>
      <c r="T2371" s="246">
        <f>S2371*H2371</f>
        <v>0</v>
      </c>
      <c r="AR2371" s="25" t="s">
        <v>284</v>
      </c>
      <c r="AT2371" s="25" t="s">
        <v>186</v>
      </c>
      <c r="AU2371" s="25" t="s">
        <v>85</v>
      </c>
      <c r="AY2371" s="25" t="s">
        <v>184</v>
      </c>
      <c r="BE2371" s="247">
        <f>IF(N2371="základní",J2371,0)</f>
        <v>0</v>
      </c>
      <c r="BF2371" s="247">
        <f>IF(N2371="snížená",J2371,0)</f>
        <v>0</v>
      </c>
      <c r="BG2371" s="247">
        <f>IF(N2371="zákl. přenesená",J2371,0)</f>
        <v>0</v>
      </c>
      <c r="BH2371" s="247">
        <f>IF(N2371="sníž. přenesená",J2371,0)</f>
        <v>0</v>
      </c>
      <c r="BI2371" s="247">
        <f>IF(N2371="nulová",J2371,0)</f>
        <v>0</v>
      </c>
      <c r="BJ2371" s="25" t="s">
        <v>83</v>
      </c>
      <c r="BK2371" s="247">
        <f>ROUND(I2371*H2371,2)</f>
        <v>0</v>
      </c>
      <c r="BL2371" s="25" t="s">
        <v>284</v>
      </c>
      <c r="BM2371" s="25" t="s">
        <v>3303</v>
      </c>
    </row>
    <row r="2372" s="1" customFormat="1">
      <c r="B2372" s="47"/>
      <c r="C2372" s="75"/>
      <c r="D2372" s="248" t="s">
        <v>193</v>
      </c>
      <c r="E2372" s="75"/>
      <c r="F2372" s="249" t="s">
        <v>3304</v>
      </c>
      <c r="G2372" s="75"/>
      <c r="H2372" s="75"/>
      <c r="I2372" s="204"/>
      <c r="J2372" s="75"/>
      <c r="K2372" s="75"/>
      <c r="L2372" s="73"/>
      <c r="M2372" s="250"/>
      <c r="N2372" s="48"/>
      <c r="O2372" s="48"/>
      <c r="P2372" s="48"/>
      <c r="Q2372" s="48"/>
      <c r="R2372" s="48"/>
      <c r="S2372" s="48"/>
      <c r="T2372" s="96"/>
      <c r="AT2372" s="25" t="s">
        <v>193</v>
      </c>
      <c r="AU2372" s="25" t="s">
        <v>85</v>
      </c>
    </row>
    <row r="2373" s="1" customFormat="1" ht="25.5" customHeight="1">
      <c r="B2373" s="47"/>
      <c r="C2373" s="236" t="s">
        <v>3305</v>
      </c>
      <c r="D2373" s="236" t="s">
        <v>186</v>
      </c>
      <c r="E2373" s="237" t="s">
        <v>3306</v>
      </c>
      <c r="F2373" s="238" t="s">
        <v>3307</v>
      </c>
      <c r="G2373" s="239" t="s">
        <v>189</v>
      </c>
      <c r="H2373" s="240">
        <v>17</v>
      </c>
      <c r="I2373" s="241"/>
      <c r="J2373" s="242">
        <f>ROUND(I2373*H2373,2)</f>
        <v>0</v>
      </c>
      <c r="K2373" s="238" t="s">
        <v>190</v>
      </c>
      <c r="L2373" s="73"/>
      <c r="M2373" s="243" t="s">
        <v>21</v>
      </c>
      <c r="N2373" s="244" t="s">
        <v>47</v>
      </c>
      <c r="O2373" s="48"/>
      <c r="P2373" s="245">
        <f>O2373*H2373</f>
        <v>0</v>
      </c>
      <c r="Q2373" s="245">
        <v>0</v>
      </c>
      <c r="R2373" s="245">
        <f>Q2373*H2373</f>
        <v>0</v>
      </c>
      <c r="S2373" s="245">
        <v>0</v>
      </c>
      <c r="T2373" s="246">
        <f>S2373*H2373</f>
        <v>0</v>
      </c>
      <c r="AR2373" s="25" t="s">
        <v>284</v>
      </c>
      <c r="AT2373" s="25" t="s">
        <v>186</v>
      </c>
      <c r="AU2373" s="25" t="s">
        <v>85</v>
      </c>
      <c r="AY2373" s="25" t="s">
        <v>184</v>
      </c>
      <c r="BE2373" s="247">
        <f>IF(N2373="základní",J2373,0)</f>
        <v>0</v>
      </c>
      <c r="BF2373" s="247">
        <f>IF(N2373="snížená",J2373,0)</f>
        <v>0</v>
      </c>
      <c r="BG2373" s="247">
        <f>IF(N2373="zákl. přenesená",J2373,0)</f>
        <v>0</v>
      </c>
      <c r="BH2373" s="247">
        <f>IF(N2373="sníž. přenesená",J2373,0)</f>
        <v>0</v>
      </c>
      <c r="BI2373" s="247">
        <f>IF(N2373="nulová",J2373,0)</f>
        <v>0</v>
      </c>
      <c r="BJ2373" s="25" t="s">
        <v>83</v>
      </c>
      <c r="BK2373" s="247">
        <f>ROUND(I2373*H2373,2)</f>
        <v>0</v>
      </c>
      <c r="BL2373" s="25" t="s">
        <v>284</v>
      </c>
      <c r="BM2373" s="25" t="s">
        <v>3308</v>
      </c>
    </row>
    <row r="2374" s="1" customFormat="1">
      <c r="B2374" s="47"/>
      <c r="C2374" s="75"/>
      <c r="D2374" s="248" t="s">
        <v>193</v>
      </c>
      <c r="E2374" s="75"/>
      <c r="F2374" s="249" t="s">
        <v>3304</v>
      </c>
      <c r="G2374" s="75"/>
      <c r="H2374" s="75"/>
      <c r="I2374" s="204"/>
      <c r="J2374" s="75"/>
      <c r="K2374" s="75"/>
      <c r="L2374" s="73"/>
      <c r="M2374" s="250"/>
      <c r="N2374" s="48"/>
      <c r="O2374" s="48"/>
      <c r="P2374" s="48"/>
      <c r="Q2374" s="48"/>
      <c r="R2374" s="48"/>
      <c r="S2374" s="48"/>
      <c r="T2374" s="96"/>
      <c r="AT2374" s="25" t="s">
        <v>193</v>
      </c>
      <c r="AU2374" s="25" t="s">
        <v>85</v>
      </c>
    </row>
    <row r="2375" s="1" customFormat="1" ht="25.5" customHeight="1">
      <c r="B2375" s="47"/>
      <c r="C2375" s="236" t="s">
        <v>3309</v>
      </c>
      <c r="D2375" s="236" t="s">
        <v>186</v>
      </c>
      <c r="E2375" s="237" t="s">
        <v>3310</v>
      </c>
      <c r="F2375" s="238" t="s">
        <v>3311</v>
      </c>
      <c r="G2375" s="239" t="s">
        <v>189</v>
      </c>
      <c r="H2375" s="240">
        <v>1</v>
      </c>
      <c r="I2375" s="241"/>
      <c r="J2375" s="242">
        <f>ROUND(I2375*H2375,2)</f>
        <v>0</v>
      </c>
      <c r="K2375" s="238" t="s">
        <v>190</v>
      </c>
      <c r="L2375" s="73"/>
      <c r="M2375" s="243" t="s">
        <v>21</v>
      </c>
      <c r="N2375" s="244" t="s">
        <v>47</v>
      </c>
      <c r="O2375" s="48"/>
      <c r="P2375" s="245">
        <f>O2375*H2375</f>
        <v>0</v>
      </c>
      <c r="Q2375" s="245">
        <v>0</v>
      </c>
      <c r="R2375" s="245">
        <f>Q2375*H2375</f>
        <v>0</v>
      </c>
      <c r="S2375" s="245">
        <v>0</v>
      </c>
      <c r="T2375" s="246">
        <f>S2375*H2375</f>
        <v>0</v>
      </c>
      <c r="AR2375" s="25" t="s">
        <v>284</v>
      </c>
      <c r="AT2375" s="25" t="s">
        <v>186</v>
      </c>
      <c r="AU2375" s="25" t="s">
        <v>85</v>
      </c>
      <c r="AY2375" s="25" t="s">
        <v>184</v>
      </c>
      <c r="BE2375" s="247">
        <f>IF(N2375="základní",J2375,0)</f>
        <v>0</v>
      </c>
      <c r="BF2375" s="247">
        <f>IF(N2375="snížená",J2375,0)</f>
        <v>0</v>
      </c>
      <c r="BG2375" s="247">
        <f>IF(N2375="zákl. přenesená",J2375,0)</f>
        <v>0</v>
      </c>
      <c r="BH2375" s="247">
        <f>IF(N2375="sníž. přenesená",J2375,0)</f>
        <v>0</v>
      </c>
      <c r="BI2375" s="247">
        <f>IF(N2375="nulová",J2375,0)</f>
        <v>0</v>
      </c>
      <c r="BJ2375" s="25" t="s">
        <v>83</v>
      </c>
      <c r="BK2375" s="247">
        <f>ROUND(I2375*H2375,2)</f>
        <v>0</v>
      </c>
      <c r="BL2375" s="25" t="s">
        <v>284</v>
      </c>
      <c r="BM2375" s="25" t="s">
        <v>3312</v>
      </c>
    </row>
    <row r="2376" s="1" customFormat="1">
      <c r="B2376" s="47"/>
      <c r="C2376" s="75"/>
      <c r="D2376" s="248" t="s">
        <v>193</v>
      </c>
      <c r="E2376" s="75"/>
      <c r="F2376" s="249" t="s">
        <v>3304</v>
      </c>
      <c r="G2376" s="75"/>
      <c r="H2376" s="75"/>
      <c r="I2376" s="204"/>
      <c r="J2376" s="75"/>
      <c r="K2376" s="75"/>
      <c r="L2376" s="73"/>
      <c r="M2376" s="250"/>
      <c r="N2376" s="48"/>
      <c r="O2376" s="48"/>
      <c r="P2376" s="48"/>
      <c r="Q2376" s="48"/>
      <c r="R2376" s="48"/>
      <c r="S2376" s="48"/>
      <c r="T2376" s="96"/>
      <c r="AT2376" s="25" t="s">
        <v>193</v>
      </c>
      <c r="AU2376" s="25" t="s">
        <v>85</v>
      </c>
    </row>
    <row r="2377" s="1" customFormat="1" ht="25.5" customHeight="1">
      <c r="B2377" s="47"/>
      <c r="C2377" s="236" t="s">
        <v>3313</v>
      </c>
      <c r="D2377" s="236" t="s">
        <v>186</v>
      </c>
      <c r="E2377" s="237" t="s">
        <v>3314</v>
      </c>
      <c r="F2377" s="238" t="s">
        <v>3315</v>
      </c>
      <c r="G2377" s="239" t="s">
        <v>189</v>
      </c>
      <c r="H2377" s="240">
        <v>1</v>
      </c>
      <c r="I2377" s="241"/>
      <c r="J2377" s="242">
        <f>ROUND(I2377*H2377,2)</f>
        <v>0</v>
      </c>
      <c r="K2377" s="238" t="s">
        <v>21</v>
      </c>
      <c r="L2377" s="73"/>
      <c r="M2377" s="243" t="s">
        <v>21</v>
      </c>
      <c r="N2377" s="244" t="s">
        <v>47</v>
      </c>
      <c r="O2377" s="48"/>
      <c r="P2377" s="245">
        <f>O2377*H2377</f>
        <v>0</v>
      </c>
      <c r="Q2377" s="245">
        <v>0</v>
      </c>
      <c r="R2377" s="245">
        <f>Q2377*H2377</f>
        <v>0</v>
      </c>
      <c r="S2377" s="245">
        <v>0</v>
      </c>
      <c r="T2377" s="246">
        <f>S2377*H2377</f>
        <v>0</v>
      </c>
      <c r="AR2377" s="25" t="s">
        <v>191</v>
      </c>
      <c r="AT2377" s="25" t="s">
        <v>186</v>
      </c>
      <c r="AU2377" s="25" t="s">
        <v>85</v>
      </c>
      <c r="AY2377" s="25" t="s">
        <v>184</v>
      </c>
      <c r="BE2377" s="247">
        <f>IF(N2377="základní",J2377,0)</f>
        <v>0</v>
      </c>
      <c r="BF2377" s="247">
        <f>IF(N2377="snížená",J2377,0)</f>
        <v>0</v>
      </c>
      <c r="BG2377" s="247">
        <f>IF(N2377="zákl. přenesená",J2377,0)</f>
        <v>0</v>
      </c>
      <c r="BH2377" s="247">
        <f>IF(N2377="sníž. přenesená",J2377,0)</f>
        <v>0</v>
      </c>
      <c r="BI2377" s="247">
        <f>IF(N2377="nulová",J2377,0)</f>
        <v>0</v>
      </c>
      <c r="BJ2377" s="25" t="s">
        <v>83</v>
      </c>
      <c r="BK2377" s="247">
        <f>ROUND(I2377*H2377,2)</f>
        <v>0</v>
      </c>
      <c r="BL2377" s="25" t="s">
        <v>191</v>
      </c>
      <c r="BM2377" s="25" t="s">
        <v>3316</v>
      </c>
    </row>
    <row r="2378" s="1" customFormat="1" ht="25.5" customHeight="1">
      <c r="B2378" s="47"/>
      <c r="C2378" s="236" t="s">
        <v>3317</v>
      </c>
      <c r="D2378" s="236" t="s">
        <v>186</v>
      </c>
      <c r="E2378" s="237" t="s">
        <v>3318</v>
      </c>
      <c r="F2378" s="238" t="s">
        <v>3319</v>
      </c>
      <c r="G2378" s="239" t="s">
        <v>189</v>
      </c>
      <c r="H2378" s="240">
        <v>1</v>
      </c>
      <c r="I2378" s="241"/>
      <c r="J2378" s="242">
        <f>ROUND(I2378*H2378,2)</f>
        <v>0</v>
      </c>
      <c r="K2378" s="238" t="s">
        <v>21</v>
      </c>
      <c r="L2378" s="73"/>
      <c r="M2378" s="243" t="s">
        <v>21</v>
      </c>
      <c r="N2378" s="244" t="s">
        <v>47</v>
      </c>
      <c r="O2378" s="48"/>
      <c r="P2378" s="245">
        <f>O2378*H2378</f>
        <v>0</v>
      </c>
      <c r="Q2378" s="245">
        <v>0</v>
      </c>
      <c r="R2378" s="245">
        <f>Q2378*H2378</f>
        <v>0</v>
      </c>
      <c r="S2378" s="245">
        <v>0</v>
      </c>
      <c r="T2378" s="246">
        <f>S2378*H2378</f>
        <v>0</v>
      </c>
      <c r="AR2378" s="25" t="s">
        <v>191</v>
      </c>
      <c r="AT2378" s="25" t="s">
        <v>186</v>
      </c>
      <c r="AU2378" s="25" t="s">
        <v>85</v>
      </c>
      <c r="AY2378" s="25" t="s">
        <v>184</v>
      </c>
      <c r="BE2378" s="247">
        <f>IF(N2378="základní",J2378,0)</f>
        <v>0</v>
      </c>
      <c r="BF2378" s="247">
        <f>IF(N2378="snížená",J2378,0)</f>
        <v>0</v>
      </c>
      <c r="BG2378" s="247">
        <f>IF(N2378="zákl. přenesená",J2378,0)</f>
        <v>0</v>
      </c>
      <c r="BH2378" s="247">
        <f>IF(N2378="sníž. přenesená",J2378,0)</f>
        <v>0</v>
      </c>
      <c r="BI2378" s="247">
        <f>IF(N2378="nulová",J2378,0)</f>
        <v>0</v>
      </c>
      <c r="BJ2378" s="25" t="s">
        <v>83</v>
      </c>
      <c r="BK2378" s="247">
        <f>ROUND(I2378*H2378,2)</f>
        <v>0</v>
      </c>
      <c r="BL2378" s="25" t="s">
        <v>191</v>
      </c>
      <c r="BM2378" s="25" t="s">
        <v>3320</v>
      </c>
    </row>
    <row r="2379" s="1" customFormat="1" ht="25.5" customHeight="1">
      <c r="B2379" s="47"/>
      <c r="C2379" s="236" t="s">
        <v>3321</v>
      </c>
      <c r="D2379" s="236" t="s">
        <v>186</v>
      </c>
      <c r="E2379" s="237" t="s">
        <v>3322</v>
      </c>
      <c r="F2379" s="238" t="s">
        <v>3323</v>
      </c>
      <c r="G2379" s="239" t="s">
        <v>189</v>
      </c>
      <c r="H2379" s="240">
        <v>1</v>
      </c>
      <c r="I2379" s="241"/>
      <c r="J2379" s="242">
        <f>ROUND(I2379*H2379,2)</f>
        <v>0</v>
      </c>
      <c r="K2379" s="238" t="s">
        <v>21</v>
      </c>
      <c r="L2379" s="73"/>
      <c r="M2379" s="243" t="s">
        <v>21</v>
      </c>
      <c r="N2379" s="244" t="s">
        <v>47</v>
      </c>
      <c r="O2379" s="48"/>
      <c r="P2379" s="245">
        <f>O2379*H2379</f>
        <v>0</v>
      </c>
      <c r="Q2379" s="245">
        <v>0</v>
      </c>
      <c r="R2379" s="245">
        <f>Q2379*H2379</f>
        <v>0</v>
      </c>
      <c r="S2379" s="245">
        <v>0</v>
      </c>
      <c r="T2379" s="246">
        <f>S2379*H2379</f>
        <v>0</v>
      </c>
      <c r="AR2379" s="25" t="s">
        <v>191</v>
      </c>
      <c r="AT2379" s="25" t="s">
        <v>186</v>
      </c>
      <c r="AU2379" s="25" t="s">
        <v>85</v>
      </c>
      <c r="AY2379" s="25" t="s">
        <v>184</v>
      </c>
      <c r="BE2379" s="247">
        <f>IF(N2379="základní",J2379,0)</f>
        <v>0</v>
      </c>
      <c r="BF2379" s="247">
        <f>IF(N2379="snížená",J2379,0)</f>
        <v>0</v>
      </c>
      <c r="BG2379" s="247">
        <f>IF(N2379="zákl. přenesená",J2379,0)</f>
        <v>0</v>
      </c>
      <c r="BH2379" s="247">
        <f>IF(N2379="sníž. přenesená",J2379,0)</f>
        <v>0</v>
      </c>
      <c r="BI2379" s="247">
        <f>IF(N2379="nulová",J2379,0)</f>
        <v>0</v>
      </c>
      <c r="BJ2379" s="25" t="s">
        <v>83</v>
      </c>
      <c r="BK2379" s="247">
        <f>ROUND(I2379*H2379,2)</f>
        <v>0</v>
      </c>
      <c r="BL2379" s="25" t="s">
        <v>191</v>
      </c>
      <c r="BM2379" s="25" t="s">
        <v>3324</v>
      </c>
    </row>
    <row r="2380" s="1" customFormat="1" ht="16.5" customHeight="1">
      <c r="B2380" s="47"/>
      <c r="C2380" s="236" t="s">
        <v>3325</v>
      </c>
      <c r="D2380" s="236" t="s">
        <v>186</v>
      </c>
      <c r="E2380" s="237" t="s">
        <v>3326</v>
      </c>
      <c r="F2380" s="238" t="s">
        <v>3327</v>
      </c>
      <c r="G2380" s="239" t="s">
        <v>189</v>
      </c>
      <c r="H2380" s="240">
        <v>1</v>
      </c>
      <c r="I2380" s="241"/>
      <c r="J2380" s="242">
        <f>ROUND(I2380*H2380,2)</f>
        <v>0</v>
      </c>
      <c r="K2380" s="238" t="s">
        <v>21</v>
      </c>
      <c r="L2380" s="73"/>
      <c r="M2380" s="243" t="s">
        <v>21</v>
      </c>
      <c r="N2380" s="244" t="s">
        <v>47</v>
      </c>
      <c r="O2380" s="48"/>
      <c r="P2380" s="245">
        <f>O2380*H2380</f>
        <v>0</v>
      </c>
      <c r="Q2380" s="245">
        <v>0</v>
      </c>
      <c r="R2380" s="245">
        <f>Q2380*H2380</f>
        <v>0</v>
      </c>
      <c r="S2380" s="245">
        <v>0.013100000000000001</v>
      </c>
      <c r="T2380" s="246">
        <f>S2380*H2380</f>
        <v>0.013100000000000001</v>
      </c>
      <c r="AR2380" s="25" t="s">
        <v>284</v>
      </c>
      <c r="AT2380" s="25" t="s">
        <v>186</v>
      </c>
      <c r="AU2380" s="25" t="s">
        <v>85</v>
      </c>
      <c r="AY2380" s="25" t="s">
        <v>184</v>
      </c>
      <c r="BE2380" s="247">
        <f>IF(N2380="základní",J2380,0)</f>
        <v>0</v>
      </c>
      <c r="BF2380" s="247">
        <f>IF(N2380="snížená",J2380,0)</f>
        <v>0</v>
      </c>
      <c r="BG2380" s="247">
        <f>IF(N2380="zákl. přenesená",J2380,0)</f>
        <v>0</v>
      </c>
      <c r="BH2380" s="247">
        <f>IF(N2380="sníž. přenesená",J2380,0)</f>
        <v>0</v>
      </c>
      <c r="BI2380" s="247">
        <f>IF(N2380="nulová",J2380,0)</f>
        <v>0</v>
      </c>
      <c r="BJ2380" s="25" t="s">
        <v>83</v>
      </c>
      <c r="BK2380" s="247">
        <f>ROUND(I2380*H2380,2)</f>
        <v>0</v>
      </c>
      <c r="BL2380" s="25" t="s">
        <v>284</v>
      </c>
      <c r="BM2380" s="25" t="s">
        <v>3328</v>
      </c>
    </row>
    <row r="2381" s="13" customFormat="1">
      <c r="B2381" s="262"/>
      <c r="C2381" s="263"/>
      <c r="D2381" s="248" t="s">
        <v>195</v>
      </c>
      <c r="E2381" s="264" t="s">
        <v>21</v>
      </c>
      <c r="F2381" s="265" t="s">
        <v>1280</v>
      </c>
      <c r="G2381" s="263"/>
      <c r="H2381" s="264" t="s">
        <v>21</v>
      </c>
      <c r="I2381" s="266"/>
      <c r="J2381" s="263"/>
      <c r="K2381" s="263"/>
      <c r="L2381" s="267"/>
      <c r="M2381" s="268"/>
      <c r="N2381" s="269"/>
      <c r="O2381" s="269"/>
      <c r="P2381" s="269"/>
      <c r="Q2381" s="269"/>
      <c r="R2381" s="269"/>
      <c r="S2381" s="269"/>
      <c r="T2381" s="270"/>
      <c r="AT2381" s="271" t="s">
        <v>195</v>
      </c>
      <c r="AU2381" s="271" t="s">
        <v>85</v>
      </c>
      <c r="AV2381" s="13" t="s">
        <v>83</v>
      </c>
      <c r="AW2381" s="13" t="s">
        <v>39</v>
      </c>
      <c r="AX2381" s="13" t="s">
        <v>76</v>
      </c>
      <c r="AY2381" s="271" t="s">
        <v>184</v>
      </c>
    </row>
    <row r="2382" s="12" customFormat="1">
      <c r="B2382" s="251"/>
      <c r="C2382" s="252"/>
      <c r="D2382" s="248" t="s">
        <v>195</v>
      </c>
      <c r="E2382" s="253" t="s">
        <v>21</v>
      </c>
      <c r="F2382" s="254" t="s">
        <v>83</v>
      </c>
      <c r="G2382" s="252"/>
      <c r="H2382" s="255">
        <v>1</v>
      </c>
      <c r="I2382" s="256"/>
      <c r="J2382" s="252"/>
      <c r="K2382" s="252"/>
      <c r="L2382" s="257"/>
      <c r="M2382" s="258"/>
      <c r="N2382" s="259"/>
      <c r="O2382" s="259"/>
      <c r="P2382" s="259"/>
      <c r="Q2382" s="259"/>
      <c r="R2382" s="259"/>
      <c r="S2382" s="259"/>
      <c r="T2382" s="260"/>
      <c r="AT2382" s="261" t="s">
        <v>195</v>
      </c>
      <c r="AU2382" s="261" t="s">
        <v>85</v>
      </c>
      <c r="AV2382" s="12" t="s">
        <v>85</v>
      </c>
      <c r="AW2382" s="12" t="s">
        <v>39</v>
      </c>
      <c r="AX2382" s="12" t="s">
        <v>83</v>
      </c>
      <c r="AY2382" s="261" t="s">
        <v>184</v>
      </c>
    </row>
    <row r="2383" s="1" customFormat="1" ht="25.5" customHeight="1">
      <c r="B2383" s="47"/>
      <c r="C2383" s="236" t="s">
        <v>3329</v>
      </c>
      <c r="D2383" s="236" t="s">
        <v>186</v>
      </c>
      <c r="E2383" s="237" t="s">
        <v>3330</v>
      </c>
      <c r="F2383" s="238" t="s">
        <v>3331</v>
      </c>
      <c r="G2383" s="239" t="s">
        <v>189</v>
      </c>
      <c r="H2383" s="240">
        <v>1</v>
      </c>
      <c r="I2383" s="241"/>
      <c r="J2383" s="242">
        <f>ROUND(I2383*H2383,2)</f>
        <v>0</v>
      </c>
      <c r="K2383" s="238" t="s">
        <v>190</v>
      </c>
      <c r="L2383" s="73"/>
      <c r="M2383" s="243" t="s">
        <v>21</v>
      </c>
      <c r="N2383" s="244" t="s">
        <v>47</v>
      </c>
      <c r="O2383" s="48"/>
      <c r="P2383" s="245">
        <f>O2383*H2383</f>
        <v>0</v>
      </c>
      <c r="Q2383" s="245">
        <v>0</v>
      </c>
      <c r="R2383" s="245">
        <f>Q2383*H2383</f>
        <v>0</v>
      </c>
      <c r="S2383" s="245">
        <v>0.16600000000000001</v>
      </c>
      <c r="T2383" s="246">
        <f>S2383*H2383</f>
        <v>0.16600000000000001</v>
      </c>
      <c r="AR2383" s="25" t="s">
        <v>284</v>
      </c>
      <c r="AT2383" s="25" t="s">
        <v>186</v>
      </c>
      <c r="AU2383" s="25" t="s">
        <v>85</v>
      </c>
      <c r="AY2383" s="25" t="s">
        <v>184</v>
      </c>
      <c r="BE2383" s="247">
        <f>IF(N2383="základní",J2383,0)</f>
        <v>0</v>
      </c>
      <c r="BF2383" s="247">
        <f>IF(N2383="snížená",J2383,0)</f>
        <v>0</v>
      </c>
      <c r="BG2383" s="247">
        <f>IF(N2383="zákl. přenesená",J2383,0)</f>
        <v>0</v>
      </c>
      <c r="BH2383" s="247">
        <f>IF(N2383="sníž. přenesená",J2383,0)</f>
        <v>0</v>
      </c>
      <c r="BI2383" s="247">
        <f>IF(N2383="nulová",J2383,0)</f>
        <v>0</v>
      </c>
      <c r="BJ2383" s="25" t="s">
        <v>83</v>
      </c>
      <c r="BK2383" s="247">
        <f>ROUND(I2383*H2383,2)</f>
        <v>0</v>
      </c>
      <c r="BL2383" s="25" t="s">
        <v>284</v>
      </c>
      <c r="BM2383" s="25" t="s">
        <v>3332</v>
      </c>
    </row>
    <row r="2384" s="1" customFormat="1">
      <c r="B2384" s="47"/>
      <c r="C2384" s="75"/>
      <c r="D2384" s="248" t="s">
        <v>193</v>
      </c>
      <c r="E2384" s="75"/>
      <c r="F2384" s="249" t="s">
        <v>3333</v>
      </c>
      <c r="G2384" s="75"/>
      <c r="H2384" s="75"/>
      <c r="I2384" s="204"/>
      <c r="J2384" s="75"/>
      <c r="K2384" s="75"/>
      <c r="L2384" s="73"/>
      <c r="M2384" s="250"/>
      <c r="N2384" s="48"/>
      <c r="O2384" s="48"/>
      <c r="P2384" s="48"/>
      <c r="Q2384" s="48"/>
      <c r="R2384" s="48"/>
      <c r="S2384" s="48"/>
      <c r="T2384" s="96"/>
      <c r="AT2384" s="25" t="s">
        <v>193</v>
      </c>
      <c r="AU2384" s="25" t="s">
        <v>85</v>
      </c>
    </row>
    <row r="2385" s="13" customFormat="1">
      <c r="B2385" s="262"/>
      <c r="C2385" s="263"/>
      <c r="D2385" s="248" t="s">
        <v>195</v>
      </c>
      <c r="E2385" s="264" t="s">
        <v>21</v>
      </c>
      <c r="F2385" s="265" t="s">
        <v>1280</v>
      </c>
      <c r="G2385" s="263"/>
      <c r="H2385" s="264" t="s">
        <v>21</v>
      </c>
      <c r="I2385" s="266"/>
      <c r="J2385" s="263"/>
      <c r="K2385" s="263"/>
      <c r="L2385" s="267"/>
      <c r="M2385" s="268"/>
      <c r="N2385" s="269"/>
      <c r="O2385" s="269"/>
      <c r="P2385" s="269"/>
      <c r="Q2385" s="269"/>
      <c r="R2385" s="269"/>
      <c r="S2385" s="269"/>
      <c r="T2385" s="270"/>
      <c r="AT2385" s="271" t="s">
        <v>195</v>
      </c>
      <c r="AU2385" s="271" t="s">
        <v>85</v>
      </c>
      <c r="AV2385" s="13" t="s">
        <v>83</v>
      </c>
      <c r="AW2385" s="13" t="s">
        <v>39</v>
      </c>
      <c r="AX2385" s="13" t="s">
        <v>76</v>
      </c>
      <c r="AY2385" s="271" t="s">
        <v>184</v>
      </c>
    </row>
    <row r="2386" s="12" customFormat="1">
      <c r="B2386" s="251"/>
      <c r="C2386" s="252"/>
      <c r="D2386" s="248" t="s">
        <v>195</v>
      </c>
      <c r="E2386" s="253" t="s">
        <v>21</v>
      </c>
      <c r="F2386" s="254" t="s">
        <v>83</v>
      </c>
      <c r="G2386" s="252"/>
      <c r="H2386" s="255">
        <v>1</v>
      </c>
      <c r="I2386" s="256"/>
      <c r="J2386" s="252"/>
      <c r="K2386" s="252"/>
      <c r="L2386" s="257"/>
      <c r="M2386" s="258"/>
      <c r="N2386" s="259"/>
      <c r="O2386" s="259"/>
      <c r="P2386" s="259"/>
      <c r="Q2386" s="259"/>
      <c r="R2386" s="259"/>
      <c r="S2386" s="259"/>
      <c r="T2386" s="260"/>
      <c r="AT2386" s="261" t="s">
        <v>195</v>
      </c>
      <c r="AU2386" s="261" t="s">
        <v>85</v>
      </c>
      <c r="AV2386" s="12" t="s">
        <v>85</v>
      </c>
      <c r="AW2386" s="12" t="s">
        <v>39</v>
      </c>
      <c r="AX2386" s="12" t="s">
        <v>83</v>
      </c>
      <c r="AY2386" s="261" t="s">
        <v>184</v>
      </c>
    </row>
    <row r="2387" s="1" customFormat="1" ht="38.25" customHeight="1">
      <c r="B2387" s="47"/>
      <c r="C2387" s="236" t="s">
        <v>3334</v>
      </c>
      <c r="D2387" s="236" t="s">
        <v>186</v>
      </c>
      <c r="E2387" s="237" t="s">
        <v>3335</v>
      </c>
      <c r="F2387" s="238" t="s">
        <v>3336</v>
      </c>
      <c r="G2387" s="239" t="s">
        <v>293</v>
      </c>
      <c r="H2387" s="240">
        <v>2.476</v>
      </c>
      <c r="I2387" s="241"/>
      <c r="J2387" s="242">
        <f>ROUND(I2387*H2387,2)</f>
        <v>0</v>
      </c>
      <c r="K2387" s="238" t="s">
        <v>190</v>
      </c>
      <c r="L2387" s="73"/>
      <c r="M2387" s="243" t="s">
        <v>21</v>
      </c>
      <c r="N2387" s="244" t="s">
        <v>47</v>
      </c>
      <c r="O2387" s="48"/>
      <c r="P2387" s="245">
        <f>O2387*H2387</f>
        <v>0</v>
      </c>
      <c r="Q2387" s="245">
        <v>0</v>
      </c>
      <c r="R2387" s="245">
        <f>Q2387*H2387</f>
        <v>0</v>
      </c>
      <c r="S2387" s="245">
        <v>0</v>
      </c>
      <c r="T2387" s="246">
        <f>S2387*H2387</f>
        <v>0</v>
      </c>
      <c r="AR2387" s="25" t="s">
        <v>284</v>
      </c>
      <c r="AT2387" s="25" t="s">
        <v>186</v>
      </c>
      <c r="AU2387" s="25" t="s">
        <v>85</v>
      </c>
      <c r="AY2387" s="25" t="s">
        <v>184</v>
      </c>
      <c r="BE2387" s="247">
        <f>IF(N2387="základní",J2387,0)</f>
        <v>0</v>
      </c>
      <c r="BF2387" s="247">
        <f>IF(N2387="snížená",J2387,0)</f>
        <v>0</v>
      </c>
      <c r="BG2387" s="247">
        <f>IF(N2387="zákl. přenesená",J2387,0)</f>
        <v>0</v>
      </c>
      <c r="BH2387" s="247">
        <f>IF(N2387="sníž. přenesená",J2387,0)</f>
        <v>0</v>
      </c>
      <c r="BI2387" s="247">
        <f>IF(N2387="nulová",J2387,0)</f>
        <v>0</v>
      </c>
      <c r="BJ2387" s="25" t="s">
        <v>83</v>
      </c>
      <c r="BK2387" s="247">
        <f>ROUND(I2387*H2387,2)</f>
        <v>0</v>
      </c>
      <c r="BL2387" s="25" t="s">
        <v>284</v>
      </c>
      <c r="BM2387" s="25" t="s">
        <v>3337</v>
      </c>
    </row>
    <row r="2388" s="1" customFormat="1">
      <c r="B2388" s="47"/>
      <c r="C2388" s="75"/>
      <c r="D2388" s="248" t="s">
        <v>193</v>
      </c>
      <c r="E2388" s="75"/>
      <c r="F2388" s="249" t="s">
        <v>3338</v>
      </c>
      <c r="G2388" s="75"/>
      <c r="H2388" s="75"/>
      <c r="I2388" s="204"/>
      <c r="J2388" s="75"/>
      <c r="K2388" s="75"/>
      <c r="L2388" s="73"/>
      <c r="M2388" s="250"/>
      <c r="N2388" s="48"/>
      <c r="O2388" s="48"/>
      <c r="P2388" s="48"/>
      <c r="Q2388" s="48"/>
      <c r="R2388" s="48"/>
      <c r="S2388" s="48"/>
      <c r="T2388" s="96"/>
      <c r="AT2388" s="25" t="s">
        <v>193</v>
      </c>
      <c r="AU2388" s="25" t="s">
        <v>85</v>
      </c>
    </row>
    <row r="2389" s="11" customFormat="1" ht="29.88" customHeight="1">
      <c r="B2389" s="220"/>
      <c r="C2389" s="221"/>
      <c r="D2389" s="222" t="s">
        <v>75</v>
      </c>
      <c r="E2389" s="234" t="s">
        <v>3339</v>
      </c>
      <c r="F2389" s="234" t="s">
        <v>3340</v>
      </c>
      <c r="G2389" s="221"/>
      <c r="H2389" s="221"/>
      <c r="I2389" s="224"/>
      <c r="J2389" s="235">
        <f>BK2389</f>
        <v>0</v>
      </c>
      <c r="K2389" s="221"/>
      <c r="L2389" s="226"/>
      <c r="M2389" s="227"/>
      <c r="N2389" s="228"/>
      <c r="O2389" s="228"/>
      <c r="P2389" s="229">
        <f>SUM(P2390:P2413)</f>
        <v>0</v>
      </c>
      <c r="Q2389" s="228"/>
      <c r="R2389" s="229">
        <f>SUM(R2390:R2413)</f>
        <v>0.10300000000000001</v>
      </c>
      <c r="S2389" s="228"/>
      <c r="T2389" s="230">
        <f>SUM(T2390:T2413)</f>
        <v>0</v>
      </c>
      <c r="AR2389" s="231" t="s">
        <v>85</v>
      </c>
      <c r="AT2389" s="232" t="s">
        <v>75</v>
      </c>
      <c r="AU2389" s="232" t="s">
        <v>83</v>
      </c>
      <c r="AY2389" s="231" t="s">
        <v>184</v>
      </c>
      <c r="BK2389" s="233">
        <f>SUM(BK2390:BK2413)</f>
        <v>0</v>
      </c>
    </row>
    <row r="2390" s="1" customFormat="1" ht="16.5" customHeight="1">
      <c r="B2390" s="47"/>
      <c r="C2390" s="236" t="s">
        <v>3341</v>
      </c>
      <c r="D2390" s="236" t="s">
        <v>186</v>
      </c>
      <c r="E2390" s="237" t="s">
        <v>3342</v>
      </c>
      <c r="F2390" s="238" t="s">
        <v>3343</v>
      </c>
      <c r="G2390" s="239" t="s">
        <v>315</v>
      </c>
      <c r="H2390" s="240">
        <v>4.5899999999999999</v>
      </c>
      <c r="I2390" s="241"/>
      <c r="J2390" s="242">
        <f>ROUND(I2390*H2390,2)</f>
        <v>0</v>
      </c>
      <c r="K2390" s="238" t="s">
        <v>190</v>
      </c>
      <c r="L2390" s="73"/>
      <c r="M2390" s="243" t="s">
        <v>21</v>
      </c>
      <c r="N2390" s="244" t="s">
        <v>47</v>
      </c>
      <c r="O2390" s="48"/>
      <c r="P2390" s="245">
        <f>O2390*H2390</f>
        <v>0</v>
      </c>
      <c r="Q2390" s="245">
        <v>0</v>
      </c>
      <c r="R2390" s="245">
        <f>Q2390*H2390</f>
        <v>0</v>
      </c>
      <c r="S2390" s="245">
        <v>0</v>
      </c>
      <c r="T2390" s="246">
        <f>S2390*H2390</f>
        <v>0</v>
      </c>
      <c r="AR2390" s="25" t="s">
        <v>284</v>
      </c>
      <c r="AT2390" s="25" t="s">
        <v>186</v>
      </c>
      <c r="AU2390" s="25" t="s">
        <v>85</v>
      </c>
      <c r="AY2390" s="25" t="s">
        <v>184</v>
      </c>
      <c r="BE2390" s="247">
        <f>IF(N2390="základní",J2390,0)</f>
        <v>0</v>
      </c>
      <c r="BF2390" s="247">
        <f>IF(N2390="snížená",J2390,0)</f>
        <v>0</v>
      </c>
      <c r="BG2390" s="247">
        <f>IF(N2390="zákl. přenesená",J2390,0)</f>
        <v>0</v>
      </c>
      <c r="BH2390" s="247">
        <f>IF(N2390="sníž. přenesená",J2390,0)</f>
        <v>0</v>
      </c>
      <c r="BI2390" s="247">
        <f>IF(N2390="nulová",J2390,0)</f>
        <v>0</v>
      </c>
      <c r="BJ2390" s="25" t="s">
        <v>83</v>
      </c>
      <c r="BK2390" s="247">
        <f>ROUND(I2390*H2390,2)</f>
        <v>0</v>
      </c>
      <c r="BL2390" s="25" t="s">
        <v>284</v>
      </c>
      <c r="BM2390" s="25" t="s">
        <v>3344</v>
      </c>
    </row>
    <row r="2391" s="1" customFormat="1">
      <c r="B2391" s="47"/>
      <c r="C2391" s="75"/>
      <c r="D2391" s="248" t="s">
        <v>193</v>
      </c>
      <c r="E2391" s="75"/>
      <c r="F2391" s="249" t="s">
        <v>3345</v>
      </c>
      <c r="G2391" s="75"/>
      <c r="H2391" s="75"/>
      <c r="I2391" s="204"/>
      <c r="J2391" s="75"/>
      <c r="K2391" s="75"/>
      <c r="L2391" s="73"/>
      <c r="M2391" s="250"/>
      <c r="N2391" s="48"/>
      <c r="O2391" s="48"/>
      <c r="P2391" s="48"/>
      <c r="Q2391" s="48"/>
      <c r="R2391" s="48"/>
      <c r="S2391" s="48"/>
      <c r="T2391" s="96"/>
      <c r="AT2391" s="25" t="s">
        <v>193</v>
      </c>
      <c r="AU2391" s="25" t="s">
        <v>85</v>
      </c>
    </row>
    <row r="2392" s="13" customFormat="1">
      <c r="B2392" s="262"/>
      <c r="C2392" s="263"/>
      <c r="D2392" s="248" t="s">
        <v>195</v>
      </c>
      <c r="E2392" s="264" t="s">
        <v>21</v>
      </c>
      <c r="F2392" s="265" t="s">
        <v>209</v>
      </c>
      <c r="G2392" s="263"/>
      <c r="H2392" s="264" t="s">
        <v>21</v>
      </c>
      <c r="I2392" s="266"/>
      <c r="J2392" s="263"/>
      <c r="K2392" s="263"/>
      <c r="L2392" s="267"/>
      <c r="M2392" s="268"/>
      <c r="N2392" s="269"/>
      <c r="O2392" s="269"/>
      <c r="P2392" s="269"/>
      <c r="Q2392" s="269"/>
      <c r="R2392" s="269"/>
      <c r="S2392" s="269"/>
      <c r="T2392" s="270"/>
      <c r="AT2392" s="271" t="s">
        <v>195</v>
      </c>
      <c r="AU2392" s="271" t="s">
        <v>85</v>
      </c>
      <c r="AV2392" s="13" t="s">
        <v>83</v>
      </c>
      <c r="AW2392" s="13" t="s">
        <v>39</v>
      </c>
      <c r="AX2392" s="13" t="s">
        <v>76</v>
      </c>
      <c r="AY2392" s="271" t="s">
        <v>184</v>
      </c>
    </row>
    <row r="2393" s="12" customFormat="1">
      <c r="B2393" s="251"/>
      <c r="C2393" s="252"/>
      <c r="D2393" s="248" t="s">
        <v>195</v>
      </c>
      <c r="E2393" s="253" t="s">
        <v>21</v>
      </c>
      <c r="F2393" s="254" t="s">
        <v>3346</v>
      </c>
      <c r="G2393" s="252"/>
      <c r="H2393" s="255">
        <v>0.71999999999999997</v>
      </c>
      <c r="I2393" s="256"/>
      <c r="J2393" s="252"/>
      <c r="K2393" s="252"/>
      <c r="L2393" s="257"/>
      <c r="M2393" s="258"/>
      <c r="N2393" s="259"/>
      <c r="O2393" s="259"/>
      <c r="P2393" s="259"/>
      <c r="Q2393" s="259"/>
      <c r="R2393" s="259"/>
      <c r="S2393" s="259"/>
      <c r="T2393" s="260"/>
      <c r="AT2393" s="261" t="s">
        <v>195</v>
      </c>
      <c r="AU2393" s="261" t="s">
        <v>85</v>
      </c>
      <c r="AV2393" s="12" t="s">
        <v>85</v>
      </c>
      <c r="AW2393" s="12" t="s">
        <v>39</v>
      </c>
      <c r="AX2393" s="12" t="s">
        <v>76</v>
      </c>
      <c r="AY2393" s="261" t="s">
        <v>184</v>
      </c>
    </row>
    <row r="2394" s="12" customFormat="1">
      <c r="B2394" s="251"/>
      <c r="C2394" s="252"/>
      <c r="D2394" s="248" t="s">
        <v>195</v>
      </c>
      <c r="E2394" s="253" t="s">
        <v>21</v>
      </c>
      <c r="F2394" s="254" t="s">
        <v>3347</v>
      </c>
      <c r="G2394" s="252"/>
      <c r="H2394" s="255">
        <v>0.71999999999999997</v>
      </c>
      <c r="I2394" s="256"/>
      <c r="J2394" s="252"/>
      <c r="K2394" s="252"/>
      <c r="L2394" s="257"/>
      <c r="M2394" s="258"/>
      <c r="N2394" s="259"/>
      <c r="O2394" s="259"/>
      <c r="P2394" s="259"/>
      <c r="Q2394" s="259"/>
      <c r="R2394" s="259"/>
      <c r="S2394" s="259"/>
      <c r="T2394" s="260"/>
      <c r="AT2394" s="261" t="s">
        <v>195</v>
      </c>
      <c r="AU2394" s="261" t="s">
        <v>85</v>
      </c>
      <c r="AV2394" s="12" t="s">
        <v>85</v>
      </c>
      <c r="AW2394" s="12" t="s">
        <v>39</v>
      </c>
      <c r="AX2394" s="12" t="s">
        <v>76</v>
      </c>
      <c r="AY2394" s="261" t="s">
        <v>184</v>
      </c>
    </row>
    <row r="2395" s="12" customFormat="1">
      <c r="B2395" s="251"/>
      <c r="C2395" s="252"/>
      <c r="D2395" s="248" t="s">
        <v>195</v>
      </c>
      <c r="E2395" s="253" t="s">
        <v>21</v>
      </c>
      <c r="F2395" s="254" t="s">
        <v>3348</v>
      </c>
      <c r="G2395" s="252"/>
      <c r="H2395" s="255">
        <v>1.75</v>
      </c>
      <c r="I2395" s="256"/>
      <c r="J2395" s="252"/>
      <c r="K2395" s="252"/>
      <c r="L2395" s="257"/>
      <c r="M2395" s="258"/>
      <c r="N2395" s="259"/>
      <c r="O2395" s="259"/>
      <c r="P2395" s="259"/>
      <c r="Q2395" s="259"/>
      <c r="R2395" s="259"/>
      <c r="S2395" s="259"/>
      <c r="T2395" s="260"/>
      <c r="AT2395" s="261" t="s">
        <v>195</v>
      </c>
      <c r="AU2395" s="261" t="s">
        <v>85</v>
      </c>
      <c r="AV2395" s="12" t="s">
        <v>85</v>
      </c>
      <c r="AW2395" s="12" t="s">
        <v>39</v>
      </c>
      <c r="AX2395" s="12" t="s">
        <v>76</v>
      </c>
      <c r="AY2395" s="261" t="s">
        <v>184</v>
      </c>
    </row>
    <row r="2396" s="12" customFormat="1">
      <c r="B2396" s="251"/>
      <c r="C2396" s="252"/>
      <c r="D2396" s="248" t="s">
        <v>195</v>
      </c>
      <c r="E2396" s="253" t="s">
        <v>21</v>
      </c>
      <c r="F2396" s="254" t="s">
        <v>3349</v>
      </c>
      <c r="G2396" s="252"/>
      <c r="H2396" s="255">
        <v>1.3999999999999999</v>
      </c>
      <c r="I2396" s="256"/>
      <c r="J2396" s="252"/>
      <c r="K2396" s="252"/>
      <c r="L2396" s="257"/>
      <c r="M2396" s="258"/>
      <c r="N2396" s="259"/>
      <c r="O2396" s="259"/>
      <c r="P2396" s="259"/>
      <c r="Q2396" s="259"/>
      <c r="R2396" s="259"/>
      <c r="S2396" s="259"/>
      <c r="T2396" s="260"/>
      <c r="AT2396" s="261" t="s">
        <v>195</v>
      </c>
      <c r="AU2396" s="261" t="s">
        <v>85</v>
      </c>
      <c r="AV2396" s="12" t="s">
        <v>85</v>
      </c>
      <c r="AW2396" s="12" t="s">
        <v>39</v>
      </c>
      <c r="AX2396" s="12" t="s">
        <v>76</v>
      </c>
      <c r="AY2396" s="261" t="s">
        <v>184</v>
      </c>
    </row>
    <row r="2397" s="14" customFormat="1">
      <c r="B2397" s="272"/>
      <c r="C2397" s="273"/>
      <c r="D2397" s="248" t="s">
        <v>195</v>
      </c>
      <c r="E2397" s="274" t="s">
        <v>21</v>
      </c>
      <c r="F2397" s="275" t="s">
        <v>211</v>
      </c>
      <c r="G2397" s="273"/>
      <c r="H2397" s="276">
        <v>4.5899999999999999</v>
      </c>
      <c r="I2397" s="277"/>
      <c r="J2397" s="273"/>
      <c r="K2397" s="273"/>
      <c r="L2397" s="278"/>
      <c r="M2397" s="279"/>
      <c r="N2397" s="280"/>
      <c r="O2397" s="280"/>
      <c r="P2397" s="280"/>
      <c r="Q2397" s="280"/>
      <c r="R2397" s="280"/>
      <c r="S2397" s="280"/>
      <c r="T2397" s="281"/>
      <c r="AT2397" s="282" t="s">
        <v>195</v>
      </c>
      <c r="AU2397" s="282" t="s">
        <v>85</v>
      </c>
      <c r="AV2397" s="14" t="s">
        <v>191</v>
      </c>
      <c r="AW2397" s="14" t="s">
        <v>39</v>
      </c>
      <c r="AX2397" s="14" t="s">
        <v>83</v>
      </c>
      <c r="AY2397" s="282" t="s">
        <v>184</v>
      </c>
    </row>
    <row r="2398" s="1" customFormat="1" ht="63.75" customHeight="1">
      <c r="B2398" s="47"/>
      <c r="C2398" s="283" t="s">
        <v>3350</v>
      </c>
      <c r="D2398" s="283" t="s">
        <v>303</v>
      </c>
      <c r="E2398" s="284" t="s">
        <v>3351</v>
      </c>
      <c r="F2398" s="285" t="s">
        <v>3352</v>
      </c>
      <c r="G2398" s="286" t="s">
        <v>189</v>
      </c>
      <c r="H2398" s="287">
        <v>1</v>
      </c>
      <c r="I2398" s="288"/>
      <c r="J2398" s="289">
        <f>ROUND(I2398*H2398,2)</f>
        <v>0</v>
      </c>
      <c r="K2398" s="285" t="s">
        <v>21</v>
      </c>
      <c r="L2398" s="290"/>
      <c r="M2398" s="291" t="s">
        <v>21</v>
      </c>
      <c r="N2398" s="292" t="s">
        <v>47</v>
      </c>
      <c r="O2398" s="48"/>
      <c r="P2398" s="245">
        <f>O2398*H2398</f>
        <v>0</v>
      </c>
      <c r="Q2398" s="245">
        <v>0.01</v>
      </c>
      <c r="R2398" s="245">
        <f>Q2398*H2398</f>
        <v>0.01</v>
      </c>
      <c r="S2398" s="245">
        <v>0</v>
      </c>
      <c r="T2398" s="246">
        <f>S2398*H2398</f>
        <v>0</v>
      </c>
      <c r="AR2398" s="25" t="s">
        <v>386</v>
      </c>
      <c r="AT2398" s="25" t="s">
        <v>303</v>
      </c>
      <c r="AU2398" s="25" t="s">
        <v>85</v>
      </c>
      <c r="AY2398" s="25" t="s">
        <v>184</v>
      </c>
      <c r="BE2398" s="247">
        <f>IF(N2398="základní",J2398,0)</f>
        <v>0</v>
      </c>
      <c r="BF2398" s="247">
        <f>IF(N2398="snížená",J2398,0)</f>
        <v>0</v>
      </c>
      <c r="BG2398" s="247">
        <f>IF(N2398="zákl. přenesená",J2398,0)</f>
        <v>0</v>
      </c>
      <c r="BH2398" s="247">
        <f>IF(N2398="sníž. přenesená",J2398,0)</f>
        <v>0</v>
      </c>
      <c r="BI2398" s="247">
        <f>IF(N2398="nulová",J2398,0)</f>
        <v>0</v>
      </c>
      <c r="BJ2398" s="25" t="s">
        <v>83</v>
      </c>
      <c r="BK2398" s="247">
        <f>ROUND(I2398*H2398,2)</f>
        <v>0</v>
      </c>
      <c r="BL2398" s="25" t="s">
        <v>284</v>
      </c>
      <c r="BM2398" s="25" t="s">
        <v>3353</v>
      </c>
    </row>
    <row r="2399" s="1" customFormat="1" ht="63.75" customHeight="1">
      <c r="B2399" s="47"/>
      <c r="C2399" s="283" t="s">
        <v>3354</v>
      </c>
      <c r="D2399" s="283" t="s">
        <v>303</v>
      </c>
      <c r="E2399" s="284" t="s">
        <v>3355</v>
      </c>
      <c r="F2399" s="285" t="s">
        <v>3356</v>
      </c>
      <c r="G2399" s="286" t="s">
        <v>189</v>
      </c>
      <c r="H2399" s="287">
        <v>1</v>
      </c>
      <c r="I2399" s="288"/>
      <c r="J2399" s="289">
        <f>ROUND(I2399*H2399,2)</f>
        <v>0</v>
      </c>
      <c r="K2399" s="285" t="s">
        <v>21</v>
      </c>
      <c r="L2399" s="290"/>
      <c r="M2399" s="291" t="s">
        <v>21</v>
      </c>
      <c r="N2399" s="292" t="s">
        <v>47</v>
      </c>
      <c r="O2399" s="48"/>
      <c r="P2399" s="245">
        <f>O2399*H2399</f>
        <v>0</v>
      </c>
      <c r="Q2399" s="245">
        <v>0.01</v>
      </c>
      <c r="R2399" s="245">
        <f>Q2399*H2399</f>
        <v>0.01</v>
      </c>
      <c r="S2399" s="245">
        <v>0</v>
      </c>
      <c r="T2399" s="246">
        <f>S2399*H2399</f>
        <v>0</v>
      </c>
      <c r="AR2399" s="25" t="s">
        <v>386</v>
      </c>
      <c r="AT2399" s="25" t="s">
        <v>303</v>
      </c>
      <c r="AU2399" s="25" t="s">
        <v>85</v>
      </c>
      <c r="AY2399" s="25" t="s">
        <v>184</v>
      </c>
      <c r="BE2399" s="247">
        <f>IF(N2399="základní",J2399,0)</f>
        <v>0</v>
      </c>
      <c r="BF2399" s="247">
        <f>IF(N2399="snížená",J2399,0)</f>
        <v>0</v>
      </c>
      <c r="BG2399" s="247">
        <f>IF(N2399="zákl. přenesená",J2399,0)</f>
        <v>0</v>
      </c>
      <c r="BH2399" s="247">
        <f>IF(N2399="sníž. přenesená",J2399,0)</f>
        <v>0</v>
      </c>
      <c r="BI2399" s="247">
        <f>IF(N2399="nulová",J2399,0)</f>
        <v>0</v>
      </c>
      <c r="BJ2399" s="25" t="s">
        <v>83</v>
      </c>
      <c r="BK2399" s="247">
        <f>ROUND(I2399*H2399,2)</f>
        <v>0</v>
      </c>
      <c r="BL2399" s="25" t="s">
        <v>284</v>
      </c>
      <c r="BM2399" s="25" t="s">
        <v>3357</v>
      </c>
    </row>
    <row r="2400" s="1" customFormat="1" ht="63.75" customHeight="1">
      <c r="B2400" s="47"/>
      <c r="C2400" s="283" t="s">
        <v>3358</v>
      </c>
      <c r="D2400" s="283" t="s">
        <v>303</v>
      </c>
      <c r="E2400" s="284" t="s">
        <v>3359</v>
      </c>
      <c r="F2400" s="285" t="s">
        <v>3360</v>
      </c>
      <c r="G2400" s="286" t="s">
        <v>189</v>
      </c>
      <c r="H2400" s="287">
        <v>1</v>
      </c>
      <c r="I2400" s="288"/>
      <c r="J2400" s="289">
        <f>ROUND(I2400*H2400,2)</f>
        <v>0</v>
      </c>
      <c r="K2400" s="285" t="s">
        <v>21</v>
      </c>
      <c r="L2400" s="290"/>
      <c r="M2400" s="291" t="s">
        <v>21</v>
      </c>
      <c r="N2400" s="292" t="s">
        <v>47</v>
      </c>
      <c r="O2400" s="48"/>
      <c r="P2400" s="245">
        <f>O2400*H2400</f>
        <v>0</v>
      </c>
      <c r="Q2400" s="245">
        <v>0.017999999999999999</v>
      </c>
      <c r="R2400" s="245">
        <f>Q2400*H2400</f>
        <v>0.017999999999999999</v>
      </c>
      <c r="S2400" s="245">
        <v>0</v>
      </c>
      <c r="T2400" s="246">
        <f>S2400*H2400</f>
        <v>0</v>
      </c>
      <c r="AR2400" s="25" t="s">
        <v>386</v>
      </c>
      <c r="AT2400" s="25" t="s">
        <v>303</v>
      </c>
      <c r="AU2400" s="25" t="s">
        <v>85</v>
      </c>
      <c r="AY2400" s="25" t="s">
        <v>184</v>
      </c>
      <c r="BE2400" s="247">
        <f>IF(N2400="základní",J2400,0)</f>
        <v>0</v>
      </c>
      <c r="BF2400" s="247">
        <f>IF(N2400="snížená",J2400,0)</f>
        <v>0</v>
      </c>
      <c r="BG2400" s="247">
        <f>IF(N2400="zákl. přenesená",J2400,0)</f>
        <v>0</v>
      </c>
      <c r="BH2400" s="247">
        <f>IF(N2400="sníž. přenesená",J2400,0)</f>
        <v>0</v>
      </c>
      <c r="BI2400" s="247">
        <f>IF(N2400="nulová",J2400,0)</f>
        <v>0</v>
      </c>
      <c r="BJ2400" s="25" t="s">
        <v>83</v>
      </c>
      <c r="BK2400" s="247">
        <f>ROUND(I2400*H2400,2)</f>
        <v>0</v>
      </c>
      <c r="BL2400" s="25" t="s">
        <v>284</v>
      </c>
      <c r="BM2400" s="25" t="s">
        <v>3361</v>
      </c>
    </row>
    <row r="2401" s="1" customFormat="1" ht="63.75" customHeight="1">
      <c r="B2401" s="47"/>
      <c r="C2401" s="283" t="s">
        <v>3362</v>
      </c>
      <c r="D2401" s="283" t="s">
        <v>303</v>
      </c>
      <c r="E2401" s="284" t="s">
        <v>3363</v>
      </c>
      <c r="F2401" s="285" t="s">
        <v>3364</v>
      </c>
      <c r="G2401" s="286" t="s">
        <v>189</v>
      </c>
      <c r="H2401" s="287">
        <v>1</v>
      </c>
      <c r="I2401" s="288"/>
      <c r="J2401" s="289">
        <f>ROUND(I2401*H2401,2)</f>
        <v>0</v>
      </c>
      <c r="K2401" s="285" t="s">
        <v>21</v>
      </c>
      <c r="L2401" s="290"/>
      <c r="M2401" s="291" t="s">
        <v>21</v>
      </c>
      <c r="N2401" s="292" t="s">
        <v>47</v>
      </c>
      <c r="O2401" s="48"/>
      <c r="P2401" s="245">
        <f>O2401*H2401</f>
        <v>0</v>
      </c>
      <c r="Q2401" s="245">
        <v>0.014999999999999999</v>
      </c>
      <c r="R2401" s="245">
        <f>Q2401*H2401</f>
        <v>0.014999999999999999</v>
      </c>
      <c r="S2401" s="245">
        <v>0</v>
      </c>
      <c r="T2401" s="246">
        <f>S2401*H2401</f>
        <v>0</v>
      </c>
      <c r="AR2401" s="25" t="s">
        <v>386</v>
      </c>
      <c r="AT2401" s="25" t="s">
        <v>303</v>
      </c>
      <c r="AU2401" s="25" t="s">
        <v>85</v>
      </c>
      <c r="AY2401" s="25" t="s">
        <v>184</v>
      </c>
      <c r="BE2401" s="247">
        <f>IF(N2401="základní",J2401,0)</f>
        <v>0</v>
      </c>
      <c r="BF2401" s="247">
        <f>IF(N2401="snížená",J2401,0)</f>
        <v>0</v>
      </c>
      <c r="BG2401" s="247">
        <f>IF(N2401="zákl. přenesená",J2401,0)</f>
        <v>0</v>
      </c>
      <c r="BH2401" s="247">
        <f>IF(N2401="sníž. přenesená",J2401,0)</f>
        <v>0</v>
      </c>
      <c r="BI2401" s="247">
        <f>IF(N2401="nulová",J2401,0)</f>
        <v>0</v>
      </c>
      <c r="BJ2401" s="25" t="s">
        <v>83</v>
      </c>
      <c r="BK2401" s="247">
        <f>ROUND(I2401*H2401,2)</f>
        <v>0</v>
      </c>
      <c r="BL2401" s="25" t="s">
        <v>284</v>
      </c>
      <c r="BM2401" s="25" t="s">
        <v>3365</v>
      </c>
    </row>
    <row r="2402" s="1" customFormat="1" ht="25.5" customHeight="1">
      <c r="B2402" s="47"/>
      <c r="C2402" s="236" t="s">
        <v>3366</v>
      </c>
      <c r="D2402" s="236" t="s">
        <v>186</v>
      </c>
      <c r="E2402" s="237" t="s">
        <v>3367</v>
      </c>
      <c r="F2402" s="238" t="s">
        <v>3368</v>
      </c>
      <c r="G2402" s="239" t="s">
        <v>370</v>
      </c>
      <c r="H2402" s="240">
        <v>17.300000000000001</v>
      </c>
      <c r="I2402" s="241"/>
      <c r="J2402" s="242">
        <f>ROUND(I2402*H2402,2)</f>
        <v>0</v>
      </c>
      <c r="K2402" s="238" t="s">
        <v>190</v>
      </c>
      <c r="L2402" s="73"/>
      <c r="M2402" s="243" t="s">
        <v>21</v>
      </c>
      <c r="N2402" s="244" t="s">
        <v>47</v>
      </c>
      <c r="O2402" s="48"/>
      <c r="P2402" s="245">
        <f>O2402*H2402</f>
        <v>0</v>
      </c>
      <c r="Q2402" s="245">
        <v>0</v>
      </c>
      <c r="R2402" s="245">
        <f>Q2402*H2402</f>
        <v>0</v>
      </c>
      <c r="S2402" s="245">
        <v>0</v>
      </c>
      <c r="T2402" s="246">
        <f>S2402*H2402</f>
        <v>0</v>
      </c>
      <c r="AR2402" s="25" t="s">
        <v>284</v>
      </c>
      <c r="AT2402" s="25" t="s">
        <v>186</v>
      </c>
      <c r="AU2402" s="25" t="s">
        <v>85</v>
      </c>
      <c r="AY2402" s="25" t="s">
        <v>184</v>
      </c>
      <c r="BE2402" s="247">
        <f>IF(N2402="základní",J2402,0)</f>
        <v>0</v>
      </c>
      <c r="BF2402" s="247">
        <f>IF(N2402="snížená",J2402,0)</f>
        <v>0</v>
      </c>
      <c r="BG2402" s="247">
        <f>IF(N2402="zákl. přenesená",J2402,0)</f>
        <v>0</v>
      </c>
      <c r="BH2402" s="247">
        <f>IF(N2402="sníž. přenesená",J2402,0)</f>
        <v>0</v>
      </c>
      <c r="BI2402" s="247">
        <f>IF(N2402="nulová",J2402,0)</f>
        <v>0</v>
      </c>
      <c r="BJ2402" s="25" t="s">
        <v>83</v>
      </c>
      <c r="BK2402" s="247">
        <f>ROUND(I2402*H2402,2)</f>
        <v>0</v>
      </c>
      <c r="BL2402" s="25" t="s">
        <v>284</v>
      </c>
      <c r="BM2402" s="25" t="s">
        <v>3369</v>
      </c>
    </row>
    <row r="2403" s="1" customFormat="1">
      <c r="B2403" s="47"/>
      <c r="C2403" s="75"/>
      <c r="D2403" s="248" t="s">
        <v>193</v>
      </c>
      <c r="E2403" s="75"/>
      <c r="F2403" s="249" t="s">
        <v>3345</v>
      </c>
      <c r="G2403" s="75"/>
      <c r="H2403" s="75"/>
      <c r="I2403" s="204"/>
      <c r="J2403" s="75"/>
      <c r="K2403" s="75"/>
      <c r="L2403" s="73"/>
      <c r="M2403" s="250"/>
      <c r="N2403" s="48"/>
      <c r="O2403" s="48"/>
      <c r="P2403" s="48"/>
      <c r="Q2403" s="48"/>
      <c r="R2403" s="48"/>
      <c r="S2403" s="48"/>
      <c r="T2403" s="96"/>
      <c r="AT2403" s="25" t="s">
        <v>193</v>
      </c>
      <c r="AU2403" s="25" t="s">
        <v>85</v>
      </c>
    </row>
    <row r="2404" s="13" customFormat="1">
      <c r="B2404" s="262"/>
      <c r="C2404" s="263"/>
      <c r="D2404" s="248" t="s">
        <v>195</v>
      </c>
      <c r="E2404" s="264" t="s">
        <v>21</v>
      </c>
      <c r="F2404" s="265" t="s">
        <v>209</v>
      </c>
      <c r="G2404" s="263"/>
      <c r="H2404" s="264" t="s">
        <v>21</v>
      </c>
      <c r="I2404" s="266"/>
      <c r="J2404" s="263"/>
      <c r="K2404" s="263"/>
      <c r="L2404" s="267"/>
      <c r="M2404" s="268"/>
      <c r="N2404" s="269"/>
      <c r="O2404" s="269"/>
      <c r="P2404" s="269"/>
      <c r="Q2404" s="269"/>
      <c r="R2404" s="269"/>
      <c r="S2404" s="269"/>
      <c r="T2404" s="270"/>
      <c r="AT2404" s="271" t="s">
        <v>195</v>
      </c>
      <c r="AU2404" s="271" t="s">
        <v>85</v>
      </c>
      <c r="AV2404" s="13" t="s">
        <v>83</v>
      </c>
      <c r="AW2404" s="13" t="s">
        <v>39</v>
      </c>
      <c r="AX2404" s="13" t="s">
        <v>76</v>
      </c>
      <c r="AY2404" s="271" t="s">
        <v>184</v>
      </c>
    </row>
    <row r="2405" s="12" customFormat="1">
      <c r="B2405" s="251"/>
      <c r="C2405" s="252"/>
      <c r="D2405" s="248" t="s">
        <v>195</v>
      </c>
      <c r="E2405" s="253" t="s">
        <v>21</v>
      </c>
      <c r="F2405" s="254" t="s">
        <v>3370</v>
      </c>
      <c r="G2405" s="252"/>
      <c r="H2405" s="255">
        <v>3.6000000000000001</v>
      </c>
      <c r="I2405" s="256"/>
      <c r="J2405" s="252"/>
      <c r="K2405" s="252"/>
      <c r="L2405" s="257"/>
      <c r="M2405" s="258"/>
      <c r="N2405" s="259"/>
      <c r="O2405" s="259"/>
      <c r="P2405" s="259"/>
      <c r="Q2405" s="259"/>
      <c r="R2405" s="259"/>
      <c r="S2405" s="259"/>
      <c r="T2405" s="260"/>
      <c r="AT2405" s="261" t="s">
        <v>195</v>
      </c>
      <c r="AU2405" s="261" t="s">
        <v>85</v>
      </c>
      <c r="AV2405" s="12" t="s">
        <v>85</v>
      </c>
      <c r="AW2405" s="12" t="s">
        <v>39</v>
      </c>
      <c r="AX2405" s="12" t="s">
        <v>76</v>
      </c>
      <c r="AY2405" s="261" t="s">
        <v>184</v>
      </c>
    </row>
    <row r="2406" s="12" customFormat="1">
      <c r="B2406" s="251"/>
      <c r="C2406" s="252"/>
      <c r="D2406" s="248" t="s">
        <v>195</v>
      </c>
      <c r="E2406" s="253" t="s">
        <v>21</v>
      </c>
      <c r="F2406" s="254" t="s">
        <v>3371</v>
      </c>
      <c r="G2406" s="252"/>
      <c r="H2406" s="255">
        <v>3.6000000000000001</v>
      </c>
      <c r="I2406" s="256"/>
      <c r="J2406" s="252"/>
      <c r="K2406" s="252"/>
      <c r="L2406" s="257"/>
      <c r="M2406" s="258"/>
      <c r="N2406" s="259"/>
      <c r="O2406" s="259"/>
      <c r="P2406" s="259"/>
      <c r="Q2406" s="259"/>
      <c r="R2406" s="259"/>
      <c r="S2406" s="259"/>
      <c r="T2406" s="260"/>
      <c r="AT2406" s="261" t="s">
        <v>195</v>
      </c>
      <c r="AU2406" s="261" t="s">
        <v>85</v>
      </c>
      <c r="AV2406" s="12" t="s">
        <v>85</v>
      </c>
      <c r="AW2406" s="12" t="s">
        <v>39</v>
      </c>
      <c r="AX2406" s="12" t="s">
        <v>76</v>
      </c>
      <c r="AY2406" s="261" t="s">
        <v>184</v>
      </c>
    </row>
    <row r="2407" s="12" customFormat="1">
      <c r="B2407" s="251"/>
      <c r="C2407" s="252"/>
      <c r="D2407" s="248" t="s">
        <v>195</v>
      </c>
      <c r="E2407" s="253" t="s">
        <v>21</v>
      </c>
      <c r="F2407" s="254" t="s">
        <v>3372</v>
      </c>
      <c r="G2407" s="252"/>
      <c r="H2407" s="255">
        <v>5.2999999999999998</v>
      </c>
      <c r="I2407" s="256"/>
      <c r="J2407" s="252"/>
      <c r="K2407" s="252"/>
      <c r="L2407" s="257"/>
      <c r="M2407" s="258"/>
      <c r="N2407" s="259"/>
      <c r="O2407" s="259"/>
      <c r="P2407" s="259"/>
      <c r="Q2407" s="259"/>
      <c r="R2407" s="259"/>
      <c r="S2407" s="259"/>
      <c r="T2407" s="260"/>
      <c r="AT2407" s="261" t="s">
        <v>195</v>
      </c>
      <c r="AU2407" s="261" t="s">
        <v>85</v>
      </c>
      <c r="AV2407" s="12" t="s">
        <v>85</v>
      </c>
      <c r="AW2407" s="12" t="s">
        <v>39</v>
      </c>
      <c r="AX2407" s="12" t="s">
        <v>76</v>
      </c>
      <c r="AY2407" s="261" t="s">
        <v>184</v>
      </c>
    </row>
    <row r="2408" s="12" customFormat="1">
      <c r="B2408" s="251"/>
      <c r="C2408" s="252"/>
      <c r="D2408" s="248" t="s">
        <v>195</v>
      </c>
      <c r="E2408" s="253" t="s">
        <v>21</v>
      </c>
      <c r="F2408" s="254" t="s">
        <v>3373</v>
      </c>
      <c r="G2408" s="252"/>
      <c r="H2408" s="255">
        <v>4.7999999999999998</v>
      </c>
      <c r="I2408" s="256"/>
      <c r="J2408" s="252"/>
      <c r="K2408" s="252"/>
      <c r="L2408" s="257"/>
      <c r="M2408" s="258"/>
      <c r="N2408" s="259"/>
      <c r="O2408" s="259"/>
      <c r="P2408" s="259"/>
      <c r="Q2408" s="259"/>
      <c r="R2408" s="259"/>
      <c r="S2408" s="259"/>
      <c r="T2408" s="260"/>
      <c r="AT2408" s="261" t="s">
        <v>195</v>
      </c>
      <c r="AU2408" s="261" t="s">
        <v>85</v>
      </c>
      <c r="AV2408" s="12" t="s">
        <v>85</v>
      </c>
      <c r="AW2408" s="12" t="s">
        <v>39</v>
      </c>
      <c r="AX2408" s="12" t="s">
        <v>76</v>
      </c>
      <c r="AY2408" s="261" t="s">
        <v>184</v>
      </c>
    </row>
    <row r="2409" s="14" customFormat="1">
      <c r="B2409" s="272"/>
      <c r="C2409" s="273"/>
      <c r="D2409" s="248" t="s">
        <v>195</v>
      </c>
      <c r="E2409" s="274" t="s">
        <v>21</v>
      </c>
      <c r="F2409" s="275" t="s">
        <v>211</v>
      </c>
      <c r="G2409" s="273"/>
      <c r="H2409" s="276">
        <v>17.300000000000001</v>
      </c>
      <c r="I2409" s="277"/>
      <c r="J2409" s="273"/>
      <c r="K2409" s="273"/>
      <c r="L2409" s="278"/>
      <c r="M2409" s="279"/>
      <c r="N2409" s="280"/>
      <c r="O2409" s="280"/>
      <c r="P2409" s="280"/>
      <c r="Q2409" s="280"/>
      <c r="R2409" s="280"/>
      <c r="S2409" s="280"/>
      <c r="T2409" s="281"/>
      <c r="AT2409" s="282" t="s">
        <v>195</v>
      </c>
      <c r="AU2409" s="282" t="s">
        <v>85</v>
      </c>
      <c r="AV2409" s="14" t="s">
        <v>191</v>
      </c>
      <c r="AW2409" s="14" t="s">
        <v>39</v>
      </c>
      <c r="AX2409" s="14" t="s">
        <v>83</v>
      </c>
      <c r="AY2409" s="282" t="s">
        <v>184</v>
      </c>
    </row>
    <row r="2410" s="1" customFormat="1" ht="165.75" customHeight="1">
      <c r="B2410" s="47"/>
      <c r="C2410" s="236" t="s">
        <v>3374</v>
      </c>
      <c r="D2410" s="236" t="s">
        <v>186</v>
      </c>
      <c r="E2410" s="237" t="s">
        <v>3375</v>
      </c>
      <c r="F2410" s="238" t="s">
        <v>3376</v>
      </c>
      <c r="G2410" s="239" t="s">
        <v>189</v>
      </c>
      <c r="H2410" s="240">
        <v>1</v>
      </c>
      <c r="I2410" s="241"/>
      <c r="J2410" s="242">
        <f>ROUND(I2410*H2410,2)</f>
        <v>0</v>
      </c>
      <c r="K2410" s="238" t="s">
        <v>21</v>
      </c>
      <c r="L2410" s="73"/>
      <c r="M2410" s="243" t="s">
        <v>21</v>
      </c>
      <c r="N2410" s="244" t="s">
        <v>47</v>
      </c>
      <c r="O2410" s="48"/>
      <c r="P2410" s="245">
        <f>O2410*H2410</f>
        <v>0</v>
      </c>
      <c r="Q2410" s="245">
        <v>0.050000000000000003</v>
      </c>
      <c r="R2410" s="245">
        <f>Q2410*H2410</f>
        <v>0.050000000000000003</v>
      </c>
      <c r="S2410" s="245">
        <v>0</v>
      </c>
      <c r="T2410" s="246">
        <f>S2410*H2410</f>
        <v>0</v>
      </c>
      <c r="AR2410" s="25" t="s">
        <v>284</v>
      </c>
      <c r="AT2410" s="25" t="s">
        <v>186</v>
      </c>
      <c r="AU2410" s="25" t="s">
        <v>85</v>
      </c>
      <c r="AY2410" s="25" t="s">
        <v>184</v>
      </c>
      <c r="BE2410" s="247">
        <f>IF(N2410="základní",J2410,0)</f>
        <v>0</v>
      </c>
      <c r="BF2410" s="247">
        <f>IF(N2410="snížená",J2410,0)</f>
        <v>0</v>
      </c>
      <c r="BG2410" s="247">
        <f>IF(N2410="zákl. přenesená",J2410,0)</f>
        <v>0</v>
      </c>
      <c r="BH2410" s="247">
        <f>IF(N2410="sníž. přenesená",J2410,0)</f>
        <v>0</v>
      </c>
      <c r="BI2410" s="247">
        <f>IF(N2410="nulová",J2410,0)</f>
        <v>0</v>
      </c>
      <c r="BJ2410" s="25" t="s">
        <v>83</v>
      </c>
      <c r="BK2410" s="247">
        <f>ROUND(I2410*H2410,2)</f>
        <v>0</v>
      </c>
      <c r="BL2410" s="25" t="s">
        <v>284</v>
      </c>
      <c r="BM2410" s="25" t="s">
        <v>3377</v>
      </c>
    </row>
    <row r="2411" s="12" customFormat="1">
      <c r="B2411" s="251"/>
      <c r="C2411" s="252"/>
      <c r="D2411" s="248" t="s">
        <v>195</v>
      </c>
      <c r="E2411" s="253" t="s">
        <v>21</v>
      </c>
      <c r="F2411" s="254" t="s">
        <v>3378</v>
      </c>
      <c r="G2411" s="252"/>
      <c r="H2411" s="255">
        <v>1</v>
      </c>
      <c r="I2411" s="256"/>
      <c r="J2411" s="252"/>
      <c r="K2411" s="252"/>
      <c r="L2411" s="257"/>
      <c r="M2411" s="258"/>
      <c r="N2411" s="259"/>
      <c r="O2411" s="259"/>
      <c r="P2411" s="259"/>
      <c r="Q2411" s="259"/>
      <c r="R2411" s="259"/>
      <c r="S2411" s="259"/>
      <c r="T2411" s="260"/>
      <c r="AT2411" s="261" t="s">
        <v>195</v>
      </c>
      <c r="AU2411" s="261" t="s">
        <v>85</v>
      </c>
      <c r="AV2411" s="12" t="s">
        <v>85</v>
      </c>
      <c r="AW2411" s="12" t="s">
        <v>39</v>
      </c>
      <c r="AX2411" s="12" t="s">
        <v>83</v>
      </c>
      <c r="AY2411" s="261" t="s">
        <v>184</v>
      </c>
    </row>
    <row r="2412" s="1" customFormat="1" ht="38.25" customHeight="1">
      <c r="B2412" s="47"/>
      <c r="C2412" s="236" t="s">
        <v>3379</v>
      </c>
      <c r="D2412" s="236" t="s">
        <v>186</v>
      </c>
      <c r="E2412" s="237" t="s">
        <v>3380</v>
      </c>
      <c r="F2412" s="238" t="s">
        <v>3381</v>
      </c>
      <c r="G2412" s="239" t="s">
        <v>293</v>
      </c>
      <c r="H2412" s="240">
        <v>0.10299999999999999</v>
      </c>
      <c r="I2412" s="241"/>
      <c r="J2412" s="242">
        <f>ROUND(I2412*H2412,2)</f>
        <v>0</v>
      </c>
      <c r="K2412" s="238" t="s">
        <v>190</v>
      </c>
      <c r="L2412" s="73"/>
      <c r="M2412" s="243" t="s">
        <v>21</v>
      </c>
      <c r="N2412" s="244" t="s">
        <v>47</v>
      </c>
      <c r="O2412" s="48"/>
      <c r="P2412" s="245">
        <f>O2412*H2412</f>
        <v>0</v>
      </c>
      <c r="Q2412" s="245">
        <v>0</v>
      </c>
      <c r="R2412" s="245">
        <f>Q2412*H2412</f>
        <v>0</v>
      </c>
      <c r="S2412" s="245">
        <v>0</v>
      </c>
      <c r="T2412" s="246">
        <f>S2412*H2412</f>
        <v>0</v>
      </c>
      <c r="AR2412" s="25" t="s">
        <v>284</v>
      </c>
      <c r="AT2412" s="25" t="s">
        <v>186</v>
      </c>
      <c r="AU2412" s="25" t="s">
        <v>85</v>
      </c>
      <c r="AY2412" s="25" t="s">
        <v>184</v>
      </c>
      <c r="BE2412" s="247">
        <f>IF(N2412="základní",J2412,0)</f>
        <v>0</v>
      </c>
      <c r="BF2412" s="247">
        <f>IF(N2412="snížená",J2412,0)</f>
        <v>0</v>
      </c>
      <c r="BG2412" s="247">
        <f>IF(N2412="zákl. přenesená",J2412,0)</f>
        <v>0</v>
      </c>
      <c r="BH2412" s="247">
        <f>IF(N2412="sníž. přenesená",J2412,0)</f>
        <v>0</v>
      </c>
      <c r="BI2412" s="247">
        <f>IF(N2412="nulová",J2412,0)</f>
        <v>0</v>
      </c>
      <c r="BJ2412" s="25" t="s">
        <v>83</v>
      </c>
      <c r="BK2412" s="247">
        <f>ROUND(I2412*H2412,2)</f>
        <v>0</v>
      </c>
      <c r="BL2412" s="25" t="s">
        <v>284</v>
      </c>
      <c r="BM2412" s="25" t="s">
        <v>3382</v>
      </c>
    </row>
    <row r="2413" s="1" customFormat="1">
      <c r="B2413" s="47"/>
      <c r="C2413" s="75"/>
      <c r="D2413" s="248" t="s">
        <v>193</v>
      </c>
      <c r="E2413" s="75"/>
      <c r="F2413" s="249" t="s">
        <v>3383</v>
      </c>
      <c r="G2413" s="75"/>
      <c r="H2413" s="75"/>
      <c r="I2413" s="204"/>
      <c r="J2413" s="75"/>
      <c r="K2413" s="75"/>
      <c r="L2413" s="73"/>
      <c r="M2413" s="250"/>
      <c r="N2413" s="48"/>
      <c r="O2413" s="48"/>
      <c r="P2413" s="48"/>
      <c r="Q2413" s="48"/>
      <c r="R2413" s="48"/>
      <c r="S2413" s="48"/>
      <c r="T2413" s="96"/>
      <c r="AT2413" s="25" t="s">
        <v>193</v>
      </c>
      <c r="AU2413" s="25" t="s">
        <v>85</v>
      </c>
    </row>
    <row r="2414" s="11" customFormat="1" ht="29.88" customHeight="1">
      <c r="B2414" s="220"/>
      <c r="C2414" s="221"/>
      <c r="D2414" s="222" t="s">
        <v>75</v>
      </c>
      <c r="E2414" s="234" t="s">
        <v>3384</v>
      </c>
      <c r="F2414" s="234" t="s">
        <v>3385</v>
      </c>
      <c r="G2414" s="221"/>
      <c r="H2414" s="221"/>
      <c r="I2414" s="224"/>
      <c r="J2414" s="235">
        <f>BK2414</f>
        <v>0</v>
      </c>
      <c r="K2414" s="221"/>
      <c r="L2414" s="226"/>
      <c r="M2414" s="227"/>
      <c r="N2414" s="228"/>
      <c r="O2414" s="228"/>
      <c r="P2414" s="229">
        <f>SUM(P2415:P2499)</f>
        <v>0</v>
      </c>
      <c r="Q2414" s="228"/>
      <c r="R2414" s="229">
        <f>SUM(R2415:R2499)</f>
        <v>6.0018330599999992</v>
      </c>
      <c r="S2414" s="228"/>
      <c r="T2414" s="230">
        <f>SUM(T2415:T2499)</f>
        <v>0</v>
      </c>
      <c r="AR2414" s="231" t="s">
        <v>85</v>
      </c>
      <c r="AT2414" s="232" t="s">
        <v>75</v>
      </c>
      <c r="AU2414" s="232" t="s">
        <v>83</v>
      </c>
      <c r="AY2414" s="231" t="s">
        <v>184</v>
      </c>
      <c r="BK2414" s="233">
        <f>SUM(BK2415:BK2499)</f>
        <v>0</v>
      </c>
    </row>
    <row r="2415" s="1" customFormat="1" ht="25.5" customHeight="1">
      <c r="B2415" s="47"/>
      <c r="C2415" s="236" t="s">
        <v>3386</v>
      </c>
      <c r="D2415" s="236" t="s">
        <v>186</v>
      </c>
      <c r="E2415" s="237" t="s">
        <v>3387</v>
      </c>
      <c r="F2415" s="238" t="s">
        <v>3388</v>
      </c>
      <c r="G2415" s="239" t="s">
        <v>370</v>
      </c>
      <c r="H2415" s="240">
        <v>101.526</v>
      </c>
      <c r="I2415" s="241"/>
      <c r="J2415" s="242">
        <f>ROUND(I2415*H2415,2)</f>
        <v>0</v>
      </c>
      <c r="K2415" s="238" t="s">
        <v>190</v>
      </c>
      <c r="L2415" s="73"/>
      <c r="M2415" s="243" t="s">
        <v>21</v>
      </c>
      <c r="N2415" s="244" t="s">
        <v>47</v>
      </c>
      <c r="O2415" s="48"/>
      <c r="P2415" s="245">
        <f>O2415*H2415</f>
        <v>0</v>
      </c>
      <c r="Q2415" s="245">
        <v>0.00062</v>
      </c>
      <c r="R2415" s="245">
        <f>Q2415*H2415</f>
        <v>0.062946119999999994</v>
      </c>
      <c r="S2415" s="245">
        <v>0</v>
      </c>
      <c r="T2415" s="246">
        <f>S2415*H2415</f>
        <v>0</v>
      </c>
      <c r="AR2415" s="25" t="s">
        <v>284</v>
      </c>
      <c r="AT2415" s="25" t="s">
        <v>186</v>
      </c>
      <c r="AU2415" s="25" t="s">
        <v>85</v>
      </c>
      <c r="AY2415" s="25" t="s">
        <v>184</v>
      </c>
      <c r="BE2415" s="247">
        <f>IF(N2415="základní",J2415,0)</f>
        <v>0</v>
      </c>
      <c r="BF2415" s="247">
        <f>IF(N2415="snížená",J2415,0)</f>
        <v>0</v>
      </c>
      <c r="BG2415" s="247">
        <f>IF(N2415="zákl. přenesená",J2415,0)</f>
        <v>0</v>
      </c>
      <c r="BH2415" s="247">
        <f>IF(N2415="sníž. přenesená",J2415,0)</f>
        <v>0</v>
      </c>
      <c r="BI2415" s="247">
        <f>IF(N2415="nulová",J2415,0)</f>
        <v>0</v>
      </c>
      <c r="BJ2415" s="25" t="s">
        <v>83</v>
      </c>
      <c r="BK2415" s="247">
        <f>ROUND(I2415*H2415,2)</f>
        <v>0</v>
      </c>
      <c r="BL2415" s="25" t="s">
        <v>284</v>
      </c>
      <c r="BM2415" s="25" t="s">
        <v>3389</v>
      </c>
    </row>
    <row r="2416" s="13" customFormat="1">
      <c r="B2416" s="262"/>
      <c r="C2416" s="263"/>
      <c r="D2416" s="248" t="s">
        <v>195</v>
      </c>
      <c r="E2416" s="264" t="s">
        <v>21</v>
      </c>
      <c r="F2416" s="265" t="s">
        <v>209</v>
      </c>
      <c r="G2416" s="263"/>
      <c r="H2416" s="264" t="s">
        <v>21</v>
      </c>
      <c r="I2416" s="266"/>
      <c r="J2416" s="263"/>
      <c r="K2416" s="263"/>
      <c r="L2416" s="267"/>
      <c r="M2416" s="268"/>
      <c r="N2416" s="269"/>
      <c r="O2416" s="269"/>
      <c r="P2416" s="269"/>
      <c r="Q2416" s="269"/>
      <c r="R2416" s="269"/>
      <c r="S2416" s="269"/>
      <c r="T2416" s="270"/>
      <c r="AT2416" s="271" t="s">
        <v>195</v>
      </c>
      <c r="AU2416" s="271" t="s">
        <v>85</v>
      </c>
      <c r="AV2416" s="13" t="s">
        <v>83</v>
      </c>
      <c r="AW2416" s="13" t="s">
        <v>39</v>
      </c>
      <c r="AX2416" s="13" t="s">
        <v>76</v>
      </c>
      <c r="AY2416" s="271" t="s">
        <v>184</v>
      </c>
    </row>
    <row r="2417" s="12" customFormat="1">
      <c r="B2417" s="251"/>
      <c r="C2417" s="252"/>
      <c r="D2417" s="248" t="s">
        <v>195</v>
      </c>
      <c r="E2417" s="253" t="s">
        <v>21</v>
      </c>
      <c r="F2417" s="254" t="s">
        <v>3390</v>
      </c>
      <c r="G2417" s="252"/>
      <c r="H2417" s="255">
        <v>14.892</v>
      </c>
      <c r="I2417" s="256"/>
      <c r="J2417" s="252"/>
      <c r="K2417" s="252"/>
      <c r="L2417" s="257"/>
      <c r="M2417" s="258"/>
      <c r="N2417" s="259"/>
      <c r="O2417" s="259"/>
      <c r="P2417" s="259"/>
      <c r="Q2417" s="259"/>
      <c r="R2417" s="259"/>
      <c r="S2417" s="259"/>
      <c r="T2417" s="260"/>
      <c r="AT2417" s="261" t="s">
        <v>195</v>
      </c>
      <c r="AU2417" s="261" t="s">
        <v>85</v>
      </c>
      <c r="AV2417" s="12" t="s">
        <v>85</v>
      </c>
      <c r="AW2417" s="12" t="s">
        <v>39</v>
      </c>
      <c r="AX2417" s="12" t="s">
        <v>76</v>
      </c>
      <c r="AY2417" s="261" t="s">
        <v>184</v>
      </c>
    </row>
    <row r="2418" s="12" customFormat="1">
      <c r="B2418" s="251"/>
      <c r="C2418" s="252"/>
      <c r="D2418" s="248" t="s">
        <v>195</v>
      </c>
      <c r="E2418" s="253" t="s">
        <v>21</v>
      </c>
      <c r="F2418" s="254" t="s">
        <v>3391</v>
      </c>
      <c r="G2418" s="252"/>
      <c r="H2418" s="255">
        <v>23.350000000000001</v>
      </c>
      <c r="I2418" s="256"/>
      <c r="J2418" s="252"/>
      <c r="K2418" s="252"/>
      <c r="L2418" s="257"/>
      <c r="M2418" s="258"/>
      <c r="N2418" s="259"/>
      <c r="O2418" s="259"/>
      <c r="P2418" s="259"/>
      <c r="Q2418" s="259"/>
      <c r="R2418" s="259"/>
      <c r="S2418" s="259"/>
      <c r="T2418" s="260"/>
      <c r="AT2418" s="261" t="s">
        <v>195</v>
      </c>
      <c r="AU2418" s="261" t="s">
        <v>85</v>
      </c>
      <c r="AV2418" s="12" t="s">
        <v>85</v>
      </c>
      <c r="AW2418" s="12" t="s">
        <v>39</v>
      </c>
      <c r="AX2418" s="12" t="s">
        <v>76</v>
      </c>
      <c r="AY2418" s="261" t="s">
        <v>184</v>
      </c>
    </row>
    <row r="2419" s="12" customFormat="1">
      <c r="B2419" s="251"/>
      <c r="C2419" s="252"/>
      <c r="D2419" s="248" t="s">
        <v>195</v>
      </c>
      <c r="E2419" s="253" t="s">
        <v>21</v>
      </c>
      <c r="F2419" s="254" t="s">
        <v>3392</v>
      </c>
      <c r="G2419" s="252"/>
      <c r="H2419" s="255">
        <v>16.538</v>
      </c>
      <c r="I2419" s="256"/>
      <c r="J2419" s="252"/>
      <c r="K2419" s="252"/>
      <c r="L2419" s="257"/>
      <c r="M2419" s="258"/>
      <c r="N2419" s="259"/>
      <c r="O2419" s="259"/>
      <c r="P2419" s="259"/>
      <c r="Q2419" s="259"/>
      <c r="R2419" s="259"/>
      <c r="S2419" s="259"/>
      <c r="T2419" s="260"/>
      <c r="AT2419" s="261" t="s">
        <v>195</v>
      </c>
      <c r="AU2419" s="261" t="s">
        <v>85</v>
      </c>
      <c r="AV2419" s="12" t="s">
        <v>85</v>
      </c>
      <c r="AW2419" s="12" t="s">
        <v>39</v>
      </c>
      <c r="AX2419" s="12" t="s">
        <v>76</v>
      </c>
      <c r="AY2419" s="261" t="s">
        <v>184</v>
      </c>
    </row>
    <row r="2420" s="12" customFormat="1">
      <c r="B2420" s="251"/>
      <c r="C2420" s="252"/>
      <c r="D2420" s="248" t="s">
        <v>195</v>
      </c>
      <c r="E2420" s="253" t="s">
        <v>21</v>
      </c>
      <c r="F2420" s="254" t="s">
        <v>3393</v>
      </c>
      <c r="G2420" s="252"/>
      <c r="H2420" s="255">
        <v>11.426</v>
      </c>
      <c r="I2420" s="256"/>
      <c r="J2420" s="252"/>
      <c r="K2420" s="252"/>
      <c r="L2420" s="257"/>
      <c r="M2420" s="258"/>
      <c r="N2420" s="259"/>
      <c r="O2420" s="259"/>
      <c r="P2420" s="259"/>
      <c r="Q2420" s="259"/>
      <c r="R2420" s="259"/>
      <c r="S2420" s="259"/>
      <c r="T2420" s="260"/>
      <c r="AT2420" s="261" t="s">
        <v>195</v>
      </c>
      <c r="AU2420" s="261" t="s">
        <v>85</v>
      </c>
      <c r="AV2420" s="12" t="s">
        <v>85</v>
      </c>
      <c r="AW2420" s="12" t="s">
        <v>39</v>
      </c>
      <c r="AX2420" s="12" t="s">
        <v>76</v>
      </c>
      <c r="AY2420" s="261" t="s">
        <v>184</v>
      </c>
    </row>
    <row r="2421" s="12" customFormat="1">
      <c r="B2421" s="251"/>
      <c r="C2421" s="252"/>
      <c r="D2421" s="248" t="s">
        <v>195</v>
      </c>
      <c r="E2421" s="253" t="s">
        <v>21</v>
      </c>
      <c r="F2421" s="254" t="s">
        <v>3394</v>
      </c>
      <c r="G2421" s="252"/>
      <c r="H2421" s="255">
        <v>2.54</v>
      </c>
      <c r="I2421" s="256"/>
      <c r="J2421" s="252"/>
      <c r="K2421" s="252"/>
      <c r="L2421" s="257"/>
      <c r="M2421" s="258"/>
      <c r="N2421" s="259"/>
      <c r="O2421" s="259"/>
      <c r="P2421" s="259"/>
      <c r="Q2421" s="259"/>
      <c r="R2421" s="259"/>
      <c r="S2421" s="259"/>
      <c r="T2421" s="260"/>
      <c r="AT2421" s="261" t="s">
        <v>195</v>
      </c>
      <c r="AU2421" s="261" t="s">
        <v>85</v>
      </c>
      <c r="AV2421" s="12" t="s">
        <v>85</v>
      </c>
      <c r="AW2421" s="12" t="s">
        <v>39</v>
      </c>
      <c r="AX2421" s="12" t="s">
        <v>76</v>
      </c>
      <c r="AY2421" s="261" t="s">
        <v>184</v>
      </c>
    </row>
    <row r="2422" s="12" customFormat="1">
      <c r="B2422" s="251"/>
      <c r="C2422" s="252"/>
      <c r="D2422" s="248" t="s">
        <v>195</v>
      </c>
      <c r="E2422" s="253" t="s">
        <v>21</v>
      </c>
      <c r="F2422" s="254" t="s">
        <v>3395</v>
      </c>
      <c r="G2422" s="252"/>
      <c r="H2422" s="255">
        <v>14.380000000000001</v>
      </c>
      <c r="I2422" s="256"/>
      <c r="J2422" s="252"/>
      <c r="K2422" s="252"/>
      <c r="L2422" s="257"/>
      <c r="M2422" s="258"/>
      <c r="N2422" s="259"/>
      <c r="O2422" s="259"/>
      <c r="P2422" s="259"/>
      <c r="Q2422" s="259"/>
      <c r="R2422" s="259"/>
      <c r="S2422" s="259"/>
      <c r="T2422" s="260"/>
      <c r="AT2422" s="261" t="s">
        <v>195</v>
      </c>
      <c r="AU2422" s="261" t="s">
        <v>85</v>
      </c>
      <c r="AV2422" s="12" t="s">
        <v>85</v>
      </c>
      <c r="AW2422" s="12" t="s">
        <v>39</v>
      </c>
      <c r="AX2422" s="12" t="s">
        <v>76</v>
      </c>
      <c r="AY2422" s="261" t="s">
        <v>184</v>
      </c>
    </row>
    <row r="2423" s="12" customFormat="1">
      <c r="B2423" s="251"/>
      <c r="C2423" s="252"/>
      <c r="D2423" s="248" t="s">
        <v>195</v>
      </c>
      <c r="E2423" s="253" t="s">
        <v>21</v>
      </c>
      <c r="F2423" s="254" t="s">
        <v>3396</v>
      </c>
      <c r="G2423" s="252"/>
      <c r="H2423" s="255">
        <v>3.8999999999999999</v>
      </c>
      <c r="I2423" s="256"/>
      <c r="J2423" s="252"/>
      <c r="K2423" s="252"/>
      <c r="L2423" s="257"/>
      <c r="M2423" s="258"/>
      <c r="N2423" s="259"/>
      <c r="O2423" s="259"/>
      <c r="P2423" s="259"/>
      <c r="Q2423" s="259"/>
      <c r="R2423" s="259"/>
      <c r="S2423" s="259"/>
      <c r="T2423" s="260"/>
      <c r="AT2423" s="261" t="s">
        <v>195</v>
      </c>
      <c r="AU2423" s="261" t="s">
        <v>85</v>
      </c>
      <c r="AV2423" s="12" t="s">
        <v>85</v>
      </c>
      <c r="AW2423" s="12" t="s">
        <v>39</v>
      </c>
      <c r="AX2423" s="12" t="s">
        <v>76</v>
      </c>
      <c r="AY2423" s="261" t="s">
        <v>184</v>
      </c>
    </row>
    <row r="2424" s="12" customFormat="1">
      <c r="B2424" s="251"/>
      <c r="C2424" s="252"/>
      <c r="D2424" s="248" t="s">
        <v>195</v>
      </c>
      <c r="E2424" s="253" t="s">
        <v>21</v>
      </c>
      <c r="F2424" s="254" t="s">
        <v>3397</v>
      </c>
      <c r="G2424" s="252"/>
      <c r="H2424" s="255">
        <v>14.5</v>
      </c>
      <c r="I2424" s="256"/>
      <c r="J2424" s="252"/>
      <c r="K2424" s="252"/>
      <c r="L2424" s="257"/>
      <c r="M2424" s="258"/>
      <c r="N2424" s="259"/>
      <c r="O2424" s="259"/>
      <c r="P2424" s="259"/>
      <c r="Q2424" s="259"/>
      <c r="R2424" s="259"/>
      <c r="S2424" s="259"/>
      <c r="T2424" s="260"/>
      <c r="AT2424" s="261" t="s">
        <v>195</v>
      </c>
      <c r="AU2424" s="261" t="s">
        <v>85</v>
      </c>
      <c r="AV2424" s="12" t="s">
        <v>85</v>
      </c>
      <c r="AW2424" s="12" t="s">
        <v>39</v>
      </c>
      <c r="AX2424" s="12" t="s">
        <v>76</v>
      </c>
      <c r="AY2424" s="261" t="s">
        <v>184</v>
      </c>
    </row>
    <row r="2425" s="14" customFormat="1">
      <c r="B2425" s="272"/>
      <c r="C2425" s="273"/>
      <c r="D2425" s="248" t="s">
        <v>195</v>
      </c>
      <c r="E2425" s="274" t="s">
        <v>21</v>
      </c>
      <c r="F2425" s="275" t="s">
        <v>211</v>
      </c>
      <c r="G2425" s="273"/>
      <c r="H2425" s="276">
        <v>101.526</v>
      </c>
      <c r="I2425" s="277"/>
      <c r="J2425" s="273"/>
      <c r="K2425" s="273"/>
      <c r="L2425" s="278"/>
      <c r="M2425" s="279"/>
      <c r="N2425" s="280"/>
      <c r="O2425" s="280"/>
      <c r="P2425" s="280"/>
      <c r="Q2425" s="280"/>
      <c r="R2425" s="280"/>
      <c r="S2425" s="280"/>
      <c r="T2425" s="281"/>
      <c r="AT2425" s="282" t="s">
        <v>195</v>
      </c>
      <c r="AU2425" s="282" t="s">
        <v>85</v>
      </c>
      <c r="AV2425" s="14" t="s">
        <v>191</v>
      </c>
      <c r="AW2425" s="14" t="s">
        <v>39</v>
      </c>
      <c r="AX2425" s="14" t="s">
        <v>83</v>
      </c>
      <c r="AY2425" s="282" t="s">
        <v>184</v>
      </c>
    </row>
    <row r="2426" s="1" customFormat="1" ht="16.5" customHeight="1">
      <c r="B2426" s="47"/>
      <c r="C2426" s="283" t="s">
        <v>3398</v>
      </c>
      <c r="D2426" s="283" t="s">
        <v>303</v>
      </c>
      <c r="E2426" s="284" t="s">
        <v>3399</v>
      </c>
      <c r="F2426" s="285" t="s">
        <v>3400</v>
      </c>
      <c r="G2426" s="286" t="s">
        <v>370</v>
      </c>
      <c r="H2426" s="287">
        <v>111.679</v>
      </c>
      <c r="I2426" s="288"/>
      <c r="J2426" s="289">
        <f>ROUND(I2426*H2426,2)</f>
        <v>0</v>
      </c>
      <c r="K2426" s="285" t="s">
        <v>190</v>
      </c>
      <c r="L2426" s="290"/>
      <c r="M2426" s="291" t="s">
        <v>21</v>
      </c>
      <c r="N2426" s="292" t="s">
        <v>47</v>
      </c>
      <c r="O2426" s="48"/>
      <c r="P2426" s="245">
        <f>O2426*H2426</f>
        <v>0</v>
      </c>
      <c r="Q2426" s="245">
        <v>0.00036000000000000002</v>
      </c>
      <c r="R2426" s="245">
        <f>Q2426*H2426</f>
        <v>0.040204440000000001</v>
      </c>
      <c r="S2426" s="245">
        <v>0</v>
      </c>
      <c r="T2426" s="246">
        <f>S2426*H2426</f>
        <v>0</v>
      </c>
      <c r="AR2426" s="25" t="s">
        <v>386</v>
      </c>
      <c r="AT2426" s="25" t="s">
        <v>303</v>
      </c>
      <c r="AU2426" s="25" t="s">
        <v>85</v>
      </c>
      <c r="AY2426" s="25" t="s">
        <v>184</v>
      </c>
      <c r="BE2426" s="247">
        <f>IF(N2426="základní",J2426,0)</f>
        <v>0</v>
      </c>
      <c r="BF2426" s="247">
        <f>IF(N2426="snížená",J2426,0)</f>
        <v>0</v>
      </c>
      <c r="BG2426" s="247">
        <f>IF(N2426="zákl. přenesená",J2426,0)</f>
        <v>0</v>
      </c>
      <c r="BH2426" s="247">
        <f>IF(N2426="sníž. přenesená",J2426,0)</f>
        <v>0</v>
      </c>
      <c r="BI2426" s="247">
        <f>IF(N2426="nulová",J2426,0)</f>
        <v>0</v>
      </c>
      <c r="BJ2426" s="25" t="s">
        <v>83</v>
      </c>
      <c r="BK2426" s="247">
        <f>ROUND(I2426*H2426,2)</f>
        <v>0</v>
      </c>
      <c r="BL2426" s="25" t="s">
        <v>284</v>
      </c>
      <c r="BM2426" s="25" t="s">
        <v>3401</v>
      </c>
    </row>
    <row r="2427" s="12" customFormat="1">
      <c r="B2427" s="251"/>
      <c r="C2427" s="252"/>
      <c r="D2427" s="248" t="s">
        <v>195</v>
      </c>
      <c r="E2427" s="253" t="s">
        <v>21</v>
      </c>
      <c r="F2427" s="254" t="s">
        <v>3402</v>
      </c>
      <c r="G2427" s="252"/>
      <c r="H2427" s="255">
        <v>111.679</v>
      </c>
      <c r="I2427" s="256"/>
      <c r="J2427" s="252"/>
      <c r="K2427" s="252"/>
      <c r="L2427" s="257"/>
      <c r="M2427" s="258"/>
      <c r="N2427" s="259"/>
      <c r="O2427" s="259"/>
      <c r="P2427" s="259"/>
      <c r="Q2427" s="259"/>
      <c r="R2427" s="259"/>
      <c r="S2427" s="259"/>
      <c r="T2427" s="260"/>
      <c r="AT2427" s="261" t="s">
        <v>195</v>
      </c>
      <c r="AU2427" s="261" t="s">
        <v>85</v>
      </c>
      <c r="AV2427" s="12" t="s">
        <v>85</v>
      </c>
      <c r="AW2427" s="12" t="s">
        <v>39</v>
      </c>
      <c r="AX2427" s="12" t="s">
        <v>83</v>
      </c>
      <c r="AY2427" s="261" t="s">
        <v>184</v>
      </c>
    </row>
    <row r="2428" s="1" customFormat="1" ht="25.5" customHeight="1">
      <c r="B2428" s="47"/>
      <c r="C2428" s="236" t="s">
        <v>3403</v>
      </c>
      <c r="D2428" s="236" t="s">
        <v>186</v>
      </c>
      <c r="E2428" s="237" t="s">
        <v>3404</v>
      </c>
      <c r="F2428" s="238" t="s">
        <v>3405</v>
      </c>
      <c r="G2428" s="239" t="s">
        <v>315</v>
      </c>
      <c r="H2428" s="240">
        <v>95.650999999999996</v>
      </c>
      <c r="I2428" s="241"/>
      <c r="J2428" s="242">
        <f>ROUND(I2428*H2428,2)</f>
        <v>0</v>
      </c>
      <c r="K2428" s="238" t="s">
        <v>190</v>
      </c>
      <c r="L2428" s="73"/>
      <c r="M2428" s="243" t="s">
        <v>21</v>
      </c>
      <c r="N2428" s="244" t="s">
        <v>47</v>
      </c>
      <c r="O2428" s="48"/>
      <c r="P2428" s="245">
        <f>O2428*H2428</f>
        <v>0</v>
      </c>
      <c r="Q2428" s="245">
        <v>0.0035000000000000001</v>
      </c>
      <c r="R2428" s="245">
        <f>Q2428*H2428</f>
        <v>0.33477849999999998</v>
      </c>
      <c r="S2428" s="245">
        <v>0</v>
      </c>
      <c r="T2428" s="246">
        <f>S2428*H2428</f>
        <v>0</v>
      </c>
      <c r="AR2428" s="25" t="s">
        <v>284</v>
      </c>
      <c r="AT2428" s="25" t="s">
        <v>186</v>
      </c>
      <c r="AU2428" s="25" t="s">
        <v>85</v>
      </c>
      <c r="AY2428" s="25" t="s">
        <v>184</v>
      </c>
      <c r="BE2428" s="247">
        <f>IF(N2428="základní",J2428,0)</f>
        <v>0</v>
      </c>
      <c r="BF2428" s="247">
        <f>IF(N2428="snížená",J2428,0)</f>
        <v>0</v>
      </c>
      <c r="BG2428" s="247">
        <f>IF(N2428="zákl. přenesená",J2428,0)</f>
        <v>0</v>
      </c>
      <c r="BH2428" s="247">
        <f>IF(N2428="sníž. přenesená",J2428,0)</f>
        <v>0</v>
      </c>
      <c r="BI2428" s="247">
        <f>IF(N2428="nulová",J2428,0)</f>
        <v>0</v>
      </c>
      <c r="BJ2428" s="25" t="s">
        <v>83</v>
      </c>
      <c r="BK2428" s="247">
        <f>ROUND(I2428*H2428,2)</f>
        <v>0</v>
      </c>
      <c r="BL2428" s="25" t="s">
        <v>284</v>
      </c>
      <c r="BM2428" s="25" t="s">
        <v>3406</v>
      </c>
    </row>
    <row r="2429" s="13" customFormat="1">
      <c r="B2429" s="262"/>
      <c r="C2429" s="263"/>
      <c r="D2429" s="248" t="s">
        <v>195</v>
      </c>
      <c r="E2429" s="264" t="s">
        <v>21</v>
      </c>
      <c r="F2429" s="265" t="s">
        <v>209</v>
      </c>
      <c r="G2429" s="263"/>
      <c r="H2429" s="264" t="s">
        <v>21</v>
      </c>
      <c r="I2429" s="266"/>
      <c r="J2429" s="263"/>
      <c r="K2429" s="263"/>
      <c r="L2429" s="267"/>
      <c r="M2429" s="268"/>
      <c r="N2429" s="269"/>
      <c r="O2429" s="269"/>
      <c r="P2429" s="269"/>
      <c r="Q2429" s="269"/>
      <c r="R2429" s="269"/>
      <c r="S2429" s="269"/>
      <c r="T2429" s="270"/>
      <c r="AT2429" s="271" t="s">
        <v>195</v>
      </c>
      <c r="AU2429" s="271" t="s">
        <v>85</v>
      </c>
      <c r="AV2429" s="13" t="s">
        <v>83</v>
      </c>
      <c r="AW2429" s="13" t="s">
        <v>39</v>
      </c>
      <c r="AX2429" s="13" t="s">
        <v>76</v>
      </c>
      <c r="AY2429" s="271" t="s">
        <v>184</v>
      </c>
    </row>
    <row r="2430" s="13" customFormat="1">
      <c r="B2430" s="262"/>
      <c r="C2430" s="263"/>
      <c r="D2430" s="248" t="s">
        <v>195</v>
      </c>
      <c r="E2430" s="264" t="s">
        <v>21</v>
      </c>
      <c r="F2430" s="265" t="s">
        <v>3407</v>
      </c>
      <c r="G2430" s="263"/>
      <c r="H2430" s="264" t="s">
        <v>21</v>
      </c>
      <c r="I2430" s="266"/>
      <c r="J2430" s="263"/>
      <c r="K2430" s="263"/>
      <c r="L2430" s="267"/>
      <c r="M2430" s="268"/>
      <c r="N2430" s="269"/>
      <c r="O2430" s="269"/>
      <c r="P2430" s="269"/>
      <c r="Q2430" s="269"/>
      <c r="R2430" s="269"/>
      <c r="S2430" s="269"/>
      <c r="T2430" s="270"/>
      <c r="AT2430" s="271" t="s">
        <v>195</v>
      </c>
      <c r="AU2430" s="271" t="s">
        <v>85</v>
      </c>
      <c r="AV2430" s="13" t="s">
        <v>83</v>
      </c>
      <c r="AW2430" s="13" t="s">
        <v>39</v>
      </c>
      <c r="AX2430" s="13" t="s">
        <v>76</v>
      </c>
      <c r="AY2430" s="271" t="s">
        <v>184</v>
      </c>
    </row>
    <row r="2431" s="12" customFormat="1">
      <c r="B2431" s="251"/>
      <c r="C2431" s="252"/>
      <c r="D2431" s="248" t="s">
        <v>195</v>
      </c>
      <c r="E2431" s="253" t="s">
        <v>21</v>
      </c>
      <c r="F2431" s="254" t="s">
        <v>3408</v>
      </c>
      <c r="G2431" s="252"/>
      <c r="H2431" s="255">
        <v>17.914999999999999</v>
      </c>
      <c r="I2431" s="256"/>
      <c r="J2431" s="252"/>
      <c r="K2431" s="252"/>
      <c r="L2431" s="257"/>
      <c r="M2431" s="258"/>
      <c r="N2431" s="259"/>
      <c r="O2431" s="259"/>
      <c r="P2431" s="259"/>
      <c r="Q2431" s="259"/>
      <c r="R2431" s="259"/>
      <c r="S2431" s="259"/>
      <c r="T2431" s="260"/>
      <c r="AT2431" s="261" t="s">
        <v>195</v>
      </c>
      <c r="AU2431" s="261" t="s">
        <v>85</v>
      </c>
      <c r="AV2431" s="12" t="s">
        <v>85</v>
      </c>
      <c r="AW2431" s="12" t="s">
        <v>39</v>
      </c>
      <c r="AX2431" s="12" t="s">
        <v>76</v>
      </c>
      <c r="AY2431" s="261" t="s">
        <v>184</v>
      </c>
    </row>
    <row r="2432" s="12" customFormat="1">
      <c r="B2432" s="251"/>
      <c r="C2432" s="252"/>
      <c r="D2432" s="248" t="s">
        <v>195</v>
      </c>
      <c r="E2432" s="253" t="s">
        <v>21</v>
      </c>
      <c r="F2432" s="254" t="s">
        <v>3409</v>
      </c>
      <c r="G2432" s="252"/>
      <c r="H2432" s="255">
        <v>30.48</v>
      </c>
      <c r="I2432" s="256"/>
      <c r="J2432" s="252"/>
      <c r="K2432" s="252"/>
      <c r="L2432" s="257"/>
      <c r="M2432" s="258"/>
      <c r="N2432" s="259"/>
      <c r="O2432" s="259"/>
      <c r="P2432" s="259"/>
      <c r="Q2432" s="259"/>
      <c r="R2432" s="259"/>
      <c r="S2432" s="259"/>
      <c r="T2432" s="260"/>
      <c r="AT2432" s="261" t="s">
        <v>195</v>
      </c>
      <c r="AU2432" s="261" t="s">
        <v>85</v>
      </c>
      <c r="AV2432" s="12" t="s">
        <v>85</v>
      </c>
      <c r="AW2432" s="12" t="s">
        <v>39</v>
      </c>
      <c r="AX2432" s="12" t="s">
        <v>76</v>
      </c>
      <c r="AY2432" s="261" t="s">
        <v>184</v>
      </c>
    </row>
    <row r="2433" s="12" customFormat="1">
      <c r="B2433" s="251"/>
      <c r="C2433" s="252"/>
      <c r="D2433" s="248" t="s">
        <v>195</v>
      </c>
      <c r="E2433" s="253" t="s">
        <v>21</v>
      </c>
      <c r="F2433" s="254" t="s">
        <v>3410</v>
      </c>
      <c r="G2433" s="252"/>
      <c r="H2433" s="255">
        <v>16.847999999999999</v>
      </c>
      <c r="I2433" s="256"/>
      <c r="J2433" s="252"/>
      <c r="K2433" s="252"/>
      <c r="L2433" s="257"/>
      <c r="M2433" s="258"/>
      <c r="N2433" s="259"/>
      <c r="O2433" s="259"/>
      <c r="P2433" s="259"/>
      <c r="Q2433" s="259"/>
      <c r="R2433" s="259"/>
      <c r="S2433" s="259"/>
      <c r="T2433" s="260"/>
      <c r="AT2433" s="261" t="s">
        <v>195</v>
      </c>
      <c r="AU2433" s="261" t="s">
        <v>85</v>
      </c>
      <c r="AV2433" s="12" t="s">
        <v>85</v>
      </c>
      <c r="AW2433" s="12" t="s">
        <v>39</v>
      </c>
      <c r="AX2433" s="12" t="s">
        <v>76</v>
      </c>
      <c r="AY2433" s="261" t="s">
        <v>184</v>
      </c>
    </row>
    <row r="2434" s="12" customFormat="1">
      <c r="B2434" s="251"/>
      <c r="C2434" s="252"/>
      <c r="D2434" s="248" t="s">
        <v>195</v>
      </c>
      <c r="E2434" s="253" t="s">
        <v>21</v>
      </c>
      <c r="F2434" s="254" t="s">
        <v>3411</v>
      </c>
      <c r="G2434" s="252"/>
      <c r="H2434" s="255">
        <v>10.016</v>
      </c>
      <c r="I2434" s="256"/>
      <c r="J2434" s="252"/>
      <c r="K2434" s="252"/>
      <c r="L2434" s="257"/>
      <c r="M2434" s="258"/>
      <c r="N2434" s="259"/>
      <c r="O2434" s="259"/>
      <c r="P2434" s="259"/>
      <c r="Q2434" s="259"/>
      <c r="R2434" s="259"/>
      <c r="S2434" s="259"/>
      <c r="T2434" s="260"/>
      <c r="AT2434" s="261" t="s">
        <v>195</v>
      </c>
      <c r="AU2434" s="261" t="s">
        <v>85</v>
      </c>
      <c r="AV2434" s="12" t="s">
        <v>85</v>
      </c>
      <c r="AW2434" s="12" t="s">
        <v>39</v>
      </c>
      <c r="AX2434" s="12" t="s">
        <v>76</v>
      </c>
      <c r="AY2434" s="261" t="s">
        <v>184</v>
      </c>
    </row>
    <row r="2435" s="12" customFormat="1">
      <c r="B2435" s="251"/>
      <c r="C2435" s="252"/>
      <c r="D2435" s="248" t="s">
        <v>195</v>
      </c>
      <c r="E2435" s="253" t="s">
        <v>21</v>
      </c>
      <c r="F2435" s="254" t="s">
        <v>3412</v>
      </c>
      <c r="G2435" s="252"/>
      <c r="H2435" s="255">
        <v>13.032</v>
      </c>
      <c r="I2435" s="256"/>
      <c r="J2435" s="252"/>
      <c r="K2435" s="252"/>
      <c r="L2435" s="257"/>
      <c r="M2435" s="258"/>
      <c r="N2435" s="259"/>
      <c r="O2435" s="259"/>
      <c r="P2435" s="259"/>
      <c r="Q2435" s="259"/>
      <c r="R2435" s="259"/>
      <c r="S2435" s="259"/>
      <c r="T2435" s="260"/>
      <c r="AT2435" s="261" t="s">
        <v>195</v>
      </c>
      <c r="AU2435" s="261" t="s">
        <v>85</v>
      </c>
      <c r="AV2435" s="12" t="s">
        <v>85</v>
      </c>
      <c r="AW2435" s="12" t="s">
        <v>39</v>
      </c>
      <c r="AX2435" s="12" t="s">
        <v>76</v>
      </c>
      <c r="AY2435" s="261" t="s">
        <v>184</v>
      </c>
    </row>
    <row r="2436" s="12" customFormat="1">
      <c r="B2436" s="251"/>
      <c r="C2436" s="252"/>
      <c r="D2436" s="248" t="s">
        <v>195</v>
      </c>
      <c r="E2436" s="253" t="s">
        <v>21</v>
      </c>
      <c r="F2436" s="254" t="s">
        <v>3413</v>
      </c>
      <c r="G2436" s="252"/>
      <c r="H2436" s="255">
        <v>7.3600000000000003</v>
      </c>
      <c r="I2436" s="256"/>
      <c r="J2436" s="252"/>
      <c r="K2436" s="252"/>
      <c r="L2436" s="257"/>
      <c r="M2436" s="258"/>
      <c r="N2436" s="259"/>
      <c r="O2436" s="259"/>
      <c r="P2436" s="259"/>
      <c r="Q2436" s="259"/>
      <c r="R2436" s="259"/>
      <c r="S2436" s="259"/>
      <c r="T2436" s="260"/>
      <c r="AT2436" s="261" t="s">
        <v>195</v>
      </c>
      <c r="AU2436" s="261" t="s">
        <v>85</v>
      </c>
      <c r="AV2436" s="12" t="s">
        <v>85</v>
      </c>
      <c r="AW2436" s="12" t="s">
        <v>39</v>
      </c>
      <c r="AX2436" s="12" t="s">
        <v>76</v>
      </c>
      <c r="AY2436" s="261" t="s">
        <v>184</v>
      </c>
    </row>
    <row r="2437" s="14" customFormat="1">
      <c r="B2437" s="272"/>
      <c r="C2437" s="273"/>
      <c r="D2437" s="248" t="s">
        <v>195</v>
      </c>
      <c r="E2437" s="274" t="s">
        <v>21</v>
      </c>
      <c r="F2437" s="275" t="s">
        <v>211</v>
      </c>
      <c r="G2437" s="273"/>
      <c r="H2437" s="276">
        <v>95.650999999999996</v>
      </c>
      <c r="I2437" s="277"/>
      <c r="J2437" s="273"/>
      <c r="K2437" s="273"/>
      <c r="L2437" s="278"/>
      <c r="M2437" s="279"/>
      <c r="N2437" s="280"/>
      <c r="O2437" s="280"/>
      <c r="P2437" s="280"/>
      <c r="Q2437" s="280"/>
      <c r="R2437" s="280"/>
      <c r="S2437" s="280"/>
      <c r="T2437" s="281"/>
      <c r="AT2437" s="282" t="s">
        <v>195</v>
      </c>
      <c r="AU2437" s="282" t="s">
        <v>85</v>
      </c>
      <c r="AV2437" s="14" t="s">
        <v>191</v>
      </c>
      <c r="AW2437" s="14" t="s">
        <v>39</v>
      </c>
      <c r="AX2437" s="14" t="s">
        <v>83</v>
      </c>
      <c r="AY2437" s="282" t="s">
        <v>184</v>
      </c>
    </row>
    <row r="2438" s="1" customFormat="1" ht="51" customHeight="1">
      <c r="B2438" s="47"/>
      <c r="C2438" s="283" t="s">
        <v>3414</v>
      </c>
      <c r="D2438" s="283" t="s">
        <v>303</v>
      </c>
      <c r="E2438" s="284" t="s">
        <v>3415</v>
      </c>
      <c r="F2438" s="285" t="s">
        <v>3416</v>
      </c>
      <c r="G2438" s="286" t="s">
        <v>315</v>
      </c>
      <c r="H2438" s="287">
        <v>105.21599999999999</v>
      </c>
      <c r="I2438" s="288"/>
      <c r="J2438" s="289">
        <f>ROUND(I2438*H2438,2)</f>
        <v>0</v>
      </c>
      <c r="K2438" s="285" t="s">
        <v>190</v>
      </c>
      <c r="L2438" s="290"/>
      <c r="M2438" s="291" t="s">
        <v>21</v>
      </c>
      <c r="N2438" s="292" t="s">
        <v>47</v>
      </c>
      <c r="O2438" s="48"/>
      <c r="P2438" s="245">
        <f>O2438*H2438</f>
        <v>0</v>
      </c>
      <c r="Q2438" s="245">
        <v>0.019199999999999998</v>
      </c>
      <c r="R2438" s="245">
        <f>Q2438*H2438</f>
        <v>2.0201471999999998</v>
      </c>
      <c r="S2438" s="245">
        <v>0</v>
      </c>
      <c r="T2438" s="246">
        <f>S2438*H2438</f>
        <v>0</v>
      </c>
      <c r="AR2438" s="25" t="s">
        <v>386</v>
      </c>
      <c r="AT2438" s="25" t="s">
        <v>303</v>
      </c>
      <c r="AU2438" s="25" t="s">
        <v>85</v>
      </c>
      <c r="AY2438" s="25" t="s">
        <v>184</v>
      </c>
      <c r="BE2438" s="247">
        <f>IF(N2438="základní",J2438,0)</f>
        <v>0</v>
      </c>
      <c r="BF2438" s="247">
        <f>IF(N2438="snížená",J2438,0)</f>
        <v>0</v>
      </c>
      <c r="BG2438" s="247">
        <f>IF(N2438="zákl. přenesená",J2438,0)</f>
        <v>0</v>
      </c>
      <c r="BH2438" s="247">
        <f>IF(N2438="sníž. přenesená",J2438,0)</f>
        <v>0</v>
      </c>
      <c r="BI2438" s="247">
        <f>IF(N2438="nulová",J2438,0)</f>
        <v>0</v>
      </c>
      <c r="BJ2438" s="25" t="s">
        <v>83</v>
      </c>
      <c r="BK2438" s="247">
        <f>ROUND(I2438*H2438,2)</f>
        <v>0</v>
      </c>
      <c r="BL2438" s="25" t="s">
        <v>284</v>
      </c>
      <c r="BM2438" s="25" t="s">
        <v>3417</v>
      </c>
    </row>
    <row r="2439" s="12" customFormat="1">
      <c r="B2439" s="251"/>
      <c r="C2439" s="252"/>
      <c r="D2439" s="248" t="s">
        <v>195</v>
      </c>
      <c r="E2439" s="253" t="s">
        <v>21</v>
      </c>
      <c r="F2439" s="254" t="s">
        <v>3418</v>
      </c>
      <c r="G2439" s="252"/>
      <c r="H2439" s="255">
        <v>105.21599999999999</v>
      </c>
      <c r="I2439" s="256"/>
      <c r="J2439" s="252"/>
      <c r="K2439" s="252"/>
      <c r="L2439" s="257"/>
      <c r="M2439" s="258"/>
      <c r="N2439" s="259"/>
      <c r="O2439" s="259"/>
      <c r="P2439" s="259"/>
      <c r="Q2439" s="259"/>
      <c r="R2439" s="259"/>
      <c r="S2439" s="259"/>
      <c r="T2439" s="260"/>
      <c r="AT2439" s="261" t="s">
        <v>195</v>
      </c>
      <c r="AU2439" s="261" t="s">
        <v>85</v>
      </c>
      <c r="AV2439" s="12" t="s">
        <v>85</v>
      </c>
      <c r="AW2439" s="12" t="s">
        <v>39</v>
      </c>
      <c r="AX2439" s="12" t="s">
        <v>83</v>
      </c>
      <c r="AY2439" s="261" t="s">
        <v>184</v>
      </c>
    </row>
    <row r="2440" s="1" customFormat="1" ht="25.5" customHeight="1">
      <c r="B2440" s="47"/>
      <c r="C2440" s="236" t="s">
        <v>3419</v>
      </c>
      <c r="D2440" s="236" t="s">
        <v>186</v>
      </c>
      <c r="E2440" s="237" t="s">
        <v>3420</v>
      </c>
      <c r="F2440" s="238" t="s">
        <v>3421</v>
      </c>
      <c r="G2440" s="239" t="s">
        <v>315</v>
      </c>
      <c r="H2440" s="240">
        <v>15.380000000000001</v>
      </c>
      <c r="I2440" s="241"/>
      <c r="J2440" s="242">
        <f>ROUND(I2440*H2440,2)</f>
        <v>0</v>
      </c>
      <c r="K2440" s="238" t="s">
        <v>190</v>
      </c>
      <c r="L2440" s="73"/>
      <c r="M2440" s="243" t="s">
        <v>21</v>
      </c>
      <c r="N2440" s="244" t="s">
        <v>47</v>
      </c>
      <c r="O2440" s="48"/>
      <c r="P2440" s="245">
        <f>O2440*H2440</f>
        <v>0</v>
      </c>
      <c r="Q2440" s="245">
        <v>0.0041599999999999996</v>
      </c>
      <c r="R2440" s="245">
        <f>Q2440*H2440</f>
        <v>0.063980800000000004</v>
      </c>
      <c r="S2440" s="245">
        <v>0</v>
      </c>
      <c r="T2440" s="246">
        <f>S2440*H2440</f>
        <v>0</v>
      </c>
      <c r="AR2440" s="25" t="s">
        <v>284</v>
      </c>
      <c r="AT2440" s="25" t="s">
        <v>186</v>
      </c>
      <c r="AU2440" s="25" t="s">
        <v>85</v>
      </c>
      <c r="AY2440" s="25" t="s">
        <v>184</v>
      </c>
      <c r="BE2440" s="247">
        <f>IF(N2440="základní",J2440,0)</f>
        <v>0</v>
      </c>
      <c r="BF2440" s="247">
        <f>IF(N2440="snížená",J2440,0)</f>
        <v>0</v>
      </c>
      <c r="BG2440" s="247">
        <f>IF(N2440="zákl. přenesená",J2440,0)</f>
        <v>0</v>
      </c>
      <c r="BH2440" s="247">
        <f>IF(N2440="sníž. přenesená",J2440,0)</f>
        <v>0</v>
      </c>
      <c r="BI2440" s="247">
        <f>IF(N2440="nulová",J2440,0)</f>
        <v>0</v>
      </c>
      <c r="BJ2440" s="25" t="s">
        <v>83</v>
      </c>
      <c r="BK2440" s="247">
        <f>ROUND(I2440*H2440,2)</f>
        <v>0</v>
      </c>
      <c r="BL2440" s="25" t="s">
        <v>284</v>
      </c>
      <c r="BM2440" s="25" t="s">
        <v>3422</v>
      </c>
    </row>
    <row r="2441" s="13" customFormat="1">
      <c r="B2441" s="262"/>
      <c r="C2441" s="263"/>
      <c r="D2441" s="248" t="s">
        <v>195</v>
      </c>
      <c r="E2441" s="264" t="s">
        <v>21</v>
      </c>
      <c r="F2441" s="265" t="s">
        <v>209</v>
      </c>
      <c r="G2441" s="263"/>
      <c r="H2441" s="264" t="s">
        <v>21</v>
      </c>
      <c r="I2441" s="266"/>
      <c r="J2441" s="263"/>
      <c r="K2441" s="263"/>
      <c r="L2441" s="267"/>
      <c r="M2441" s="268"/>
      <c r="N2441" s="269"/>
      <c r="O2441" s="269"/>
      <c r="P2441" s="269"/>
      <c r="Q2441" s="269"/>
      <c r="R2441" s="269"/>
      <c r="S2441" s="269"/>
      <c r="T2441" s="270"/>
      <c r="AT2441" s="271" t="s">
        <v>195</v>
      </c>
      <c r="AU2441" s="271" t="s">
        <v>85</v>
      </c>
      <c r="AV2441" s="13" t="s">
        <v>83</v>
      </c>
      <c r="AW2441" s="13" t="s">
        <v>39</v>
      </c>
      <c r="AX2441" s="13" t="s">
        <v>76</v>
      </c>
      <c r="AY2441" s="271" t="s">
        <v>184</v>
      </c>
    </row>
    <row r="2442" s="13" customFormat="1">
      <c r="B2442" s="262"/>
      <c r="C2442" s="263"/>
      <c r="D2442" s="248" t="s">
        <v>195</v>
      </c>
      <c r="E2442" s="264" t="s">
        <v>21</v>
      </c>
      <c r="F2442" s="265" t="s">
        <v>3423</v>
      </c>
      <c r="G2442" s="263"/>
      <c r="H2442" s="264" t="s">
        <v>21</v>
      </c>
      <c r="I2442" s="266"/>
      <c r="J2442" s="263"/>
      <c r="K2442" s="263"/>
      <c r="L2442" s="267"/>
      <c r="M2442" s="268"/>
      <c r="N2442" s="269"/>
      <c r="O2442" s="269"/>
      <c r="P2442" s="269"/>
      <c r="Q2442" s="269"/>
      <c r="R2442" s="269"/>
      <c r="S2442" s="269"/>
      <c r="T2442" s="270"/>
      <c r="AT2442" s="271" t="s">
        <v>195</v>
      </c>
      <c r="AU2442" s="271" t="s">
        <v>85</v>
      </c>
      <c r="AV2442" s="13" t="s">
        <v>83</v>
      </c>
      <c r="AW2442" s="13" t="s">
        <v>39</v>
      </c>
      <c r="AX2442" s="13" t="s">
        <v>76</v>
      </c>
      <c r="AY2442" s="271" t="s">
        <v>184</v>
      </c>
    </row>
    <row r="2443" s="12" customFormat="1">
      <c r="B2443" s="251"/>
      <c r="C2443" s="252"/>
      <c r="D2443" s="248" t="s">
        <v>195</v>
      </c>
      <c r="E2443" s="253" t="s">
        <v>21</v>
      </c>
      <c r="F2443" s="254" t="s">
        <v>703</v>
      </c>
      <c r="G2443" s="252"/>
      <c r="H2443" s="255">
        <v>0.58999999999999997</v>
      </c>
      <c r="I2443" s="256"/>
      <c r="J2443" s="252"/>
      <c r="K2443" s="252"/>
      <c r="L2443" s="257"/>
      <c r="M2443" s="258"/>
      <c r="N2443" s="259"/>
      <c r="O2443" s="259"/>
      <c r="P2443" s="259"/>
      <c r="Q2443" s="259"/>
      <c r="R2443" s="259"/>
      <c r="S2443" s="259"/>
      <c r="T2443" s="260"/>
      <c r="AT2443" s="261" t="s">
        <v>195</v>
      </c>
      <c r="AU2443" s="261" t="s">
        <v>85</v>
      </c>
      <c r="AV2443" s="12" t="s">
        <v>85</v>
      </c>
      <c r="AW2443" s="12" t="s">
        <v>39</v>
      </c>
      <c r="AX2443" s="12" t="s">
        <v>76</v>
      </c>
      <c r="AY2443" s="261" t="s">
        <v>184</v>
      </c>
    </row>
    <row r="2444" s="12" customFormat="1">
      <c r="B2444" s="251"/>
      <c r="C2444" s="252"/>
      <c r="D2444" s="248" t="s">
        <v>195</v>
      </c>
      <c r="E2444" s="253" t="s">
        <v>21</v>
      </c>
      <c r="F2444" s="254" t="s">
        <v>709</v>
      </c>
      <c r="G2444" s="252"/>
      <c r="H2444" s="255">
        <v>1.26</v>
      </c>
      <c r="I2444" s="256"/>
      <c r="J2444" s="252"/>
      <c r="K2444" s="252"/>
      <c r="L2444" s="257"/>
      <c r="M2444" s="258"/>
      <c r="N2444" s="259"/>
      <c r="O2444" s="259"/>
      <c r="P2444" s="259"/>
      <c r="Q2444" s="259"/>
      <c r="R2444" s="259"/>
      <c r="S2444" s="259"/>
      <c r="T2444" s="260"/>
      <c r="AT2444" s="261" t="s">
        <v>195</v>
      </c>
      <c r="AU2444" s="261" t="s">
        <v>85</v>
      </c>
      <c r="AV2444" s="12" t="s">
        <v>85</v>
      </c>
      <c r="AW2444" s="12" t="s">
        <v>39</v>
      </c>
      <c r="AX2444" s="12" t="s">
        <v>76</v>
      </c>
      <c r="AY2444" s="261" t="s">
        <v>184</v>
      </c>
    </row>
    <row r="2445" s="12" customFormat="1">
      <c r="B2445" s="251"/>
      <c r="C2445" s="252"/>
      <c r="D2445" s="248" t="s">
        <v>195</v>
      </c>
      <c r="E2445" s="253" t="s">
        <v>21</v>
      </c>
      <c r="F2445" s="254" t="s">
        <v>3424</v>
      </c>
      <c r="G2445" s="252"/>
      <c r="H2445" s="255">
        <v>13.529999999999999</v>
      </c>
      <c r="I2445" s="256"/>
      <c r="J2445" s="252"/>
      <c r="K2445" s="252"/>
      <c r="L2445" s="257"/>
      <c r="M2445" s="258"/>
      <c r="N2445" s="259"/>
      <c r="O2445" s="259"/>
      <c r="P2445" s="259"/>
      <c r="Q2445" s="259"/>
      <c r="R2445" s="259"/>
      <c r="S2445" s="259"/>
      <c r="T2445" s="260"/>
      <c r="AT2445" s="261" t="s">
        <v>195</v>
      </c>
      <c r="AU2445" s="261" t="s">
        <v>85</v>
      </c>
      <c r="AV2445" s="12" t="s">
        <v>85</v>
      </c>
      <c r="AW2445" s="12" t="s">
        <v>39</v>
      </c>
      <c r="AX2445" s="12" t="s">
        <v>76</v>
      </c>
      <c r="AY2445" s="261" t="s">
        <v>184</v>
      </c>
    </row>
    <row r="2446" s="14" customFormat="1">
      <c r="B2446" s="272"/>
      <c r="C2446" s="273"/>
      <c r="D2446" s="248" t="s">
        <v>195</v>
      </c>
      <c r="E2446" s="274" t="s">
        <v>21</v>
      </c>
      <c r="F2446" s="275" t="s">
        <v>211</v>
      </c>
      <c r="G2446" s="273"/>
      <c r="H2446" s="276">
        <v>15.380000000000001</v>
      </c>
      <c r="I2446" s="277"/>
      <c r="J2446" s="273"/>
      <c r="K2446" s="273"/>
      <c r="L2446" s="278"/>
      <c r="M2446" s="279"/>
      <c r="N2446" s="280"/>
      <c r="O2446" s="280"/>
      <c r="P2446" s="280"/>
      <c r="Q2446" s="280"/>
      <c r="R2446" s="280"/>
      <c r="S2446" s="280"/>
      <c r="T2446" s="281"/>
      <c r="AT2446" s="282" t="s">
        <v>195</v>
      </c>
      <c r="AU2446" s="282" t="s">
        <v>85</v>
      </c>
      <c r="AV2446" s="14" t="s">
        <v>191</v>
      </c>
      <c r="AW2446" s="14" t="s">
        <v>39</v>
      </c>
      <c r="AX2446" s="14" t="s">
        <v>83</v>
      </c>
      <c r="AY2446" s="282" t="s">
        <v>184</v>
      </c>
    </row>
    <row r="2447" s="1" customFormat="1" ht="63.75" customHeight="1">
      <c r="B2447" s="47"/>
      <c r="C2447" s="283" t="s">
        <v>3425</v>
      </c>
      <c r="D2447" s="283" t="s">
        <v>303</v>
      </c>
      <c r="E2447" s="284" t="s">
        <v>3426</v>
      </c>
      <c r="F2447" s="285" t="s">
        <v>3427</v>
      </c>
      <c r="G2447" s="286" t="s">
        <v>315</v>
      </c>
      <c r="H2447" s="287">
        <v>16.917999999999999</v>
      </c>
      <c r="I2447" s="288"/>
      <c r="J2447" s="289">
        <f>ROUND(I2447*H2447,2)</f>
        <v>0</v>
      </c>
      <c r="K2447" s="285" t="s">
        <v>21</v>
      </c>
      <c r="L2447" s="290"/>
      <c r="M2447" s="291" t="s">
        <v>21</v>
      </c>
      <c r="N2447" s="292" t="s">
        <v>47</v>
      </c>
      <c r="O2447" s="48"/>
      <c r="P2447" s="245">
        <f>O2447*H2447</f>
        <v>0</v>
      </c>
      <c r="Q2447" s="245">
        <v>0.019199999999999998</v>
      </c>
      <c r="R2447" s="245">
        <f>Q2447*H2447</f>
        <v>0.32482559999999994</v>
      </c>
      <c r="S2447" s="245">
        <v>0</v>
      </c>
      <c r="T2447" s="246">
        <f>S2447*H2447</f>
        <v>0</v>
      </c>
      <c r="AR2447" s="25" t="s">
        <v>386</v>
      </c>
      <c r="AT2447" s="25" t="s">
        <v>303</v>
      </c>
      <c r="AU2447" s="25" t="s">
        <v>85</v>
      </c>
      <c r="AY2447" s="25" t="s">
        <v>184</v>
      </c>
      <c r="BE2447" s="247">
        <f>IF(N2447="základní",J2447,0)</f>
        <v>0</v>
      </c>
      <c r="BF2447" s="247">
        <f>IF(N2447="snížená",J2447,0)</f>
        <v>0</v>
      </c>
      <c r="BG2447" s="247">
        <f>IF(N2447="zákl. přenesená",J2447,0)</f>
        <v>0</v>
      </c>
      <c r="BH2447" s="247">
        <f>IF(N2447="sníž. přenesená",J2447,0)</f>
        <v>0</v>
      </c>
      <c r="BI2447" s="247">
        <f>IF(N2447="nulová",J2447,0)</f>
        <v>0</v>
      </c>
      <c r="BJ2447" s="25" t="s">
        <v>83</v>
      </c>
      <c r="BK2447" s="247">
        <f>ROUND(I2447*H2447,2)</f>
        <v>0</v>
      </c>
      <c r="BL2447" s="25" t="s">
        <v>284</v>
      </c>
      <c r="BM2447" s="25" t="s">
        <v>3428</v>
      </c>
    </row>
    <row r="2448" s="12" customFormat="1">
      <c r="B2448" s="251"/>
      <c r="C2448" s="252"/>
      <c r="D2448" s="248" t="s">
        <v>195</v>
      </c>
      <c r="E2448" s="253" t="s">
        <v>21</v>
      </c>
      <c r="F2448" s="254" t="s">
        <v>3429</v>
      </c>
      <c r="G2448" s="252"/>
      <c r="H2448" s="255">
        <v>16.917999999999999</v>
      </c>
      <c r="I2448" s="256"/>
      <c r="J2448" s="252"/>
      <c r="K2448" s="252"/>
      <c r="L2448" s="257"/>
      <c r="M2448" s="258"/>
      <c r="N2448" s="259"/>
      <c r="O2448" s="259"/>
      <c r="P2448" s="259"/>
      <c r="Q2448" s="259"/>
      <c r="R2448" s="259"/>
      <c r="S2448" s="259"/>
      <c r="T2448" s="260"/>
      <c r="AT2448" s="261" t="s">
        <v>195</v>
      </c>
      <c r="AU2448" s="261" t="s">
        <v>85</v>
      </c>
      <c r="AV2448" s="12" t="s">
        <v>85</v>
      </c>
      <c r="AW2448" s="12" t="s">
        <v>39</v>
      </c>
      <c r="AX2448" s="12" t="s">
        <v>83</v>
      </c>
      <c r="AY2448" s="261" t="s">
        <v>184</v>
      </c>
    </row>
    <row r="2449" s="1" customFormat="1" ht="38.25" customHeight="1">
      <c r="B2449" s="47"/>
      <c r="C2449" s="236" t="s">
        <v>3430</v>
      </c>
      <c r="D2449" s="236" t="s">
        <v>186</v>
      </c>
      <c r="E2449" s="237" t="s">
        <v>3431</v>
      </c>
      <c r="F2449" s="238" t="s">
        <v>3432</v>
      </c>
      <c r="G2449" s="239" t="s">
        <v>315</v>
      </c>
      <c r="H2449" s="240">
        <v>29.803000000000001</v>
      </c>
      <c r="I2449" s="241"/>
      <c r="J2449" s="242">
        <f>ROUND(I2449*H2449,2)</f>
        <v>0</v>
      </c>
      <c r="K2449" s="238" t="s">
        <v>190</v>
      </c>
      <c r="L2449" s="73"/>
      <c r="M2449" s="243" t="s">
        <v>21</v>
      </c>
      <c r="N2449" s="244" t="s">
        <v>47</v>
      </c>
      <c r="O2449" s="48"/>
      <c r="P2449" s="245">
        <f>O2449*H2449</f>
        <v>0</v>
      </c>
      <c r="Q2449" s="245">
        <v>0.0089999999999999993</v>
      </c>
      <c r="R2449" s="245">
        <f>Q2449*H2449</f>
        <v>0.26822699999999999</v>
      </c>
      <c r="S2449" s="245">
        <v>0</v>
      </c>
      <c r="T2449" s="246">
        <f>S2449*H2449</f>
        <v>0</v>
      </c>
      <c r="AR2449" s="25" t="s">
        <v>284</v>
      </c>
      <c r="AT2449" s="25" t="s">
        <v>186</v>
      </c>
      <c r="AU2449" s="25" t="s">
        <v>85</v>
      </c>
      <c r="AY2449" s="25" t="s">
        <v>184</v>
      </c>
      <c r="BE2449" s="247">
        <f>IF(N2449="základní",J2449,0)</f>
        <v>0</v>
      </c>
      <c r="BF2449" s="247">
        <f>IF(N2449="snížená",J2449,0)</f>
        <v>0</v>
      </c>
      <c r="BG2449" s="247">
        <f>IF(N2449="zákl. přenesená",J2449,0)</f>
        <v>0</v>
      </c>
      <c r="BH2449" s="247">
        <f>IF(N2449="sníž. přenesená",J2449,0)</f>
        <v>0</v>
      </c>
      <c r="BI2449" s="247">
        <f>IF(N2449="nulová",J2449,0)</f>
        <v>0</v>
      </c>
      <c r="BJ2449" s="25" t="s">
        <v>83</v>
      </c>
      <c r="BK2449" s="247">
        <f>ROUND(I2449*H2449,2)</f>
        <v>0</v>
      </c>
      <c r="BL2449" s="25" t="s">
        <v>284</v>
      </c>
      <c r="BM2449" s="25" t="s">
        <v>3433</v>
      </c>
    </row>
    <row r="2450" s="13" customFormat="1">
      <c r="B2450" s="262"/>
      <c r="C2450" s="263"/>
      <c r="D2450" s="248" t="s">
        <v>195</v>
      </c>
      <c r="E2450" s="264" t="s">
        <v>21</v>
      </c>
      <c r="F2450" s="265" t="s">
        <v>209</v>
      </c>
      <c r="G2450" s="263"/>
      <c r="H2450" s="264" t="s">
        <v>21</v>
      </c>
      <c r="I2450" s="266"/>
      <c r="J2450" s="263"/>
      <c r="K2450" s="263"/>
      <c r="L2450" s="267"/>
      <c r="M2450" s="268"/>
      <c r="N2450" s="269"/>
      <c r="O2450" s="269"/>
      <c r="P2450" s="269"/>
      <c r="Q2450" s="269"/>
      <c r="R2450" s="269"/>
      <c r="S2450" s="269"/>
      <c r="T2450" s="270"/>
      <c r="AT2450" s="271" t="s">
        <v>195</v>
      </c>
      <c r="AU2450" s="271" t="s">
        <v>85</v>
      </c>
      <c r="AV2450" s="13" t="s">
        <v>83</v>
      </c>
      <c r="AW2450" s="13" t="s">
        <v>39</v>
      </c>
      <c r="AX2450" s="13" t="s">
        <v>76</v>
      </c>
      <c r="AY2450" s="271" t="s">
        <v>184</v>
      </c>
    </row>
    <row r="2451" s="13" customFormat="1">
      <c r="B2451" s="262"/>
      <c r="C2451" s="263"/>
      <c r="D2451" s="248" t="s">
        <v>195</v>
      </c>
      <c r="E2451" s="264" t="s">
        <v>21</v>
      </c>
      <c r="F2451" s="265" t="s">
        <v>3434</v>
      </c>
      <c r="G2451" s="263"/>
      <c r="H2451" s="264" t="s">
        <v>21</v>
      </c>
      <c r="I2451" s="266"/>
      <c r="J2451" s="263"/>
      <c r="K2451" s="263"/>
      <c r="L2451" s="267"/>
      <c r="M2451" s="268"/>
      <c r="N2451" s="269"/>
      <c r="O2451" s="269"/>
      <c r="P2451" s="269"/>
      <c r="Q2451" s="269"/>
      <c r="R2451" s="269"/>
      <c r="S2451" s="269"/>
      <c r="T2451" s="270"/>
      <c r="AT2451" s="271" t="s">
        <v>195</v>
      </c>
      <c r="AU2451" s="271" t="s">
        <v>85</v>
      </c>
      <c r="AV2451" s="13" t="s">
        <v>83</v>
      </c>
      <c r="AW2451" s="13" t="s">
        <v>39</v>
      </c>
      <c r="AX2451" s="13" t="s">
        <v>76</v>
      </c>
      <c r="AY2451" s="271" t="s">
        <v>184</v>
      </c>
    </row>
    <row r="2452" s="12" customFormat="1">
      <c r="B2452" s="251"/>
      <c r="C2452" s="252"/>
      <c r="D2452" s="248" t="s">
        <v>195</v>
      </c>
      <c r="E2452" s="253" t="s">
        <v>21</v>
      </c>
      <c r="F2452" s="254" t="s">
        <v>3435</v>
      </c>
      <c r="G2452" s="252"/>
      <c r="H2452" s="255">
        <v>3.9300000000000002</v>
      </c>
      <c r="I2452" s="256"/>
      <c r="J2452" s="252"/>
      <c r="K2452" s="252"/>
      <c r="L2452" s="257"/>
      <c r="M2452" s="258"/>
      <c r="N2452" s="259"/>
      <c r="O2452" s="259"/>
      <c r="P2452" s="259"/>
      <c r="Q2452" s="259"/>
      <c r="R2452" s="259"/>
      <c r="S2452" s="259"/>
      <c r="T2452" s="260"/>
      <c r="AT2452" s="261" t="s">
        <v>195</v>
      </c>
      <c r="AU2452" s="261" t="s">
        <v>85</v>
      </c>
      <c r="AV2452" s="12" t="s">
        <v>85</v>
      </c>
      <c r="AW2452" s="12" t="s">
        <v>39</v>
      </c>
      <c r="AX2452" s="12" t="s">
        <v>76</v>
      </c>
      <c r="AY2452" s="261" t="s">
        <v>184</v>
      </c>
    </row>
    <row r="2453" s="12" customFormat="1">
      <c r="B2453" s="251"/>
      <c r="C2453" s="252"/>
      <c r="D2453" s="248" t="s">
        <v>195</v>
      </c>
      <c r="E2453" s="253" t="s">
        <v>21</v>
      </c>
      <c r="F2453" s="254" t="s">
        <v>706</v>
      </c>
      <c r="G2453" s="252"/>
      <c r="H2453" s="255">
        <v>1.44</v>
      </c>
      <c r="I2453" s="256"/>
      <c r="J2453" s="252"/>
      <c r="K2453" s="252"/>
      <c r="L2453" s="257"/>
      <c r="M2453" s="258"/>
      <c r="N2453" s="259"/>
      <c r="O2453" s="259"/>
      <c r="P2453" s="259"/>
      <c r="Q2453" s="259"/>
      <c r="R2453" s="259"/>
      <c r="S2453" s="259"/>
      <c r="T2453" s="260"/>
      <c r="AT2453" s="261" t="s">
        <v>195</v>
      </c>
      <c r="AU2453" s="261" t="s">
        <v>85</v>
      </c>
      <c r="AV2453" s="12" t="s">
        <v>85</v>
      </c>
      <c r="AW2453" s="12" t="s">
        <v>39</v>
      </c>
      <c r="AX2453" s="12" t="s">
        <v>76</v>
      </c>
      <c r="AY2453" s="261" t="s">
        <v>184</v>
      </c>
    </row>
    <row r="2454" s="15" customFormat="1">
      <c r="B2454" s="293"/>
      <c r="C2454" s="294"/>
      <c r="D2454" s="248" t="s">
        <v>195</v>
      </c>
      <c r="E2454" s="295" t="s">
        <v>21</v>
      </c>
      <c r="F2454" s="296" t="s">
        <v>335</v>
      </c>
      <c r="G2454" s="294"/>
      <c r="H2454" s="297">
        <v>5.3700000000000001</v>
      </c>
      <c r="I2454" s="298"/>
      <c r="J2454" s="294"/>
      <c r="K2454" s="294"/>
      <c r="L2454" s="299"/>
      <c r="M2454" s="300"/>
      <c r="N2454" s="301"/>
      <c r="O2454" s="301"/>
      <c r="P2454" s="301"/>
      <c r="Q2454" s="301"/>
      <c r="R2454" s="301"/>
      <c r="S2454" s="301"/>
      <c r="T2454" s="302"/>
      <c r="AT2454" s="303" t="s">
        <v>195</v>
      </c>
      <c r="AU2454" s="303" t="s">
        <v>85</v>
      </c>
      <c r="AV2454" s="15" t="s">
        <v>201</v>
      </c>
      <c r="AW2454" s="15" t="s">
        <v>39</v>
      </c>
      <c r="AX2454" s="15" t="s">
        <v>76</v>
      </c>
      <c r="AY2454" s="303" t="s">
        <v>184</v>
      </c>
    </row>
    <row r="2455" s="13" customFormat="1">
      <c r="B2455" s="262"/>
      <c r="C2455" s="263"/>
      <c r="D2455" s="248" t="s">
        <v>195</v>
      </c>
      <c r="E2455" s="264" t="s">
        <v>21</v>
      </c>
      <c r="F2455" s="265" t="s">
        <v>3436</v>
      </c>
      <c r="G2455" s="263"/>
      <c r="H2455" s="264" t="s">
        <v>21</v>
      </c>
      <c r="I2455" s="266"/>
      <c r="J2455" s="263"/>
      <c r="K2455" s="263"/>
      <c r="L2455" s="267"/>
      <c r="M2455" s="268"/>
      <c r="N2455" s="269"/>
      <c r="O2455" s="269"/>
      <c r="P2455" s="269"/>
      <c r="Q2455" s="269"/>
      <c r="R2455" s="269"/>
      <c r="S2455" s="269"/>
      <c r="T2455" s="270"/>
      <c r="AT2455" s="271" t="s">
        <v>195</v>
      </c>
      <c r="AU2455" s="271" t="s">
        <v>85</v>
      </c>
      <c r="AV2455" s="13" t="s">
        <v>83</v>
      </c>
      <c r="AW2455" s="13" t="s">
        <v>39</v>
      </c>
      <c r="AX2455" s="13" t="s">
        <v>76</v>
      </c>
      <c r="AY2455" s="271" t="s">
        <v>184</v>
      </c>
    </row>
    <row r="2456" s="12" customFormat="1">
      <c r="B2456" s="251"/>
      <c r="C2456" s="252"/>
      <c r="D2456" s="248" t="s">
        <v>195</v>
      </c>
      <c r="E2456" s="253" t="s">
        <v>21</v>
      </c>
      <c r="F2456" s="254" t="s">
        <v>3437</v>
      </c>
      <c r="G2456" s="252"/>
      <c r="H2456" s="255">
        <v>2.4500000000000002</v>
      </c>
      <c r="I2456" s="256"/>
      <c r="J2456" s="252"/>
      <c r="K2456" s="252"/>
      <c r="L2456" s="257"/>
      <c r="M2456" s="258"/>
      <c r="N2456" s="259"/>
      <c r="O2456" s="259"/>
      <c r="P2456" s="259"/>
      <c r="Q2456" s="259"/>
      <c r="R2456" s="259"/>
      <c r="S2456" s="259"/>
      <c r="T2456" s="260"/>
      <c r="AT2456" s="261" t="s">
        <v>195</v>
      </c>
      <c r="AU2456" s="261" t="s">
        <v>85</v>
      </c>
      <c r="AV2456" s="12" t="s">
        <v>85</v>
      </c>
      <c r="AW2456" s="12" t="s">
        <v>39</v>
      </c>
      <c r="AX2456" s="12" t="s">
        <v>76</v>
      </c>
      <c r="AY2456" s="261" t="s">
        <v>184</v>
      </c>
    </row>
    <row r="2457" s="12" customFormat="1">
      <c r="B2457" s="251"/>
      <c r="C2457" s="252"/>
      <c r="D2457" s="248" t="s">
        <v>195</v>
      </c>
      <c r="E2457" s="253" t="s">
        <v>21</v>
      </c>
      <c r="F2457" s="254" t="s">
        <v>708</v>
      </c>
      <c r="G2457" s="252"/>
      <c r="H2457" s="255">
        <v>1.0700000000000001</v>
      </c>
      <c r="I2457" s="256"/>
      <c r="J2457" s="252"/>
      <c r="K2457" s="252"/>
      <c r="L2457" s="257"/>
      <c r="M2457" s="258"/>
      <c r="N2457" s="259"/>
      <c r="O2457" s="259"/>
      <c r="P2457" s="259"/>
      <c r="Q2457" s="259"/>
      <c r="R2457" s="259"/>
      <c r="S2457" s="259"/>
      <c r="T2457" s="260"/>
      <c r="AT2457" s="261" t="s">
        <v>195</v>
      </c>
      <c r="AU2457" s="261" t="s">
        <v>85</v>
      </c>
      <c r="AV2457" s="12" t="s">
        <v>85</v>
      </c>
      <c r="AW2457" s="12" t="s">
        <v>39</v>
      </c>
      <c r="AX2457" s="12" t="s">
        <v>76</v>
      </c>
      <c r="AY2457" s="261" t="s">
        <v>184</v>
      </c>
    </row>
    <row r="2458" s="15" customFormat="1">
      <c r="B2458" s="293"/>
      <c r="C2458" s="294"/>
      <c r="D2458" s="248" t="s">
        <v>195</v>
      </c>
      <c r="E2458" s="295" t="s">
        <v>21</v>
      </c>
      <c r="F2458" s="296" t="s">
        <v>335</v>
      </c>
      <c r="G2458" s="294"/>
      <c r="H2458" s="297">
        <v>3.52</v>
      </c>
      <c r="I2458" s="298"/>
      <c r="J2458" s="294"/>
      <c r="K2458" s="294"/>
      <c r="L2458" s="299"/>
      <c r="M2458" s="300"/>
      <c r="N2458" s="301"/>
      <c r="O2458" s="301"/>
      <c r="P2458" s="301"/>
      <c r="Q2458" s="301"/>
      <c r="R2458" s="301"/>
      <c r="S2458" s="301"/>
      <c r="T2458" s="302"/>
      <c r="AT2458" s="303" t="s">
        <v>195</v>
      </c>
      <c r="AU2458" s="303" t="s">
        <v>85</v>
      </c>
      <c r="AV2458" s="15" t="s">
        <v>201</v>
      </c>
      <c r="AW2458" s="15" t="s">
        <v>39</v>
      </c>
      <c r="AX2458" s="15" t="s">
        <v>76</v>
      </c>
      <c r="AY2458" s="303" t="s">
        <v>184</v>
      </c>
    </row>
    <row r="2459" s="13" customFormat="1">
      <c r="B2459" s="262"/>
      <c r="C2459" s="263"/>
      <c r="D2459" s="248" t="s">
        <v>195</v>
      </c>
      <c r="E2459" s="264" t="s">
        <v>21</v>
      </c>
      <c r="F2459" s="265" t="s">
        <v>3438</v>
      </c>
      <c r="G2459" s="263"/>
      <c r="H2459" s="264" t="s">
        <v>21</v>
      </c>
      <c r="I2459" s="266"/>
      <c r="J2459" s="263"/>
      <c r="K2459" s="263"/>
      <c r="L2459" s="267"/>
      <c r="M2459" s="268"/>
      <c r="N2459" s="269"/>
      <c r="O2459" s="269"/>
      <c r="P2459" s="269"/>
      <c r="Q2459" s="269"/>
      <c r="R2459" s="269"/>
      <c r="S2459" s="269"/>
      <c r="T2459" s="270"/>
      <c r="AT2459" s="271" t="s">
        <v>195</v>
      </c>
      <c r="AU2459" s="271" t="s">
        <v>85</v>
      </c>
      <c r="AV2459" s="13" t="s">
        <v>83</v>
      </c>
      <c r="AW2459" s="13" t="s">
        <v>39</v>
      </c>
      <c r="AX2459" s="13" t="s">
        <v>76</v>
      </c>
      <c r="AY2459" s="271" t="s">
        <v>184</v>
      </c>
    </row>
    <row r="2460" s="12" customFormat="1">
      <c r="B2460" s="251"/>
      <c r="C2460" s="252"/>
      <c r="D2460" s="248" t="s">
        <v>195</v>
      </c>
      <c r="E2460" s="253" t="s">
        <v>21</v>
      </c>
      <c r="F2460" s="254" t="s">
        <v>3439</v>
      </c>
      <c r="G2460" s="252"/>
      <c r="H2460" s="255">
        <v>7.2800000000000002</v>
      </c>
      <c r="I2460" s="256"/>
      <c r="J2460" s="252"/>
      <c r="K2460" s="252"/>
      <c r="L2460" s="257"/>
      <c r="M2460" s="258"/>
      <c r="N2460" s="259"/>
      <c r="O2460" s="259"/>
      <c r="P2460" s="259"/>
      <c r="Q2460" s="259"/>
      <c r="R2460" s="259"/>
      <c r="S2460" s="259"/>
      <c r="T2460" s="260"/>
      <c r="AT2460" s="261" t="s">
        <v>195</v>
      </c>
      <c r="AU2460" s="261" t="s">
        <v>85</v>
      </c>
      <c r="AV2460" s="12" t="s">
        <v>85</v>
      </c>
      <c r="AW2460" s="12" t="s">
        <v>39</v>
      </c>
      <c r="AX2460" s="12" t="s">
        <v>76</v>
      </c>
      <c r="AY2460" s="261" t="s">
        <v>184</v>
      </c>
    </row>
    <row r="2461" s="15" customFormat="1">
      <c r="B2461" s="293"/>
      <c r="C2461" s="294"/>
      <c r="D2461" s="248" t="s">
        <v>195</v>
      </c>
      <c r="E2461" s="295" t="s">
        <v>21</v>
      </c>
      <c r="F2461" s="296" t="s">
        <v>335</v>
      </c>
      <c r="G2461" s="294"/>
      <c r="H2461" s="297">
        <v>7.2800000000000002</v>
      </c>
      <c r="I2461" s="298"/>
      <c r="J2461" s="294"/>
      <c r="K2461" s="294"/>
      <c r="L2461" s="299"/>
      <c r="M2461" s="300"/>
      <c r="N2461" s="301"/>
      <c r="O2461" s="301"/>
      <c r="P2461" s="301"/>
      <c r="Q2461" s="301"/>
      <c r="R2461" s="301"/>
      <c r="S2461" s="301"/>
      <c r="T2461" s="302"/>
      <c r="AT2461" s="303" t="s">
        <v>195</v>
      </c>
      <c r="AU2461" s="303" t="s">
        <v>85</v>
      </c>
      <c r="AV2461" s="15" t="s">
        <v>201</v>
      </c>
      <c r="AW2461" s="15" t="s">
        <v>39</v>
      </c>
      <c r="AX2461" s="15" t="s">
        <v>76</v>
      </c>
      <c r="AY2461" s="303" t="s">
        <v>184</v>
      </c>
    </row>
    <row r="2462" s="13" customFormat="1">
      <c r="B2462" s="262"/>
      <c r="C2462" s="263"/>
      <c r="D2462" s="248" t="s">
        <v>195</v>
      </c>
      <c r="E2462" s="264" t="s">
        <v>21</v>
      </c>
      <c r="F2462" s="265" t="s">
        <v>409</v>
      </c>
      <c r="G2462" s="263"/>
      <c r="H2462" s="264" t="s">
        <v>21</v>
      </c>
      <c r="I2462" s="266"/>
      <c r="J2462" s="263"/>
      <c r="K2462" s="263"/>
      <c r="L2462" s="267"/>
      <c r="M2462" s="268"/>
      <c r="N2462" s="269"/>
      <c r="O2462" s="269"/>
      <c r="P2462" s="269"/>
      <c r="Q2462" s="269"/>
      <c r="R2462" s="269"/>
      <c r="S2462" s="269"/>
      <c r="T2462" s="270"/>
      <c r="AT2462" s="271" t="s">
        <v>195</v>
      </c>
      <c r="AU2462" s="271" t="s">
        <v>85</v>
      </c>
      <c r="AV2462" s="13" t="s">
        <v>83</v>
      </c>
      <c r="AW2462" s="13" t="s">
        <v>39</v>
      </c>
      <c r="AX2462" s="13" t="s">
        <v>76</v>
      </c>
      <c r="AY2462" s="271" t="s">
        <v>184</v>
      </c>
    </row>
    <row r="2463" s="13" customFormat="1">
      <c r="B2463" s="262"/>
      <c r="C2463" s="263"/>
      <c r="D2463" s="248" t="s">
        <v>195</v>
      </c>
      <c r="E2463" s="264" t="s">
        <v>21</v>
      </c>
      <c r="F2463" s="265" t="s">
        <v>3440</v>
      </c>
      <c r="G2463" s="263"/>
      <c r="H2463" s="264" t="s">
        <v>21</v>
      </c>
      <c r="I2463" s="266"/>
      <c r="J2463" s="263"/>
      <c r="K2463" s="263"/>
      <c r="L2463" s="267"/>
      <c r="M2463" s="268"/>
      <c r="N2463" s="269"/>
      <c r="O2463" s="269"/>
      <c r="P2463" s="269"/>
      <c r="Q2463" s="269"/>
      <c r="R2463" s="269"/>
      <c r="S2463" s="269"/>
      <c r="T2463" s="270"/>
      <c r="AT2463" s="271" t="s">
        <v>195</v>
      </c>
      <c r="AU2463" s="271" t="s">
        <v>85</v>
      </c>
      <c r="AV2463" s="13" t="s">
        <v>83</v>
      </c>
      <c r="AW2463" s="13" t="s">
        <v>39</v>
      </c>
      <c r="AX2463" s="13" t="s">
        <v>76</v>
      </c>
      <c r="AY2463" s="271" t="s">
        <v>184</v>
      </c>
    </row>
    <row r="2464" s="12" customFormat="1">
      <c r="B2464" s="251"/>
      <c r="C2464" s="252"/>
      <c r="D2464" s="248" t="s">
        <v>195</v>
      </c>
      <c r="E2464" s="253" t="s">
        <v>21</v>
      </c>
      <c r="F2464" s="254" t="s">
        <v>3441</v>
      </c>
      <c r="G2464" s="252"/>
      <c r="H2464" s="255">
        <v>2.0099999999999998</v>
      </c>
      <c r="I2464" s="256"/>
      <c r="J2464" s="252"/>
      <c r="K2464" s="252"/>
      <c r="L2464" s="257"/>
      <c r="M2464" s="258"/>
      <c r="N2464" s="259"/>
      <c r="O2464" s="259"/>
      <c r="P2464" s="259"/>
      <c r="Q2464" s="259"/>
      <c r="R2464" s="259"/>
      <c r="S2464" s="259"/>
      <c r="T2464" s="260"/>
      <c r="AT2464" s="261" t="s">
        <v>195</v>
      </c>
      <c r="AU2464" s="261" t="s">
        <v>85</v>
      </c>
      <c r="AV2464" s="12" t="s">
        <v>85</v>
      </c>
      <c r="AW2464" s="12" t="s">
        <v>39</v>
      </c>
      <c r="AX2464" s="12" t="s">
        <v>76</v>
      </c>
      <c r="AY2464" s="261" t="s">
        <v>184</v>
      </c>
    </row>
    <row r="2465" s="12" customFormat="1">
      <c r="B2465" s="251"/>
      <c r="C2465" s="252"/>
      <c r="D2465" s="248" t="s">
        <v>195</v>
      </c>
      <c r="E2465" s="253" t="s">
        <v>21</v>
      </c>
      <c r="F2465" s="254" t="s">
        <v>3442</v>
      </c>
      <c r="G2465" s="252"/>
      <c r="H2465" s="255">
        <v>1.3700000000000001</v>
      </c>
      <c r="I2465" s="256"/>
      <c r="J2465" s="252"/>
      <c r="K2465" s="252"/>
      <c r="L2465" s="257"/>
      <c r="M2465" s="258"/>
      <c r="N2465" s="259"/>
      <c r="O2465" s="259"/>
      <c r="P2465" s="259"/>
      <c r="Q2465" s="259"/>
      <c r="R2465" s="259"/>
      <c r="S2465" s="259"/>
      <c r="T2465" s="260"/>
      <c r="AT2465" s="261" t="s">
        <v>195</v>
      </c>
      <c r="AU2465" s="261" t="s">
        <v>85</v>
      </c>
      <c r="AV2465" s="12" t="s">
        <v>85</v>
      </c>
      <c r="AW2465" s="12" t="s">
        <v>39</v>
      </c>
      <c r="AX2465" s="12" t="s">
        <v>76</v>
      </c>
      <c r="AY2465" s="261" t="s">
        <v>184</v>
      </c>
    </row>
    <row r="2466" s="12" customFormat="1">
      <c r="B2466" s="251"/>
      <c r="C2466" s="252"/>
      <c r="D2466" s="248" t="s">
        <v>195</v>
      </c>
      <c r="E2466" s="253" t="s">
        <v>21</v>
      </c>
      <c r="F2466" s="254" t="s">
        <v>3443</v>
      </c>
      <c r="G2466" s="252"/>
      <c r="H2466" s="255">
        <v>2.1200000000000001</v>
      </c>
      <c r="I2466" s="256"/>
      <c r="J2466" s="252"/>
      <c r="K2466" s="252"/>
      <c r="L2466" s="257"/>
      <c r="M2466" s="258"/>
      <c r="N2466" s="259"/>
      <c r="O2466" s="259"/>
      <c r="P2466" s="259"/>
      <c r="Q2466" s="259"/>
      <c r="R2466" s="259"/>
      <c r="S2466" s="259"/>
      <c r="T2466" s="260"/>
      <c r="AT2466" s="261" t="s">
        <v>195</v>
      </c>
      <c r="AU2466" s="261" t="s">
        <v>85</v>
      </c>
      <c r="AV2466" s="12" t="s">
        <v>85</v>
      </c>
      <c r="AW2466" s="12" t="s">
        <v>39</v>
      </c>
      <c r="AX2466" s="12" t="s">
        <v>76</v>
      </c>
      <c r="AY2466" s="261" t="s">
        <v>184</v>
      </c>
    </row>
    <row r="2467" s="12" customFormat="1">
      <c r="B2467" s="251"/>
      <c r="C2467" s="252"/>
      <c r="D2467" s="248" t="s">
        <v>195</v>
      </c>
      <c r="E2467" s="253" t="s">
        <v>21</v>
      </c>
      <c r="F2467" s="254" t="s">
        <v>3444</v>
      </c>
      <c r="G2467" s="252"/>
      <c r="H2467" s="255">
        <v>1.3700000000000001</v>
      </c>
      <c r="I2467" s="256"/>
      <c r="J2467" s="252"/>
      <c r="K2467" s="252"/>
      <c r="L2467" s="257"/>
      <c r="M2467" s="258"/>
      <c r="N2467" s="259"/>
      <c r="O2467" s="259"/>
      <c r="P2467" s="259"/>
      <c r="Q2467" s="259"/>
      <c r="R2467" s="259"/>
      <c r="S2467" s="259"/>
      <c r="T2467" s="260"/>
      <c r="AT2467" s="261" t="s">
        <v>195</v>
      </c>
      <c r="AU2467" s="261" t="s">
        <v>85</v>
      </c>
      <c r="AV2467" s="12" t="s">
        <v>85</v>
      </c>
      <c r="AW2467" s="12" t="s">
        <v>39</v>
      </c>
      <c r="AX2467" s="12" t="s">
        <v>76</v>
      </c>
      <c r="AY2467" s="261" t="s">
        <v>184</v>
      </c>
    </row>
    <row r="2468" s="15" customFormat="1">
      <c r="B2468" s="293"/>
      <c r="C2468" s="294"/>
      <c r="D2468" s="248" t="s">
        <v>195</v>
      </c>
      <c r="E2468" s="295" t="s">
        <v>21</v>
      </c>
      <c r="F2468" s="296" t="s">
        <v>335</v>
      </c>
      <c r="G2468" s="294"/>
      <c r="H2468" s="297">
        <v>6.8700000000000001</v>
      </c>
      <c r="I2468" s="298"/>
      <c r="J2468" s="294"/>
      <c r="K2468" s="294"/>
      <c r="L2468" s="299"/>
      <c r="M2468" s="300"/>
      <c r="N2468" s="301"/>
      <c r="O2468" s="301"/>
      <c r="P2468" s="301"/>
      <c r="Q2468" s="301"/>
      <c r="R2468" s="301"/>
      <c r="S2468" s="301"/>
      <c r="T2468" s="302"/>
      <c r="AT2468" s="303" t="s">
        <v>195</v>
      </c>
      <c r="AU2468" s="303" t="s">
        <v>85</v>
      </c>
      <c r="AV2468" s="15" t="s">
        <v>201</v>
      </c>
      <c r="AW2468" s="15" t="s">
        <v>39</v>
      </c>
      <c r="AX2468" s="15" t="s">
        <v>76</v>
      </c>
      <c r="AY2468" s="303" t="s">
        <v>184</v>
      </c>
    </row>
    <row r="2469" s="13" customFormat="1">
      <c r="B2469" s="262"/>
      <c r="C2469" s="263"/>
      <c r="D2469" s="248" t="s">
        <v>195</v>
      </c>
      <c r="E2469" s="264" t="s">
        <v>21</v>
      </c>
      <c r="F2469" s="265" t="s">
        <v>395</v>
      </c>
      <c r="G2469" s="263"/>
      <c r="H2469" s="264" t="s">
        <v>21</v>
      </c>
      <c r="I2469" s="266"/>
      <c r="J2469" s="263"/>
      <c r="K2469" s="263"/>
      <c r="L2469" s="267"/>
      <c r="M2469" s="268"/>
      <c r="N2469" s="269"/>
      <c r="O2469" s="269"/>
      <c r="P2469" s="269"/>
      <c r="Q2469" s="269"/>
      <c r="R2469" s="269"/>
      <c r="S2469" s="269"/>
      <c r="T2469" s="270"/>
      <c r="AT2469" s="271" t="s">
        <v>195</v>
      </c>
      <c r="AU2469" s="271" t="s">
        <v>85</v>
      </c>
      <c r="AV2469" s="13" t="s">
        <v>83</v>
      </c>
      <c r="AW2469" s="13" t="s">
        <v>39</v>
      </c>
      <c r="AX2469" s="13" t="s">
        <v>76</v>
      </c>
      <c r="AY2469" s="271" t="s">
        <v>184</v>
      </c>
    </row>
    <row r="2470" s="13" customFormat="1">
      <c r="B2470" s="262"/>
      <c r="C2470" s="263"/>
      <c r="D2470" s="248" t="s">
        <v>195</v>
      </c>
      <c r="E2470" s="264" t="s">
        <v>21</v>
      </c>
      <c r="F2470" s="265" t="s">
        <v>3445</v>
      </c>
      <c r="G2470" s="263"/>
      <c r="H2470" s="264" t="s">
        <v>21</v>
      </c>
      <c r="I2470" s="266"/>
      <c r="J2470" s="263"/>
      <c r="K2470" s="263"/>
      <c r="L2470" s="267"/>
      <c r="M2470" s="268"/>
      <c r="N2470" s="269"/>
      <c r="O2470" s="269"/>
      <c r="P2470" s="269"/>
      <c r="Q2470" s="269"/>
      <c r="R2470" s="269"/>
      <c r="S2470" s="269"/>
      <c r="T2470" s="270"/>
      <c r="AT2470" s="271" t="s">
        <v>195</v>
      </c>
      <c r="AU2470" s="271" t="s">
        <v>85</v>
      </c>
      <c r="AV2470" s="13" t="s">
        <v>83</v>
      </c>
      <c r="AW2470" s="13" t="s">
        <v>39</v>
      </c>
      <c r="AX2470" s="13" t="s">
        <v>76</v>
      </c>
      <c r="AY2470" s="271" t="s">
        <v>184</v>
      </c>
    </row>
    <row r="2471" s="12" customFormat="1">
      <c r="B2471" s="251"/>
      <c r="C2471" s="252"/>
      <c r="D2471" s="248" t="s">
        <v>195</v>
      </c>
      <c r="E2471" s="253" t="s">
        <v>21</v>
      </c>
      <c r="F2471" s="254" t="s">
        <v>3446</v>
      </c>
      <c r="G2471" s="252"/>
      <c r="H2471" s="255">
        <v>3.0249999999999999</v>
      </c>
      <c r="I2471" s="256"/>
      <c r="J2471" s="252"/>
      <c r="K2471" s="252"/>
      <c r="L2471" s="257"/>
      <c r="M2471" s="258"/>
      <c r="N2471" s="259"/>
      <c r="O2471" s="259"/>
      <c r="P2471" s="259"/>
      <c r="Q2471" s="259"/>
      <c r="R2471" s="259"/>
      <c r="S2471" s="259"/>
      <c r="T2471" s="260"/>
      <c r="AT2471" s="261" t="s">
        <v>195</v>
      </c>
      <c r="AU2471" s="261" t="s">
        <v>85</v>
      </c>
      <c r="AV2471" s="12" t="s">
        <v>85</v>
      </c>
      <c r="AW2471" s="12" t="s">
        <v>39</v>
      </c>
      <c r="AX2471" s="12" t="s">
        <v>76</v>
      </c>
      <c r="AY2471" s="261" t="s">
        <v>184</v>
      </c>
    </row>
    <row r="2472" s="12" customFormat="1">
      <c r="B2472" s="251"/>
      <c r="C2472" s="252"/>
      <c r="D2472" s="248" t="s">
        <v>195</v>
      </c>
      <c r="E2472" s="253" t="s">
        <v>21</v>
      </c>
      <c r="F2472" s="254" t="s">
        <v>3447</v>
      </c>
      <c r="G2472" s="252"/>
      <c r="H2472" s="255">
        <v>3.738</v>
      </c>
      <c r="I2472" s="256"/>
      <c r="J2472" s="252"/>
      <c r="K2472" s="252"/>
      <c r="L2472" s="257"/>
      <c r="M2472" s="258"/>
      <c r="N2472" s="259"/>
      <c r="O2472" s="259"/>
      <c r="P2472" s="259"/>
      <c r="Q2472" s="259"/>
      <c r="R2472" s="259"/>
      <c r="S2472" s="259"/>
      <c r="T2472" s="260"/>
      <c r="AT2472" s="261" t="s">
        <v>195</v>
      </c>
      <c r="AU2472" s="261" t="s">
        <v>85</v>
      </c>
      <c r="AV2472" s="12" t="s">
        <v>85</v>
      </c>
      <c r="AW2472" s="12" t="s">
        <v>39</v>
      </c>
      <c r="AX2472" s="12" t="s">
        <v>76</v>
      </c>
      <c r="AY2472" s="261" t="s">
        <v>184</v>
      </c>
    </row>
    <row r="2473" s="15" customFormat="1">
      <c r="B2473" s="293"/>
      <c r="C2473" s="294"/>
      <c r="D2473" s="248" t="s">
        <v>195</v>
      </c>
      <c r="E2473" s="295" t="s">
        <v>21</v>
      </c>
      <c r="F2473" s="296" t="s">
        <v>335</v>
      </c>
      <c r="G2473" s="294"/>
      <c r="H2473" s="297">
        <v>6.7629999999999999</v>
      </c>
      <c r="I2473" s="298"/>
      <c r="J2473" s="294"/>
      <c r="K2473" s="294"/>
      <c r="L2473" s="299"/>
      <c r="M2473" s="300"/>
      <c r="N2473" s="301"/>
      <c r="O2473" s="301"/>
      <c r="P2473" s="301"/>
      <c r="Q2473" s="301"/>
      <c r="R2473" s="301"/>
      <c r="S2473" s="301"/>
      <c r="T2473" s="302"/>
      <c r="AT2473" s="303" t="s">
        <v>195</v>
      </c>
      <c r="AU2473" s="303" t="s">
        <v>85</v>
      </c>
      <c r="AV2473" s="15" t="s">
        <v>201</v>
      </c>
      <c r="AW2473" s="15" t="s">
        <v>39</v>
      </c>
      <c r="AX2473" s="15" t="s">
        <v>76</v>
      </c>
      <c r="AY2473" s="303" t="s">
        <v>184</v>
      </c>
    </row>
    <row r="2474" s="14" customFormat="1">
      <c r="B2474" s="272"/>
      <c r="C2474" s="273"/>
      <c r="D2474" s="248" t="s">
        <v>195</v>
      </c>
      <c r="E2474" s="274" t="s">
        <v>21</v>
      </c>
      <c r="F2474" s="275" t="s">
        <v>211</v>
      </c>
      <c r="G2474" s="273"/>
      <c r="H2474" s="276">
        <v>29.803000000000001</v>
      </c>
      <c r="I2474" s="277"/>
      <c r="J2474" s="273"/>
      <c r="K2474" s="273"/>
      <c r="L2474" s="278"/>
      <c r="M2474" s="279"/>
      <c r="N2474" s="280"/>
      <c r="O2474" s="280"/>
      <c r="P2474" s="280"/>
      <c r="Q2474" s="280"/>
      <c r="R2474" s="280"/>
      <c r="S2474" s="280"/>
      <c r="T2474" s="281"/>
      <c r="AT2474" s="282" t="s">
        <v>195</v>
      </c>
      <c r="AU2474" s="282" t="s">
        <v>85</v>
      </c>
      <c r="AV2474" s="14" t="s">
        <v>191</v>
      </c>
      <c r="AW2474" s="14" t="s">
        <v>39</v>
      </c>
      <c r="AX2474" s="14" t="s">
        <v>83</v>
      </c>
      <c r="AY2474" s="282" t="s">
        <v>184</v>
      </c>
    </row>
    <row r="2475" s="1" customFormat="1" ht="38.25" customHeight="1">
      <c r="B2475" s="47"/>
      <c r="C2475" s="283" t="s">
        <v>3448</v>
      </c>
      <c r="D2475" s="283" t="s">
        <v>303</v>
      </c>
      <c r="E2475" s="284" t="s">
        <v>3449</v>
      </c>
      <c r="F2475" s="285" t="s">
        <v>3450</v>
      </c>
      <c r="G2475" s="286" t="s">
        <v>315</v>
      </c>
      <c r="H2475" s="287">
        <v>1.8089999999999999</v>
      </c>
      <c r="I2475" s="288"/>
      <c r="J2475" s="289">
        <f>ROUND(I2475*H2475,2)</f>
        <v>0</v>
      </c>
      <c r="K2475" s="285" t="s">
        <v>21</v>
      </c>
      <c r="L2475" s="290"/>
      <c r="M2475" s="291" t="s">
        <v>21</v>
      </c>
      <c r="N2475" s="292" t="s">
        <v>47</v>
      </c>
      <c r="O2475" s="48"/>
      <c r="P2475" s="245">
        <f>O2475*H2475</f>
        <v>0</v>
      </c>
      <c r="Q2475" s="245">
        <v>0.025000000000000001</v>
      </c>
      <c r="R2475" s="245">
        <f>Q2475*H2475</f>
        <v>0.045225000000000001</v>
      </c>
      <c r="S2475" s="245">
        <v>0</v>
      </c>
      <c r="T2475" s="246">
        <f>S2475*H2475</f>
        <v>0</v>
      </c>
      <c r="AR2475" s="25" t="s">
        <v>386</v>
      </c>
      <c r="AT2475" s="25" t="s">
        <v>303</v>
      </c>
      <c r="AU2475" s="25" t="s">
        <v>85</v>
      </c>
      <c r="AY2475" s="25" t="s">
        <v>184</v>
      </c>
      <c r="BE2475" s="247">
        <f>IF(N2475="základní",J2475,0)</f>
        <v>0</v>
      </c>
      <c r="BF2475" s="247">
        <f>IF(N2475="snížená",J2475,0)</f>
        <v>0</v>
      </c>
      <c r="BG2475" s="247">
        <f>IF(N2475="zákl. přenesená",J2475,0)</f>
        <v>0</v>
      </c>
      <c r="BH2475" s="247">
        <f>IF(N2475="sníž. přenesená",J2475,0)</f>
        <v>0</v>
      </c>
      <c r="BI2475" s="247">
        <f>IF(N2475="nulová",J2475,0)</f>
        <v>0</v>
      </c>
      <c r="BJ2475" s="25" t="s">
        <v>83</v>
      </c>
      <c r="BK2475" s="247">
        <f>ROUND(I2475*H2475,2)</f>
        <v>0</v>
      </c>
      <c r="BL2475" s="25" t="s">
        <v>284</v>
      </c>
      <c r="BM2475" s="25" t="s">
        <v>3451</v>
      </c>
    </row>
    <row r="2476" s="12" customFormat="1">
      <c r="B2476" s="251"/>
      <c r="C2476" s="252"/>
      <c r="D2476" s="248" t="s">
        <v>195</v>
      </c>
      <c r="E2476" s="253" t="s">
        <v>21</v>
      </c>
      <c r="F2476" s="254" t="s">
        <v>3452</v>
      </c>
      <c r="G2476" s="252"/>
      <c r="H2476" s="255">
        <v>1.8089999999999999</v>
      </c>
      <c r="I2476" s="256"/>
      <c r="J2476" s="252"/>
      <c r="K2476" s="252"/>
      <c r="L2476" s="257"/>
      <c r="M2476" s="258"/>
      <c r="N2476" s="259"/>
      <c r="O2476" s="259"/>
      <c r="P2476" s="259"/>
      <c r="Q2476" s="259"/>
      <c r="R2476" s="259"/>
      <c r="S2476" s="259"/>
      <c r="T2476" s="260"/>
      <c r="AT2476" s="261" t="s">
        <v>195</v>
      </c>
      <c r="AU2476" s="261" t="s">
        <v>85</v>
      </c>
      <c r="AV2476" s="12" t="s">
        <v>85</v>
      </c>
      <c r="AW2476" s="12" t="s">
        <v>39</v>
      </c>
      <c r="AX2476" s="12" t="s">
        <v>83</v>
      </c>
      <c r="AY2476" s="261" t="s">
        <v>184</v>
      </c>
    </row>
    <row r="2477" s="1" customFormat="1" ht="25.5" customHeight="1">
      <c r="B2477" s="47"/>
      <c r="C2477" s="283" t="s">
        <v>3453</v>
      </c>
      <c r="D2477" s="283" t="s">
        <v>303</v>
      </c>
      <c r="E2477" s="284" t="s">
        <v>3454</v>
      </c>
      <c r="F2477" s="285" t="s">
        <v>3455</v>
      </c>
      <c r="G2477" s="286" t="s">
        <v>315</v>
      </c>
      <c r="H2477" s="287">
        <v>32.463999999999999</v>
      </c>
      <c r="I2477" s="288"/>
      <c r="J2477" s="289">
        <f>ROUND(I2477*H2477,2)</f>
        <v>0</v>
      </c>
      <c r="K2477" s="285" t="s">
        <v>21</v>
      </c>
      <c r="L2477" s="290"/>
      <c r="M2477" s="291" t="s">
        <v>21</v>
      </c>
      <c r="N2477" s="292" t="s">
        <v>47</v>
      </c>
      <c r="O2477" s="48"/>
      <c r="P2477" s="245">
        <f>O2477*H2477</f>
        <v>0</v>
      </c>
      <c r="Q2477" s="245">
        <v>0.024</v>
      </c>
      <c r="R2477" s="245">
        <f>Q2477*H2477</f>
        <v>0.77913599999999994</v>
      </c>
      <c r="S2477" s="245">
        <v>0</v>
      </c>
      <c r="T2477" s="246">
        <f>S2477*H2477</f>
        <v>0</v>
      </c>
      <c r="AR2477" s="25" t="s">
        <v>386</v>
      </c>
      <c r="AT2477" s="25" t="s">
        <v>303</v>
      </c>
      <c r="AU2477" s="25" t="s">
        <v>85</v>
      </c>
      <c r="AY2477" s="25" t="s">
        <v>184</v>
      </c>
      <c r="BE2477" s="247">
        <f>IF(N2477="základní",J2477,0)</f>
        <v>0</v>
      </c>
      <c r="BF2477" s="247">
        <f>IF(N2477="snížená",J2477,0)</f>
        <v>0</v>
      </c>
      <c r="BG2477" s="247">
        <f>IF(N2477="zákl. přenesená",J2477,0)</f>
        <v>0</v>
      </c>
      <c r="BH2477" s="247">
        <f>IF(N2477="sníž. přenesená",J2477,0)</f>
        <v>0</v>
      </c>
      <c r="BI2477" s="247">
        <f>IF(N2477="nulová",J2477,0)</f>
        <v>0</v>
      </c>
      <c r="BJ2477" s="25" t="s">
        <v>83</v>
      </c>
      <c r="BK2477" s="247">
        <f>ROUND(I2477*H2477,2)</f>
        <v>0</v>
      </c>
      <c r="BL2477" s="25" t="s">
        <v>284</v>
      </c>
      <c r="BM2477" s="25" t="s">
        <v>3456</v>
      </c>
    </row>
    <row r="2478" s="12" customFormat="1">
      <c r="B2478" s="251"/>
      <c r="C2478" s="252"/>
      <c r="D2478" s="248" t="s">
        <v>195</v>
      </c>
      <c r="E2478" s="253" t="s">
        <v>21</v>
      </c>
      <c r="F2478" s="254" t="s">
        <v>3457</v>
      </c>
      <c r="G2478" s="252"/>
      <c r="H2478" s="255">
        <v>32.463999999999999</v>
      </c>
      <c r="I2478" s="256"/>
      <c r="J2478" s="252"/>
      <c r="K2478" s="252"/>
      <c r="L2478" s="257"/>
      <c r="M2478" s="258"/>
      <c r="N2478" s="259"/>
      <c r="O2478" s="259"/>
      <c r="P2478" s="259"/>
      <c r="Q2478" s="259"/>
      <c r="R2478" s="259"/>
      <c r="S2478" s="259"/>
      <c r="T2478" s="260"/>
      <c r="AT2478" s="261" t="s">
        <v>195</v>
      </c>
      <c r="AU2478" s="261" t="s">
        <v>85</v>
      </c>
      <c r="AV2478" s="12" t="s">
        <v>85</v>
      </c>
      <c r="AW2478" s="12" t="s">
        <v>39</v>
      </c>
      <c r="AX2478" s="12" t="s">
        <v>83</v>
      </c>
      <c r="AY2478" s="261" t="s">
        <v>184</v>
      </c>
    </row>
    <row r="2479" s="1" customFormat="1" ht="25.5" customHeight="1">
      <c r="B2479" s="47"/>
      <c r="C2479" s="236" t="s">
        <v>3458</v>
      </c>
      <c r="D2479" s="236" t="s">
        <v>186</v>
      </c>
      <c r="E2479" s="237" t="s">
        <v>3459</v>
      </c>
      <c r="F2479" s="238" t="s">
        <v>3460</v>
      </c>
      <c r="G2479" s="239" t="s">
        <v>315</v>
      </c>
      <c r="H2479" s="240">
        <v>140.834</v>
      </c>
      <c r="I2479" s="241"/>
      <c r="J2479" s="242">
        <f>ROUND(I2479*H2479,2)</f>
        <v>0</v>
      </c>
      <c r="K2479" s="238" t="s">
        <v>21</v>
      </c>
      <c r="L2479" s="73"/>
      <c r="M2479" s="243" t="s">
        <v>21</v>
      </c>
      <c r="N2479" s="244" t="s">
        <v>47</v>
      </c>
      <c r="O2479" s="48"/>
      <c r="P2479" s="245">
        <f>O2479*H2479</f>
        <v>0</v>
      </c>
      <c r="Q2479" s="245">
        <v>0</v>
      </c>
      <c r="R2479" s="245">
        <f>Q2479*H2479</f>
        <v>0</v>
      </c>
      <c r="S2479" s="245">
        <v>0</v>
      </c>
      <c r="T2479" s="246">
        <f>S2479*H2479</f>
        <v>0</v>
      </c>
      <c r="AR2479" s="25" t="s">
        <v>284</v>
      </c>
      <c r="AT2479" s="25" t="s">
        <v>186</v>
      </c>
      <c r="AU2479" s="25" t="s">
        <v>85</v>
      </c>
      <c r="AY2479" s="25" t="s">
        <v>184</v>
      </c>
      <c r="BE2479" s="247">
        <f>IF(N2479="základní",J2479,0)</f>
        <v>0</v>
      </c>
      <c r="BF2479" s="247">
        <f>IF(N2479="snížená",J2479,0)</f>
        <v>0</v>
      </c>
      <c r="BG2479" s="247">
        <f>IF(N2479="zákl. přenesená",J2479,0)</f>
        <v>0</v>
      </c>
      <c r="BH2479" s="247">
        <f>IF(N2479="sníž. přenesená",J2479,0)</f>
        <v>0</v>
      </c>
      <c r="BI2479" s="247">
        <f>IF(N2479="nulová",J2479,0)</f>
        <v>0</v>
      </c>
      <c r="BJ2479" s="25" t="s">
        <v>83</v>
      </c>
      <c r="BK2479" s="247">
        <f>ROUND(I2479*H2479,2)</f>
        <v>0</v>
      </c>
      <c r="BL2479" s="25" t="s">
        <v>284</v>
      </c>
      <c r="BM2479" s="25" t="s">
        <v>3461</v>
      </c>
    </row>
    <row r="2480" s="12" customFormat="1">
      <c r="B2480" s="251"/>
      <c r="C2480" s="252"/>
      <c r="D2480" s="248" t="s">
        <v>195</v>
      </c>
      <c r="E2480" s="253" t="s">
        <v>21</v>
      </c>
      <c r="F2480" s="254" t="s">
        <v>3462</v>
      </c>
      <c r="G2480" s="252"/>
      <c r="H2480" s="255">
        <v>95.650999999999996</v>
      </c>
      <c r="I2480" s="256"/>
      <c r="J2480" s="252"/>
      <c r="K2480" s="252"/>
      <c r="L2480" s="257"/>
      <c r="M2480" s="258"/>
      <c r="N2480" s="259"/>
      <c r="O2480" s="259"/>
      <c r="P2480" s="259"/>
      <c r="Q2480" s="259"/>
      <c r="R2480" s="259"/>
      <c r="S2480" s="259"/>
      <c r="T2480" s="260"/>
      <c r="AT2480" s="261" t="s">
        <v>195</v>
      </c>
      <c r="AU2480" s="261" t="s">
        <v>85</v>
      </c>
      <c r="AV2480" s="12" t="s">
        <v>85</v>
      </c>
      <c r="AW2480" s="12" t="s">
        <v>39</v>
      </c>
      <c r="AX2480" s="12" t="s">
        <v>76</v>
      </c>
      <c r="AY2480" s="261" t="s">
        <v>184</v>
      </c>
    </row>
    <row r="2481" s="12" customFormat="1">
      <c r="B2481" s="251"/>
      <c r="C2481" s="252"/>
      <c r="D2481" s="248" t="s">
        <v>195</v>
      </c>
      <c r="E2481" s="253" t="s">
        <v>21</v>
      </c>
      <c r="F2481" s="254" t="s">
        <v>3463</v>
      </c>
      <c r="G2481" s="252"/>
      <c r="H2481" s="255">
        <v>15.380000000000001</v>
      </c>
      <c r="I2481" s="256"/>
      <c r="J2481" s="252"/>
      <c r="K2481" s="252"/>
      <c r="L2481" s="257"/>
      <c r="M2481" s="258"/>
      <c r="N2481" s="259"/>
      <c r="O2481" s="259"/>
      <c r="P2481" s="259"/>
      <c r="Q2481" s="259"/>
      <c r="R2481" s="259"/>
      <c r="S2481" s="259"/>
      <c r="T2481" s="260"/>
      <c r="AT2481" s="261" t="s">
        <v>195</v>
      </c>
      <c r="AU2481" s="261" t="s">
        <v>85</v>
      </c>
      <c r="AV2481" s="12" t="s">
        <v>85</v>
      </c>
      <c r="AW2481" s="12" t="s">
        <v>39</v>
      </c>
      <c r="AX2481" s="12" t="s">
        <v>76</v>
      </c>
      <c r="AY2481" s="261" t="s">
        <v>184</v>
      </c>
    </row>
    <row r="2482" s="12" customFormat="1">
      <c r="B2482" s="251"/>
      <c r="C2482" s="252"/>
      <c r="D2482" s="248" t="s">
        <v>195</v>
      </c>
      <c r="E2482" s="253" t="s">
        <v>21</v>
      </c>
      <c r="F2482" s="254" t="s">
        <v>3464</v>
      </c>
      <c r="G2482" s="252"/>
      <c r="H2482" s="255">
        <v>29.803000000000001</v>
      </c>
      <c r="I2482" s="256"/>
      <c r="J2482" s="252"/>
      <c r="K2482" s="252"/>
      <c r="L2482" s="257"/>
      <c r="M2482" s="258"/>
      <c r="N2482" s="259"/>
      <c r="O2482" s="259"/>
      <c r="P2482" s="259"/>
      <c r="Q2482" s="259"/>
      <c r="R2482" s="259"/>
      <c r="S2482" s="259"/>
      <c r="T2482" s="260"/>
      <c r="AT2482" s="261" t="s">
        <v>195</v>
      </c>
      <c r="AU2482" s="261" t="s">
        <v>85</v>
      </c>
      <c r="AV2482" s="12" t="s">
        <v>85</v>
      </c>
      <c r="AW2482" s="12" t="s">
        <v>39</v>
      </c>
      <c r="AX2482" s="12" t="s">
        <v>76</v>
      </c>
      <c r="AY2482" s="261" t="s">
        <v>184</v>
      </c>
    </row>
    <row r="2483" s="14" customFormat="1">
      <c r="B2483" s="272"/>
      <c r="C2483" s="273"/>
      <c r="D2483" s="248" t="s">
        <v>195</v>
      </c>
      <c r="E2483" s="274" t="s">
        <v>21</v>
      </c>
      <c r="F2483" s="275" t="s">
        <v>211</v>
      </c>
      <c r="G2483" s="273"/>
      <c r="H2483" s="276">
        <v>140.834</v>
      </c>
      <c r="I2483" s="277"/>
      <c r="J2483" s="273"/>
      <c r="K2483" s="273"/>
      <c r="L2483" s="278"/>
      <c r="M2483" s="279"/>
      <c r="N2483" s="280"/>
      <c r="O2483" s="280"/>
      <c r="P2483" s="280"/>
      <c r="Q2483" s="280"/>
      <c r="R2483" s="280"/>
      <c r="S2483" s="280"/>
      <c r="T2483" s="281"/>
      <c r="AT2483" s="282" t="s">
        <v>195</v>
      </c>
      <c r="AU2483" s="282" t="s">
        <v>85</v>
      </c>
      <c r="AV2483" s="14" t="s">
        <v>191</v>
      </c>
      <c r="AW2483" s="14" t="s">
        <v>39</v>
      </c>
      <c r="AX2483" s="14" t="s">
        <v>83</v>
      </c>
      <c r="AY2483" s="282" t="s">
        <v>184</v>
      </c>
    </row>
    <row r="2484" s="1" customFormat="1" ht="25.5" customHeight="1">
      <c r="B2484" s="47"/>
      <c r="C2484" s="236" t="s">
        <v>3465</v>
      </c>
      <c r="D2484" s="236" t="s">
        <v>186</v>
      </c>
      <c r="E2484" s="237" t="s">
        <v>3466</v>
      </c>
      <c r="F2484" s="238" t="s">
        <v>3467</v>
      </c>
      <c r="G2484" s="239" t="s">
        <v>315</v>
      </c>
      <c r="H2484" s="240">
        <v>139.80799999999999</v>
      </c>
      <c r="I2484" s="241"/>
      <c r="J2484" s="242">
        <f>ROUND(I2484*H2484,2)</f>
        <v>0</v>
      </c>
      <c r="K2484" s="238" t="s">
        <v>190</v>
      </c>
      <c r="L2484" s="73"/>
      <c r="M2484" s="243" t="s">
        <v>21</v>
      </c>
      <c r="N2484" s="244" t="s">
        <v>47</v>
      </c>
      <c r="O2484" s="48"/>
      <c r="P2484" s="245">
        <f>O2484*H2484</f>
        <v>0</v>
      </c>
      <c r="Q2484" s="245">
        <v>0.00029999999999999997</v>
      </c>
      <c r="R2484" s="245">
        <f>Q2484*H2484</f>
        <v>0.041942399999999991</v>
      </c>
      <c r="S2484" s="245">
        <v>0</v>
      </c>
      <c r="T2484" s="246">
        <f>S2484*H2484</f>
        <v>0</v>
      </c>
      <c r="AR2484" s="25" t="s">
        <v>284</v>
      </c>
      <c r="AT2484" s="25" t="s">
        <v>186</v>
      </c>
      <c r="AU2484" s="25" t="s">
        <v>85</v>
      </c>
      <c r="AY2484" s="25" t="s">
        <v>184</v>
      </c>
      <c r="BE2484" s="247">
        <f>IF(N2484="základní",J2484,0)</f>
        <v>0</v>
      </c>
      <c r="BF2484" s="247">
        <f>IF(N2484="snížená",J2484,0)</f>
        <v>0</v>
      </c>
      <c r="BG2484" s="247">
        <f>IF(N2484="zákl. přenesená",J2484,0)</f>
        <v>0</v>
      </c>
      <c r="BH2484" s="247">
        <f>IF(N2484="sníž. přenesená",J2484,0)</f>
        <v>0</v>
      </c>
      <c r="BI2484" s="247">
        <f>IF(N2484="nulová",J2484,0)</f>
        <v>0</v>
      </c>
      <c r="BJ2484" s="25" t="s">
        <v>83</v>
      </c>
      <c r="BK2484" s="247">
        <f>ROUND(I2484*H2484,2)</f>
        <v>0</v>
      </c>
      <c r="BL2484" s="25" t="s">
        <v>284</v>
      </c>
      <c r="BM2484" s="25" t="s">
        <v>3468</v>
      </c>
    </row>
    <row r="2485" s="1" customFormat="1">
      <c r="B2485" s="47"/>
      <c r="C2485" s="75"/>
      <c r="D2485" s="248" t="s">
        <v>193</v>
      </c>
      <c r="E2485" s="75"/>
      <c r="F2485" s="249" t="s">
        <v>3469</v>
      </c>
      <c r="G2485" s="75"/>
      <c r="H2485" s="75"/>
      <c r="I2485" s="204"/>
      <c r="J2485" s="75"/>
      <c r="K2485" s="75"/>
      <c r="L2485" s="73"/>
      <c r="M2485" s="250"/>
      <c r="N2485" s="48"/>
      <c r="O2485" s="48"/>
      <c r="P2485" s="48"/>
      <c r="Q2485" s="48"/>
      <c r="R2485" s="48"/>
      <c r="S2485" s="48"/>
      <c r="T2485" s="96"/>
      <c r="AT2485" s="25" t="s">
        <v>193</v>
      </c>
      <c r="AU2485" s="25" t="s">
        <v>85</v>
      </c>
    </row>
    <row r="2486" s="12" customFormat="1">
      <c r="B2486" s="251"/>
      <c r="C2486" s="252"/>
      <c r="D2486" s="248" t="s">
        <v>195</v>
      </c>
      <c r="E2486" s="253" t="s">
        <v>21</v>
      </c>
      <c r="F2486" s="254" t="s">
        <v>885</v>
      </c>
      <c r="G2486" s="252"/>
      <c r="H2486" s="255">
        <v>95.650999999999996</v>
      </c>
      <c r="I2486" s="256"/>
      <c r="J2486" s="252"/>
      <c r="K2486" s="252"/>
      <c r="L2486" s="257"/>
      <c r="M2486" s="258"/>
      <c r="N2486" s="259"/>
      <c r="O2486" s="259"/>
      <c r="P2486" s="259"/>
      <c r="Q2486" s="259"/>
      <c r="R2486" s="259"/>
      <c r="S2486" s="259"/>
      <c r="T2486" s="260"/>
      <c r="AT2486" s="261" t="s">
        <v>195</v>
      </c>
      <c r="AU2486" s="261" t="s">
        <v>85</v>
      </c>
      <c r="AV2486" s="12" t="s">
        <v>85</v>
      </c>
      <c r="AW2486" s="12" t="s">
        <v>39</v>
      </c>
      <c r="AX2486" s="12" t="s">
        <v>76</v>
      </c>
      <c r="AY2486" s="261" t="s">
        <v>184</v>
      </c>
    </row>
    <row r="2487" s="12" customFormat="1">
      <c r="B2487" s="251"/>
      <c r="C2487" s="252"/>
      <c r="D2487" s="248" t="s">
        <v>195</v>
      </c>
      <c r="E2487" s="253" t="s">
        <v>21</v>
      </c>
      <c r="F2487" s="254" t="s">
        <v>886</v>
      </c>
      <c r="G2487" s="252"/>
      <c r="H2487" s="255">
        <v>5.3700000000000001</v>
      </c>
      <c r="I2487" s="256"/>
      <c r="J2487" s="252"/>
      <c r="K2487" s="252"/>
      <c r="L2487" s="257"/>
      <c r="M2487" s="258"/>
      <c r="N2487" s="259"/>
      <c r="O2487" s="259"/>
      <c r="P2487" s="259"/>
      <c r="Q2487" s="259"/>
      <c r="R2487" s="259"/>
      <c r="S2487" s="259"/>
      <c r="T2487" s="260"/>
      <c r="AT2487" s="261" t="s">
        <v>195</v>
      </c>
      <c r="AU2487" s="261" t="s">
        <v>85</v>
      </c>
      <c r="AV2487" s="12" t="s">
        <v>85</v>
      </c>
      <c r="AW2487" s="12" t="s">
        <v>39</v>
      </c>
      <c r="AX2487" s="12" t="s">
        <v>76</v>
      </c>
      <c r="AY2487" s="261" t="s">
        <v>184</v>
      </c>
    </row>
    <row r="2488" s="12" customFormat="1">
      <c r="B2488" s="251"/>
      <c r="C2488" s="252"/>
      <c r="D2488" s="248" t="s">
        <v>195</v>
      </c>
      <c r="E2488" s="253" t="s">
        <v>21</v>
      </c>
      <c r="F2488" s="254" t="s">
        <v>887</v>
      </c>
      <c r="G2488" s="252"/>
      <c r="H2488" s="255">
        <v>3.5209999999999999</v>
      </c>
      <c r="I2488" s="256"/>
      <c r="J2488" s="252"/>
      <c r="K2488" s="252"/>
      <c r="L2488" s="257"/>
      <c r="M2488" s="258"/>
      <c r="N2488" s="259"/>
      <c r="O2488" s="259"/>
      <c r="P2488" s="259"/>
      <c r="Q2488" s="259"/>
      <c r="R2488" s="259"/>
      <c r="S2488" s="259"/>
      <c r="T2488" s="260"/>
      <c r="AT2488" s="261" t="s">
        <v>195</v>
      </c>
      <c r="AU2488" s="261" t="s">
        <v>85</v>
      </c>
      <c r="AV2488" s="12" t="s">
        <v>85</v>
      </c>
      <c r="AW2488" s="12" t="s">
        <v>39</v>
      </c>
      <c r="AX2488" s="12" t="s">
        <v>76</v>
      </c>
      <c r="AY2488" s="261" t="s">
        <v>184</v>
      </c>
    </row>
    <row r="2489" s="12" customFormat="1">
      <c r="B2489" s="251"/>
      <c r="C2489" s="252"/>
      <c r="D2489" s="248" t="s">
        <v>195</v>
      </c>
      <c r="E2489" s="253" t="s">
        <v>21</v>
      </c>
      <c r="F2489" s="254" t="s">
        <v>888</v>
      </c>
      <c r="G2489" s="252"/>
      <c r="H2489" s="255">
        <v>7.2800000000000002</v>
      </c>
      <c r="I2489" s="256"/>
      <c r="J2489" s="252"/>
      <c r="K2489" s="252"/>
      <c r="L2489" s="257"/>
      <c r="M2489" s="258"/>
      <c r="N2489" s="259"/>
      <c r="O2489" s="259"/>
      <c r="P2489" s="259"/>
      <c r="Q2489" s="259"/>
      <c r="R2489" s="259"/>
      <c r="S2489" s="259"/>
      <c r="T2489" s="260"/>
      <c r="AT2489" s="261" t="s">
        <v>195</v>
      </c>
      <c r="AU2489" s="261" t="s">
        <v>85</v>
      </c>
      <c r="AV2489" s="12" t="s">
        <v>85</v>
      </c>
      <c r="AW2489" s="12" t="s">
        <v>39</v>
      </c>
      <c r="AX2489" s="12" t="s">
        <v>76</v>
      </c>
      <c r="AY2489" s="261" t="s">
        <v>184</v>
      </c>
    </row>
    <row r="2490" s="12" customFormat="1">
      <c r="B2490" s="251"/>
      <c r="C2490" s="252"/>
      <c r="D2490" s="248" t="s">
        <v>195</v>
      </c>
      <c r="E2490" s="253" t="s">
        <v>21</v>
      </c>
      <c r="F2490" s="254" t="s">
        <v>889</v>
      </c>
      <c r="G2490" s="252"/>
      <c r="H2490" s="255">
        <v>15.353</v>
      </c>
      <c r="I2490" s="256"/>
      <c r="J2490" s="252"/>
      <c r="K2490" s="252"/>
      <c r="L2490" s="257"/>
      <c r="M2490" s="258"/>
      <c r="N2490" s="259"/>
      <c r="O2490" s="259"/>
      <c r="P2490" s="259"/>
      <c r="Q2490" s="259"/>
      <c r="R2490" s="259"/>
      <c r="S2490" s="259"/>
      <c r="T2490" s="260"/>
      <c r="AT2490" s="261" t="s">
        <v>195</v>
      </c>
      <c r="AU2490" s="261" t="s">
        <v>85</v>
      </c>
      <c r="AV2490" s="12" t="s">
        <v>85</v>
      </c>
      <c r="AW2490" s="12" t="s">
        <v>39</v>
      </c>
      <c r="AX2490" s="12" t="s">
        <v>76</v>
      </c>
      <c r="AY2490" s="261" t="s">
        <v>184</v>
      </c>
    </row>
    <row r="2491" s="12" customFormat="1">
      <c r="B2491" s="251"/>
      <c r="C2491" s="252"/>
      <c r="D2491" s="248" t="s">
        <v>195</v>
      </c>
      <c r="E2491" s="253" t="s">
        <v>21</v>
      </c>
      <c r="F2491" s="254" t="s">
        <v>1766</v>
      </c>
      <c r="G2491" s="252"/>
      <c r="H2491" s="255">
        <v>6.8700000000000001</v>
      </c>
      <c r="I2491" s="256"/>
      <c r="J2491" s="252"/>
      <c r="K2491" s="252"/>
      <c r="L2491" s="257"/>
      <c r="M2491" s="258"/>
      <c r="N2491" s="259"/>
      <c r="O2491" s="259"/>
      <c r="P2491" s="259"/>
      <c r="Q2491" s="259"/>
      <c r="R2491" s="259"/>
      <c r="S2491" s="259"/>
      <c r="T2491" s="260"/>
      <c r="AT2491" s="261" t="s">
        <v>195</v>
      </c>
      <c r="AU2491" s="261" t="s">
        <v>85</v>
      </c>
      <c r="AV2491" s="12" t="s">
        <v>85</v>
      </c>
      <c r="AW2491" s="12" t="s">
        <v>39</v>
      </c>
      <c r="AX2491" s="12" t="s">
        <v>76</v>
      </c>
      <c r="AY2491" s="261" t="s">
        <v>184</v>
      </c>
    </row>
    <row r="2492" s="12" customFormat="1">
      <c r="B2492" s="251"/>
      <c r="C2492" s="252"/>
      <c r="D2492" s="248" t="s">
        <v>195</v>
      </c>
      <c r="E2492" s="253" t="s">
        <v>21</v>
      </c>
      <c r="F2492" s="254" t="s">
        <v>3470</v>
      </c>
      <c r="G2492" s="252"/>
      <c r="H2492" s="255">
        <v>5.7629999999999999</v>
      </c>
      <c r="I2492" s="256"/>
      <c r="J2492" s="252"/>
      <c r="K2492" s="252"/>
      <c r="L2492" s="257"/>
      <c r="M2492" s="258"/>
      <c r="N2492" s="259"/>
      <c r="O2492" s="259"/>
      <c r="P2492" s="259"/>
      <c r="Q2492" s="259"/>
      <c r="R2492" s="259"/>
      <c r="S2492" s="259"/>
      <c r="T2492" s="260"/>
      <c r="AT2492" s="261" t="s">
        <v>195</v>
      </c>
      <c r="AU2492" s="261" t="s">
        <v>85</v>
      </c>
      <c r="AV2492" s="12" t="s">
        <v>85</v>
      </c>
      <c r="AW2492" s="12" t="s">
        <v>39</v>
      </c>
      <c r="AX2492" s="12" t="s">
        <v>76</v>
      </c>
      <c r="AY2492" s="261" t="s">
        <v>184</v>
      </c>
    </row>
    <row r="2493" s="14" customFormat="1">
      <c r="B2493" s="272"/>
      <c r="C2493" s="273"/>
      <c r="D2493" s="248" t="s">
        <v>195</v>
      </c>
      <c r="E2493" s="274" t="s">
        <v>21</v>
      </c>
      <c r="F2493" s="275" t="s">
        <v>211</v>
      </c>
      <c r="G2493" s="273"/>
      <c r="H2493" s="276">
        <v>139.80799999999999</v>
      </c>
      <c r="I2493" s="277"/>
      <c r="J2493" s="273"/>
      <c r="K2493" s="273"/>
      <c r="L2493" s="278"/>
      <c r="M2493" s="279"/>
      <c r="N2493" s="280"/>
      <c r="O2493" s="280"/>
      <c r="P2493" s="280"/>
      <c r="Q2493" s="280"/>
      <c r="R2493" s="280"/>
      <c r="S2493" s="280"/>
      <c r="T2493" s="281"/>
      <c r="AT2493" s="282" t="s">
        <v>195</v>
      </c>
      <c r="AU2493" s="282" t="s">
        <v>85</v>
      </c>
      <c r="AV2493" s="14" t="s">
        <v>191</v>
      </c>
      <c r="AW2493" s="14" t="s">
        <v>39</v>
      </c>
      <c r="AX2493" s="14" t="s">
        <v>83</v>
      </c>
      <c r="AY2493" s="282" t="s">
        <v>184</v>
      </c>
    </row>
    <row r="2494" s="1" customFormat="1" ht="38.25" customHeight="1">
      <c r="B2494" s="47"/>
      <c r="C2494" s="236" t="s">
        <v>3471</v>
      </c>
      <c r="D2494" s="236" t="s">
        <v>186</v>
      </c>
      <c r="E2494" s="237" t="s">
        <v>3472</v>
      </c>
      <c r="F2494" s="238" t="s">
        <v>3473</v>
      </c>
      <c r="G2494" s="239" t="s">
        <v>315</v>
      </c>
      <c r="H2494" s="240">
        <v>101.021</v>
      </c>
      <c r="I2494" s="241"/>
      <c r="J2494" s="242">
        <f>ROUND(I2494*H2494,2)</f>
        <v>0</v>
      </c>
      <c r="K2494" s="238" t="s">
        <v>21</v>
      </c>
      <c r="L2494" s="73"/>
      <c r="M2494" s="243" t="s">
        <v>21</v>
      </c>
      <c r="N2494" s="244" t="s">
        <v>47</v>
      </c>
      <c r="O2494" s="48"/>
      <c r="P2494" s="245">
        <f>O2494*H2494</f>
        <v>0</v>
      </c>
      <c r="Q2494" s="245">
        <v>0.02</v>
      </c>
      <c r="R2494" s="245">
        <f>Q2494*H2494</f>
        <v>2.0204200000000001</v>
      </c>
      <c r="S2494" s="245">
        <v>0</v>
      </c>
      <c r="T2494" s="246">
        <f>S2494*H2494</f>
        <v>0</v>
      </c>
      <c r="AR2494" s="25" t="s">
        <v>284</v>
      </c>
      <c r="AT2494" s="25" t="s">
        <v>186</v>
      </c>
      <c r="AU2494" s="25" t="s">
        <v>85</v>
      </c>
      <c r="AY2494" s="25" t="s">
        <v>184</v>
      </c>
      <c r="BE2494" s="247">
        <f>IF(N2494="základní",J2494,0)</f>
        <v>0</v>
      </c>
      <c r="BF2494" s="247">
        <f>IF(N2494="snížená",J2494,0)</f>
        <v>0</v>
      </c>
      <c r="BG2494" s="247">
        <f>IF(N2494="zákl. přenesená",J2494,0)</f>
        <v>0</v>
      </c>
      <c r="BH2494" s="247">
        <f>IF(N2494="sníž. přenesená",J2494,0)</f>
        <v>0</v>
      </c>
      <c r="BI2494" s="247">
        <f>IF(N2494="nulová",J2494,0)</f>
        <v>0</v>
      </c>
      <c r="BJ2494" s="25" t="s">
        <v>83</v>
      </c>
      <c r="BK2494" s="247">
        <f>ROUND(I2494*H2494,2)</f>
        <v>0</v>
      </c>
      <c r="BL2494" s="25" t="s">
        <v>284</v>
      </c>
      <c r="BM2494" s="25" t="s">
        <v>3474</v>
      </c>
    </row>
    <row r="2495" s="12" customFormat="1">
      <c r="B2495" s="251"/>
      <c r="C2495" s="252"/>
      <c r="D2495" s="248" t="s">
        <v>195</v>
      </c>
      <c r="E2495" s="253" t="s">
        <v>21</v>
      </c>
      <c r="F2495" s="254" t="s">
        <v>3475</v>
      </c>
      <c r="G2495" s="252"/>
      <c r="H2495" s="255">
        <v>95.650999999999996</v>
      </c>
      <c r="I2495" s="256"/>
      <c r="J2495" s="252"/>
      <c r="K2495" s="252"/>
      <c r="L2495" s="257"/>
      <c r="M2495" s="258"/>
      <c r="N2495" s="259"/>
      <c r="O2495" s="259"/>
      <c r="P2495" s="259"/>
      <c r="Q2495" s="259"/>
      <c r="R2495" s="259"/>
      <c r="S2495" s="259"/>
      <c r="T2495" s="260"/>
      <c r="AT2495" s="261" t="s">
        <v>195</v>
      </c>
      <c r="AU2495" s="261" t="s">
        <v>85</v>
      </c>
      <c r="AV2495" s="12" t="s">
        <v>85</v>
      </c>
      <c r="AW2495" s="12" t="s">
        <v>39</v>
      </c>
      <c r="AX2495" s="12" t="s">
        <v>76</v>
      </c>
      <c r="AY2495" s="261" t="s">
        <v>184</v>
      </c>
    </row>
    <row r="2496" s="12" customFormat="1">
      <c r="B2496" s="251"/>
      <c r="C2496" s="252"/>
      <c r="D2496" s="248" t="s">
        <v>195</v>
      </c>
      <c r="E2496" s="253" t="s">
        <v>21</v>
      </c>
      <c r="F2496" s="254" t="s">
        <v>3476</v>
      </c>
      <c r="G2496" s="252"/>
      <c r="H2496" s="255">
        <v>5.3700000000000001</v>
      </c>
      <c r="I2496" s="256"/>
      <c r="J2496" s="252"/>
      <c r="K2496" s="252"/>
      <c r="L2496" s="257"/>
      <c r="M2496" s="258"/>
      <c r="N2496" s="259"/>
      <c r="O2496" s="259"/>
      <c r="P2496" s="259"/>
      <c r="Q2496" s="259"/>
      <c r="R2496" s="259"/>
      <c r="S2496" s="259"/>
      <c r="T2496" s="260"/>
      <c r="AT2496" s="261" t="s">
        <v>195</v>
      </c>
      <c r="AU2496" s="261" t="s">
        <v>85</v>
      </c>
      <c r="AV2496" s="12" t="s">
        <v>85</v>
      </c>
      <c r="AW2496" s="12" t="s">
        <v>39</v>
      </c>
      <c r="AX2496" s="12" t="s">
        <v>76</v>
      </c>
      <c r="AY2496" s="261" t="s">
        <v>184</v>
      </c>
    </row>
    <row r="2497" s="14" customFormat="1">
      <c r="B2497" s="272"/>
      <c r="C2497" s="273"/>
      <c r="D2497" s="248" t="s">
        <v>195</v>
      </c>
      <c r="E2497" s="274" t="s">
        <v>21</v>
      </c>
      <c r="F2497" s="275" t="s">
        <v>211</v>
      </c>
      <c r="G2497" s="273"/>
      <c r="H2497" s="276">
        <v>101.021</v>
      </c>
      <c r="I2497" s="277"/>
      <c r="J2497" s="273"/>
      <c r="K2497" s="273"/>
      <c r="L2497" s="278"/>
      <c r="M2497" s="279"/>
      <c r="N2497" s="280"/>
      <c r="O2497" s="280"/>
      <c r="P2497" s="280"/>
      <c r="Q2497" s="280"/>
      <c r="R2497" s="280"/>
      <c r="S2497" s="280"/>
      <c r="T2497" s="281"/>
      <c r="AT2497" s="282" t="s">
        <v>195</v>
      </c>
      <c r="AU2497" s="282" t="s">
        <v>85</v>
      </c>
      <c r="AV2497" s="14" t="s">
        <v>191</v>
      </c>
      <c r="AW2497" s="14" t="s">
        <v>39</v>
      </c>
      <c r="AX2497" s="14" t="s">
        <v>83</v>
      </c>
      <c r="AY2497" s="282" t="s">
        <v>184</v>
      </c>
    </row>
    <row r="2498" s="1" customFormat="1" ht="38.25" customHeight="1">
      <c r="B2498" s="47"/>
      <c r="C2498" s="236" t="s">
        <v>3477</v>
      </c>
      <c r="D2498" s="236" t="s">
        <v>186</v>
      </c>
      <c r="E2498" s="237" t="s">
        <v>3478</v>
      </c>
      <c r="F2498" s="238" t="s">
        <v>3479</v>
      </c>
      <c r="G2498" s="239" t="s">
        <v>293</v>
      </c>
      <c r="H2498" s="240">
        <v>6.0019999999999998</v>
      </c>
      <c r="I2498" s="241"/>
      <c r="J2498" s="242">
        <f>ROUND(I2498*H2498,2)</f>
        <v>0</v>
      </c>
      <c r="K2498" s="238" t="s">
        <v>190</v>
      </c>
      <c r="L2498" s="73"/>
      <c r="M2498" s="243" t="s">
        <v>21</v>
      </c>
      <c r="N2498" s="244" t="s">
        <v>47</v>
      </c>
      <c r="O2498" s="48"/>
      <c r="P2498" s="245">
        <f>O2498*H2498</f>
        <v>0</v>
      </c>
      <c r="Q2498" s="245">
        <v>0</v>
      </c>
      <c r="R2498" s="245">
        <f>Q2498*H2498</f>
        <v>0</v>
      </c>
      <c r="S2498" s="245">
        <v>0</v>
      </c>
      <c r="T2498" s="246">
        <f>S2498*H2498</f>
        <v>0</v>
      </c>
      <c r="AR2498" s="25" t="s">
        <v>284</v>
      </c>
      <c r="AT2498" s="25" t="s">
        <v>186</v>
      </c>
      <c r="AU2498" s="25" t="s">
        <v>85</v>
      </c>
      <c r="AY2498" s="25" t="s">
        <v>184</v>
      </c>
      <c r="BE2498" s="247">
        <f>IF(N2498="základní",J2498,0)</f>
        <v>0</v>
      </c>
      <c r="BF2498" s="247">
        <f>IF(N2498="snížená",J2498,0)</f>
        <v>0</v>
      </c>
      <c r="BG2498" s="247">
        <f>IF(N2498="zákl. přenesená",J2498,0)</f>
        <v>0</v>
      </c>
      <c r="BH2498" s="247">
        <f>IF(N2498="sníž. přenesená",J2498,0)</f>
        <v>0</v>
      </c>
      <c r="BI2498" s="247">
        <f>IF(N2498="nulová",J2498,0)</f>
        <v>0</v>
      </c>
      <c r="BJ2498" s="25" t="s">
        <v>83</v>
      </c>
      <c r="BK2498" s="247">
        <f>ROUND(I2498*H2498,2)</f>
        <v>0</v>
      </c>
      <c r="BL2498" s="25" t="s">
        <v>284</v>
      </c>
      <c r="BM2498" s="25" t="s">
        <v>3480</v>
      </c>
    </row>
    <row r="2499" s="1" customFormat="1">
      <c r="B2499" s="47"/>
      <c r="C2499" s="75"/>
      <c r="D2499" s="248" t="s">
        <v>193</v>
      </c>
      <c r="E2499" s="75"/>
      <c r="F2499" s="249" t="s">
        <v>1787</v>
      </c>
      <c r="G2499" s="75"/>
      <c r="H2499" s="75"/>
      <c r="I2499" s="204"/>
      <c r="J2499" s="75"/>
      <c r="K2499" s="75"/>
      <c r="L2499" s="73"/>
      <c r="M2499" s="250"/>
      <c r="N2499" s="48"/>
      <c r="O2499" s="48"/>
      <c r="P2499" s="48"/>
      <c r="Q2499" s="48"/>
      <c r="R2499" s="48"/>
      <c r="S2499" s="48"/>
      <c r="T2499" s="96"/>
      <c r="AT2499" s="25" t="s">
        <v>193</v>
      </c>
      <c r="AU2499" s="25" t="s">
        <v>85</v>
      </c>
    </row>
    <row r="2500" s="11" customFormat="1" ht="29.88" customHeight="1">
      <c r="B2500" s="220"/>
      <c r="C2500" s="221"/>
      <c r="D2500" s="222" t="s">
        <v>75</v>
      </c>
      <c r="E2500" s="234" t="s">
        <v>3481</v>
      </c>
      <c r="F2500" s="234" t="s">
        <v>3482</v>
      </c>
      <c r="G2500" s="221"/>
      <c r="H2500" s="221"/>
      <c r="I2500" s="224"/>
      <c r="J2500" s="235">
        <f>BK2500</f>
        <v>0</v>
      </c>
      <c r="K2500" s="221"/>
      <c r="L2500" s="226"/>
      <c r="M2500" s="227"/>
      <c r="N2500" s="228"/>
      <c r="O2500" s="228"/>
      <c r="P2500" s="229">
        <f>SUM(P2501:P2514)</f>
        <v>0</v>
      </c>
      <c r="Q2500" s="228"/>
      <c r="R2500" s="229">
        <f>SUM(R2501:R2514)</f>
        <v>0.43063488</v>
      </c>
      <c r="S2500" s="228"/>
      <c r="T2500" s="230">
        <f>SUM(T2501:T2514)</f>
        <v>0</v>
      </c>
      <c r="AR2500" s="231" t="s">
        <v>85</v>
      </c>
      <c r="AT2500" s="232" t="s">
        <v>75</v>
      </c>
      <c r="AU2500" s="232" t="s">
        <v>83</v>
      </c>
      <c r="AY2500" s="231" t="s">
        <v>184</v>
      </c>
      <c r="BK2500" s="233">
        <f>SUM(BK2501:BK2514)</f>
        <v>0</v>
      </c>
    </row>
    <row r="2501" s="1" customFormat="1" ht="25.5" customHeight="1">
      <c r="B2501" s="47"/>
      <c r="C2501" s="236" t="s">
        <v>3483</v>
      </c>
      <c r="D2501" s="236" t="s">
        <v>186</v>
      </c>
      <c r="E2501" s="237" t="s">
        <v>3484</v>
      </c>
      <c r="F2501" s="238" t="s">
        <v>3485</v>
      </c>
      <c r="G2501" s="239" t="s">
        <v>315</v>
      </c>
      <c r="H2501" s="240">
        <v>12.635999999999999</v>
      </c>
      <c r="I2501" s="241"/>
      <c r="J2501" s="242">
        <f>ROUND(I2501*H2501,2)</f>
        <v>0</v>
      </c>
      <c r="K2501" s="238" t="s">
        <v>21</v>
      </c>
      <c r="L2501" s="73"/>
      <c r="M2501" s="243" t="s">
        <v>21</v>
      </c>
      <c r="N2501" s="244" t="s">
        <v>47</v>
      </c>
      <c r="O2501" s="48"/>
      <c r="P2501" s="245">
        <f>O2501*H2501</f>
        <v>0</v>
      </c>
      <c r="Q2501" s="245">
        <v>0.016500000000000001</v>
      </c>
      <c r="R2501" s="245">
        <f>Q2501*H2501</f>
        <v>0.20849399999999999</v>
      </c>
      <c r="S2501" s="245">
        <v>0</v>
      </c>
      <c r="T2501" s="246">
        <f>S2501*H2501</f>
        <v>0</v>
      </c>
      <c r="AR2501" s="25" t="s">
        <v>284</v>
      </c>
      <c r="AT2501" s="25" t="s">
        <v>186</v>
      </c>
      <c r="AU2501" s="25" t="s">
        <v>85</v>
      </c>
      <c r="AY2501" s="25" t="s">
        <v>184</v>
      </c>
      <c r="BE2501" s="247">
        <f>IF(N2501="základní",J2501,0)</f>
        <v>0</v>
      </c>
      <c r="BF2501" s="247">
        <f>IF(N2501="snížená",J2501,0)</f>
        <v>0</v>
      </c>
      <c r="BG2501" s="247">
        <f>IF(N2501="zákl. přenesená",J2501,0)</f>
        <v>0</v>
      </c>
      <c r="BH2501" s="247">
        <f>IF(N2501="sníž. přenesená",J2501,0)</f>
        <v>0</v>
      </c>
      <c r="BI2501" s="247">
        <f>IF(N2501="nulová",J2501,0)</f>
        <v>0</v>
      </c>
      <c r="BJ2501" s="25" t="s">
        <v>83</v>
      </c>
      <c r="BK2501" s="247">
        <f>ROUND(I2501*H2501,2)</f>
        <v>0</v>
      </c>
      <c r="BL2501" s="25" t="s">
        <v>284</v>
      </c>
      <c r="BM2501" s="25" t="s">
        <v>3486</v>
      </c>
    </row>
    <row r="2502" s="13" customFormat="1">
      <c r="B2502" s="262"/>
      <c r="C2502" s="263"/>
      <c r="D2502" s="248" t="s">
        <v>195</v>
      </c>
      <c r="E2502" s="264" t="s">
        <v>21</v>
      </c>
      <c r="F2502" s="265" t="s">
        <v>207</v>
      </c>
      <c r="G2502" s="263"/>
      <c r="H2502" s="264" t="s">
        <v>21</v>
      </c>
      <c r="I2502" s="266"/>
      <c r="J2502" s="263"/>
      <c r="K2502" s="263"/>
      <c r="L2502" s="267"/>
      <c r="M2502" s="268"/>
      <c r="N2502" s="269"/>
      <c r="O2502" s="269"/>
      <c r="P2502" s="269"/>
      <c r="Q2502" s="269"/>
      <c r="R2502" s="269"/>
      <c r="S2502" s="269"/>
      <c r="T2502" s="270"/>
      <c r="AT2502" s="271" t="s">
        <v>195</v>
      </c>
      <c r="AU2502" s="271" t="s">
        <v>85</v>
      </c>
      <c r="AV2502" s="13" t="s">
        <v>83</v>
      </c>
      <c r="AW2502" s="13" t="s">
        <v>39</v>
      </c>
      <c r="AX2502" s="13" t="s">
        <v>76</v>
      </c>
      <c r="AY2502" s="271" t="s">
        <v>184</v>
      </c>
    </row>
    <row r="2503" s="12" customFormat="1">
      <c r="B2503" s="251"/>
      <c r="C2503" s="252"/>
      <c r="D2503" s="248" t="s">
        <v>195</v>
      </c>
      <c r="E2503" s="253" t="s">
        <v>21</v>
      </c>
      <c r="F2503" s="254" t="s">
        <v>3487</v>
      </c>
      <c r="G2503" s="252"/>
      <c r="H2503" s="255">
        <v>1.901</v>
      </c>
      <c r="I2503" s="256"/>
      <c r="J2503" s="252"/>
      <c r="K2503" s="252"/>
      <c r="L2503" s="257"/>
      <c r="M2503" s="258"/>
      <c r="N2503" s="259"/>
      <c r="O2503" s="259"/>
      <c r="P2503" s="259"/>
      <c r="Q2503" s="259"/>
      <c r="R2503" s="259"/>
      <c r="S2503" s="259"/>
      <c r="T2503" s="260"/>
      <c r="AT2503" s="261" t="s">
        <v>195</v>
      </c>
      <c r="AU2503" s="261" t="s">
        <v>85</v>
      </c>
      <c r="AV2503" s="12" t="s">
        <v>85</v>
      </c>
      <c r="AW2503" s="12" t="s">
        <v>39</v>
      </c>
      <c r="AX2503" s="12" t="s">
        <v>76</v>
      </c>
      <c r="AY2503" s="261" t="s">
        <v>184</v>
      </c>
    </row>
    <row r="2504" s="12" customFormat="1">
      <c r="B2504" s="251"/>
      <c r="C2504" s="252"/>
      <c r="D2504" s="248" t="s">
        <v>195</v>
      </c>
      <c r="E2504" s="253" t="s">
        <v>21</v>
      </c>
      <c r="F2504" s="254" t="s">
        <v>3488</v>
      </c>
      <c r="G2504" s="252"/>
      <c r="H2504" s="255">
        <v>10.734999999999999</v>
      </c>
      <c r="I2504" s="256"/>
      <c r="J2504" s="252"/>
      <c r="K2504" s="252"/>
      <c r="L2504" s="257"/>
      <c r="M2504" s="258"/>
      <c r="N2504" s="259"/>
      <c r="O2504" s="259"/>
      <c r="P2504" s="259"/>
      <c r="Q2504" s="259"/>
      <c r="R2504" s="259"/>
      <c r="S2504" s="259"/>
      <c r="T2504" s="260"/>
      <c r="AT2504" s="261" t="s">
        <v>195</v>
      </c>
      <c r="AU2504" s="261" t="s">
        <v>85</v>
      </c>
      <c r="AV2504" s="12" t="s">
        <v>85</v>
      </c>
      <c r="AW2504" s="12" t="s">
        <v>39</v>
      </c>
      <c r="AX2504" s="12" t="s">
        <v>76</v>
      </c>
      <c r="AY2504" s="261" t="s">
        <v>184</v>
      </c>
    </row>
    <row r="2505" s="14" customFormat="1">
      <c r="B2505" s="272"/>
      <c r="C2505" s="273"/>
      <c r="D2505" s="248" t="s">
        <v>195</v>
      </c>
      <c r="E2505" s="274" t="s">
        <v>21</v>
      </c>
      <c r="F2505" s="275" t="s">
        <v>211</v>
      </c>
      <c r="G2505" s="273"/>
      <c r="H2505" s="276">
        <v>12.635999999999999</v>
      </c>
      <c r="I2505" s="277"/>
      <c r="J2505" s="273"/>
      <c r="K2505" s="273"/>
      <c r="L2505" s="278"/>
      <c r="M2505" s="279"/>
      <c r="N2505" s="280"/>
      <c r="O2505" s="280"/>
      <c r="P2505" s="280"/>
      <c r="Q2505" s="280"/>
      <c r="R2505" s="280"/>
      <c r="S2505" s="280"/>
      <c r="T2505" s="281"/>
      <c r="AT2505" s="282" t="s">
        <v>195</v>
      </c>
      <c r="AU2505" s="282" t="s">
        <v>85</v>
      </c>
      <c r="AV2505" s="14" t="s">
        <v>191</v>
      </c>
      <c r="AW2505" s="14" t="s">
        <v>39</v>
      </c>
      <c r="AX2505" s="14" t="s">
        <v>83</v>
      </c>
      <c r="AY2505" s="282" t="s">
        <v>184</v>
      </c>
    </row>
    <row r="2506" s="1" customFormat="1" ht="16.5" customHeight="1">
      <c r="B2506" s="47"/>
      <c r="C2506" s="283" t="s">
        <v>3489</v>
      </c>
      <c r="D2506" s="283" t="s">
        <v>303</v>
      </c>
      <c r="E2506" s="284" t="s">
        <v>3490</v>
      </c>
      <c r="F2506" s="285" t="s">
        <v>3491</v>
      </c>
      <c r="G2506" s="286" t="s">
        <v>315</v>
      </c>
      <c r="H2506" s="287">
        <v>3.1589999999999998</v>
      </c>
      <c r="I2506" s="288"/>
      <c r="J2506" s="289">
        <f>ROUND(I2506*H2506,2)</f>
        <v>0</v>
      </c>
      <c r="K2506" s="285" t="s">
        <v>21</v>
      </c>
      <c r="L2506" s="290"/>
      <c r="M2506" s="291" t="s">
        <v>21</v>
      </c>
      <c r="N2506" s="292" t="s">
        <v>47</v>
      </c>
      <c r="O2506" s="48"/>
      <c r="P2506" s="245">
        <f>O2506*H2506</f>
        <v>0</v>
      </c>
      <c r="Q2506" s="245">
        <v>0.070000000000000007</v>
      </c>
      <c r="R2506" s="245">
        <f>Q2506*H2506</f>
        <v>0.22113000000000002</v>
      </c>
      <c r="S2506" s="245">
        <v>0</v>
      </c>
      <c r="T2506" s="246">
        <f>S2506*H2506</f>
        <v>0</v>
      </c>
      <c r="AR2506" s="25" t="s">
        <v>386</v>
      </c>
      <c r="AT2506" s="25" t="s">
        <v>303</v>
      </c>
      <c r="AU2506" s="25" t="s">
        <v>85</v>
      </c>
      <c r="AY2506" s="25" t="s">
        <v>184</v>
      </c>
      <c r="BE2506" s="247">
        <f>IF(N2506="základní",J2506,0)</f>
        <v>0</v>
      </c>
      <c r="BF2506" s="247">
        <f>IF(N2506="snížená",J2506,0)</f>
        <v>0</v>
      </c>
      <c r="BG2506" s="247">
        <f>IF(N2506="zákl. přenesená",J2506,0)</f>
        <v>0</v>
      </c>
      <c r="BH2506" s="247">
        <f>IF(N2506="sníž. přenesená",J2506,0)</f>
        <v>0</v>
      </c>
      <c r="BI2506" s="247">
        <f>IF(N2506="nulová",J2506,0)</f>
        <v>0</v>
      </c>
      <c r="BJ2506" s="25" t="s">
        <v>83</v>
      </c>
      <c r="BK2506" s="247">
        <f>ROUND(I2506*H2506,2)</f>
        <v>0</v>
      </c>
      <c r="BL2506" s="25" t="s">
        <v>284</v>
      </c>
      <c r="BM2506" s="25" t="s">
        <v>3492</v>
      </c>
    </row>
    <row r="2507" s="12" customFormat="1">
      <c r="B2507" s="251"/>
      <c r="C2507" s="252"/>
      <c r="D2507" s="248" t="s">
        <v>195</v>
      </c>
      <c r="E2507" s="253" t="s">
        <v>21</v>
      </c>
      <c r="F2507" s="254" t="s">
        <v>3493</v>
      </c>
      <c r="G2507" s="252"/>
      <c r="H2507" s="255">
        <v>3.1589999999999998</v>
      </c>
      <c r="I2507" s="256"/>
      <c r="J2507" s="252"/>
      <c r="K2507" s="252"/>
      <c r="L2507" s="257"/>
      <c r="M2507" s="258"/>
      <c r="N2507" s="259"/>
      <c r="O2507" s="259"/>
      <c r="P2507" s="259"/>
      <c r="Q2507" s="259"/>
      <c r="R2507" s="259"/>
      <c r="S2507" s="259"/>
      <c r="T2507" s="260"/>
      <c r="AT2507" s="261" t="s">
        <v>195</v>
      </c>
      <c r="AU2507" s="261" t="s">
        <v>85</v>
      </c>
      <c r="AV2507" s="12" t="s">
        <v>85</v>
      </c>
      <c r="AW2507" s="12" t="s">
        <v>39</v>
      </c>
      <c r="AX2507" s="12" t="s">
        <v>83</v>
      </c>
      <c r="AY2507" s="261" t="s">
        <v>184</v>
      </c>
    </row>
    <row r="2508" s="1" customFormat="1" ht="16.5" customHeight="1">
      <c r="B2508" s="47"/>
      <c r="C2508" s="236" t="s">
        <v>3494</v>
      </c>
      <c r="D2508" s="236" t="s">
        <v>186</v>
      </c>
      <c r="E2508" s="237" t="s">
        <v>3495</v>
      </c>
      <c r="F2508" s="238" t="s">
        <v>3496</v>
      </c>
      <c r="G2508" s="239" t="s">
        <v>315</v>
      </c>
      <c r="H2508" s="240">
        <v>12.635999999999999</v>
      </c>
      <c r="I2508" s="241"/>
      <c r="J2508" s="242">
        <f>ROUND(I2508*H2508,2)</f>
        <v>0</v>
      </c>
      <c r="K2508" s="238" t="s">
        <v>21</v>
      </c>
      <c r="L2508" s="73"/>
      <c r="M2508" s="243" t="s">
        <v>21</v>
      </c>
      <c r="N2508" s="244" t="s">
        <v>47</v>
      </c>
      <c r="O2508" s="48"/>
      <c r="P2508" s="245">
        <f>O2508*H2508</f>
        <v>0</v>
      </c>
      <c r="Q2508" s="245">
        <v>8.0000000000000007E-05</v>
      </c>
      <c r="R2508" s="245">
        <f>Q2508*H2508</f>
        <v>0.00101088</v>
      </c>
      <c r="S2508" s="245">
        <v>0</v>
      </c>
      <c r="T2508" s="246">
        <f>S2508*H2508</f>
        <v>0</v>
      </c>
      <c r="AR2508" s="25" t="s">
        <v>284</v>
      </c>
      <c r="AT2508" s="25" t="s">
        <v>186</v>
      </c>
      <c r="AU2508" s="25" t="s">
        <v>85</v>
      </c>
      <c r="AY2508" s="25" t="s">
        <v>184</v>
      </c>
      <c r="BE2508" s="247">
        <f>IF(N2508="základní",J2508,0)</f>
        <v>0</v>
      </c>
      <c r="BF2508" s="247">
        <f>IF(N2508="snížená",J2508,0)</f>
        <v>0</v>
      </c>
      <c r="BG2508" s="247">
        <f>IF(N2508="zákl. přenesená",J2508,0)</f>
        <v>0</v>
      </c>
      <c r="BH2508" s="247">
        <f>IF(N2508="sníž. přenesená",J2508,0)</f>
        <v>0</v>
      </c>
      <c r="BI2508" s="247">
        <f>IF(N2508="nulová",J2508,0)</f>
        <v>0</v>
      </c>
      <c r="BJ2508" s="25" t="s">
        <v>83</v>
      </c>
      <c r="BK2508" s="247">
        <f>ROUND(I2508*H2508,2)</f>
        <v>0</v>
      </c>
      <c r="BL2508" s="25" t="s">
        <v>284</v>
      </c>
      <c r="BM2508" s="25" t="s">
        <v>3497</v>
      </c>
    </row>
    <row r="2509" s="13" customFormat="1">
      <c r="B2509" s="262"/>
      <c r="C2509" s="263"/>
      <c r="D2509" s="248" t="s">
        <v>195</v>
      </c>
      <c r="E2509" s="264" t="s">
        <v>21</v>
      </c>
      <c r="F2509" s="265" t="s">
        <v>207</v>
      </c>
      <c r="G2509" s="263"/>
      <c r="H2509" s="264" t="s">
        <v>21</v>
      </c>
      <c r="I2509" s="266"/>
      <c r="J2509" s="263"/>
      <c r="K2509" s="263"/>
      <c r="L2509" s="267"/>
      <c r="M2509" s="268"/>
      <c r="N2509" s="269"/>
      <c r="O2509" s="269"/>
      <c r="P2509" s="269"/>
      <c r="Q2509" s="269"/>
      <c r="R2509" s="269"/>
      <c r="S2509" s="269"/>
      <c r="T2509" s="270"/>
      <c r="AT2509" s="271" t="s">
        <v>195</v>
      </c>
      <c r="AU2509" s="271" t="s">
        <v>85</v>
      </c>
      <c r="AV2509" s="13" t="s">
        <v>83</v>
      </c>
      <c r="AW2509" s="13" t="s">
        <v>39</v>
      </c>
      <c r="AX2509" s="13" t="s">
        <v>76</v>
      </c>
      <c r="AY2509" s="271" t="s">
        <v>184</v>
      </c>
    </row>
    <row r="2510" s="12" customFormat="1">
      <c r="B2510" s="251"/>
      <c r="C2510" s="252"/>
      <c r="D2510" s="248" t="s">
        <v>195</v>
      </c>
      <c r="E2510" s="253" t="s">
        <v>21</v>
      </c>
      <c r="F2510" s="254" t="s">
        <v>3487</v>
      </c>
      <c r="G2510" s="252"/>
      <c r="H2510" s="255">
        <v>1.901</v>
      </c>
      <c r="I2510" s="256"/>
      <c r="J2510" s="252"/>
      <c r="K2510" s="252"/>
      <c r="L2510" s="257"/>
      <c r="M2510" s="258"/>
      <c r="N2510" s="259"/>
      <c r="O2510" s="259"/>
      <c r="P2510" s="259"/>
      <c r="Q2510" s="259"/>
      <c r="R2510" s="259"/>
      <c r="S2510" s="259"/>
      <c r="T2510" s="260"/>
      <c r="AT2510" s="261" t="s">
        <v>195</v>
      </c>
      <c r="AU2510" s="261" t="s">
        <v>85</v>
      </c>
      <c r="AV2510" s="12" t="s">
        <v>85</v>
      </c>
      <c r="AW2510" s="12" t="s">
        <v>39</v>
      </c>
      <c r="AX2510" s="12" t="s">
        <v>76</v>
      </c>
      <c r="AY2510" s="261" t="s">
        <v>184</v>
      </c>
    </row>
    <row r="2511" s="12" customFormat="1">
      <c r="B2511" s="251"/>
      <c r="C2511" s="252"/>
      <c r="D2511" s="248" t="s">
        <v>195</v>
      </c>
      <c r="E2511" s="253" t="s">
        <v>21</v>
      </c>
      <c r="F2511" s="254" t="s">
        <v>3488</v>
      </c>
      <c r="G2511" s="252"/>
      <c r="H2511" s="255">
        <v>10.734999999999999</v>
      </c>
      <c r="I2511" s="256"/>
      <c r="J2511" s="252"/>
      <c r="K2511" s="252"/>
      <c r="L2511" s="257"/>
      <c r="M2511" s="258"/>
      <c r="N2511" s="259"/>
      <c r="O2511" s="259"/>
      <c r="P2511" s="259"/>
      <c r="Q2511" s="259"/>
      <c r="R2511" s="259"/>
      <c r="S2511" s="259"/>
      <c r="T2511" s="260"/>
      <c r="AT2511" s="261" t="s">
        <v>195</v>
      </c>
      <c r="AU2511" s="261" t="s">
        <v>85</v>
      </c>
      <c r="AV2511" s="12" t="s">
        <v>85</v>
      </c>
      <c r="AW2511" s="12" t="s">
        <v>39</v>
      </c>
      <c r="AX2511" s="12" t="s">
        <v>76</v>
      </c>
      <c r="AY2511" s="261" t="s">
        <v>184</v>
      </c>
    </row>
    <row r="2512" s="14" customFormat="1">
      <c r="B2512" s="272"/>
      <c r="C2512" s="273"/>
      <c r="D2512" s="248" t="s">
        <v>195</v>
      </c>
      <c r="E2512" s="274" t="s">
        <v>21</v>
      </c>
      <c r="F2512" s="275" t="s">
        <v>211</v>
      </c>
      <c r="G2512" s="273"/>
      <c r="H2512" s="276">
        <v>12.635999999999999</v>
      </c>
      <c r="I2512" s="277"/>
      <c r="J2512" s="273"/>
      <c r="K2512" s="273"/>
      <c r="L2512" s="278"/>
      <c r="M2512" s="279"/>
      <c r="N2512" s="280"/>
      <c r="O2512" s="280"/>
      <c r="P2512" s="280"/>
      <c r="Q2512" s="280"/>
      <c r="R2512" s="280"/>
      <c r="S2512" s="280"/>
      <c r="T2512" s="281"/>
      <c r="AT2512" s="282" t="s">
        <v>195</v>
      </c>
      <c r="AU2512" s="282" t="s">
        <v>85</v>
      </c>
      <c r="AV2512" s="14" t="s">
        <v>191</v>
      </c>
      <c r="AW2512" s="14" t="s">
        <v>39</v>
      </c>
      <c r="AX2512" s="14" t="s">
        <v>83</v>
      </c>
      <c r="AY2512" s="282" t="s">
        <v>184</v>
      </c>
    </row>
    <row r="2513" s="1" customFormat="1" ht="38.25" customHeight="1">
      <c r="B2513" s="47"/>
      <c r="C2513" s="236" t="s">
        <v>3498</v>
      </c>
      <c r="D2513" s="236" t="s">
        <v>186</v>
      </c>
      <c r="E2513" s="237" t="s">
        <v>3499</v>
      </c>
      <c r="F2513" s="238" t="s">
        <v>3500</v>
      </c>
      <c r="G2513" s="239" t="s">
        <v>293</v>
      </c>
      <c r="H2513" s="240">
        <v>0.43099999999999999</v>
      </c>
      <c r="I2513" s="241"/>
      <c r="J2513" s="242">
        <f>ROUND(I2513*H2513,2)</f>
        <v>0</v>
      </c>
      <c r="K2513" s="238" t="s">
        <v>190</v>
      </c>
      <c r="L2513" s="73"/>
      <c r="M2513" s="243" t="s">
        <v>21</v>
      </c>
      <c r="N2513" s="244" t="s">
        <v>47</v>
      </c>
      <c r="O2513" s="48"/>
      <c r="P2513" s="245">
        <f>O2513*H2513</f>
        <v>0</v>
      </c>
      <c r="Q2513" s="245">
        <v>0</v>
      </c>
      <c r="R2513" s="245">
        <f>Q2513*H2513</f>
        <v>0</v>
      </c>
      <c r="S2513" s="245">
        <v>0</v>
      </c>
      <c r="T2513" s="246">
        <f>S2513*H2513</f>
        <v>0</v>
      </c>
      <c r="AR2513" s="25" t="s">
        <v>284</v>
      </c>
      <c r="AT2513" s="25" t="s">
        <v>186</v>
      </c>
      <c r="AU2513" s="25" t="s">
        <v>85</v>
      </c>
      <c r="AY2513" s="25" t="s">
        <v>184</v>
      </c>
      <c r="BE2513" s="247">
        <f>IF(N2513="základní",J2513,0)</f>
        <v>0</v>
      </c>
      <c r="BF2513" s="247">
        <f>IF(N2513="snížená",J2513,0)</f>
        <v>0</v>
      </c>
      <c r="BG2513" s="247">
        <f>IF(N2513="zákl. přenesená",J2513,0)</f>
        <v>0</v>
      </c>
      <c r="BH2513" s="247">
        <f>IF(N2513="sníž. přenesená",J2513,0)</f>
        <v>0</v>
      </c>
      <c r="BI2513" s="247">
        <f>IF(N2513="nulová",J2513,0)</f>
        <v>0</v>
      </c>
      <c r="BJ2513" s="25" t="s">
        <v>83</v>
      </c>
      <c r="BK2513" s="247">
        <f>ROUND(I2513*H2513,2)</f>
        <v>0</v>
      </c>
      <c r="BL2513" s="25" t="s">
        <v>284</v>
      </c>
      <c r="BM2513" s="25" t="s">
        <v>3501</v>
      </c>
    </row>
    <row r="2514" s="1" customFormat="1">
      <c r="B2514" s="47"/>
      <c r="C2514" s="75"/>
      <c r="D2514" s="248" t="s">
        <v>193</v>
      </c>
      <c r="E2514" s="75"/>
      <c r="F2514" s="249" t="s">
        <v>1805</v>
      </c>
      <c r="G2514" s="75"/>
      <c r="H2514" s="75"/>
      <c r="I2514" s="204"/>
      <c r="J2514" s="75"/>
      <c r="K2514" s="75"/>
      <c r="L2514" s="73"/>
      <c r="M2514" s="250"/>
      <c r="N2514" s="48"/>
      <c r="O2514" s="48"/>
      <c r="P2514" s="48"/>
      <c r="Q2514" s="48"/>
      <c r="R2514" s="48"/>
      <c r="S2514" s="48"/>
      <c r="T2514" s="96"/>
      <c r="AT2514" s="25" t="s">
        <v>193</v>
      </c>
      <c r="AU2514" s="25" t="s">
        <v>85</v>
      </c>
    </row>
    <row r="2515" s="11" customFormat="1" ht="29.88" customHeight="1">
      <c r="B2515" s="220"/>
      <c r="C2515" s="221"/>
      <c r="D2515" s="222" t="s">
        <v>75</v>
      </c>
      <c r="E2515" s="234" t="s">
        <v>3502</v>
      </c>
      <c r="F2515" s="234" t="s">
        <v>3503</v>
      </c>
      <c r="G2515" s="221"/>
      <c r="H2515" s="221"/>
      <c r="I2515" s="224"/>
      <c r="J2515" s="235">
        <f>BK2515</f>
        <v>0</v>
      </c>
      <c r="K2515" s="221"/>
      <c r="L2515" s="226"/>
      <c r="M2515" s="227"/>
      <c r="N2515" s="228"/>
      <c r="O2515" s="228"/>
      <c r="P2515" s="229">
        <f>SUM(P2516:P2552)</f>
        <v>0</v>
      </c>
      <c r="Q2515" s="228"/>
      <c r="R2515" s="229">
        <f>SUM(R2516:R2552)</f>
        <v>0</v>
      </c>
      <c r="S2515" s="228"/>
      <c r="T2515" s="230">
        <f>SUM(T2516:T2552)</f>
        <v>0.87946449999999998</v>
      </c>
      <c r="AR2515" s="231" t="s">
        <v>85</v>
      </c>
      <c r="AT2515" s="232" t="s">
        <v>75</v>
      </c>
      <c r="AU2515" s="232" t="s">
        <v>83</v>
      </c>
      <c r="AY2515" s="231" t="s">
        <v>184</v>
      </c>
      <c r="BK2515" s="233">
        <f>SUM(BK2516:BK2552)</f>
        <v>0</v>
      </c>
    </row>
    <row r="2516" s="1" customFormat="1" ht="16.5" customHeight="1">
      <c r="B2516" s="47"/>
      <c r="C2516" s="236" t="s">
        <v>3504</v>
      </c>
      <c r="D2516" s="236" t="s">
        <v>186</v>
      </c>
      <c r="E2516" s="237" t="s">
        <v>3505</v>
      </c>
      <c r="F2516" s="238" t="s">
        <v>3506</v>
      </c>
      <c r="G2516" s="239" t="s">
        <v>315</v>
      </c>
      <c r="H2516" s="240">
        <v>292.74700000000001</v>
      </c>
      <c r="I2516" s="241"/>
      <c r="J2516" s="242">
        <f>ROUND(I2516*H2516,2)</f>
        <v>0</v>
      </c>
      <c r="K2516" s="238" t="s">
        <v>190</v>
      </c>
      <c r="L2516" s="73"/>
      <c r="M2516" s="243" t="s">
        <v>21</v>
      </c>
      <c r="N2516" s="244" t="s">
        <v>47</v>
      </c>
      <c r="O2516" s="48"/>
      <c r="P2516" s="245">
        <f>O2516*H2516</f>
        <v>0</v>
      </c>
      <c r="Q2516" s="245">
        <v>0</v>
      </c>
      <c r="R2516" s="245">
        <f>Q2516*H2516</f>
        <v>0</v>
      </c>
      <c r="S2516" s="245">
        <v>0.0025000000000000001</v>
      </c>
      <c r="T2516" s="246">
        <f>S2516*H2516</f>
        <v>0.7318675</v>
      </c>
      <c r="AR2516" s="25" t="s">
        <v>284</v>
      </c>
      <c r="AT2516" s="25" t="s">
        <v>186</v>
      </c>
      <c r="AU2516" s="25" t="s">
        <v>85</v>
      </c>
      <c r="AY2516" s="25" t="s">
        <v>184</v>
      </c>
      <c r="BE2516" s="247">
        <f>IF(N2516="základní",J2516,0)</f>
        <v>0</v>
      </c>
      <c r="BF2516" s="247">
        <f>IF(N2516="snížená",J2516,0)</f>
        <v>0</v>
      </c>
      <c r="BG2516" s="247">
        <f>IF(N2516="zákl. přenesená",J2516,0)</f>
        <v>0</v>
      </c>
      <c r="BH2516" s="247">
        <f>IF(N2516="sníž. přenesená",J2516,0)</f>
        <v>0</v>
      </c>
      <c r="BI2516" s="247">
        <f>IF(N2516="nulová",J2516,0)</f>
        <v>0</v>
      </c>
      <c r="BJ2516" s="25" t="s">
        <v>83</v>
      </c>
      <c r="BK2516" s="247">
        <f>ROUND(I2516*H2516,2)</f>
        <v>0</v>
      </c>
      <c r="BL2516" s="25" t="s">
        <v>284</v>
      </c>
      <c r="BM2516" s="25" t="s">
        <v>3507</v>
      </c>
    </row>
    <row r="2517" s="13" customFormat="1">
      <c r="B2517" s="262"/>
      <c r="C2517" s="263"/>
      <c r="D2517" s="248" t="s">
        <v>195</v>
      </c>
      <c r="E2517" s="264" t="s">
        <v>21</v>
      </c>
      <c r="F2517" s="265" t="s">
        <v>216</v>
      </c>
      <c r="G2517" s="263"/>
      <c r="H2517" s="264" t="s">
        <v>21</v>
      </c>
      <c r="I2517" s="266"/>
      <c r="J2517" s="263"/>
      <c r="K2517" s="263"/>
      <c r="L2517" s="267"/>
      <c r="M2517" s="268"/>
      <c r="N2517" s="269"/>
      <c r="O2517" s="269"/>
      <c r="P2517" s="269"/>
      <c r="Q2517" s="269"/>
      <c r="R2517" s="269"/>
      <c r="S2517" s="269"/>
      <c r="T2517" s="270"/>
      <c r="AT2517" s="271" t="s">
        <v>195</v>
      </c>
      <c r="AU2517" s="271" t="s">
        <v>85</v>
      </c>
      <c r="AV2517" s="13" t="s">
        <v>83</v>
      </c>
      <c r="AW2517" s="13" t="s">
        <v>39</v>
      </c>
      <c r="AX2517" s="13" t="s">
        <v>76</v>
      </c>
      <c r="AY2517" s="271" t="s">
        <v>184</v>
      </c>
    </row>
    <row r="2518" s="12" customFormat="1">
      <c r="B2518" s="251"/>
      <c r="C2518" s="252"/>
      <c r="D2518" s="248" t="s">
        <v>195</v>
      </c>
      <c r="E2518" s="253" t="s">
        <v>21</v>
      </c>
      <c r="F2518" s="254" t="s">
        <v>1683</v>
      </c>
      <c r="G2518" s="252"/>
      <c r="H2518" s="255">
        <v>10.503</v>
      </c>
      <c r="I2518" s="256"/>
      <c r="J2518" s="252"/>
      <c r="K2518" s="252"/>
      <c r="L2518" s="257"/>
      <c r="M2518" s="258"/>
      <c r="N2518" s="259"/>
      <c r="O2518" s="259"/>
      <c r="P2518" s="259"/>
      <c r="Q2518" s="259"/>
      <c r="R2518" s="259"/>
      <c r="S2518" s="259"/>
      <c r="T2518" s="260"/>
      <c r="AT2518" s="261" t="s">
        <v>195</v>
      </c>
      <c r="AU2518" s="261" t="s">
        <v>85</v>
      </c>
      <c r="AV2518" s="12" t="s">
        <v>85</v>
      </c>
      <c r="AW2518" s="12" t="s">
        <v>39</v>
      </c>
      <c r="AX2518" s="12" t="s">
        <v>76</v>
      </c>
      <c r="AY2518" s="261" t="s">
        <v>184</v>
      </c>
    </row>
    <row r="2519" s="12" customFormat="1">
      <c r="B2519" s="251"/>
      <c r="C2519" s="252"/>
      <c r="D2519" s="248" t="s">
        <v>195</v>
      </c>
      <c r="E2519" s="253" t="s">
        <v>21</v>
      </c>
      <c r="F2519" s="254" t="s">
        <v>1684</v>
      </c>
      <c r="G2519" s="252"/>
      <c r="H2519" s="255">
        <v>16.876000000000001</v>
      </c>
      <c r="I2519" s="256"/>
      <c r="J2519" s="252"/>
      <c r="K2519" s="252"/>
      <c r="L2519" s="257"/>
      <c r="M2519" s="258"/>
      <c r="N2519" s="259"/>
      <c r="O2519" s="259"/>
      <c r="P2519" s="259"/>
      <c r="Q2519" s="259"/>
      <c r="R2519" s="259"/>
      <c r="S2519" s="259"/>
      <c r="T2519" s="260"/>
      <c r="AT2519" s="261" t="s">
        <v>195</v>
      </c>
      <c r="AU2519" s="261" t="s">
        <v>85</v>
      </c>
      <c r="AV2519" s="12" t="s">
        <v>85</v>
      </c>
      <c r="AW2519" s="12" t="s">
        <v>39</v>
      </c>
      <c r="AX2519" s="12" t="s">
        <v>76</v>
      </c>
      <c r="AY2519" s="261" t="s">
        <v>184</v>
      </c>
    </row>
    <row r="2520" s="12" customFormat="1">
      <c r="B2520" s="251"/>
      <c r="C2520" s="252"/>
      <c r="D2520" s="248" t="s">
        <v>195</v>
      </c>
      <c r="E2520" s="253" t="s">
        <v>21</v>
      </c>
      <c r="F2520" s="254" t="s">
        <v>1685</v>
      </c>
      <c r="G2520" s="252"/>
      <c r="H2520" s="255">
        <v>17.884</v>
      </c>
      <c r="I2520" s="256"/>
      <c r="J2520" s="252"/>
      <c r="K2520" s="252"/>
      <c r="L2520" s="257"/>
      <c r="M2520" s="258"/>
      <c r="N2520" s="259"/>
      <c r="O2520" s="259"/>
      <c r="P2520" s="259"/>
      <c r="Q2520" s="259"/>
      <c r="R2520" s="259"/>
      <c r="S2520" s="259"/>
      <c r="T2520" s="260"/>
      <c r="AT2520" s="261" t="s">
        <v>195</v>
      </c>
      <c r="AU2520" s="261" t="s">
        <v>85</v>
      </c>
      <c r="AV2520" s="12" t="s">
        <v>85</v>
      </c>
      <c r="AW2520" s="12" t="s">
        <v>39</v>
      </c>
      <c r="AX2520" s="12" t="s">
        <v>76</v>
      </c>
      <c r="AY2520" s="261" t="s">
        <v>184</v>
      </c>
    </row>
    <row r="2521" s="12" customFormat="1">
      <c r="B2521" s="251"/>
      <c r="C2521" s="252"/>
      <c r="D2521" s="248" t="s">
        <v>195</v>
      </c>
      <c r="E2521" s="253" t="s">
        <v>21</v>
      </c>
      <c r="F2521" s="254" t="s">
        <v>1686</v>
      </c>
      <c r="G2521" s="252"/>
      <c r="H2521" s="255">
        <v>13.234999999999999</v>
      </c>
      <c r="I2521" s="256"/>
      <c r="J2521" s="252"/>
      <c r="K2521" s="252"/>
      <c r="L2521" s="257"/>
      <c r="M2521" s="258"/>
      <c r="N2521" s="259"/>
      <c r="O2521" s="259"/>
      <c r="P2521" s="259"/>
      <c r="Q2521" s="259"/>
      <c r="R2521" s="259"/>
      <c r="S2521" s="259"/>
      <c r="T2521" s="260"/>
      <c r="AT2521" s="261" t="s">
        <v>195</v>
      </c>
      <c r="AU2521" s="261" t="s">
        <v>85</v>
      </c>
      <c r="AV2521" s="12" t="s">
        <v>85</v>
      </c>
      <c r="AW2521" s="12" t="s">
        <v>39</v>
      </c>
      <c r="AX2521" s="12" t="s">
        <v>76</v>
      </c>
      <c r="AY2521" s="261" t="s">
        <v>184</v>
      </c>
    </row>
    <row r="2522" s="13" customFormat="1">
      <c r="B2522" s="262"/>
      <c r="C2522" s="263"/>
      <c r="D2522" s="248" t="s">
        <v>195</v>
      </c>
      <c r="E2522" s="264" t="s">
        <v>21</v>
      </c>
      <c r="F2522" s="265" t="s">
        <v>1280</v>
      </c>
      <c r="G2522" s="263"/>
      <c r="H2522" s="264" t="s">
        <v>21</v>
      </c>
      <c r="I2522" s="266"/>
      <c r="J2522" s="263"/>
      <c r="K2522" s="263"/>
      <c r="L2522" s="267"/>
      <c r="M2522" s="268"/>
      <c r="N2522" s="269"/>
      <c r="O2522" s="269"/>
      <c r="P2522" s="269"/>
      <c r="Q2522" s="269"/>
      <c r="R2522" s="269"/>
      <c r="S2522" s="269"/>
      <c r="T2522" s="270"/>
      <c r="AT2522" s="271" t="s">
        <v>195</v>
      </c>
      <c r="AU2522" s="271" t="s">
        <v>85</v>
      </c>
      <c r="AV2522" s="13" t="s">
        <v>83</v>
      </c>
      <c r="AW2522" s="13" t="s">
        <v>39</v>
      </c>
      <c r="AX2522" s="13" t="s">
        <v>76</v>
      </c>
      <c r="AY2522" s="271" t="s">
        <v>184</v>
      </c>
    </row>
    <row r="2523" s="12" customFormat="1">
      <c r="B2523" s="251"/>
      <c r="C2523" s="252"/>
      <c r="D2523" s="248" t="s">
        <v>195</v>
      </c>
      <c r="E2523" s="253" t="s">
        <v>21</v>
      </c>
      <c r="F2523" s="254" t="s">
        <v>2462</v>
      </c>
      <c r="G2523" s="252"/>
      <c r="H2523" s="255">
        <v>12.956</v>
      </c>
      <c r="I2523" s="256"/>
      <c r="J2523" s="252"/>
      <c r="K2523" s="252"/>
      <c r="L2523" s="257"/>
      <c r="M2523" s="258"/>
      <c r="N2523" s="259"/>
      <c r="O2523" s="259"/>
      <c r="P2523" s="259"/>
      <c r="Q2523" s="259"/>
      <c r="R2523" s="259"/>
      <c r="S2523" s="259"/>
      <c r="T2523" s="260"/>
      <c r="AT2523" s="261" t="s">
        <v>195</v>
      </c>
      <c r="AU2523" s="261" t="s">
        <v>85</v>
      </c>
      <c r="AV2523" s="12" t="s">
        <v>85</v>
      </c>
      <c r="AW2523" s="12" t="s">
        <v>39</v>
      </c>
      <c r="AX2523" s="12" t="s">
        <v>76</v>
      </c>
      <c r="AY2523" s="261" t="s">
        <v>184</v>
      </c>
    </row>
    <row r="2524" s="12" customFormat="1">
      <c r="B2524" s="251"/>
      <c r="C2524" s="252"/>
      <c r="D2524" s="248" t="s">
        <v>195</v>
      </c>
      <c r="E2524" s="253" t="s">
        <v>21</v>
      </c>
      <c r="F2524" s="254" t="s">
        <v>2463</v>
      </c>
      <c r="G2524" s="252"/>
      <c r="H2524" s="255">
        <v>11.768000000000001</v>
      </c>
      <c r="I2524" s="256"/>
      <c r="J2524" s="252"/>
      <c r="K2524" s="252"/>
      <c r="L2524" s="257"/>
      <c r="M2524" s="258"/>
      <c r="N2524" s="259"/>
      <c r="O2524" s="259"/>
      <c r="P2524" s="259"/>
      <c r="Q2524" s="259"/>
      <c r="R2524" s="259"/>
      <c r="S2524" s="259"/>
      <c r="T2524" s="260"/>
      <c r="AT2524" s="261" t="s">
        <v>195</v>
      </c>
      <c r="AU2524" s="261" t="s">
        <v>85</v>
      </c>
      <c r="AV2524" s="12" t="s">
        <v>85</v>
      </c>
      <c r="AW2524" s="12" t="s">
        <v>39</v>
      </c>
      <c r="AX2524" s="12" t="s">
        <v>76</v>
      </c>
      <c r="AY2524" s="261" t="s">
        <v>184</v>
      </c>
    </row>
    <row r="2525" s="12" customFormat="1">
      <c r="B2525" s="251"/>
      <c r="C2525" s="252"/>
      <c r="D2525" s="248" t="s">
        <v>195</v>
      </c>
      <c r="E2525" s="253" t="s">
        <v>21</v>
      </c>
      <c r="F2525" s="254" t="s">
        <v>2464</v>
      </c>
      <c r="G2525" s="252"/>
      <c r="H2525" s="255">
        <v>17.596</v>
      </c>
      <c r="I2525" s="256"/>
      <c r="J2525" s="252"/>
      <c r="K2525" s="252"/>
      <c r="L2525" s="257"/>
      <c r="M2525" s="258"/>
      <c r="N2525" s="259"/>
      <c r="O2525" s="259"/>
      <c r="P2525" s="259"/>
      <c r="Q2525" s="259"/>
      <c r="R2525" s="259"/>
      <c r="S2525" s="259"/>
      <c r="T2525" s="260"/>
      <c r="AT2525" s="261" t="s">
        <v>195</v>
      </c>
      <c r="AU2525" s="261" t="s">
        <v>85</v>
      </c>
      <c r="AV2525" s="12" t="s">
        <v>85</v>
      </c>
      <c r="AW2525" s="12" t="s">
        <v>39</v>
      </c>
      <c r="AX2525" s="12" t="s">
        <v>76</v>
      </c>
      <c r="AY2525" s="261" t="s">
        <v>184</v>
      </c>
    </row>
    <row r="2526" s="12" customFormat="1">
      <c r="B2526" s="251"/>
      <c r="C2526" s="252"/>
      <c r="D2526" s="248" t="s">
        <v>195</v>
      </c>
      <c r="E2526" s="253" t="s">
        <v>21</v>
      </c>
      <c r="F2526" s="254" t="s">
        <v>2465</v>
      </c>
      <c r="G2526" s="252"/>
      <c r="H2526" s="255">
        <v>20.015000000000001</v>
      </c>
      <c r="I2526" s="256"/>
      <c r="J2526" s="252"/>
      <c r="K2526" s="252"/>
      <c r="L2526" s="257"/>
      <c r="M2526" s="258"/>
      <c r="N2526" s="259"/>
      <c r="O2526" s="259"/>
      <c r="P2526" s="259"/>
      <c r="Q2526" s="259"/>
      <c r="R2526" s="259"/>
      <c r="S2526" s="259"/>
      <c r="T2526" s="260"/>
      <c r="AT2526" s="261" t="s">
        <v>195</v>
      </c>
      <c r="AU2526" s="261" t="s">
        <v>85</v>
      </c>
      <c r="AV2526" s="12" t="s">
        <v>85</v>
      </c>
      <c r="AW2526" s="12" t="s">
        <v>39</v>
      </c>
      <c r="AX2526" s="12" t="s">
        <v>76</v>
      </c>
      <c r="AY2526" s="261" t="s">
        <v>184</v>
      </c>
    </row>
    <row r="2527" s="12" customFormat="1">
      <c r="B2527" s="251"/>
      <c r="C2527" s="252"/>
      <c r="D2527" s="248" t="s">
        <v>195</v>
      </c>
      <c r="E2527" s="253" t="s">
        <v>21</v>
      </c>
      <c r="F2527" s="254" t="s">
        <v>1339</v>
      </c>
      <c r="G2527" s="252"/>
      <c r="H2527" s="255">
        <v>3.6160000000000001</v>
      </c>
      <c r="I2527" s="256"/>
      <c r="J2527" s="252"/>
      <c r="K2527" s="252"/>
      <c r="L2527" s="257"/>
      <c r="M2527" s="258"/>
      <c r="N2527" s="259"/>
      <c r="O2527" s="259"/>
      <c r="P2527" s="259"/>
      <c r="Q2527" s="259"/>
      <c r="R2527" s="259"/>
      <c r="S2527" s="259"/>
      <c r="T2527" s="260"/>
      <c r="AT2527" s="261" t="s">
        <v>195</v>
      </c>
      <c r="AU2527" s="261" t="s">
        <v>85</v>
      </c>
      <c r="AV2527" s="12" t="s">
        <v>85</v>
      </c>
      <c r="AW2527" s="12" t="s">
        <v>39</v>
      </c>
      <c r="AX2527" s="12" t="s">
        <v>76</v>
      </c>
      <c r="AY2527" s="261" t="s">
        <v>184</v>
      </c>
    </row>
    <row r="2528" s="12" customFormat="1">
      <c r="B2528" s="251"/>
      <c r="C2528" s="252"/>
      <c r="D2528" s="248" t="s">
        <v>195</v>
      </c>
      <c r="E2528" s="253" t="s">
        <v>21</v>
      </c>
      <c r="F2528" s="254" t="s">
        <v>1340</v>
      </c>
      <c r="G2528" s="252"/>
      <c r="H2528" s="255">
        <v>3.508</v>
      </c>
      <c r="I2528" s="256"/>
      <c r="J2528" s="252"/>
      <c r="K2528" s="252"/>
      <c r="L2528" s="257"/>
      <c r="M2528" s="258"/>
      <c r="N2528" s="259"/>
      <c r="O2528" s="259"/>
      <c r="P2528" s="259"/>
      <c r="Q2528" s="259"/>
      <c r="R2528" s="259"/>
      <c r="S2528" s="259"/>
      <c r="T2528" s="260"/>
      <c r="AT2528" s="261" t="s">
        <v>195</v>
      </c>
      <c r="AU2528" s="261" t="s">
        <v>85</v>
      </c>
      <c r="AV2528" s="12" t="s">
        <v>85</v>
      </c>
      <c r="AW2528" s="12" t="s">
        <v>39</v>
      </c>
      <c r="AX2528" s="12" t="s">
        <v>76</v>
      </c>
      <c r="AY2528" s="261" t="s">
        <v>184</v>
      </c>
    </row>
    <row r="2529" s="12" customFormat="1">
      <c r="B2529" s="251"/>
      <c r="C2529" s="252"/>
      <c r="D2529" s="248" t="s">
        <v>195</v>
      </c>
      <c r="E2529" s="253" t="s">
        <v>21</v>
      </c>
      <c r="F2529" s="254" t="s">
        <v>1341</v>
      </c>
      <c r="G2529" s="252"/>
      <c r="H2529" s="255">
        <v>12.920999999999999</v>
      </c>
      <c r="I2529" s="256"/>
      <c r="J2529" s="252"/>
      <c r="K2529" s="252"/>
      <c r="L2529" s="257"/>
      <c r="M2529" s="258"/>
      <c r="N2529" s="259"/>
      <c r="O2529" s="259"/>
      <c r="P2529" s="259"/>
      <c r="Q2529" s="259"/>
      <c r="R2529" s="259"/>
      <c r="S2529" s="259"/>
      <c r="T2529" s="260"/>
      <c r="AT2529" s="261" t="s">
        <v>195</v>
      </c>
      <c r="AU2529" s="261" t="s">
        <v>85</v>
      </c>
      <c r="AV2529" s="12" t="s">
        <v>85</v>
      </c>
      <c r="AW2529" s="12" t="s">
        <v>39</v>
      </c>
      <c r="AX2529" s="12" t="s">
        <v>76</v>
      </c>
      <c r="AY2529" s="261" t="s">
        <v>184</v>
      </c>
    </row>
    <row r="2530" s="12" customFormat="1">
      <c r="B2530" s="251"/>
      <c r="C2530" s="252"/>
      <c r="D2530" s="248" t="s">
        <v>195</v>
      </c>
      <c r="E2530" s="253" t="s">
        <v>21</v>
      </c>
      <c r="F2530" s="254" t="s">
        <v>2466</v>
      </c>
      <c r="G2530" s="252"/>
      <c r="H2530" s="255">
        <v>17.648</v>
      </c>
      <c r="I2530" s="256"/>
      <c r="J2530" s="252"/>
      <c r="K2530" s="252"/>
      <c r="L2530" s="257"/>
      <c r="M2530" s="258"/>
      <c r="N2530" s="259"/>
      <c r="O2530" s="259"/>
      <c r="P2530" s="259"/>
      <c r="Q2530" s="259"/>
      <c r="R2530" s="259"/>
      <c r="S2530" s="259"/>
      <c r="T2530" s="260"/>
      <c r="AT2530" s="261" t="s">
        <v>195</v>
      </c>
      <c r="AU2530" s="261" t="s">
        <v>85</v>
      </c>
      <c r="AV2530" s="12" t="s">
        <v>85</v>
      </c>
      <c r="AW2530" s="12" t="s">
        <v>39</v>
      </c>
      <c r="AX2530" s="12" t="s">
        <v>76</v>
      </c>
      <c r="AY2530" s="261" t="s">
        <v>184</v>
      </c>
    </row>
    <row r="2531" s="12" customFormat="1">
      <c r="B2531" s="251"/>
      <c r="C2531" s="252"/>
      <c r="D2531" s="248" t="s">
        <v>195</v>
      </c>
      <c r="E2531" s="253" t="s">
        <v>21</v>
      </c>
      <c r="F2531" s="254" t="s">
        <v>2467</v>
      </c>
      <c r="G2531" s="252"/>
      <c r="H2531" s="255">
        <v>18.251000000000001</v>
      </c>
      <c r="I2531" s="256"/>
      <c r="J2531" s="252"/>
      <c r="K2531" s="252"/>
      <c r="L2531" s="257"/>
      <c r="M2531" s="258"/>
      <c r="N2531" s="259"/>
      <c r="O2531" s="259"/>
      <c r="P2531" s="259"/>
      <c r="Q2531" s="259"/>
      <c r="R2531" s="259"/>
      <c r="S2531" s="259"/>
      <c r="T2531" s="260"/>
      <c r="AT2531" s="261" t="s">
        <v>195</v>
      </c>
      <c r="AU2531" s="261" t="s">
        <v>85</v>
      </c>
      <c r="AV2531" s="12" t="s">
        <v>85</v>
      </c>
      <c r="AW2531" s="12" t="s">
        <v>39</v>
      </c>
      <c r="AX2531" s="12" t="s">
        <v>76</v>
      </c>
      <c r="AY2531" s="261" t="s">
        <v>184</v>
      </c>
    </row>
    <row r="2532" s="12" customFormat="1">
      <c r="B2532" s="251"/>
      <c r="C2532" s="252"/>
      <c r="D2532" s="248" t="s">
        <v>195</v>
      </c>
      <c r="E2532" s="253" t="s">
        <v>21</v>
      </c>
      <c r="F2532" s="254" t="s">
        <v>2468</v>
      </c>
      <c r="G2532" s="252"/>
      <c r="H2532" s="255">
        <v>11.807</v>
      </c>
      <c r="I2532" s="256"/>
      <c r="J2532" s="252"/>
      <c r="K2532" s="252"/>
      <c r="L2532" s="257"/>
      <c r="M2532" s="258"/>
      <c r="N2532" s="259"/>
      <c r="O2532" s="259"/>
      <c r="P2532" s="259"/>
      <c r="Q2532" s="259"/>
      <c r="R2532" s="259"/>
      <c r="S2532" s="259"/>
      <c r="T2532" s="260"/>
      <c r="AT2532" s="261" t="s">
        <v>195</v>
      </c>
      <c r="AU2532" s="261" t="s">
        <v>85</v>
      </c>
      <c r="AV2532" s="12" t="s">
        <v>85</v>
      </c>
      <c r="AW2532" s="12" t="s">
        <v>39</v>
      </c>
      <c r="AX2532" s="12" t="s">
        <v>76</v>
      </c>
      <c r="AY2532" s="261" t="s">
        <v>184</v>
      </c>
    </row>
    <row r="2533" s="12" customFormat="1">
      <c r="B2533" s="251"/>
      <c r="C2533" s="252"/>
      <c r="D2533" s="248" t="s">
        <v>195</v>
      </c>
      <c r="E2533" s="253" t="s">
        <v>21</v>
      </c>
      <c r="F2533" s="254" t="s">
        <v>2469</v>
      </c>
      <c r="G2533" s="252"/>
      <c r="H2533" s="255">
        <v>10.435000000000001</v>
      </c>
      <c r="I2533" s="256"/>
      <c r="J2533" s="252"/>
      <c r="K2533" s="252"/>
      <c r="L2533" s="257"/>
      <c r="M2533" s="258"/>
      <c r="N2533" s="259"/>
      <c r="O2533" s="259"/>
      <c r="P2533" s="259"/>
      <c r="Q2533" s="259"/>
      <c r="R2533" s="259"/>
      <c r="S2533" s="259"/>
      <c r="T2533" s="260"/>
      <c r="AT2533" s="261" t="s">
        <v>195</v>
      </c>
      <c r="AU2533" s="261" t="s">
        <v>85</v>
      </c>
      <c r="AV2533" s="12" t="s">
        <v>85</v>
      </c>
      <c r="AW2533" s="12" t="s">
        <v>39</v>
      </c>
      <c r="AX2533" s="12" t="s">
        <v>76</v>
      </c>
      <c r="AY2533" s="261" t="s">
        <v>184</v>
      </c>
    </row>
    <row r="2534" s="13" customFormat="1">
      <c r="B2534" s="262"/>
      <c r="C2534" s="263"/>
      <c r="D2534" s="248" t="s">
        <v>195</v>
      </c>
      <c r="E2534" s="264" t="s">
        <v>21</v>
      </c>
      <c r="F2534" s="265" t="s">
        <v>1282</v>
      </c>
      <c r="G2534" s="263"/>
      <c r="H2534" s="264" t="s">
        <v>21</v>
      </c>
      <c r="I2534" s="266"/>
      <c r="J2534" s="263"/>
      <c r="K2534" s="263"/>
      <c r="L2534" s="267"/>
      <c r="M2534" s="268"/>
      <c r="N2534" s="269"/>
      <c r="O2534" s="269"/>
      <c r="P2534" s="269"/>
      <c r="Q2534" s="269"/>
      <c r="R2534" s="269"/>
      <c r="S2534" s="269"/>
      <c r="T2534" s="270"/>
      <c r="AT2534" s="271" t="s">
        <v>195</v>
      </c>
      <c r="AU2534" s="271" t="s">
        <v>85</v>
      </c>
      <c r="AV2534" s="13" t="s">
        <v>83</v>
      </c>
      <c r="AW2534" s="13" t="s">
        <v>39</v>
      </c>
      <c r="AX2534" s="13" t="s">
        <v>76</v>
      </c>
      <c r="AY2534" s="271" t="s">
        <v>184</v>
      </c>
    </row>
    <row r="2535" s="12" customFormat="1">
      <c r="B2535" s="251"/>
      <c r="C2535" s="252"/>
      <c r="D2535" s="248" t="s">
        <v>195</v>
      </c>
      <c r="E2535" s="253" t="s">
        <v>21</v>
      </c>
      <c r="F2535" s="254" t="s">
        <v>2609</v>
      </c>
      <c r="G2535" s="252"/>
      <c r="H2535" s="255">
        <v>12.455</v>
      </c>
      <c r="I2535" s="256"/>
      <c r="J2535" s="252"/>
      <c r="K2535" s="252"/>
      <c r="L2535" s="257"/>
      <c r="M2535" s="258"/>
      <c r="N2535" s="259"/>
      <c r="O2535" s="259"/>
      <c r="P2535" s="259"/>
      <c r="Q2535" s="259"/>
      <c r="R2535" s="259"/>
      <c r="S2535" s="259"/>
      <c r="T2535" s="260"/>
      <c r="AT2535" s="261" t="s">
        <v>195</v>
      </c>
      <c r="AU2535" s="261" t="s">
        <v>85</v>
      </c>
      <c r="AV2535" s="12" t="s">
        <v>85</v>
      </c>
      <c r="AW2535" s="12" t="s">
        <v>39</v>
      </c>
      <c r="AX2535" s="12" t="s">
        <v>76</v>
      </c>
      <c r="AY2535" s="261" t="s">
        <v>184</v>
      </c>
    </row>
    <row r="2536" s="12" customFormat="1">
      <c r="B2536" s="251"/>
      <c r="C2536" s="252"/>
      <c r="D2536" s="248" t="s">
        <v>195</v>
      </c>
      <c r="E2536" s="253" t="s">
        <v>21</v>
      </c>
      <c r="F2536" s="254" t="s">
        <v>3508</v>
      </c>
      <c r="G2536" s="252"/>
      <c r="H2536" s="255">
        <v>8.7170000000000005</v>
      </c>
      <c r="I2536" s="256"/>
      <c r="J2536" s="252"/>
      <c r="K2536" s="252"/>
      <c r="L2536" s="257"/>
      <c r="M2536" s="258"/>
      <c r="N2536" s="259"/>
      <c r="O2536" s="259"/>
      <c r="P2536" s="259"/>
      <c r="Q2536" s="259"/>
      <c r="R2536" s="259"/>
      <c r="S2536" s="259"/>
      <c r="T2536" s="260"/>
      <c r="AT2536" s="261" t="s">
        <v>195</v>
      </c>
      <c r="AU2536" s="261" t="s">
        <v>85</v>
      </c>
      <c r="AV2536" s="12" t="s">
        <v>85</v>
      </c>
      <c r="AW2536" s="12" t="s">
        <v>39</v>
      </c>
      <c r="AX2536" s="12" t="s">
        <v>76</v>
      </c>
      <c r="AY2536" s="261" t="s">
        <v>184</v>
      </c>
    </row>
    <row r="2537" s="12" customFormat="1">
      <c r="B2537" s="251"/>
      <c r="C2537" s="252"/>
      <c r="D2537" s="248" t="s">
        <v>195</v>
      </c>
      <c r="E2537" s="253" t="s">
        <v>21</v>
      </c>
      <c r="F2537" s="254" t="s">
        <v>3509</v>
      </c>
      <c r="G2537" s="252"/>
      <c r="H2537" s="255">
        <v>17.158999999999999</v>
      </c>
      <c r="I2537" s="256"/>
      <c r="J2537" s="252"/>
      <c r="K2537" s="252"/>
      <c r="L2537" s="257"/>
      <c r="M2537" s="258"/>
      <c r="N2537" s="259"/>
      <c r="O2537" s="259"/>
      <c r="P2537" s="259"/>
      <c r="Q2537" s="259"/>
      <c r="R2537" s="259"/>
      <c r="S2537" s="259"/>
      <c r="T2537" s="260"/>
      <c r="AT2537" s="261" t="s">
        <v>195</v>
      </c>
      <c r="AU2537" s="261" t="s">
        <v>85</v>
      </c>
      <c r="AV2537" s="12" t="s">
        <v>85</v>
      </c>
      <c r="AW2537" s="12" t="s">
        <v>39</v>
      </c>
      <c r="AX2537" s="12" t="s">
        <v>76</v>
      </c>
      <c r="AY2537" s="261" t="s">
        <v>184</v>
      </c>
    </row>
    <row r="2538" s="12" customFormat="1">
      <c r="B2538" s="251"/>
      <c r="C2538" s="252"/>
      <c r="D2538" s="248" t="s">
        <v>195</v>
      </c>
      <c r="E2538" s="253" t="s">
        <v>21</v>
      </c>
      <c r="F2538" s="254" t="s">
        <v>3510</v>
      </c>
      <c r="G2538" s="252"/>
      <c r="H2538" s="255">
        <v>20.273</v>
      </c>
      <c r="I2538" s="256"/>
      <c r="J2538" s="252"/>
      <c r="K2538" s="252"/>
      <c r="L2538" s="257"/>
      <c r="M2538" s="258"/>
      <c r="N2538" s="259"/>
      <c r="O2538" s="259"/>
      <c r="P2538" s="259"/>
      <c r="Q2538" s="259"/>
      <c r="R2538" s="259"/>
      <c r="S2538" s="259"/>
      <c r="T2538" s="260"/>
      <c r="AT2538" s="261" t="s">
        <v>195</v>
      </c>
      <c r="AU2538" s="261" t="s">
        <v>85</v>
      </c>
      <c r="AV2538" s="12" t="s">
        <v>85</v>
      </c>
      <c r="AW2538" s="12" t="s">
        <v>39</v>
      </c>
      <c r="AX2538" s="12" t="s">
        <v>76</v>
      </c>
      <c r="AY2538" s="261" t="s">
        <v>184</v>
      </c>
    </row>
    <row r="2539" s="12" customFormat="1">
      <c r="B2539" s="251"/>
      <c r="C2539" s="252"/>
      <c r="D2539" s="248" t="s">
        <v>195</v>
      </c>
      <c r="E2539" s="253" t="s">
        <v>21</v>
      </c>
      <c r="F2539" s="254" t="s">
        <v>3511</v>
      </c>
      <c r="G2539" s="252"/>
      <c r="H2539" s="255">
        <v>1.8700000000000001</v>
      </c>
      <c r="I2539" s="256"/>
      <c r="J2539" s="252"/>
      <c r="K2539" s="252"/>
      <c r="L2539" s="257"/>
      <c r="M2539" s="258"/>
      <c r="N2539" s="259"/>
      <c r="O2539" s="259"/>
      <c r="P2539" s="259"/>
      <c r="Q2539" s="259"/>
      <c r="R2539" s="259"/>
      <c r="S2539" s="259"/>
      <c r="T2539" s="260"/>
      <c r="AT2539" s="261" t="s">
        <v>195</v>
      </c>
      <c r="AU2539" s="261" t="s">
        <v>85</v>
      </c>
      <c r="AV2539" s="12" t="s">
        <v>85</v>
      </c>
      <c r="AW2539" s="12" t="s">
        <v>39</v>
      </c>
      <c r="AX2539" s="12" t="s">
        <v>76</v>
      </c>
      <c r="AY2539" s="261" t="s">
        <v>184</v>
      </c>
    </row>
    <row r="2540" s="12" customFormat="1">
      <c r="B2540" s="251"/>
      <c r="C2540" s="252"/>
      <c r="D2540" s="248" t="s">
        <v>195</v>
      </c>
      <c r="E2540" s="253" t="s">
        <v>21</v>
      </c>
      <c r="F2540" s="254" t="s">
        <v>3512</v>
      </c>
      <c r="G2540" s="252"/>
      <c r="H2540" s="255">
        <v>1.0169999999999999</v>
      </c>
      <c r="I2540" s="256"/>
      <c r="J2540" s="252"/>
      <c r="K2540" s="252"/>
      <c r="L2540" s="257"/>
      <c r="M2540" s="258"/>
      <c r="N2540" s="259"/>
      <c r="O2540" s="259"/>
      <c r="P2540" s="259"/>
      <c r="Q2540" s="259"/>
      <c r="R2540" s="259"/>
      <c r="S2540" s="259"/>
      <c r="T2540" s="260"/>
      <c r="AT2540" s="261" t="s">
        <v>195</v>
      </c>
      <c r="AU2540" s="261" t="s">
        <v>85</v>
      </c>
      <c r="AV2540" s="12" t="s">
        <v>85</v>
      </c>
      <c r="AW2540" s="12" t="s">
        <v>39</v>
      </c>
      <c r="AX2540" s="12" t="s">
        <v>76</v>
      </c>
      <c r="AY2540" s="261" t="s">
        <v>184</v>
      </c>
    </row>
    <row r="2541" s="12" customFormat="1">
      <c r="B2541" s="251"/>
      <c r="C2541" s="252"/>
      <c r="D2541" s="248" t="s">
        <v>195</v>
      </c>
      <c r="E2541" s="253" t="s">
        <v>21</v>
      </c>
      <c r="F2541" s="254" t="s">
        <v>3513</v>
      </c>
      <c r="G2541" s="252"/>
      <c r="H2541" s="255">
        <v>2.6880000000000002</v>
      </c>
      <c r="I2541" s="256"/>
      <c r="J2541" s="252"/>
      <c r="K2541" s="252"/>
      <c r="L2541" s="257"/>
      <c r="M2541" s="258"/>
      <c r="N2541" s="259"/>
      <c r="O2541" s="259"/>
      <c r="P2541" s="259"/>
      <c r="Q2541" s="259"/>
      <c r="R2541" s="259"/>
      <c r="S2541" s="259"/>
      <c r="T2541" s="260"/>
      <c r="AT2541" s="261" t="s">
        <v>195</v>
      </c>
      <c r="AU2541" s="261" t="s">
        <v>85</v>
      </c>
      <c r="AV2541" s="12" t="s">
        <v>85</v>
      </c>
      <c r="AW2541" s="12" t="s">
        <v>39</v>
      </c>
      <c r="AX2541" s="12" t="s">
        <v>76</v>
      </c>
      <c r="AY2541" s="261" t="s">
        <v>184</v>
      </c>
    </row>
    <row r="2542" s="12" customFormat="1">
      <c r="B2542" s="251"/>
      <c r="C2542" s="252"/>
      <c r="D2542" s="248" t="s">
        <v>195</v>
      </c>
      <c r="E2542" s="253" t="s">
        <v>21</v>
      </c>
      <c r="F2542" s="254" t="s">
        <v>3514</v>
      </c>
      <c r="G2542" s="252"/>
      <c r="H2542" s="255">
        <v>13.659000000000001</v>
      </c>
      <c r="I2542" s="256"/>
      <c r="J2542" s="252"/>
      <c r="K2542" s="252"/>
      <c r="L2542" s="257"/>
      <c r="M2542" s="258"/>
      <c r="N2542" s="259"/>
      <c r="O2542" s="259"/>
      <c r="P2542" s="259"/>
      <c r="Q2542" s="259"/>
      <c r="R2542" s="259"/>
      <c r="S2542" s="259"/>
      <c r="T2542" s="260"/>
      <c r="AT2542" s="261" t="s">
        <v>195</v>
      </c>
      <c r="AU2542" s="261" t="s">
        <v>85</v>
      </c>
      <c r="AV2542" s="12" t="s">
        <v>85</v>
      </c>
      <c r="AW2542" s="12" t="s">
        <v>39</v>
      </c>
      <c r="AX2542" s="12" t="s">
        <v>76</v>
      </c>
      <c r="AY2542" s="261" t="s">
        <v>184</v>
      </c>
    </row>
    <row r="2543" s="12" customFormat="1">
      <c r="B2543" s="251"/>
      <c r="C2543" s="252"/>
      <c r="D2543" s="248" t="s">
        <v>195</v>
      </c>
      <c r="E2543" s="253" t="s">
        <v>21</v>
      </c>
      <c r="F2543" s="254" t="s">
        <v>3515</v>
      </c>
      <c r="G2543" s="252"/>
      <c r="H2543" s="255">
        <v>4.5529999999999999</v>
      </c>
      <c r="I2543" s="256"/>
      <c r="J2543" s="252"/>
      <c r="K2543" s="252"/>
      <c r="L2543" s="257"/>
      <c r="M2543" s="258"/>
      <c r="N2543" s="259"/>
      <c r="O2543" s="259"/>
      <c r="P2543" s="259"/>
      <c r="Q2543" s="259"/>
      <c r="R2543" s="259"/>
      <c r="S2543" s="259"/>
      <c r="T2543" s="260"/>
      <c r="AT2543" s="261" t="s">
        <v>195</v>
      </c>
      <c r="AU2543" s="261" t="s">
        <v>85</v>
      </c>
      <c r="AV2543" s="12" t="s">
        <v>85</v>
      </c>
      <c r="AW2543" s="12" t="s">
        <v>39</v>
      </c>
      <c r="AX2543" s="12" t="s">
        <v>76</v>
      </c>
      <c r="AY2543" s="261" t="s">
        <v>184</v>
      </c>
    </row>
    <row r="2544" s="12" customFormat="1">
      <c r="B2544" s="251"/>
      <c r="C2544" s="252"/>
      <c r="D2544" s="248" t="s">
        <v>195</v>
      </c>
      <c r="E2544" s="253" t="s">
        <v>21</v>
      </c>
      <c r="F2544" s="254" t="s">
        <v>3516</v>
      </c>
      <c r="G2544" s="252"/>
      <c r="H2544" s="255">
        <v>5.1070000000000002</v>
      </c>
      <c r="I2544" s="256"/>
      <c r="J2544" s="252"/>
      <c r="K2544" s="252"/>
      <c r="L2544" s="257"/>
      <c r="M2544" s="258"/>
      <c r="N2544" s="259"/>
      <c r="O2544" s="259"/>
      <c r="P2544" s="259"/>
      <c r="Q2544" s="259"/>
      <c r="R2544" s="259"/>
      <c r="S2544" s="259"/>
      <c r="T2544" s="260"/>
      <c r="AT2544" s="261" t="s">
        <v>195</v>
      </c>
      <c r="AU2544" s="261" t="s">
        <v>85</v>
      </c>
      <c r="AV2544" s="12" t="s">
        <v>85</v>
      </c>
      <c r="AW2544" s="12" t="s">
        <v>39</v>
      </c>
      <c r="AX2544" s="12" t="s">
        <v>76</v>
      </c>
      <c r="AY2544" s="261" t="s">
        <v>184</v>
      </c>
    </row>
    <row r="2545" s="12" customFormat="1">
      <c r="B2545" s="251"/>
      <c r="C2545" s="252"/>
      <c r="D2545" s="248" t="s">
        <v>195</v>
      </c>
      <c r="E2545" s="253" t="s">
        <v>21</v>
      </c>
      <c r="F2545" s="254" t="s">
        <v>3517</v>
      </c>
      <c r="G2545" s="252"/>
      <c r="H2545" s="255">
        <v>6.2300000000000004</v>
      </c>
      <c r="I2545" s="256"/>
      <c r="J2545" s="252"/>
      <c r="K2545" s="252"/>
      <c r="L2545" s="257"/>
      <c r="M2545" s="258"/>
      <c r="N2545" s="259"/>
      <c r="O2545" s="259"/>
      <c r="P2545" s="259"/>
      <c r="Q2545" s="259"/>
      <c r="R2545" s="259"/>
      <c r="S2545" s="259"/>
      <c r="T2545" s="260"/>
      <c r="AT2545" s="261" t="s">
        <v>195</v>
      </c>
      <c r="AU2545" s="261" t="s">
        <v>85</v>
      </c>
      <c r="AV2545" s="12" t="s">
        <v>85</v>
      </c>
      <c r="AW2545" s="12" t="s">
        <v>39</v>
      </c>
      <c r="AX2545" s="12" t="s">
        <v>76</v>
      </c>
      <c r="AY2545" s="261" t="s">
        <v>184</v>
      </c>
    </row>
    <row r="2546" s="14" customFormat="1">
      <c r="B2546" s="272"/>
      <c r="C2546" s="273"/>
      <c r="D2546" s="248" t="s">
        <v>195</v>
      </c>
      <c r="E2546" s="274" t="s">
        <v>21</v>
      </c>
      <c r="F2546" s="275" t="s">
        <v>211</v>
      </c>
      <c r="G2546" s="273"/>
      <c r="H2546" s="276">
        <v>292.74700000000001</v>
      </c>
      <c r="I2546" s="277"/>
      <c r="J2546" s="273"/>
      <c r="K2546" s="273"/>
      <c r="L2546" s="278"/>
      <c r="M2546" s="279"/>
      <c r="N2546" s="280"/>
      <c r="O2546" s="280"/>
      <c r="P2546" s="280"/>
      <c r="Q2546" s="280"/>
      <c r="R2546" s="280"/>
      <c r="S2546" s="280"/>
      <c r="T2546" s="281"/>
      <c r="AT2546" s="282" t="s">
        <v>195</v>
      </c>
      <c r="AU2546" s="282" t="s">
        <v>85</v>
      </c>
      <c r="AV2546" s="14" t="s">
        <v>191</v>
      </c>
      <c r="AW2546" s="14" t="s">
        <v>39</v>
      </c>
      <c r="AX2546" s="14" t="s">
        <v>83</v>
      </c>
      <c r="AY2546" s="282" t="s">
        <v>184</v>
      </c>
    </row>
    <row r="2547" s="1" customFormat="1" ht="16.5" customHeight="1">
      <c r="B2547" s="47"/>
      <c r="C2547" s="236" t="s">
        <v>3518</v>
      </c>
      <c r="D2547" s="236" t="s">
        <v>186</v>
      </c>
      <c r="E2547" s="237" t="s">
        <v>3519</v>
      </c>
      <c r="F2547" s="238" t="s">
        <v>3520</v>
      </c>
      <c r="G2547" s="239" t="s">
        <v>315</v>
      </c>
      <c r="H2547" s="240">
        <v>49.198999999999998</v>
      </c>
      <c r="I2547" s="241"/>
      <c r="J2547" s="242">
        <f>ROUND(I2547*H2547,2)</f>
        <v>0</v>
      </c>
      <c r="K2547" s="238" t="s">
        <v>190</v>
      </c>
      <c r="L2547" s="73"/>
      <c r="M2547" s="243" t="s">
        <v>21</v>
      </c>
      <c r="N2547" s="244" t="s">
        <v>47</v>
      </c>
      <c r="O2547" s="48"/>
      <c r="P2547" s="245">
        <f>O2547*H2547</f>
        <v>0</v>
      </c>
      <c r="Q2547" s="245">
        <v>0</v>
      </c>
      <c r="R2547" s="245">
        <f>Q2547*H2547</f>
        <v>0</v>
      </c>
      <c r="S2547" s="245">
        <v>0.0030000000000000001</v>
      </c>
      <c r="T2547" s="246">
        <f>S2547*H2547</f>
        <v>0.14759700000000001</v>
      </c>
      <c r="AR2547" s="25" t="s">
        <v>284</v>
      </c>
      <c r="AT2547" s="25" t="s">
        <v>186</v>
      </c>
      <c r="AU2547" s="25" t="s">
        <v>85</v>
      </c>
      <c r="AY2547" s="25" t="s">
        <v>184</v>
      </c>
      <c r="BE2547" s="247">
        <f>IF(N2547="základní",J2547,0)</f>
        <v>0</v>
      </c>
      <c r="BF2547" s="247">
        <f>IF(N2547="snížená",J2547,0)</f>
        <v>0</v>
      </c>
      <c r="BG2547" s="247">
        <f>IF(N2547="zákl. přenesená",J2547,0)</f>
        <v>0</v>
      </c>
      <c r="BH2547" s="247">
        <f>IF(N2547="sníž. přenesená",J2547,0)</f>
        <v>0</v>
      </c>
      <c r="BI2547" s="247">
        <f>IF(N2547="nulová",J2547,0)</f>
        <v>0</v>
      </c>
      <c r="BJ2547" s="25" t="s">
        <v>83</v>
      </c>
      <c r="BK2547" s="247">
        <f>ROUND(I2547*H2547,2)</f>
        <v>0</v>
      </c>
      <c r="BL2547" s="25" t="s">
        <v>284</v>
      </c>
      <c r="BM2547" s="25" t="s">
        <v>3521</v>
      </c>
    </row>
    <row r="2548" s="13" customFormat="1">
      <c r="B2548" s="262"/>
      <c r="C2548" s="263"/>
      <c r="D2548" s="248" t="s">
        <v>195</v>
      </c>
      <c r="E2548" s="264" t="s">
        <v>21</v>
      </c>
      <c r="F2548" s="265" t="s">
        <v>1280</v>
      </c>
      <c r="G2548" s="263"/>
      <c r="H2548" s="264" t="s">
        <v>21</v>
      </c>
      <c r="I2548" s="266"/>
      <c r="J2548" s="263"/>
      <c r="K2548" s="263"/>
      <c r="L2548" s="267"/>
      <c r="M2548" s="268"/>
      <c r="N2548" s="269"/>
      <c r="O2548" s="269"/>
      <c r="P2548" s="269"/>
      <c r="Q2548" s="269"/>
      <c r="R2548" s="269"/>
      <c r="S2548" s="269"/>
      <c r="T2548" s="270"/>
      <c r="AT2548" s="271" t="s">
        <v>195</v>
      </c>
      <c r="AU2548" s="271" t="s">
        <v>85</v>
      </c>
      <c r="AV2548" s="13" t="s">
        <v>83</v>
      </c>
      <c r="AW2548" s="13" t="s">
        <v>39</v>
      </c>
      <c r="AX2548" s="13" t="s">
        <v>76</v>
      </c>
      <c r="AY2548" s="271" t="s">
        <v>184</v>
      </c>
    </row>
    <row r="2549" s="12" customFormat="1">
      <c r="B2549" s="251"/>
      <c r="C2549" s="252"/>
      <c r="D2549" s="248" t="s">
        <v>195</v>
      </c>
      <c r="E2549" s="253" t="s">
        <v>21</v>
      </c>
      <c r="F2549" s="254" t="s">
        <v>2463</v>
      </c>
      <c r="G2549" s="252"/>
      <c r="H2549" s="255">
        <v>11.768000000000001</v>
      </c>
      <c r="I2549" s="256"/>
      <c r="J2549" s="252"/>
      <c r="K2549" s="252"/>
      <c r="L2549" s="257"/>
      <c r="M2549" s="258"/>
      <c r="N2549" s="259"/>
      <c r="O2549" s="259"/>
      <c r="P2549" s="259"/>
      <c r="Q2549" s="259"/>
      <c r="R2549" s="259"/>
      <c r="S2549" s="259"/>
      <c r="T2549" s="260"/>
      <c r="AT2549" s="261" t="s">
        <v>195</v>
      </c>
      <c r="AU2549" s="261" t="s">
        <v>85</v>
      </c>
      <c r="AV2549" s="12" t="s">
        <v>85</v>
      </c>
      <c r="AW2549" s="12" t="s">
        <v>39</v>
      </c>
      <c r="AX2549" s="12" t="s">
        <v>76</v>
      </c>
      <c r="AY2549" s="261" t="s">
        <v>184</v>
      </c>
    </row>
    <row r="2550" s="12" customFormat="1">
      <c r="B2550" s="251"/>
      <c r="C2550" s="252"/>
      <c r="D2550" s="248" t="s">
        <v>195</v>
      </c>
      <c r="E2550" s="253" t="s">
        <v>21</v>
      </c>
      <c r="F2550" s="254" t="s">
        <v>3522</v>
      </c>
      <c r="G2550" s="252"/>
      <c r="H2550" s="255">
        <v>17.495999999999999</v>
      </c>
      <c r="I2550" s="256"/>
      <c r="J2550" s="252"/>
      <c r="K2550" s="252"/>
      <c r="L2550" s="257"/>
      <c r="M2550" s="258"/>
      <c r="N2550" s="259"/>
      <c r="O2550" s="259"/>
      <c r="P2550" s="259"/>
      <c r="Q2550" s="259"/>
      <c r="R2550" s="259"/>
      <c r="S2550" s="259"/>
      <c r="T2550" s="260"/>
      <c r="AT2550" s="261" t="s">
        <v>195</v>
      </c>
      <c r="AU2550" s="261" t="s">
        <v>85</v>
      </c>
      <c r="AV2550" s="12" t="s">
        <v>85</v>
      </c>
      <c r="AW2550" s="12" t="s">
        <v>39</v>
      </c>
      <c r="AX2550" s="12" t="s">
        <v>76</v>
      </c>
      <c r="AY2550" s="261" t="s">
        <v>184</v>
      </c>
    </row>
    <row r="2551" s="12" customFormat="1">
      <c r="B2551" s="251"/>
      <c r="C2551" s="252"/>
      <c r="D2551" s="248" t="s">
        <v>195</v>
      </c>
      <c r="E2551" s="253" t="s">
        <v>21</v>
      </c>
      <c r="F2551" s="254" t="s">
        <v>3523</v>
      </c>
      <c r="G2551" s="252"/>
      <c r="H2551" s="255">
        <v>19.934999999999999</v>
      </c>
      <c r="I2551" s="256"/>
      <c r="J2551" s="252"/>
      <c r="K2551" s="252"/>
      <c r="L2551" s="257"/>
      <c r="M2551" s="258"/>
      <c r="N2551" s="259"/>
      <c r="O2551" s="259"/>
      <c r="P2551" s="259"/>
      <c r="Q2551" s="259"/>
      <c r="R2551" s="259"/>
      <c r="S2551" s="259"/>
      <c r="T2551" s="260"/>
      <c r="AT2551" s="261" t="s">
        <v>195</v>
      </c>
      <c r="AU2551" s="261" t="s">
        <v>85</v>
      </c>
      <c r="AV2551" s="12" t="s">
        <v>85</v>
      </c>
      <c r="AW2551" s="12" t="s">
        <v>39</v>
      </c>
      <c r="AX2551" s="12" t="s">
        <v>76</v>
      </c>
      <c r="AY2551" s="261" t="s">
        <v>184</v>
      </c>
    </row>
    <row r="2552" s="14" customFormat="1">
      <c r="B2552" s="272"/>
      <c r="C2552" s="273"/>
      <c r="D2552" s="248" t="s">
        <v>195</v>
      </c>
      <c r="E2552" s="274" t="s">
        <v>21</v>
      </c>
      <c r="F2552" s="275" t="s">
        <v>211</v>
      </c>
      <c r="G2552" s="273"/>
      <c r="H2552" s="276">
        <v>49.198999999999998</v>
      </c>
      <c r="I2552" s="277"/>
      <c r="J2552" s="273"/>
      <c r="K2552" s="273"/>
      <c r="L2552" s="278"/>
      <c r="M2552" s="279"/>
      <c r="N2552" s="280"/>
      <c r="O2552" s="280"/>
      <c r="P2552" s="280"/>
      <c r="Q2552" s="280"/>
      <c r="R2552" s="280"/>
      <c r="S2552" s="280"/>
      <c r="T2552" s="281"/>
      <c r="AT2552" s="282" t="s">
        <v>195</v>
      </c>
      <c r="AU2552" s="282" t="s">
        <v>85</v>
      </c>
      <c r="AV2552" s="14" t="s">
        <v>191</v>
      </c>
      <c r="AW2552" s="14" t="s">
        <v>39</v>
      </c>
      <c r="AX2552" s="14" t="s">
        <v>83</v>
      </c>
      <c r="AY2552" s="282" t="s">
        <v>184</v>
      </c>
    </row>
    <row r="2553" s="11" customFormat="1" ht="29.88" customHeight="1">
      <c r="B2553" s="220"/>
      <c r="C2553" s="221"/>
      <c r="D2553" s="222" t="s">
        <v>75</v>
      </c>
      <c r="E2553" s="234" t="s">
        <v>3524</v>
      </c>
      <c r="F2553" s="234" t="s">
        <v>3525</v>
      </c>
      <c r="G2553" s="221"/>
      <c r="H2553" s="221"/>
      <c r="I2553" s="224"/>
      <c r="J2553" s="235">
        <f>BK2553</f>
        <v>0</v>
      </c>
      <c r="K2553" s="221"/>
      <c r="L2553" s="226"/>
      <c r="M2553" s="227"/>
      <c r="N2553" s="228"/>
      <c r="O2553" s="228"/>
      <c r="P2553" s="229">
        <f>SUM(P2554:P2600)</f>
        <v>0</v>
      </c>
      <c r="Q2553" s="228"/>
      <c r="R2553" s="229">
        <f>SUM(R2554:R2600)</f>
        <v>1.9069295499999999</v>
      </c>
      <c r="S2553" s="228"/>
      <c r="T2553" s="230">
        <f>SUM(T2554:T2600)</f>
        <v>0</v>
      </c>
      <c r="AR2553" s="231" t="s">
        <v>85</v>
      </c>
      <c r="AT2553" s="232" t="s">
        <v>75</v>
      </c>
      <c r="AU2553" s="232" t="s">
        <v>83</v>
      </c>
      <c r="AY2553" s="231" t="s">
        <v>184</v>
      </c>
      <c r="BK2553" s="233">
        <f>SUM(BK2554:BK2600)</f>
        <v>0</v>
      </c>
    </row>
    <row r="2554" s="1" customFormat="1" ht="51" customHeight="1">
      <c r="B2554" s="47"/>
      <c r="C2554" s="236" t="s">
        <v>3526</v>
      </c>
      <c r="D2554" s="236" t="s">
        <v>186</v>
      </c>
      <c r="E2554" s="237" t="s">
        <v>3527</v>
      </c>
      <c r="F2554" s="238" t="s">
        <v>3528</v>
      </c>
      <c r="G2554" s="239" t="s">
        <v>315</v>
      </c>
      <c r="H2554" s="240">
        <v>130.28700000000001</v>
      </c>
      <c r="I2554" s="241"/>
      <c r="J2554" s="242">
        <f>ROUND(I2554*H2554,2)</f>
        <v>0</v>
      </c>
      <c r="K2554" s="238" t="s">
        <v>21</v>
      </c>
      <c r="L2554" s="73"/>
      <c r="M2554" s="243" t="s">
        <v>21</v>
      </c>
      <c r="N2554" s="244" t="s">
        <v>47</v>
      </c>
      <c r="O2554" s="48"/>
      <c r="P2554" s="245">
        <f>O2554*H2554</f>
        <v>0</v>
      </c>
      <c r="Q2554" s="245">
        <v>0.0029499999999999999</v>
      </c>
      <c r="R2554" s="245">
        <f>Q2554*H2554</f>
        <v>0.38434665000000001</v>
      </c>
      <c r="S2554" s="245">
        <v>0</v>
      </c>
      <c r="T2554" s="246">
        <f>S2554*H2554</f>
        <v>0</v>
      </c>
      <c r="AR2554" s="25" t="s">
        <v>284</v>
      </c>
      <c r="AT2554" s="25" t="s">
        <v>186</v>
      </c>
      <c r="AU2554" s="25" t="s">
        <v>85</v>
      </c>
      <c r="AY2554" s="25" t="s">
        <v>184</v>
      </c>
      <c r="BE2554" s="247">
        <f>IF(N2554="základní",J2554,0)</f>
        <v>0</v>
      </c>
      <c r="BF2554" s="247">
        <f>IF(N2554="snížená",J2554,0)</f>
        <v>0</v>
      </c>
      <c r="BG2554" s="247">
        <f>IF(N2554="zákl. přenesená",J2554,0)</f>
        <v>0</v>
      </c>
      <c r="BH2554" s="247">
        <f>IF(N2554="sníž. přenesená",J2554,0)</f>
        <v>0</v>
      </c>
      <c r="BI2554" s="247">
        <f>IF(N2554="nulová",J2554,0)</f>
        <v>0</v>
      </c>
      <c r="BJ2554" s="25" t="s">
        <v>83</v>
      </c>
      <c r="BK2554" s="247">
        <f>ROUND(I2554*H2554,2)</f>
        <v>0</v>
      </c>
      <c r="BL2554" s="25" t="s">
        <v>284</v>
      </c>
      <c r="BM2554" s="25" t="s">
        <v>3529</v>
      </c>
    </row>
    <row r="2555" s="13" customFormat="1">
      <c r="B2555" s="262"/>
      <c r="C2555" s="263"/>
      <c r="D2555" s="248" t="s">
        <v>195</v>
      </c>
      <c r="E2555" s="264" t="s">
        <v>21</v>
      </c>
      <c r="F2555" s="265" t="s">
        <v>209</v>
      </c>
      <c r="G2555" s="263"/>
      <c r="H2555" s="264" t="s">
        <v>21</v>
      </c>
      <c r="I2555" s="266"/>
      <c r="J2555" s="263"/>
      <c r="K2555" s="263"/>
      <c r="L2555" s="267"/>
      <c r="M2555" s="268"/>
      <c r="N2555" s="269"/>
      <c r="O2555" s="269"/>
      <c r="P2555" s="269"/>
      <c r="Q2555" s="269"/>
      <c r="R2555" s="269"/>
      <c r="S2555" s="269"/>
      <c r="T2555" s="270"/>
      <c r="AT2555" s="271" t="s">
        <v>195</v>
      </c>
      <c r="AU2555" s="271" t="s">
        <v>85</v>
      </c>
      <c r="AV2555" s="13" t="s">
        <v>83</v>
      </c>
      <c r="AW2555" s="13" t="s">
        <v>39</v>
      </c>
      <c r="AX2555" s="13" t="s">
        <v>76</v>
      </c>
      <c r="AY2555" s="271" t="s">
        <v>184</v>
      </c>
    </row>
    <row r="2556" s="12" customFormat="1">
      <c r="B2556" s="251"/>
      <c r="C2556" s="252"/>
      <c r="D2556" s="248" t="s">
        <v>195</v>
      </c>
      <c r="E2556" s="253" t="s">
        <v>21</v>
      </c>
      <c r="F2556" s="254" t="s">
        <v>3530</v>
      </c>
      <c r="G2556" s="252"/>
      <c r="H2556" s="255">
        <v>1.0800000000000001</v>
      </c>
      <c r="I2556" s="256"/>
      <c r="J2556" s="252"/>
      <c r="K2556" s="252"/>
      <c r="L2556" s="257"/>
      <c r="M2556" s="258"/>
      <c r="N2556" s="259"/>
      <c r="O2556" s="259"/>
      <c r="P2556" s="259"/>
      <c r="Q2556" s="259"/>
      <c r="R2556" s="259"/>
      <c r="S2556" s="259"/>
      <c r="T2556" s="260"/>
      <c r="AT2556" s="261" t="s">
        <v>195</v>
      </c>
      <c r="AU2556" s="261" t="s">
        <v>85</v>
      </c>
      <c r="AV2556" s="12" t="s">
        <v>85</v>
      </c>
      <c r="AW2556" s="12" t="s">
        <v>39</v>
      </c>
      <c r="AX2556" s="12" t="s">
        <v>76</v>
      </c>
      <c r="AY2556" s="261" t="s">
        <v>184</v>
      </c>
    </row>
    <row r="2557" s="12" customFormat="1">
      <c r="B2557" s="251"/>
      <c r="C2557" s="252"/>
      <c r="D2557" s="248" t="s">
        <v>195</v>
      </c>
      <c r="E2557" s="253" t="s">
        <v>21</v>
      </c>
      <c r="F2557" s="254" t="s">
        <v>3531</v>
      </c>
      <c r="G2557" s="252"/>
      <c r="H2557" s="255">
        <v>13.124000000000001</v>
      </c>
      <c r="I2557" s="256"/>
      <c r="J2557" s="252"/>
      <c r="K2557" s="252"/>
      <c r="L2557" s="257"/>
      <c r="M2557" s="258"/>
      <c r="N2557" s="259"/>
      <c r="O2557" s="259"/>
      <c r="P2557" s="259"/>
      <c r="Q2557" s="259"/>
      <c r="R2557" s="259"/>
      <c r="S2557" s="259"/>
      <c r="T2557" s="260"/>
      <c r="AT2557" s="261" t="s">
        <v>195</v>
      </c>
      <c r="AU2557" s="261" t="s">
        <v>85</v>
      </c>
      <c r="AV2557" s="12" t="s">
        <v>85</v>
      </c>
      <c r="AW2557" s="12" t="s">
        <v>39</v>
      </c>
      <c r="AX2557" s="12" t="s">
        <v>76</v>
      </c>
      <c r="AY2557" s="261" t="s">
        <v>184</v>
      </c>
    </row>
    <row r="2558" s="12" customFormat="1">
      <c r="B2558" s="251"/>
      <c r="C2558" s="252"/>
      <c r="D2558" s="248" t="s">
        <v>195</v>
      </c>
      <c r="E2558" s="253" t="s">
        <v>21</v>
      </c>
      <c r="F2558" s="254" t="s">
        <v>3532</v>
      </c>
      <c r="G2558" s="252"/>
      <c r="H2558" s="255">
        <v>9.8420000000000005</v>
      </c>
      <c r="I2558" s="256"/>
      <c r="J2558" s="252"/>
      <c r="K2558" s="252"/>
      <c r="L2558" s="257"/>
      <c r="M2558" s="258"/>
      <c r="N2558" s="259"/>
      <c r="O2558" s="259"/>
      <c r="P2558" s="259"/>
      <c r="Q2558" s="259"/>
      <c r="R2558" s="259"/>
      <c r="S2558" s="259"/>
      <c r="T2558" s="260"/>
      <c r="AT2558" s="261" t="s">
        <v>195</v>
      </c>
      <c r="AU2558" s="261" t="s">
        <v>85</v>
      </c>
      <c r="AV2558" s="12" t="s">
        <v>85</v>
      </c>
      <c r="AW2558" s="12" t="s">
        <v>39</v>
      </c>
      <c r="AX2558" s="12" t="s">
        <v>76</v>
      </c>
      <c r="AY2558" s="261" t="s">
        <v>184</v>
      </c>
    </row>
    <row r="2559" s="12" customFormat="1">
      <c r="B2559" s="251"/>
      <c r="C2559" s="252"/>
      <c r="D2559" s="248" t="s">
        <v>195</v>
      </c>
      <c r="E2559" s="253" t="s">
        <v>21</v>
      </c>
      <c r="F2559" s="254" t="s">
        <v>3533</v>
      </c>
      <c r="G2559" s="252"/>
      <c r="H2559" s="255">
        <v>9.1210000000000004</v>
      </c>
      <c r="I2559" s="256"/>
      <c r="J2559" s="252"/>
      <c r="K2559" s="252"/>
      <c r="L2559" s="257"/>
      <c r="M2559" s="258"/>
      <c r="N2559" s="259"/>
      <c r="O2559" s="259"/>
      <c r="P2559" s="259"/>
      <c r="Q2559" s="259"/>
      <c r="R2559" s="259"/>
      <c r="S2559" s="259"/>
      <c r="T2559" s="260"/>
      <c r="AT2559" s="261" t="s">
        <v>195</v>
      </c>
      <c r="AU2559" s="261" t="s">
        <v>85</v>
      </c>
      <c r="AV2559" s="12" t="s">
        <v>85</v>
      </c>
      <c r="AW2559" s="12" t="s">
        <v>39</v>
      </c>
      <c r="AX2559" s="12" t="s">
        <v>76</v>
      </c>
      <c r="AY2559" s="261" t="s">
        <v>184</v>
      </c>
    </row>
    <row r="2560" s="12" customFormat="1">
      <c r="B2560" s="251"/>
      <c r="C2560" s="252"/>
      <c r="D2560" s="248" t="s">
        <v>195</v>
      </c>
      <c r="E2560" s="253" t="s">
        <v>21</v>
      </c>
      <c r="F2560" s="254" t="s">
        <v>3534</v>
      </c>
      <c r="G2560" s="252"/>
      <c r="H2560" s="255">
        <v>18.603999999999999</v>
      </c>
      <c r="I2560" s="256"/>
      <c r="J2560" s="252"/>
      <c r="K2560" s="252"/>
      <c r="L2560" s="257"/>
      <c r="M2560" s="258"/>
      <c r="N2560" s="259"/>
      <c r="O2560" s="259"/>
      <c r="P2560" s="259"/>
      <c r="Q2560" s="259"/>
      <c r="R2560" s="259"/>
      <c r="S2560" s="259"/>
      <c r="T2560" s="260"/>
      <c r="AT2560" s="261" t="s">
        <v>195</v>
      </c>
      <c r="AU2560" s="261" t="s">
        <v>85</v>
      </c>
      <c r="AV2560" s="12" t="s">
        <v>85</v>
      </c>
      <c r="AW2560" s="12" t="s">
        <v>39</v>
      </c>
      <c r="AX2560" s="12" t="s">
        <v>76</v>
      </c>
      <c r="AY2560" s="261" t="s">
        <v>184</v>
      </c>
    </row>
    <row r="2561" s="12" customFormat="1">
      <c r="B2561" s="251"/>
      <c r="C2561" s="252"/>
      <c r="D2561" s="248" t="s">
        <v>195</v>
      </c>
      <c r="E2561" s="253" t="s">
        <v>21</v>
      </c>
      <c r="F2561" s="254" t="s">
        <v>3535</v>
      </c>
      <c r="G2561" s="252"/>
      <c r="H2561" s="255">
        <v>7.6379999999999999</v>
      </c>
      <c r="I2561" s="256"/>
      <c r="J2561" s="252"/>
      <c r="K2561" s="252"/>
      <c r="L2561" s="257"/>
      <c r="M2561" s="258"/>
      <c r="N2561" s="259"/>
      <c r="O2561" s="259"/>
      <c r="P2561" s="259"/>
      <c r="Q2561" s="259"/>
      <c r="R2561" s="259"/>
      <c r="S2561" s="259"/>
      <c r="T2561" s="260"/>
      <c r="AT2561" s="261" t="s">
        <v>195</v>
      </c>
      <c r="AU2561" s="261" t="s">
        <v>85</v>
      </c>
      <c r="AV2561" s="12" t="s">
        <v>85</v>
      </c>
      <c r="AW2561" s="12" t="s">
        <v>39</v>
      </c>
      <c r="AX2561" s="12" t="s">
        <v>76</v>
      </c>
      <c r="AY2561" s="261" t="s">
        <v>184</v>
      </c>
    </row>
    <row r="2562" s="13" customFormat="1">
      <c r="B2562" s="262"/>
      <c r="C2562" s="263"/>
      <c r="D2562" s="248" t="s">
        <v>195</v>
      </c>
      <c r="E2562" s="264" t="s">
        <v>21</v>
      </c>
      <c r="F2562" s="265" t="s">
        <v>409</v>
      </c>
      <c r="G2562" s="263"/>
      <c r="H2562" s="264" t="s">
        <v>21</v>
      </c>
      <c r="I2562" s="266"/>
      <c r="J2562" s="263"/>
      <c r="K2562" s="263"/>
      <c r="L2562" s="267"/>
      <c r="M2562" s="268"/>
      <c r="N2562" s="269"/>
      <c r="O2562" s="269"/>
      <c r="P2562" s="269"/>
      <c r="Q2562" s="269"/>
      <c r="R2562" s="269"/>
      <c r="S2562" s="269"/>
      <c r="T2562" s="270"/>
      <c r="AT2562" s="271" t="s">
        <v>195</v>
      </c>
      <c r="AU2562" s="271" t="s">
        <v>85</v>
      </c>
      <c r="AV2562" s="13" t="s">
        <v>83</v>
      </c>
      <c r="AW2562" s="13" t="s">
        <v>39</v>
      </c>
      <c r="AX2562" s="13" t="s">
        <v>76</v>
      </c>
      <c r="AY2562" s="271" t="s">
        <v>184</v>
      </c>
    </row>
    <row r="2563" s="12" customFormat="1">
      <c r="B2563" s="251"/>
      <c r="C2563" s="252"/>
      <c r="D2563" s="248" t="s">
        <v>195</v>
      </c>
      <c r="E2563" s="253" t="s">
        <v>21</v>
      </c>
      <c r="F2563" s="254" t="s">
        <v>3536</v>
      </c>
      <c r="G2563" s="252"/>
      <c r="H2563" s="255">
        <v>1.0800000000000001</v>
      </c>
      <c r="I2563" s="256"/>
      <c r="J2563" s="252"/>
      <c r="K2563" s="252"/>
      <c r="L2563" s="257"/>
      <c r="M2563" s="258"/>
      <c r="N2563" s="259"/>
      <c r="O2563" s="259"/>
      <c r="P2563" s="259"/>
      <c r="Q2563" s="259"/>
      <c r="R2563" s="259"/>
      <c r="S2563" s="259"/>
      <c r="T2563" s="260"/>
      <c r="AT2563" s="261" t="s">
        <v>195</v>
      </c>
      <c r="AU2563" s="261" t="s">
        <v>85</v>
      </c>
      <c r="AV2563" s="12" t="s">
        <v>85</v>
      </c>
      <c r="AW2563" s="12" t="s">
        <v>39</v>
      </c>
      <c r="AX2563" s="12" t="s">
        <v>76</v>
      </c>
      <c r="AY2563" s="261" t="s">
        <v>184</v>
      </c>
    </row>
    <row r="2564" s="12" customFormat="1">
      <c r="B2564" s="251"/>
      <c r="C2564" s="252"/>
      <c r="D2564" s="248" t="s">
        <v>195</v>
      </c>
      <c r="E2564" s="253" t="s">
        <v>21</v>
      </c>
      <c r="F2564" s="254" t="s">
        <v>3537</v>
      </c>
      <c r="G2564" s="252"/>
      <c r="H2564" s="255">
        <v>9.7970000000000006</v>
      </c>
      <c r="I2564" s="256"/>
      <c r="J2564" s="252"/>
      <c r="K2564" s="252"/>
      <c r="L2564" s="257"/>
      <c r="M2564" s="258"/>
      <c r="N2564" s="259"/>
      <c r="O2564" s="259"/>
      <c r="P2564" s="259"/>
      <c r="Q2564" s="259"/>
      <c r="R2564" s="259"/>
      <c r="S2564" s="259"/>
      <c r="T2564" s="260"/>
      <c r="AT2564" s="261" t="s">
        <v>195</v>
      </c>
      <c r="AU2564" s="261" t="s">
        <v>85</v>
      </c>
      <c r="AV2564" s="12" t="s">
        <v>85</v>
      </c>
      <c r="AW2564" s="12" t="s">
        <v>39</v>
      </c>
      <c r="AX2564" s="12" t="s">
        <v>76</v>
      </c>
      <c r="AY2564" s="261" t="s">
        <v>184</v>
      </c>
    </row>
    <row r="2565" s="12" customFormat="1">
      <c r="B2565" s="251"/>
      <c r="C2565" s="252"/>
      <c r="D2565" s="248" t="s">
        <v>195</v>
      </c>
      <c r="E2565" s="253" t="s">
        <v>21</v>
      </c>
      <c r="F2565" s="254" t="s">
        <v>3538</v>
      </c>
      <c r="G2565" s="252"/>
      <c r="H2565" s="255">
        <v>9.1470000000000002</v>
      </c>
      <c r="I2565" s="256"/>
      <c r="J2565" s="252"/>
      <c r="K2565" s="252"/>
      <c r="L2565" s="257"/>
      <c r="M2565" s="258"/>
      <c r="N2565" s="259"/>
      <c r="O2565" s="259"/>
      <c r="P2565" s="259"/>
      <c r="Q2565" s="259"/>
      <c r="R2565" s="259"/>
      <c r="S2565" s="259"/>
      <c r="T2565" s="260"/>
      <c r="AT2565" s="261" t="s">
        <v>195</v>
      </c>
      <c r="AU2565" s="261" t="s">
        <v>85</v>
      </c>
      <c r="AV2565" s="12" t="s">
        <v>85</v>
      </c>
      <c r="AW2565" s="12" t="s">
        <v>39</v>
      </c>
      <c r="AX2565" s="12" t="s">
        <v>76</v>
      </c>
      <c r="AY2565" s="261" t="s">
        <v>184</v>
      </c>
    </row>
    <row r="2566" s="12" customFormat="1">
      <c r="B2566" s="251"/>
      <c r="C2566" s="252"/>
      <c r="D2566" s="248" t="s">
        <v>195</v>
      </c>
      <c r="E2566" s="253" t="s">
        <v>21</v>
      </c>
      <c r="F2566" s="254" t="s">
        <v>3539</v>
      </c>
      <c r="G2566" s="252"/>
      <c r="H2566" s="255">
        <v>9.734</v>
      </c>
      <c r="I2566" s="256"/>
      <c r="J2566" s="252"/>
      <c r="K2566" s="252"/>
      <c r="L2566" s="257"/>
      <c r="M2566" s="258"/>
      <c r="N2566" s="259"/>
      <c r="O2566" s="259"/>
      <c r="P2566" s="259"/>
      <c r="Q2566" s="259"/>
      <c r="R2566" s="259"/>
      <c r="S2566" s="259"/>
      <c r="T2566" s="260"/>
      <c r="AT2566" s="261" t="s">
        <v>195</v>
      </c>
      <c r="AU2566" s="261" t="s">
        <v>85</v>
      </c>
      <c r="AV2566" s="12" t="s">
        <v>85</v>
      </c>
      <c r="AW2566" s="12" t="s">
        <v>39</v>
      </c>
      <c r="AX2566" s="12" t="s">
        <v>76</v>
      </c>
      <c r="AY2566" s="261" t="s">
        <v>184</v>
      </c>
    </row>
    <row r="2567" s="12" customFormat="1">
      <c r="B2567" s="251"/>
      <c r="C2567" s="252"/>
      <c r="D2567" s="248" t="s">
        <v>195</v>
      </c>
      <c r="E2567" s="253" t="s">
        <v>21</v>
      </c>
      <c r="F2567" s="254" t="s">
        <v>3540</v>
      </c>
      <c r="G2567" s="252"/>
      <c r="H2567" s="255">
        <v>9.0380000000000003</v>
      </c>
      <c r="I2567" s="256"/>
      <c r="J2567" s="252"/>
      <c r="K2567" s="252"/>
      <c r="L2567" s="257"/>
      <c r="M2567" s="258"/>
      <c r="N2567" s="259"/>
      <c r="O2567" s="259"/>
      <c r="P2567" s="259"/>
      <c r="Q2567" s="259"/>
      <c r="R2567" s="259"/>
      <c r="S2567" s="259"/>
      <c r="T2567" s="260"/>
      <c r="AT2567" s="261" t="s">
        <v>195</v>
      </c>
      <c r="AU2567" s="261" t="s">
        <v>85</v>
      </c>
      <c r="AV2567" s="12" t="s">
        <v>85</v>
      </c>
      <c r="AW2567" s="12" t="s">
        <v>39</v>
      </c>
      <c r="AX2567" s="12" t="s">
        <v>76</v>
      </c>
      <c r="AY2567" s="261" t="s">
        <v>184</v>
      </c>
    </row>
    <row r="2568" s="13" customFormat="1">
      <c r="B2568" s="262"/>
      <c r="C2568" s="263"/>
      <c r="D2568" s="248" t="s">
        <v>195</v>
      </c>
      <c r="E2568" s="264" t="s">
        <v>21</v>
      </c>
      <c r="F2568" s="265" t="s">
        <v>395</v>
      </c>
      <c r="G2568" s="263"/>
      <c r="H2568" s="264" t="s">
        <v>21</v>
      </c>
      <c r="I2568" s="266"/>
      <c r="J2568" s="263"/>
      <c r="K2568" s="263"/>
      <c r="L2568" s="267"/>
      <c r="M2568" s="268"/>
      <c r="N2568" s="269"/>
      <c r="O2568" s="269"/>
      <c r="P2568" s="269"/>
      <c r="Q2568" s="269"/>
      <c r="R2568" s="269"/>
      <c r="S2568" s="269"/>
      <c r="T2568" s="270"/>
      <c r="AT2568" s="271" t="s">
        <v>195</v>
      </c>
      <c r="AU2568" s="271" t="s">
        <v>85</v>
      </c>
      <c r="AV2568" s="13" t="s">
        <v>83</v>
      </c>
      <c r="AW2568" s="13" t="s">
        <v>39</v>
      </c>
      <c r="AX2568" s="13" t="s">
        <v>76</v>
      </c>
      <c r="AY2568" s="271" t="s">
        <v>184</v>
      </c>
    </row>
    <row r="2569" s="12" customFormat="1">
      <c r="B2569" s="251"/>
      <c r="C2569" s="252"/>
      <c r="D2569" s="248" t="s">
        <v>195</v>
      </c>
      <c r="E2569" s="253" t="s">
        <v>21</v>
      </c>
      <c r="F2569" s="254" t="s">
        <v>3541</v>
      </c>
      <c r="G2569" s="252"/>
      <c r="H2569" s="255">
        <v>15.061</v>
      </c>
      <c r="I2569" s="256"/>
      <c r="J2569" s="252"/>
      <c r="K2569" s="252"/>
      <c r="L2569" s="257"/>
      <c r="M2569" s="258"/>
      <c r="N2569" s="259"/>
      <c r="O2569" s="259"/>
      <c r="P2569" s="259"/>
      <c r="Q2569" s="259"/>
      <c r="R2569" s="259"/>
      <c r="S2569" s="259"/>
      <c r="T2569" s="260"/>
      <c r="AT2569" s="261" t="s">
        <v>195</v>
      </c>
      <c r="AU2569" s="261" t="s">
        <v>85</v>
      </c>
      <c r="AV2569" s="12" t="s">
        <v>85</v>
      </c>
      <c r="AW2569" s="12" t="s">
        <v>39</v>
      </c>
      <c r="AX2569" s="12" t="s">
        <v>76</v>
      </c>
      <c r="AY2569" s="261" t="s">
        <v>184</v>
      </c>
    </row>
    <row r="2570" s="13" customFormat="1">
      <c r="B2570" s="262"/>
      <c r="C2570" s="263"/>
      <c r="D2570" s="248" t="s">
        <v>195</v>
      </c>
      <c r="E2570" s="264" t="s">
        <v>21</v>
      </c>
      <c r="F2570" s="265" t="s">
        <v>1781</v>
      </c>
      <c r="G2570" s="263"/>
      <c r="H2570" s="264" t="s">
        <v>21</v>
      </c>
      <c r="I2570" s="266"/>
      <c r="J2570" s="263"/>
      <c r="K2570" s="263"/>
      <c r="L2570" s="267"/>
      <c r="M2570" s="268"/>
      <c r="N2570" s="269"/>
      <c r="O2570" s="269"/>
      <c r="P2570" s="269"/>
      <c r="Q2570" s="269"/>
      <c r="R2570" s="269"/>
      <c r="S2570" s="269"/>
      <c r="T2570" s="270"/>
      <c r="AT2570" s="271" t="s">
        <v>195</v>
      </c>
      <c r="AU2570" s="271" t="s">
        <v>85</v>
      </c>
      <c r="AV2570" s="13" t="s">
        <v>83</v>
      </c>
      <c r="AW2570" s="13" t="s">
        <v>39</v>
      </c>
      <c r="AX2570" s="13" t="s">
        <v>76</v>
      </c>
      <c r="AY2570" s="271" t="s">
        <v>184</v>
      </c>
    </row>
    <row r="2571" s="12" customFormat="1">
      <c r="B2571" s="251"/>
      <c r="C2571" s="252"/>
      <c r="D2571" s="248" t="s">
        <v>195</v>
      </c>
      <c r="E2571" s="253" t="s">
        <v>21</v>
      </c>
      <c r="F2571" s="254" t="s">
        <v>3542</v>
      </c>
      <c r="G2571" s="252"/>
      <c r="H2571" s="255">
        <v>17.021000000000001</v>
      </c>
      <c r="I2571" s="256"/>
      <c r="J2571" s="252"/>
      <c r="K2571" s="252"/>
      <c r="L2571" s="257"/>
      <c r="M2571" s="258"/>
      <c r="N2571" s="259"/>
      <c r="O2571" s="259"/>
      <c r="P2571" s="259"/>
      <c r="Q2571" s="259"/>
      <c r="R2571" s="259"/>
      <c r="S2571" s="259"/>
      <c r="T2571" s="260"/>
      <c r="AT2571" s="261" t="s">
        <v>195</v>
      </c>
      <c r="AU2571" s="261" t="s">
        <v>85</v>
      </c>
      <c r="AV2571" s="12" t="s">
        <v>85</v>
      </c>
      <c r="AW2571" s="12" t="s">
        <v>39</v>
      </c>
      <c r="AX2571" s="12" t="s">
        <v>76</v>
      </c>
      <c r="AY2571" s="261" t="s">
        <v>184</v>
      </c>
    </row>
    <row r="2572" s="14" customFormat="1">
      <c r="B2572" s="272"/>
      <c r="C2572" s="273"/>
      <c r="D2572" s="248" t="s">
        <v>195</v>
      </c>
      <c r="E2572" s="274" t="s">
        <v>21</v>
      </c>
      <c r="F2572" s="275" t="s">
        <v>211</v>
      </c>
      <c r="G2572" s="273"/>
      <c r="H2572" s="276">
        <v>130.28700000000001</v>
      </c>
      <c r="I2572" s="277"/>
      <c r="J2572" s="273"/>
      <c r="K2572" s="273"/>
      <c r="L2572" s="278"/>
      <c r="M2572" s="279"/>
      <c r="N2572" s="280"/>
      <c r="O2572" s="280"/>
      <c r="P2572" s="280"/>
      <c r="Q2572" s="280"/>
      <c r="R2572" s="280"/>
      <c r="S2572" s="280"/>
      <c r="T2572" s="281"/>
      <c r="AT2572" s="282" t="s">
        <v>195</v>
      </c>
      <c r="AU2572" s="282" t="s">
        <v>85</v>
      </c>
      <c r="AV2572" s="14" t="s">
        <v>191</v>
      </c>
      <c r="AW2572" s="14" t="s">
        <v>39</v>
      </c>
      <c r="AX2572" s="14" t="s">
        <v>83</v>
      </c>
      <c r="AY2572" s="282" t="s">
        <v>184</v>
      </c>
    </row>
    <row r="2573" s="1" customFormat="1" ht="25.5" customHeight="1">
      <c r="B2573" s="47"/>
      <c r="C2573" s="283" t="s">
        <v>3543</v>
      </c>
      <c r="D2573" s="283" t="s">
        <v>303</v>
      </c>
      <c r="E2573" s="284" t="s">
        <v>3544</v>
      </c>
      <c r="F2573" s="285" t="s">
        <v>3545</v>
      </c>
      <c r="G2573" s="286" t="s">
        <v>315</v>
      </c>
      <c r="H2573" s="287">
        <v>143.316</v>
      </c>
      <c r="I2573" s="288"/>
      <c r="J2573" s="289">
        <f>ROUND(I2573*H2573,2)</f>
        <v>0</v>
      </c>
      <c r="K2573" s="285" t="s">
        <v>21</v>
      </c>
      <c r="L2573" s="290"/>
      <c r="M2573" s="291" t="s">
        <v>21</v>
      </c>
      <c r="N2573" s="292" t="s">
        <v>47</v>
      </c>
      <c r="O2573" s="48"/>
      <c r="P2573" s="245">
        <f>O2573*H2573</f>
        <v>0</v>
      </c>
      <c r="Q2573" s="245">
        <v>0.0097999999999999997</v>
      </c>
      <c r="R2573" s="245">
        <f>Q2573*H2573</f>
        <v>1.4044968</v>
      </c>
      <c r="S2573" s="245">
        <v>0</v>
      </c>
      <c r="T2573" s="246">
        <f>S2573*H2573</f>
        <v>0</v>
      </c>
      <c r="AR2573" s="25" t="s">
        <v>386</v>
      </c>
      <c r="AT2573" s="25" t="s">
        <v>303</v>
      </c>
      <c r="AU2573" s="25" t="s">
        <v>85</v>
      </c>
      <c r="AY2573" s="25" t="s">
        <v>184</v>
      </c>
      <c r="BE2573" s="247">
        <f>IF(N2573="základní",J2573,0)</f>
        <v>0</v>
      </c>
      <c r="BF2573" s="247">
        <f>IF(N2573="snížená",J2573,0)</f>
        <v>0</v>
      </c>
      <c r="BG2573" s="247">
        <f>IF(N2573="zákl. přenesená",J2573,0)</f>
        <v>0</v>
      </c>
      <c r="BH2573" s="247">
        <f>IF(N2573="sníž. přenesená",J2573,0)</f>
        <v>0</v>
      </c>
      <c r="BI2573" s="247">
        <f>IF(N2573="nulová",J2573,0)</f>
        <v>0</v>
      </c>
      <c r="BJ2573" s="25" t="s">
        <v>83</v>
      </c>
      <c r="BK2573" s="247">
        <f>ROUND(I2573*H2573,2)</f>
        <v>0</v>
      </c>
      <c r="BL2573" s="25" t="s">
        <v>284</v>
      </c>
      <c r="BM2573" s="25" t="s">
        <v>3546</v>
      </c>
    </row>
    <row r="2574" s="12" customFormat="1">
      <c r="B2574" s="251"/>
      <c r="C2574" s="252"/>
      <c r="D2574" s="248" t="s">
        <v>195</v>
      </c>
      <c r="E2574" s="253" t="s">
        <v>21</v>
      </c>
      <c r="F2574" s="254" t="s">
        <v>3547</v>
      </c>
      <c r="G2574" s="252"/>
      <c r="H2574" s="255">
        <v>143.316</v>
      </c>
      <c r="I2574" s="256"/>
      <c r="J2574" s="252"/>
      <c r="K2574" s="252"/>
      <c r="L2574" s="257"/>
      <c r="M2574" s="258"/>
      <c r="N2574" s="259"/>
      <c r="O2574" s="259"/>
      <c r="P2574" s="259"/>
      <c r="Q2574" s="259"/>
      <c r="R2574" s="259"/>
      <c r="S2574" s="259"/>
      <c r="T2574" s="260"/>
      <c r="AT2574" s="261" t="s">
        <v>195</v>
      </c>
      <c r="AU2574" s="261" t="s">
        <v>85</v>
      </c>
      <c r="AV2574" s="12" t="s">
        <v>85</v>
      </c>
      <c r="AW2574" s="12" t="s">
        <v>39</v>
      </c>
      <c r="AX2574" s="12" t="s">
        <v>83</v>
      </c>
      <c r="AY2574" s="261" t="s">
        <v>184</v>
      </c>
    </row>
    <row r="2575" s="1" customFormat="1" ht="25.5" customHeight="1">
      <c r="B2575" s="47"/>
      <c r="C2575" s="236" t="s">
        <v>3548</v>
      </c>
      <c r="D2575" s="236" t="s">
        <v>186</v>
      </c>
      <c r="E2575" s="237" t="s">
        <v>3549</v>
      </c>
      <c r="F2575" s="238" t="s">
        <v>3550</v>
      </c>
      <c r="G2575" s="239" t="s">
        <v>315</v>
      </c>
      <c r="H2575" s="240">
        <v>66.477000000000004</v>
      </c>
      <c r="I2575" s="241"/>
      <c r="J2575" s="242">
        <f>ROUND(I2575*H2575,2)</f>
        <v>0</v>
      </c>
      <c r="K2575" s="238" t="s">
        <v>190</v>
      </c>
      <c r="L2575" s="73"/>
      <c r="M2575" s="243" t="s">
        <v>21</v>
      </c>
      <c r="N2575" s="244" t="s">
        <v>47</v>
      </c>
      <c r="O2575" s="48"/>
      <c r="P2575" s="245">
        <f>O2575*H2575</f>
        <v>0</v>
      </c>
      <c r="Q2575" s="245">
        <v>0</v>
      </c>
      <c r="R2575" s="245">
        <f>Q2575*H2575</f>
        <v>0</v>
      </c>
      <c r="S2575" s="245">
        <v>0</v>
      </c>
      <c r="T2575" s="246">
        <f>S2575*H2575</f>
        <v>0</v>
      </c>
      <c r="AR2575" s="25" t="s">
        <v>284</v>
      </c>
      <c r="AT2575" s="25" t="s">
        <v>186</v>
      </c>
      <c r="AU2575" s="25" t="s">
        <v>85</v>
      </c>
      <c r="AY2575" s="25" t="s">
        <v>184</v>
      </c>
      <c r="BE2575" s="247">
        <f>IF(N2575="základní",J2575,0)</f>
        <v>0</v>
      </c>
      <c r="BF2575" s="247">
        <f>IF(N2575="snížená",J2575,0)</f>
        <v>0</v>
      </c>
      <c r="BG2575" s="247">
        <f>IF(N2575="zákl. přenesená",J2575,0)</f>
        <v>0</v>
      </c>
      <c r="BH2575" s="247">
        <f>IF(N2575="sníž. přenesená",J2575,0)</f>
        <v>0</v>
      </c>
      <c r="BI2575" s="247">
        <f>IF(N2575="nulová",J2575,0)</f>
        <v>0</v>
      </c>
      <c r="BJ2575" s="25" t="s">
        <v>83</v>
      </c>
      <c r="BK2575" s="247">
        <f>ROUND(I2575*H2575,2)</f>
        <v>0</v>
      </c>
      <c r="BL2575" s="25" t="s">
        <v>284</v>
      </c>
      <c r="BM2575" s="25" t="s">
        <v>3551</v>
      </c>
    </row>
    <row r="2576" s="13" customFormat="1">
      <c r="B2576" s="262"/>
      <c r="C2576" s="263"/>
      <c r="D2576" s="248" t="s">
        <v>195</v>
      </c>
      <c r="E2576" s="264" t="s">
        <v>21</v>
      </c>
      <c r="F2576" s="265" t="s">
        <v>209</v>
      </c>
      <c r="G2576" s="263"/>
      <c r="H2576" s="264" t="s">
        <v>21</v>
      </c>
      <c r="I2576" s="266"/>
      <c r="J2576" s="263"/>
      <c r="K2576" s="263"/>
      <c r="L2576" s="267"/>
      <c r="M2576" s="268"/>
      <c r="N2576" s="269"/>
      <c r="O2576" s="269"/>
      <c r="P2576" s="269"/>
      <c r="Q2576" s="269"/>
      <c r="R2576" s="269"/>
      <c r="S2576" s="269"/>
      <c r="T2576" s="270"/>
      <c r="AT2576" s="271" t="s">
        <v>195</v>
      </c>
      <c r="AU2576" s="271" t="s">
        <v>85</v>
      </c>
      <c r="AV2576" s="13" t="s">
        <v>83</v>
      </c>
      <c r="AW2576" s="13" t="s">
        <v>39</v>
      </c>
      <c r="AX2576" s="13" t="s">
        <v>76</v>
      </c>
      <c r="AY2576" s="271" t="s">
        <v>184</v>
      </c>
    </row>
    <row r="2577" s="12" customFormat="1">
      <c r="B2577" s="251"/>
      <c r="C2577" s="252"/>
      <c r="D2577" s="248" t="s">
        <v>195</v>
      </c>
      <c r="E2577" s="253" t="s">
        <v>21</v>
      </c>
      <c r="F2577" s="254" t="s">
        <v>3530</v>
      </c>
      <c r="G2577" s="252"/>
      <c r="H2577" s="255">
        <v>1.0800000000000001</v>
      </c>
      <c r="I2577" s="256"/>
      <c r="J2577" s="252"/>
      <c r="K2577" s="252"/>
      <c r="L2577" s="257"/>
      <c r="M2577" s="258"/>
      <c r="N2577" s="259"/>
      <c r="O2577" s="259"/>
      <c r="P2577" s="259"/>
      <c r="Q2577" s="259"/>
      <c r="R2577" s="259"/>
      <c r="S2577" s="259"/>
      <c r="T2577" s="260"/>
      <c r="AT2577" s="261" t="s">
        <v>195</v>
      </c>
      <c r="AU2577" s="261" t="s">
        <v>85</v>
      </c>
      <c r="AV2577" s="12" t="s">
        <v>85</v>
      </c>
      <c r="AW2577" s="12" t="s">
        <v>39</v>
      </c>
      <c r="AX2577" s="12" t="s">
        <v>76</v>
      </c>
      <c r="AY2577" s="261" t="s">
        <v>184</v>
      </c>
    </row>
    <row r="2578" s="12" customFormat="1">
      <c r="B2578" s="251"/>
      <c r="C2578" s="252"/>
      <c r="D2578" s="248" t="s">
        <v>195</v>
      </c>
      <c r="E2578" s="253" t="s">
        <v>21</v>
      </c>
      <c r="F2578" s="254" t="s">
        <v>3532</v>
      </c>
      <c r="G2578" s="252"/>
      <c r="H2578" s="255">
        <v>9.8420000000000005</v>
      </c>
      <c r="I2578" s="256"/>
      <c r="J2578" s="252"/>
      <c r="K2578" s="252"/>
      <c r="L2578" s="257"/>
      <c r="M2578" s="258"/>
      <c r="N2578" s="259"/>
      <c r="O2578" s="259"/>
      <c r="P2578" s="259"/>
      <c r="Q2578" s="259"/>
      <c r="R2578" s="259"/>
      <c r="S2578" s="259"/>
      <c r="T2578" s="260"/>
      <c r="AT2578" s="261" t="s">
        <v>195</v>
      </c>
      <c r="AU2578" s="261" t="s">
        <v>85</v>
      </c>
      <c r="AV2578" s="12" t="s">
        <v>85</v>
      </c>
      <c r="AW2578" s="12" t="s">
        <v>39</v>
      </c>
      <c r="AX2578" s="12" t="s">
        <v>76</v>
      </c>
      <c r="AY2578" s="261" t="s">
        <v>184</v>
      </c>
    </row>
    <row r="2579" s="12" customFormat="1">
      <c r="B2579" s="251"/>
      <c r="C2579" s="252"/>
      <c r="D2579" s="248" t="s">
        <v>195</v>
      </c>
      <c r="E2579" s="253" t="s">
        <v>21</v>
      </c>
      <c r="F2579" s="254" t="s">
        <v>3533</v>
      </c>
      <c r="G2579" s="252"/>
      <c r="H2579" s="255">
        <v>9.1210000000000004</v>
      </c>
      <c r="I2579" s="256"/>
      <c r="J2579" s="252"/>
      <c r="K2579" s="252"/>
      <c r="L2579" s="257"/>
      <c r="M2579" s="258"/>
      <c r="N2579" s="259"/>
      <c r="O2579" s="259"/>
      <c r="P2579" s="259"/>
      <c r="Q2579" s="259"/>
      <c r="R2579" s="259"/>
      <c r="S2579" s="259"/>
      <c r="T2579" s="260"/>
      <c r="AT2579" s="261" t="s">
        <v>195</v>
      </c>
      <c r="AU2579" s="261" t="s">
        <v>85</v>
      </c>
      <c r="AV2579" s="12" t="s">
        <v>85</v>
      </c>
      <c r="AW2579" s="12" t="s">
        <v>39</v>
      </c>
      <c r="AX2579" s="12" t="s">
        <v>76</v>
      </c>
      <c r="AY2579" s="261" t="s">
        <v>184</v>
      </c>
    </row>
    <row r="2580" s="12" customFormat="1">
      <c r="B2580" s="251"/>
      <c r="C2580" s="252"/>
      <c r="D2580" s="248" t="s">
        <v>195</v>
      </c>
      <c r="E2580" s="253" t="s">
        <v>21</v>
      </c>
      <c r="F2580" s="254" t="s">
        <v>3535</v>
      </c>
      <c r="G2580" s="252"/>
      <c r="H2580" s="255">
        <v>7.6379999999999999</v>
      </c>
      <c r="I2580" s="256"/>
      <c r="J2580" s="252"/>
      <c r="K2580" s="252"/>
      <c r="L2580" s="257"/>
      <c r="M2580" s="258"/>
      <c r="N2580" s="259"/>
      <c r="O2580" s="259"/>
      <c r="P2580" s="259"/>
      <c r="Q2580" s="259"/>
      <c r="R2580" s="259"/>
      <c r="S2580" s="259"/>
      <c r="T2580" s="260"/>
      <c r="AT2580" s="261" t="s">
        <v>195</v>
      </c>
      <c r="AU2580" s="261" t="s">
        <v>85</v>
      </c>
      <c r="AV2580" s="12" t="s">
        <v>85</v>
      </c>
      <c r="AW2580" s="12" t="s">
        <v>39</v>
      </c>
      <c r="AX2580" s="12" t="s">
        <v>76</v>
      </c>
      <c r="AY2580" s="261" t="s">
        <v>184</v>
      </c>
    </row>
    <row r="2581" s="13" customFormat="1">
      <c r="B2581" s="262"/>
      <c r="C2581" s="263"/>
      <c r="D2581" s="248" t="s">
        <v>195</v>
      </c>
      <c r="E2581" s="264" t="s">
        <v>21</v>
      </c>
      <c r="F2581" s="265" t="s">
        <v>409</v>
      </c>
      <c r="G2581" s="263"/>
      <c r="H2581" s="264" t="s">
        <v>21</v>
      </c>
      <c r="I2581" s="266"/>
      <c r="J2581" s="263"/>
      <c r="K2581" s="263"/>
      <c r="L2581" s="267"/>
      <c r="M2581" s="268"/>
      <c r="N2581" s="269"/>
      <c r="O2581" s="269"/>
      <c r="P2581" s="269"/>
      <c r="Q2581" s="269"/>
      <c r="R2581" s="269"/>
      <c r="S2581" s="269"/>
      <c r="T2581" s="270"/>
      <c r="AT2581" s="271" t="s">
        <v>195</v>
      </c>
      <c r="AU2581" s="271" t="s">
        <v>85</v>
      </c>
      <c r="AV2581" s="13" t="s">
        <v>83</v>
      </c>
      <c r="AW2581" s="13" t="s">
        <v>39</v>
      </c>
      <c r="AX2581" s="13" t="s">
        <v>76</v>
      </c>
      <c r="AY2581" s="271" t="s">
        <v>184</v>
      </c>
    </row>
    <row r="2582" s="12" customFormat="1">
      <c r="B2582" s="251"/>
      <c r="C2582" s="252"/>
      <c r="D2582" s="248" t="s">
        <v>195</v>
      </c>
      <c r="E2582" s="253" t="s">
        <v>21</v>
      </c>
      <c r="F2582" s="254" t="s">
        <v>3536</v>
      </c>
      <c r="G2582" s="252"/>
      <c r="H2582" s="255">
        <v>1.0800000000000001</v>
      </c>
      <c r="I2582" s="256"/>
      <c r="J2582" s="252"/>
      <c r="K2582" s="252"/>
      <c r="L2582" s="257"/>
      <c r="M2582" s="258"/>
      <c r="N2582" s="259"/>
      <c r="O2582" s="259"/>
      <c r="P2582" s="259"/>
      <c r="Q2582" s="259"/>
      <c r="R2582" s="259"/>
      <c r="S2582" s="259"/>
      <c r="T2582" s="260"/>
      <c r="AT2582" s="261" t="s">
        <v>195</v>
      </c>
      <c r="AU2582" s="261" t="s">
        <v>85</v>
      </c>
      <c r="AV2582" s="12" t="s">
        <v>85</v>
      </c>
      <c r="AW2582" s="12" t="s">
        <v>39</v>
      </c>
      <c r="AX2582" s="12" t="s">
        <v>76</v>
      </c>
      <c r="AY2582" s="261" t="s">
        <v>184</v>
      </c>
    </row>
    <row r="2583" s="12" customFormat="1">
      <c r="B2583" s="251"/>
      <c r="C2583" s="252"/>
      <c r="D2583" s="248" t="s">
        <v>195</v>
      </c>
      <c r="E2583" s="253" t="s">
        <v>21</v>
      </c>
      <c r="F2583" s="254" t="s">
        <v>3537</v>
      </c>
      <c r="G2583" s="252"/>
      <c r="H2583" s="255">
        <v>9.7970000000000006</v>
      </c>
      <c r="I2583" s="256"/>
      <c r="J2583" s="252"/>
      <c r="K2583" s="252"/>
      <c r="L2583" s="257"/>
      <c r="M2583" s="258"/>
      <c r="N2583" s="259"/>
      <c r="O2583" s="259"/>
      <c r="P2583" s="259"/>
      <c r="Q2583" s="259"/>
      <c r="R2583" s="259"/>
      <c r="S2583" s="259"/>
      <c r="T2583" s="260"/>
      <c r="AT2583" s="261" t="s">
        <v>195</v>
      </c>
      <c r="AU2583" s="261" t="s">
        <v>85</v>
      </c>
      <c r="AV2583" s="12" t="s">
        <v>85</v>
      </c>
      <c r="AW2583" s="12" t="s">
        <v>39</v>
      </c>
      <c r="AX2583" s="12" t="s">
        <v>76</v>
      </c>
      <c r="AY2583" s="261" t="s">
        <v>184</v>
      </c>
    </row>
    <row r="2584" s="12" customFormat="1">
      <c r="B2584" s="251"/>
      <c r="C2584" s="252"/>
      <c r="D2584" s="248" t="s">
        <v>195</v>
      </c>
      <c r="E2584" s="253" t="s">
        <v>21</v>
      </c>
      <c r="F2584" s="254" t="s">
        <v>3538</v>
      </c>
      <c r="G2584" s="252"/>
      <c r="H2584" s="255">
        <v>9.1470000000000002</v>
      </c>
      <c r="I2584" s="256"/>
      <c r="J2584" s="252"/>
      <c r="K2584" s="252"/>
      <c r="L2584" s="257"/>
      <c r="M2584" s="258"/>
      <c r="N2584" s="259"/>
      <c r="O2584" s="259"/>
      <c r="P2584" s="259"/>
      <c r="Q2584" s="259"/>
      <c r="R2584" s="259"/>
      <c r="S2584" s="259"/>
      <c r="T2584" s="260"/>
      <c r="AT2584" s="261" t="s">
        <v>195</v>
      </c>
      <c r="AU2584" s="261" t="s">
        <v>85</v>
      </c>
      <c r="AV2584" s="12" t="s">
        <v>85</v>
      </c>
      <c r="AW2584" s="12" t="s">
        <v>39</v>
      </c>
      <c r="AX2584" s="12" t="s">
        <v>76</v>
      </c>
      <c r="AY2584" s="261" t="s">
        <v>184</v>
      </c>
    </row>
    <row r="2585" s="12" customFormat="1">
      <c r="B2585" s="251"/>
      <c r="C2585" s="252"/>
      <c r="D2585" s="248" t="s">
        <v>195</v>
      </c>
      <c r="E2585" s="253" t="s">
        <v>21</v>
      </c>
      <c r="F2585" s="254" t="s">
        <v>3539</v>
      </c>
      <c r="G2585" s="252"/>
      <c r="H2585" s="255">
        <v>9.734</v>
      </c>
      <c r="I2585" s="256"/>
      <c r="J2585" s="252"/>
      <c r="K2585" s="252"/>
      <c r="L2585" s="257"/>
      <c r="M2585" s="258"/>
      <c r="N2585" s="259"/>
      <c r="O2585" s="259"/>
      <c r="P2585" s="259"/>
      <c r="Q2585" s="259"/>
      <c r="R2585" s="259"/>
      <c r="S2585" s="259"/>
      <c r="T2585" s="260"/>
      <c r="AT2585" s="261" t="s">
        <v>195</v>
      </c>
      <c r="AU2585" s="261" t="s">
        <v>85</v>
      </c>
      <c r="AV2585" s="12" t="s">
        <v>85</v>
      </c>
      <c r="AW2585" s="12" t="s">
        <v>39</v>
      </c>
      <c r="AX2585" s="12" t="s">
        <v>76</v>
      </c>
      <c r="AY2585" s="261" t="s">
        <v>184</v>
      </c>
    </row>
    <row r="2586" s="12" customFormat="1">
      <c r="B2586" s="251"/>
      <c r="C2586" s="252"/>
      <c r="D2586" s="248" t="s">
        <v>195</v>
      </c>
      <c r="E2586" s="253" t="s">
        <v>21</v>
      </c>
      <c r="F2586" s="254" t="s">
        <v>3540</v>
      </c>
      <c r="G2586" s="252"/>
      <c r="H2586" s="255">
        <v>9.0380000000000003</v>
      </c>
      <c r="I2586" s="256"/>
      <c r="J2586" s="252"/>
      <c r="K2586" s="252"/>
      <c r="L2586" s="257"/>
      <c r="M2586" s="258"/>
      <c r="N2586" s="259"/>
      <c r="O2586" s="259"/>
      <c r="P2586" s="259"/>
      <c r="Q2586" s="259"/>
      <c r="R2586" s="259"/>
      <c r="S2586" s="259"/>
      <c r="T2586" s="260"/>
      <c r="AT2586" s="261" t="s">
        <v>195</v>
      </c>
      <c r="AU2586" s="261" t="s">
        <v>85</v>
      </c>
      <c r="AV2586" s="12" t="s">
        <v>85</v>
      </c>
      <c r="AW2586" s="12" t="s">
        <v>39</v>
      </c>
      <c r="AX2586" s="12" t="s">
        <v>76</v>
      </c>
      <c r="AY2586" s="261" t="s">
        <v>184</v>
      </c>
    </row>
    <row r="2587" s="13" customFormat="1">
      <c r="B2587" s="262"/>
      <c r="C2587" s="263"/>
      <c r="D2587" s="248" t="s">
        <v>195</v>
      </c>
      <c r="E2587" s="264" t="s">
        <v>21</v>
      </c>
      <c r="F2587" s="265" t="s">
        <v>395</v>
      </c>
      <c r="G2587" s="263"/>
      <c r="H2587" s="264" t="s">
        <v>21</v>
      </c>
      <c r="I2587" s="266"/>
      <c r="J2587" s="263"/>
      <c r="K2587" s="263"/>
      <c r="L2587" s="267"/>
      <c r="M2587" s="268"/>
      <c r="N2587" s="269"/>
      <c r="O2587" s="269"/>
      <c r="P2587" s="269"/>
      <c r="Q2587" s="269"/>
      <c r="R2587" s="269"/>
      <c r="S2587" s="269"/>
      <c r="T2587" s="270"/>
      <c r="AT2587" s="271" t="s">
        <v>195</v>
      </c>
      <c r="AU2587" s="271" t="s">
        <v>85</v>
      </c>
      <c r="AV2587" s="13" t="s">
        <v>83</v>
      </c>
      <c r="AW2587" s="13" t="s">
        <v>39</v>
      </c>
      <c r="AX2587" s="13" t="s">
        <v>76</v>
      </c>
      <c r="AY2587" s="271" t="s">
        <v>184</v>
      </c>
    </row>
    <row r="2588" s="14" customFormat="1">
      <c r="B2588" s="272"/>
      <c r="C2588" s="273"/>
      <c r="D2588" s="248" t="s">
        <v>195</v>
      </c>
      <c r="E2588" s="274" t="s">
        <v>21</v>
      </c>
      <c r="F2588" s="275" t="s">
        <v>211</v>
      </c>
      <c r="G2588" s="273"/>
      <c r="H2588" s="276">
        <v>66.477000000000004</v>
      </c>
      <c r="I2588" s="277"/>
      <c r="J2588" s="273"/>
      <c r="K2588" s="273"/>
      <c r="L2588" s="278"/>
      <c r="M2588" s="279"/>
      <c r="N2588" s="280"/>
      <c r="O2588" s="280"/>
      <c r="P2588" s="280"/>
      <c r="Q2588" s="280"/>
      <c r="R2588" s="280"/>
      <c r="S2588" s="280"/>
      <c r="T2588" s="281"/>
      <c r="AT2588" s="282" t="s">
        <v>195</v>
      </c>
      <c r="AU2588" s="282" t="s">
        <v>85</v>
      </c>
      <c r="AV2588" s="14" t="s">
        <v>191</v>
      </c>
      <c r="AW2588" s="14" t="s">
        <v>39</v>
      </c>
      <c r="AX2588" s="14" t="s">
        <v>83</v>
      </c>
      <c r="AY2588" s="282" t="s">
        <v>184</v>
      </c>
    </row>
    <row r="2589" s="1" customFormat="1" ht="38.25" customHeight="1">
      <c r="B2589" s="47"/>
      <c r="C2589" s="236" t="s">
        <v>3552</v>
      </c>
      <c r="D2589" s="236" t="s">
        <v>186</v>
      </c>
      <c r="E2589" s="237" t="s">
        <v>3553</v>
      </c>
      <c r="F2589" s="238" t="s">
        <v>3554</v>
      </c>
      <c r="G2589" s="239" t="s">
        <v>189</v>
      </c>
      <c r="H2589" s="240">
        <v>5</v>
      </c>
      <c r="I2589" s="241"/>
      <c r="J2589" s="242">
        <f>ROUND(I2589*H2589,2)</f>
        <v>0</v>
      </c>
      <c r="K2589" s="238" t="s">
        <v>21</v>
      </c>
      <c r="L2589" s="73"/>
      <c r="M2589" s="243" t="s">
        <v>21</v>
      </c>
      <c r="N2589" s="244" t="s">
        <v>47</v>
      </c>
      <c r="O2589" s="48"/>
      <c r="P2589" s="245">
        <f>O2589*H2589</f>
        <v>0</v>
      </c>
      <c r="Q2589" s="245">
        <v>0.015800000000000002</v>
      </c>
      <c r="R2589" s="245">
        <f>Q2589*H2589</f>
        <v>0.079000000000000015</v>
      </c>
      <c r="S2589" s="245">
        <v>0</v>
      </c>
      <c r="T2589" s="246">
        <f>S2589*H2589</f>
        <v>0</v>
      </c>
      <c r="AR2589" s="25" t="s">
        <v>284</v>
      </c>
      <c r="AT2589" s="25" t="s">
        <v>186</v>
      </c>
      <c r="AU2589" s="25" t="s">
        <v>85</v>
      </c>
      <c r="AY2589" s="25" t="s">
        <v>184</v>
      </c>
      <c r="BE2589" s="247">
        <f>IF(N2589="základní",J2589,0)</f>
        <v>0</v>
      </c>
      <c r="BF2589" s="247">
        <f>IF(N2589="snížená",J2589,0)</f>
        <v>0</v>
      </c>
      <c r="BG2589" s="247">
        <f>IF(N2589="zákl. přenesená",J2589,0)</f>
        <v>0</v>
      </c>
      <c r="BH2589" s="247">
        <f>IF(N2589="sníž. přenesená",J2589,0)</f>
        <v>0</v>
      </c>
      <c r="BI2589" s="247">
        <f>IF(N2589="nulová",J2589,0)</f>
        <v>0</v>
      </c>
      <c r="BJ2589" s="25" t="s">
        <v>83</v>
      </c>
      <c r="BK2589" s="247">
        <f>ROUND(I2589*H2589,2)</f>
        <v>0</v>
      </c>
      <c r="BL2589" s="25" t="s">
        <v>284</v>
      </c>
      <c r="BM2589" s="25" t="s">
        <v>3555</v>
      </c>
    </row>
    <row r="2590" s="13" customFormat="1">
      <c r="B2590" s="262"/>
      <c r="C2590" s="263"/>
      <c r="D2590" s="248" t="s">
        <v>195</v>
      </c>
      <c r="E2590" s="264" t="s">
        <v>21</v>
      </c>
      <c r="F2590" s="265" t="s">
        <v>2019</v>
      </c>
      <c r="G2590" s="263"/>
      <c r="H2590" s="264" t="s">
        <v>21</v>
      </c>
      <c r="I2590" s="266"/>
      <c r="J2590" s="263"/>
      <c r="K2590" s="263"/>
      <c r="L2590" s="267"/>
      <c r="M2590" s="268"/>
      <c r="N2590" s="269"/>
      <c r="O2590" s="269"/>
      <c r="P2590" s="269"/>
      <c r="Q2590" s="269"/>
      <c r="R2590" s="269"/>
      <c r="S2590" s="269"/>
      <c r="T2590" s="270"/>
      <c r="AT2590" s="271" t="s">
        <v>195</v>
      </c>
      <c r="AU2590" s="271" t="s">
        <v>85</v>
      </c>
      <c r="AV2590" s="13" t="s">
        <v>83</v>
      </c>
      <c r="AW2590" s="13" t="s">
        <v>39</v>
      </c>
      <c r="AX2590" s="13" t="s">
        <v>76</v>
      </c>
      <c r="AY2590" s="271" t="s">
        <v>184</v>
      </c>
    </row>
    <row r="2591" s="12" customFormat="1">
      <c r="B2591" s="251"/>
      <c r="C2591" s="252"/>
      <c r="D2591" s="248" t="s">
        <v>195</v>
      </c>
      <c r="E2591" s="253" t="s">
        <v>21</v>
      </c>
      <c r="F2591" s="254" t="s">
        <v>3556</v>
      </c>
      <c r="G2591" s="252"/>
      <c r="H2591" s="255">
        <v>2</v>
      </c>
      <c r="I2591" s="256"/>
      <c r="J2591" s="252"/>
      <c r="K2591" s="252"/>
      <c r="L2591" s="257"/>
      <c r="M2591" s="258"/>
      <c r="N2591" s="259"/>
      <c r="O2591" s="259"/>
      <c r="P2591" s="259"/>
      <c r="Q2591" s="259"/>
      <c r="R2591" s="259"/>
      <c r="S2591" s="259"/>
      <c r="T2591" s="260"/>
      <c r="AT2591" s="261" t="s">
        <v>195</v>
      </c>
      <c r="AU2591" s="261" t="s">
        <v>85</v>
      </c>
      <c r="AV2591" s="12" t="s">
        <v>85</v>
      </c>
      <c r="AW2591" s="12" t="s">
        <v>39</v>
      </c>
      <c r="AX2591" s="12" t="s">
        <v>76</v>
      </c>
      <c r="AY2591" s="261" t="s">
        <v>184</v>
      </c>
    </row>
    <row r="2592" s="13" customFormat="1">
      <c r="B2592" s="262"/>
      <c r="C2592" s="263"/>
      <c r="D2592" s="248" t="s">
        <v>195</v>
      </c>
      <c r="E2592" s="264" t="s">
        <v>21</v>
      </c>
      <c r="F2592" s="265" t="s">
        <v>2021</v>
      </c>
      <c r="G2592" s="263"/>
      <c r="H2592" s="264" t="s">
        <v>21</v>
      </c>
      <c r="I2592" s="266"/>
      <c r="J2592" s="263"/>
      <c r="K2592" s="263"/>
      <c r="L2592" s="267"/>
      <c r="M2592" s="268"/>
      <c r="N2592" s="269"/>
      <c r="O2592" s="269"/>
      <c r="P2592" s="269"/>
      <c r="Q2592" s="269"/>
      <c r="R2592" s="269"/>
      <c r="S2592" s="269"/>
      <c r="T2592" s="270"/>
      <c r="AT2592" s="271" t="s">
        <v>195</v>
      </c>
      <c r="AU2592" s="271" t="s">
        <v>85</v>
      </c>
      <c r="AV2592" s="13" t="s">
        <v>83</v>
      </c>
      <c r="AW2592" s="13" t="s">
        <v>39</v>
      </c>
      <c r="AX2592" s="13" t="s">
        <v>76</v>
      </c>
      <c r="AY2592" s="271" t="s">
        <v>184</v>
      </c>
    </row>
    <row r="2593" s="12" customFormat="1">
      <c r="B2593" s="251"/>
      <c r="C2593" s="252"/>
      <c r="D2593" s="248" t="s">
        <v>195</v>
      </c>
      <c r="E2593" s="253" t="s">
        <v>21</v>
      </c>
      <c r="F2593" s="254" t="s">
        <v>3557</v>
      </c>
      <c r="G2593" s="252"/>
      <c r="H2593" s="255">
        <v>2</v>
      </c>
      <c r="I2593" s="256"/>
      <c r="J2593" s="252"/>
      <c r="K2593" s="252"/>
      <c r="L2593" s="257"/>
      <c r="M2593" s="258"/>
      <c r="N2593" s="259"/>
      <c r="O2593" s="259"/>
      <c r="P2593" s="259"/>
      <c r="Q2593" s="259"/>
      <c r="R2593" s="259"/>
      <c r="S2593" s="259"/>
      <c r="T2593" s="260"/>
      <c r="AT2593" s="261" t="s">
        <v>195</v>
      </c>
      <c r="AU2593" s="261" t="s">
        <v>85</v>
      </c>
      <c r="AV2593" s="12" t="s">
        <v>85</v>
      </c>
      <c r="AW2593" s="12" t="s">
        <v>39</v>
      </c>
      <c r="AX2593" s="12" t="s">
        <v>76</v>
      </c>
      <c r="AY2593" s="261" t="s">
        <v>184</v>
      </c>
    </row>
    <row r="2594" s="13" customFormat="1">
      <c r="B2594" s="262"/>
      <c r="C2594" s="263"/>
      <c r="D2594" s="248" t="s">
        <v>195</v>
      </c>
      <c r="E2594" s="264" t="s">
        <v>21</v>
      </c>
      <c r="F2594" s="265" t="s">
        <v>2023</v>
      </c>
      <c r="G2594" s="263"/>
      <c r="H2594" s="264" t="s">
        <v>21</v>
      </c>
      <c r="I2594" s="266"/>
      <c r="J2594" s="263"/>
      <c r="K2594" s="263"/>
      <c r="L2594" s="267"/>
      <c r="M2594" s="268"/>
      <c r="N2594" s="269"/>
      <c r="O2594" s="269"/>
      <c r="P2594" s="269"/>
      <c r="Q2594" s="269"/>
      <c r="R2594" s="269"/>
      <c r="S2594" s="269"/>
      <c r="T2594" s="270"/>
      <c r="AT2594" s="271" t="s">
        <v>195</v>
      </c>
      <c r="AU2594" s="271" t="s">
        <v>85</v>
      </c>
      <c r="AV2594" s="13" t="s">
        <v>83</v>
      </c>
      <c r="AW2594" s="13" t="s">
        <v>39</v>
      </c>
      <c r="AX2594" s="13" t="s">
        <v>76</v>
      </c>
      <c r="AY2594" s="271" t="s">
        <v>184</v>
      </c>
    </row>
    <row r="2595" s="12" customFormat="1">
      <c r="B2595" s="251"/>
      <c r="C2595" s="252"/>
      <c r="D2595" s="248" t="s">
        <v>195</v>
      </c>
      <c r="E2595" s="253" t="s">
        <v>21</v>
      </c>
      <c r="F2595" s="254" t="s">
        <v>3558</v>
      </c>
      <c r="G2595" s="252"/>
      <c r="H2595" s="255">
        <v>1</v>
      </c>
      <c r="I2595" s="256"/>
      <c r="J2595" s="252"/>
      <c r="K2595" s="252"/>
      <c r="L2595" s="257"/>
      <c r="M2595" s="258"/>
      <c r="N2595" s="259"/>
      <c r="O2595" s="259"/>
      <c r="P2595" s="259"/>
      <c r="Q2595" s="259"/>
      <c r="R2595" s="259"/>
      <c r="S2595" s="259"/>
      <c r="T2595" s="260"/>
      <c r="AT2595" s="261" t="s">
        <v>195</v>
      </c>
      <c r="AU2595" s="261" t="s">
        <v>85</v>
      </c>
      <c r="AV2595" s="12" t="s">
        <v>85</v>
      </c>
      <c r="AW2595" s="12" t="s">
        <v>39</v>
      </c>
      <c r="AX2595" s="12" t="s">
        <v>76</v>
      </c>
      <c r="AY2595" s="261" t="s">
        <v>184</v>
      </c>
    </row>
    <row r="2596" s="14" customFormat="1">
      <c r="B2596" s="272"/>
      <c r="C2596" s="273"/>
      <c r="D2596" s="248" t="s">
        <v>195</v>
      </c>
      <c r="E2596" s="274" t="s">
        <v>21</v>
      </c>
      <c r="F2596" s="275" t="s">
        <v>211</v>
      </c>
      <c r="G2596" s="273"/>
      <c r="H2596" s="276">
        <v>5</v>
      </c>
      <c r="I2596" s="277"/>
      <c r="J2596" s="273"/>
      <c r="K2596" s="273"/>
      <c r="L2596" s="278"/>
      <c r="M2596" s="279"/>
      <c r="N2596" s="280"/>
      <c r="O2596" s="280"/>
      <c r="P2596" s="280"/>
      <c r="Q2596" s="280"/>
      <c r="R2596" s="280"/>
      <c r="S2596" s="280"/>
      <c r="T2596" s="281"/>
      <c r="AT2596" s="282" t="s">
        <v>195</v>
      </c>
      <c r="AU2596" s="282" t="s">
        <v>85</v>
      </c>
      <c r="AV2596" s="14" t="s">
        <v>191</v>
      </c>
      <c r="AW2596" s="14" t="s">
        <v>39</v>
      </c>
      <c r="AX2596" s="14" t="s">
        <v>83</v>
      </c>
      <c r="AY2596" s="282" t="s">
        <v>184</v>
      </c>
    </row>
    <row r="2597" s="1" customFormat="1" ht="16.5" customHeight="1">
      <c r="B2597" s="47"/>
      <c r="C2597" s="236" t="s">
        <v>3559</v>
      </c>
      <c r="D2597" s="236" t="s">
        <v>186</v>
      </c>
      <c r="E2597" s="237" t="s">
        <v>3560</v>
      </c>
      <c r="F2597" s="238" t="s">
        <v>3561</v>
      </c>
      <c r="G2597" s="239" t="s">
        <v>315</v>
      </c>
      <c r="H2597" s="240">
        <v>130.28700000000001</v>
      </c>
      <c r="I2597" s="241"/>
      <c r="J2597" s="242">
        <f>ROUND(I2597*H2597,2)</f>
        <v>0</v>
      </c>
      <c r="K2597" s="238" t="s">
        <v>190</v>
      </c>
      <c r="L2597" s="73"/>
      <c r="M2597" s="243" t="s">
        <v>21</v>
      </c>
      <c r="N2597" s="244" t="s">
        <v>47</v>
      </c>
      <c r="O2597" s="48"/>
      <c r="P2597" s="245">
        <f>O2597*H2597</f>
        <v>0</v>
      </c>
      <c r="Q2597" s="245">
        <v>0.00029999999999999997</v>
      </c>
      <c r="R2597" s="245">
        <f>Q2597*H2597</f>
        <v>0.039086099999999999</v>
      </c>
      <c r="S2597" s="245">
        <v>0</v>
      </c>
      <c r="T2597" s="246">
        <f>S2597*H2597</f>
        <v>0</v>
      </c>
      <c r="AR2597" s="25" t="s">
        <v>284</v>
      </c>
      <c r="AT2597" s="25" t="s">
        <v>186</v>
      </c>
      <c r="AU2597" s="25" t="s">
        <v>85</v>
      </c>
      <c r="AY2597" s="25" t="s">
        <v>184</v>
      </c>
      <c r="BE2597" s="247">
        <f>IF(N2597="základní",J2597,0)</f>
        <v>0</v>
      </c>
      <c r="BF2597" s="247">
        <f>IF(N2597="snížená",J2597,0)</f>
        <v>0</v>
      </c>
      <c r="BG2597" s="247">
        <f>IF(N2597="zákl. přenesená",J2597,0)</f>
        <v>0</v>
      </c>
      <c r="BH2597" s="247">
        <f>IF(N2597="sníž. přenesená",J2597,0)</f>
        <v>0</v>
      </c>
      <c r="BI2597" s="247">
        <f>IF(N2597="nulová",J2597,0)</f>
        <v>0</v>
      </c>
      <c r="BJ2597" s="25" t="s">
        <v>83</v>
      </c>
      <c r="BK2597" s="247">
        <f>ROUND(I2597*H2597,2)</f>
        <v>0</v>
      </c>
      <c r="BL2597" s="25" t="s">
        <v>284</v>
      </c>
      <c r="BM2597" s="25" t="s">
        <v>3562</v>
      </c>
    </row>
    <row r="2598" s="1" customFormat="1">
      <c r="B2598" s="47"/>
      <c r="C2598" s="75"/>
      <c r="D2598" s="248" t="s">
        <v>193</v>
      </c>
      <c r="E2598" s="75"/>
      <c r="F2598" s="249" t="s">
        <v>3563</v>
      </c>
      <c r="G2598" s="75"/>
      <c r="H2598" s="75"/>
      <c r="I2598" s="204"/>
      <c r="J2598" s="75"/>
      <c r="K2598" s="75"/>
      <c r="L2598" s="73"/>
      <c r="M2598" s="250"/>
      <c r="N2598" s="48"/>
      <c r="O2598" s="48"/>
      <c r="P2598" s="48"/>
      <c r="Q2598" s="48"/>
      <c r="R2598" s="48"/>
      <c r="S2598" s="48"/>
      <c r="T2598" s="96"/>
      <c r="AT2598" s="25" t="s">
        <v>193</v>
      </c>
      <c r="AU2598" s="25" t="s">
        <v>85</v>
      </c>
    </row>
    <row r="2599" s="1" customFormat="1" ht="38.25" customHeight="1">
      <c r="B2599" s="47"/>
      <c r="C2599" s="236" t="s">
        <v>3564</v>
      </c>
      <c r="D2599" s="236" t="s">
        <v>186</v>
      </c>
      <c r="E2599" s="237" t="s">
        <v>3565</v>
      </c>
      <c r="F2599" s="238" t="s">
        <v>3566</v>
      </c>
      <c r="G2599" s="239" t="s">
        <v>293</v>
      </c>
      <c r="H2599" s="240">
        <v>1.907</v>
      </c>
      <c r="I2599" s="241"/>
      <c r="J2599" s="242">
        <f>ROUND(I2599*H2599,2)</f>
        <v>0</v>
      </c>
      <c r="K2599" s="238" t="s">
        <v>190</v>
      </c>
      <c r="L2599" s="73"/>
      <c r="M2599" s="243" t="s">
        <v>21</v>
      </c>
      <c r="N2599" s="244" t="s">
        <v>47</v>
      </c>
      <c r="O2599" s="48"/>
      <c r="P2599" s="245">
        <f>O2599*H2599</f>
        <v>0</v>
      </c>
      <c r="Q2599" s="245">
        <v>0</v>
      </c>
      <c r="R2599" s="245">
        <f>Q2599*H2599</f>
        <v>0</v>
      </c>
      <c r="S2599" s="245">
        <v>0</v>
      </c>
      <c r="T2599" s="246">
        <f>S2599*H2599</f>
        <v>0</v>
      </c>
      <c r="AR2599" s="25" t="s">
        <v>284</v>
      </c>
      <c r="AT2599" s="25" t="s">
        <v>186</v>
      </c>
      <c r="AU2599" s="25" t="s">
        <v>85</v>
      </c>
      <c r="AY2599" s="25" t="s">
        <v>184</v>
      </c>
      <c r="BE2599" s="247">
        <f>IF(N2599="základní",J2599,0)</f>
        <v>0</v>
      </c>
      <c r="BF2599" s="247">
        <f>IF(N2599="snížená",J2599,0)</f>
        <v>0</v>
      </c>
      <c r="BG2599" s="247">
        <f>IF(N2599="zákl. přenesená",J2599,0)</f>
        <v>0</v>
      </c>
      <c r="BH2599" s="247">
        <f>IF(N2599="sníž. přenesená",J2599,0)</f>
        <v>0</v>
      </c>
      <c r="BI2599" s="247">
        <f>IF(N2599="nulová",J2599,0)</f>
        <v>0</v>
      </c>
      <c r="BJ2599" s="25" t="s">
        <v>83</v>
      </c>
      <c r="BK2599" s="247">
        <f>ROUND(I2599*H2599,2)</f>
        <v>0</v>
      </c>
      <c r="BL2599" s="25" t="s">
        <v>284</v>
      </c>
      <c r="BM2599" s="25" t="s">
        <v>3567</v>
      </c>
    </row>
    <row r="2600" s="1" customFormat="1">
      <c r="B2600" s="47"/>
      <c r="C2600" s="75"/>
      <c r="D2600" s="248" t="s">
        <v>193</v>
      </c>
      <c r="E2600" s="75"/>
      <c r="F2600" s="249" t="s">
        <v>1787</v>
      </c>
      <c r="G2600" s="75"/>
      <c r="H2600" s="75"/>
      <c r="I2600" s="204"/>
      <c r="J2600" s="75"/>
      <c r="K2600" s="75"/>
      <c r="L2600" s="73"/>
      <c r="M2600" s="250"/>
      <c r="N2600" s="48"/>
      <c r="O2600" s="48"/>
      <c r="P2600" s="48"/>
      <c r="Q2600" s="48"/>
      <c r="R2600" s="48"/>
      <c r="S2600" s="48"/>
      <c r="T2600" s="96"/>
      <c r="AT2600" s="25" t="s">
        <v>193</v>
      </c>
      <c r="AU2600" s="25" t="s">
        <v>85</v>
      </c>
    </row>
    <row r="2601" s="11" customFormat="1" ht="29.88" customHeight="1">
      <c r="B2601" s="220"/>
      <c r="C2601" s="221"/>
      <c r="D2601" s="222" t="s">
        <v>75</v>
      </c>
      <c r="E2601" s="234" t="s">
        <v>3568</v>
      </c>
      <c r="F2601" s="234" t="s">
        <v>3569</v>
      </c>
      <c r="G2601" s="221"/>
      <c r="H2601" s="221"/>
      <c r="I2601" s="224"/>
      <c r="J2601" s="235">
        <f>BK2601</f>
        <v>0</v>
      </c>
      <c r="K2601" s="221"/>
      <c r="L2601" s="226"/>
      <c r="M2601" s="227"/>
      <c r="N2601" s="228"/>
      <c r="O2601" s="228"/>
      <c r="P2601" s="229">
        <f>SUM(P2602:P2629)</f>
        <v>0</v>
      </c>
      <c r="Q2601" s="228"/>
      <c r="R2601" s="229">
        <f>SUM(R2602:R2629)</f>
        <v>0.24641616999999999</v>
      </c>
      <c r="S2601" s="228"/>
      <c r="T2601" s="230">
        <f>SUM(T2602:T2629)</f>
        <v>0</v>
      </c>
      <c r="AR2601" s="231" t="s">
        <v>85</v>
      </c>
      <c r="AT2601" s="232" t="s">
        <v>75</v>
      </c>
      <c r="AU2601" s="232" t="s">
        <v>83</v>
      </c>
      <c r="AY2601" s="231" t="s">
        <v>184</v>
      </c>
      <c r="BK2601" s="233">
        <f>SUM(BK2602:BK2629)</f>
        <v>0</v>
      </c>
    </row>
    <row r="2602" s="1" customFormat="1" ht="25.5" customHeight="1">
      <c r="B2602" s="47"/>
      <c r="C2602" s="236" t="s">
        <v>3570</v>
      </c>
      <c r="D2602" s="236" t="s">
        <v>186</v>
      </c>
      <c r="E2602" s="237" t="s">
        <v>3571</v>
      </c>
      <c r="F2602" s="238" t="s">
        <v>3572</v>
      </c>
      <c r="G2602" s="239" t="s">
        <v>315</v>
      </c>
      <c r="H2602" s="240">
        <v>82.649000000000001</v>
      </c>
      <c r="I2602" s="241"/>
      <c r="J2602" s="242">
        <f>ROUND(I2602*H2602,2)</f>
        <v>0</v>
      </c>
      <c r="K2602" s="238" t="s">
        <v>190</v>
      </c>
      <c r="L2602" s="73"/>
      <c r="M2602" s="243" t="s">
        <v>21</v>
      </c>
      <c r="N2602" s="244" t="s">
        <v>47</v>
      </c>
      <c r="O2602" s="48"/>
      <c r="P2602" s="245">
        <f>O2602*H2602</f>
        <v>0</v>
      </c>
      <c r="Q2602" s="245">
        <v>2.0000000000000002E-05</v>
      </c>
      <c r="R2602" s="245">
        <f>Q2602*H2602</f>
        <v>0.0016529800000000001</v>
      </c>
      <c r="S2602" s="245">
        <v>0</v>
      </c>
      <c r="T2602" s="246">
        <f>S2602*H2602</f>
        <v>0</v>
      </c>
      <c r="AR2602" s="25" t="s">
        <v>284</v>
      </c>
      <c r="AT2602" s="25" t="s">
        <v>186</v>
      </c>
      <c r="AU2602" s="25" t="s">
        <v>85</v>
      </c>
      <c r="AY2602" s="25" t="s">
        <v>184</v>
      </c>
      <c r="BE2602" s="247">
        <f>IF(N2602="základní",J2602,0)</f>
        <v>0</v>
      </c>
      <c r="BF2602" s="247">
        <f>IF(N2602="snížená",J2602,0)</f>
        <v>0</v>
      </c>
      <c r="BG2602" s="247">
        <f>IF(N2602="zákl. přenesená",J2602,0)</f>
        <v>0</v>
      </c>
      <c r="BH2602" s="247">
        <f>IF(N2602="sníž. přenesená",J2602,0)</f>
        <v>0</v>
      </c>
      <c r="BI2602" s="247">
        <f>IF(N2602="nulová",J2602,0)</f>
        <v>0</v>
      </c>
      <c r="BJ2602" s="25" t="s">
        <v>83</v>
      </c>
      <c r="BK2602" s="247">
        <f>ROUND(I2602*H2602,2)</f>
        <v>0</v>
      </c>
      <c r="BL2602" s="25" t="s">
        <v>284</v>
      </c>
      <c r="BM2602" s="25" t="s">
        <v>3573</v>
      </c>
    </row>
    <row r="2603" s="12" customFormat="1">
      <c r="B2603" s="251"/>
      <c r="C2603" s="252"/>
      <c r="D2603" s="248" t="s">
        <v>195</v>
      </c>
      <c r="E2603" s="253" t="s">
        <v>21</v>
      </c>
      <c r="F2603" s="254" t="s">
        <v>3574</v>
      </c>
      <c r="G2603" s="252"/>
      <c r="H2603" s="255">
        <v>71.680000000000007</v>
      </c>
      <c r="I2603" s="256"/>
      <c r="J2603" s="252"/>
      <c r="K2603" s="252"/>
      <c r="L2603" s="257"/>
      <c r="M2603" s="258"/>
      <c r="N2603" s="259"/>
      <c r="O2603" s="259"/>
      <c r="P2603" s="259"/>
      <c r="Q2603" s="259"/>
      <c r="R2603" s="259"/>
      <c r="S2603" s="259"/>
      <c r="T2603" s="260"/>
      <c r="AT2603" s="261" t="s">
        <v>195</v>
      </c>
      <c r="AU2603" s="261" t="s">
        <v>85</v>
      </c>
      <c r="AV2603" s="12" t="s">
        <v>85</v>
      </c>
      <c r="AW2603" s="12" t="s">
        <v>39</v>
      </c>
      <c r="AX2603" s="12" t="s">
        <v>76</v>
      </c>
      <c r="AY2603" s="261" t="s">
        <v>184</v>
      </c>
    </row>
    <row r="2604" s="12" customFormat="1">
      <c r="B2604" s="251"/>
      <c r="C2604" s="252"/>
      <c r="D2604" s="248" t="s">
        <v>195</v>
      </c>
      <c r="E2604" s="253" t="s">
        <v>21</v>
      </c>
      <c r="F2604" s="254" t="s">
        <v>3575</v>
      </c>
      <c r="G2604" s="252"/>
      <c r="H2604" s="255">
        <v>10.968999999999999</v>
      </c>
      <c r="I2604" s="256"/>
      <c r="J2604" s="252"/>
      <c r="K2604" s="252"/>
      <c r="L2604" s="257"/>
      <c r="M2604" s="258"/>
      <c r="N2604" s="259"/>
      <c r="O2604" s="259"/>
      <c r="P2604" s="259"/>
      <c r="Q2604" s="259"/>
      <c r="R2604" s="259"/>
      <c r="S2604" s="259"/>
      <c r="T2604" s="260"/>
      <c r="AT2604" s="261" t="s">
        <v>195</v>
      </c>
      <c r="AU2604" s="261" t="s">
        <v>85</v>
      </c>
      <c r="AV2604" s="12" t="s">
        <v>85</v>
      </c>
      <c r="AW2604" s="12" t="s">
        <v>39</v>
      </c>
      <c r="AX2604" s="12" t="s">
        <v>76</v>
      </c>
      <c r="AY2604" s="261" t="s">
        <v>184</v>
      </c>
    </row>
    <row r="2605" s="14" customFormat="1">
      <c r="B2605" s="272"/>
      <c r="C2605" s="273"/>
      <c r="D2605" s="248" t="s">
        <v>195</v>
      </c>
      <c r="E2605" s="274" t="s">
        <v>21</v>
      </c>
      <c r="F2605" s="275" t="s">
        <v>211</v>
      </c>
      <c r="G2605" s="273"/>
      <c r="H2605" s="276">
        <v>82.649000000000001</v>
      </c>
      <c r="I2605" s="277"/>
      <c r="J2605" s="273"/>
      <c r="K2605" s="273"/>
      <c r="L2605" s="278"/>
      <c r="M2605" s="279"/>
      <c r="N2605" s="280"/>
      <c r="O2605" s="280"/>
      <c r="P2605" s="280"/>
      <c r="Q2605" s="280"/>
      <c r="R2605" s="280"/>
      <c r="S2605" s="280"/>
      <c r="T2605" s="281"/>
      <c r="AT2605" s="282" t="s">
        <v>195</v>
      </c>
      <c r="AU2605" s="282" t="s">
        <v>85</v>
      </c>
      <c r="AV2605" s="14" t="s">
        <v>191</v>
      </c>
      <c r="AW2605" s="14" t="s">
        <v>39</v>
      </c>
      <c r="AX2605" s="14" t="s">
        <v>83</v>
      </c>
      <c r="AY2605" s="282" t="s">
        <v>184</v>
      </c>
    </row>
    <row r="2606" s="1" customFormat="1" ht="25.5" customHeight="1">
      <c r="B2606" s="47"/>
      <c r="C2606" s="236" t="s">
        <v>3576</v>
      </c>
      <c r="D2606" s="236" t="s">
        <v>186</v>
      </c>
      <c r="E2606" s="237" t="s">
        <v>3577</v>
      </c>
      <c r="F2606" s="238" t="s">
        <v>3578</v>
      </c>
      <c r="G2606" s="239" t="s">
        <v>315</v>
      </c>
      <c r="H2606" s="240">
        <v>82.649000000000001</v>
      </c>
      <c r="I2606" s="241"/>
      <c r="J2606" s="242">
        <f>ROUND(I2606*H2606,2)</f>
        <v>0</v>
      </c>
      <c r="K2606" s="238" t="s">
        <v>190</v>
      </c>
      <c r="L2606" s="73"/>
      <c r="M2606" s="243" t="s">
        <v>21</v>
      </c>
      <c r="N2606" s="244" t="s">
        <v>47</v>
      </c>
      <c r="O2606" s="48"/>
      <c r="P2606" s="245">
        <f>O2606*H2606</f>
        <v>0</v>
      </c>
      <c r="Q2606" s="245">
        <v>0</v>
      </c>
      <c r="R2606" s="245">
        <f>Q2606*H2606</f>
        <v>0</v>
      </c>
      <c r="S2606" s="245">
        <v>0</v>
      </c>
      <c r="T2606" s="246">
        <f>S2606*H2606</f>
        <v>0</v>
      </c>
      <c r="AR2606" s="25" t="s">
        <v>284</v>
      </c>
      <c r="AT2606" s="25" t="s">
        <v>186</v>
      </c>
      <c r="AU2606" s="25" t="s">
        <v>85</v>
      </c>
      <c r="AY2606" s="25" t="s">
        <v>184</v>
      </c>
      <c r="BE2606" s="247">
        <f>IF(N2606="základní",J2606,0)</f>
        <v>0</v>
      </c>
      <c r="BF2606" s="247">
        <f>IF(N2606="snížená",J2606,0)</f>
        <v>0</v>
      </c>
      <c r="BG2606" s="247">
        <f>IF(N2606="zákl. přenesená",J2606,0)</f>
        <v>0</v>
      </c>
      <c r="BH2606" s="247">
        <f>IF(N2606="sníž. přenesená",J2606,0)</f>
        <v>0</v>
      </c>
      <c r="BI2606" s="247">
        <f>IF(N2606="nulová",J2606,0)</f>
        <v>0</v>
      </c>
      <c r="BJ2606" s="25" t="s">
        <v>83</v>
      </c>
      <c r="BK2606" s="247">
        <f>ROUND(I2606*H2606,2)</f>
        <v>0</v>
      </c>
      <c r="BL2606" s="25" t="s">
        <v>284</v>
      </c>
      <c r="BM2606" s="25" t="s">
        <v>3579</v>
      </c>
    </row>
    <row r="2607" s="1" customFormat="1" ht="51" customHeight="1">
      <c r="B2607" s="47"/>
      <c r="C2607" s="236" t="s">
        <v>3580</v>
      </c>
      <c r="D2607" s="236" t="s">
        <v>186</v>
      </c>
      <c r="E2607" s="237" t="s">
        <v>3581</v>
      </c>
      <c r="F2607" s="238" t="s">
        <v>3582</v>
      </c>
      <c r="G2607" s="239" t="s">
        <v>315</v>
      </c>
      <c r="H2607" s="240">
        <v>82.649000000000001</v>
      </c>
      <c r="I2607" s="241"/>
      <c r="J2607" s="242">
        <f>ROUND(I2607*H2607,2)</f>
        <v>0</v>
      </c>
      <c r="K2607" s="238" t="s">
        <v>21</v>
      </c>
      <c r="L2607" s="73"/>
      <c r="M2607" s="243" t="s">
        <v>21</v>
      </c>
      <c r="N2607" s="244" t="s">
        <v>47</v>
      </c>
      <c r="O2607" s="48"/>
      <c r="P2607" s="245">
        <f>O2607*H2607</f>
        <v>0</v>
      </c>
      <c r="Q2607" s="245">
        <v>0.00036999999999999999</v>
      </c>
      <c r="R2607" s="245">
        <f>Q2607*H2607</f>
        <v>0.030580130000000001</v>
      </c>
      <c r="S2607" s="245">
        <v>0</v>
      </c>
      <c r="T2607" s="246">
        <f>S2607*H2607</f>
        <v>0</v>
      </c>
      <c r="AR2607" s="25" t="s">
        <v>284</v>
      </c>
      <c r="AT2607" s="25" t="s">
        <v>186</v>
      </c>
      <c r="AU2607" s="25" t="s">
        <v>85</v>
      </c>
      <c r="AY2607" s="25" t="s">
        <v>184</v>
      </c>
      <c r="BE2607" s="247">
        <f>IF(N2607="základní",J2607,0)</f>
        <v>0</v>
      </c>
      <c r="BF2607" s="247">
        <f>IF(N2607="snížená",J2607,0)</f>
        <v>0</v>
      </c>
      <c r="BG2607" s="247">
        <f>IF(N2607="zákl. přenesená",J2607,0)</f>
        <v>0</v>
      </c>
      <c r="BH2607" s="247">
        <f>IF(N2607="sníž. přenesená",J2607,0)</f>
        <v>0</v>
      </c>
      <c r="BI2607" s="247">
        <f>IF(N2607="nulová",J2607,0)</f>
        <v>0</v>
      </c>
      <c r="BJ2607" s="25" t="s">
        <v>83</v>
      </c>
      <c r="BK2607" s="247">
        <f>ROUND(I2607*H2607,2)</f>
        <v>0</v>
      </c>
      <c r="BL2607" s="25" t="s">
        <v>284</v>
      </c>
      <c r="BM2607" s="25" t="s">
        <v>3583</v>
      </c>
    </row>
    <row r="2608" s="1" customFormat="1" ht="16.5" customHeight="1">
      <c r="B2608" s="47"/>
      <c r="C2608" s="236" t="s">
        <v>3584</v>
      </c>
      <c r="D2608" s="236" t="s">
        <v>186</v>
      </c>
      <c r="E2608" s="237" t="s">
        <v>3585</v>
      </c>
      <c r="F2608" s="238" t="s">
        <v>3586</v>
      </c>
      <c r="G2608" s="239" t="s">
        <v>315</v>
      </c>
      <c r="H2608" s="240">
        <v>122.821</v>
      </c>
      <c r="I2608" s="241"/>
      <c r="J2608" s="242">
        <f>ROUND(I2608*H2608,2)</f>
        <v>0</v>
      </c>
      <c r="K2608" s="238" t="s">
        <v>190</v>
      </c>
      <c r="L2608" s="73"/>
      <c r="M2608" s="243" t="s">
        <v>21</v>
      </c>
      <c r="N2608" s="244" t="s">
        <v>47</v>
      </c>
      <c r="O2608" s="48"/>
      <c r="P2608" s="245">
        <f>O2608*H2608</f>
        <v>0</v>
      </c>
      <c r="Q2608" s="245">
        <v>0</v>
      </c>
      <c r="R2608" s="245">
        <f>Q2608*H2608</f>
        <v>0</v>
      </c>
      <c r="S2608" s="245">
        <v>0</v>
      </c>
      <c r="T2608" s="246">
        <f>S2608*H2608</f>
        <v>0</v>
      </c>
      <c r="AR2608" s="25" t="s">
        <v>284</v>
      </c>
      <c r="AT2608" s="25" t="s">
        <v>186</v>
      </c>
      <c r="AU2608" s="25" t="s">
        <v>85</v>
      </c>
      <c r="AY2608" s="25" t="s">
        <v>184</v>
      </c>
      <c r="BE2608" s="247">
        <f>IF(N2608="základní",J2608,0)</f>
        <v>0</v>
      </c>
      <c r="BF2608" s="247">
        <f>IF(N2608="snížená",J2608,0)</f>
        <v>0</v>
      </c>
      <c r="BG2608" s="247">
        <f>IF(N2608="zákl. přenesená",J2608,0)</f>
        <v>0</v>
      </c>
      <c r="BH2608" s="247">
        <f>IF(N2608="sníž. přenesená",J2608,0)</f>
        <v>0</v>
      </c>
      <c r="BI2608" s="247">
        <f>IF(N2608="nulová",J2608,0)</f>
        <v>0</v>
      </c>
      <c r="BJ2608" s="25" t="s">
        <v>83</v>
      </c>
      <c r="BK2608" s="247">
        <f>ROUND(I2608*H2608,2)</f>
        <v>0</v>
      </c>
      <c r="BL2608" s="25" t="s">
        <v>284</v>
      </c>
      <c r="BM2608" s="25" t="s">
        <v>3587</v>
      </c>
    </row>
    <row r="2609" s="12" customFormat="1">
      <c r="B2609" s="251"/>
      <c r="C2609" s="252"/>
      <c r="D2609" s="248" t="s">
        <v>195</v>
      </c>
      <c r="E2609" s="253" t="s">
        <v>21</v>
      </c>
      <c r="F2609" s="254" t="s">
        <v>1601</v>
      </c>
      <c r="G2609" s="252"/>
      <c r="H2609" s="255">
        <v>28.838999999999999</v>
      </c>
      <c r="I2609" s="256"/>
      <c r="J2609" s="252"/>
      <c r="K2609" s="252"/>
      <c r="L2609" s="257"/>
      <c r="M2609" s="258"/>
      <c r="N2609" s="259"/>
      <c r="O2609" s="259"/>
      <c r="P2609" s="259"/>
      <c r="Q2609" s="259"/>
      <c r="R2609" s="259"/>
      <c r="S2609" s="259"/>
      <c r="T2609" s="260"/>
      <c r="AT2609" s="261" t="s">
        <v>195</v>
      </c>
      <c r="AU2609" s="261" t="s">
        <v>85</v>
      </c>
      <c r="AV2609" s="12" t="s">
        <v>85</v>
      </c>
      <c r="AW2609" s="12" t="s">
        <v>39</v>
      </c>
      <c r="AX2609" s="12" t="s">
        <v>76</v>
      </c>
      <c r="AY2609" s="261" t="s">
        <v>184</v>
      </c>
    </row>
    <row r="2610" s="12" customFormat="1">
      <c r="B2610" s="251"/>
      <c r="C2610" s="252"/>
      <c r="D2610" s="248" t="s">
        <v>195</v>
      </c>
      <c r="E2610" s="253" t="s">
        <v>21</v>
      </c>
      <c r="F2610" s="254" t="s">
        <v>1606</v>
      </c>
      <c r="G2610" s="252"/>
      <c r="H2610" s="255">
        <v>49.049999999999997</v>
      </c>
      <c r="I2610" s="256"/>
      <c r="J2610" s="252"/>
      <c r="K2610" s="252"/>
      <c r="L2610" s="257"/>
      <c r="M2610" s="258"/>
      <c r="N2610" s="259"/>
      <c r="O2610" s="259"/>
      <c r="P2610" s="259"/>
      <c r="Q2610" s="259"/>
      <c r="R2610" s="259"/>
      <c r="S2610" s="259"/>
      <c r="T2610" s="260"/>
      <c r="AT2610" s="261" t="s">
        <v>195</v>
      </c>
      <c r="AU2610" s="261" t="s">
        <v>85</v>
      </c>
      <c r="AV2610" s="12" t="s">
        <v>85</v>
      </c>
      <c r="AW2610" s="12" t="s">
        <v>39</v>
      </c>
      <c r="AX2610" s="12" t="s">
        <v>76</v>
      </c>
      <c r="AY2610" s="261" t="s">
        <v>184</v>
      </c>
    </row>
    <row r="2611" s="12" customFormat="1">
      <c r="B2611" s="251"/>
      <c r="C2611" s="252"/>
      <c r="D2611" s="248" t="s">
        <v>195</v>
      </c>
      <c r="E2611" s="253" t="s">
        <v>21</v>
      </c>
      <c r="F2611" s="254" t="s">
        <v>1607</v>
      </c>
      <c r="G2611" s="252"/>
      <c r="H2611" s="255">
        <v>33.692</v>
      </c>
      <c r="I2611" s="256"/>
      <c r="J2611" s="252"/>
      <c r="K2611" s="252"/>
      <c r="L2611" s="257"/>
      <c r="M2611" s="258"/>
      <c r="N2611" s="259"/>
      <c r="O2611" s="259"/>
      <c r="P2611" s="259"/>
      <c r="Q2611" s="259"/>
      <c r="R2611" s="259"/>
      <c r="S2611" s="259"/>
      <c r="T2611" s="260"/>
      <c r="AT2611" s="261" t="s">
        <v>195</v>
      </c>
      <c r="AU2611" s="261" t="s">
        <v>85</v>
      </c>
      <c r="AV2611" s="12" t="s">
        <v>85</v>
      </c>
      <c r="AW2611" s="12" t="s">
        <v>39</v>
      </c>
      <c r="AX2611" s="12" t="s">
        <v>76</v>
      </c>
      <c r="AY2611" s="261" t="s">
        <v>184</v>
      </c>
    </row>
    <row r="2612" s="12" customFormat="1">
      <c r="B2612" s="251"/>
      <c r="C2612" s="252"/>
      <c r="D2612" s="248" t="s">
        <v>195</v>
      </c>
      <c r="E2612" s="253" t="s">
        <v>21</v>
      </c>
      <c r="F2612" s="254" t="s">
        <v>3588</v>
      </c>
      <c r="G2612" s="252"/>
      <c r="H2612" s="255">
        <v>11.24</v>
      </c>
      <c r="I2612" s="256"/>
      <c r="J2612" s="252"/>
      <c r="K2612" s="252"/>
      <c r="L2612" s="257"/>
      <c r="M2612" s="258"/>
      <c r="N2612" s="259"/>
      <c r="O2612" s="259"/>
      <c r="P2612" s="259"/>
      <c r="Q2612" s="259"/>
      <c r="R2612" s="259"/>
      <c r="S2612" s="259"/>
      <c r="T2612" s="260"/>
      <c r="AT2612" s="261" t="s">
        <v>195</v>
      </c>
      <c r="AU2612" s="261" t="s">
        <v>85</v>
      </c>
      <c r="AV2612" s="12" t="s">
        <v>85</v>
      </c>
      <c r="AW2612" s="12" t="s">
        <v>39</v>
      </c>
      <c r="AX2612" s="12" t="s">
        <v>76</v>
      </c>
      <c r="AY2612" s="261" t="s">
        <v>184</v>
      </c>
    </row>
    <row r="2613" s="14" customFormat="1">
      <c r="B2613" s="272"/>
      <c r="C2613" s="273"/>
      <c r="D2613" s="248" t="s">
        <v>195</v>
      </c>
      <c r="E2613" s="274" t="s">
        <v>21</v>
      </c>
      <c r="F2613" s="275" t="s">
        <v>211</v>
      </c>
      <c r="G2613" s="273"/>
      <c r="H2613" s="276">
        <v>122.821</v>
      </c>
      <c r="I2613" s="277"/>
      <c r="J2613" s="273"/>
      <c r="K2613" s="273"/>
      <c r="L2613" s="278"/>
      <c r="M2613" s="279"/>
      <c r="N2613" s="280"/>
      <c r="O2613" s="280"/>
      <c r="P2613" s="280"/>
      <c r="Q2613" s="280"/>
      <c r="R2613" s="280"/>
      <c r="S2613" s="280"/>
      <c r="T2613" s="281"/>
      <c r="AT2613" s="282" t="s">
        <v>195</v>
      </c>
      <c r="AU2613" s="282" t="s">
        <v>85</v>
      </c>
      <c r="AV2613" s="14" t="s">
        <v>191</v>
      </c>
      <c r="AW2613" s="14" t="s">
        <v>39</v>
      </c>
      <c r="AX2613" s="14" t="s">
        <v>83</v>
      </c>
      <c r="AY2613" s="282" t="s">
        <v>184</v>
      </c>
    </row>
    <row r="2614" s="1" customFormat="1" ht="16.5" customHeight="1">
      <c r="B2614" s="47"/>
      <c r="C2614" s="236" t="s">
        <v>3589</v>
      </c>
      <c r="D2614" s="236" t="s">
        <v>186</v>
      </c>
      <c r="E2614" s="237" t="s">
        <v>3590</v>
      </c>
      <c r="F2614" s="238" t="s">
        <v>3591</v>
      </c>
      <c r="G2614" s="239" t="s">
        <v>315</v>
      </c>
      <c r="H2614" s="240">
        <v>9.0679999999999996</v>
      </c>
      <c r="I2614" s="241"/>
      <c r="J2614" s="242">
        <f>ROUND(I2614*H2614,2)</f>
        <v>0</v>
      </c>
      <c r="K2614" s="238" t="s">
        <v>190</v>
      </c>
      <c r="L2614" s="73"/>
      <c r="M2614" s="243" t="s">
        <v>21</v>
      </c>
      <c r="N2614" s="244" t="s">
        <v>47</v>
      </c>
      <c r="O2614" s="48"/>
      <c r="P2614" s="245">
        <f>O2614*H2614</f>
        <v>0</v>
      </c>
      <c r="Q2614" s="245">
        <v>0</v>
      </c>
      <c r="R2614" s="245">
        <f>Q2614*H2614</f>
        <v>0</v>
      </c>
      <c r="S2614" s="245">
        <v>0</v>
      </c>
      <c r="T2614" s="246">
        <f>S2614*H2614</f>
        <v>0</v>
      </c>
      <c r="AR2614" s="25" t="s">
        <v>284</v>
      </c>
      <c r="AT2614" s="25" t="s">
        <v>186</v>
      </c>
      <c r="AU2614" s="25" t="s">
        <v>85</v>
      </c>
      <c r="AY2614" s="25" t="s">
        <v>184</v>
      </c>
      <c r="BE2614" s="247">
        <f>IF(N2614="základní",J2614,0)</f>
        <v>0</v>
      </c>
      <c r="BF2614" s="247">
        <f>IF(N2614="snížená",J2614,0)</f>
        <v>0</v>
      </c>
      <c r="BG2614" s="247">
        <f>IF(N2614="zákl. přenesená",J2614,0)</f>
        <v>0</v>
      </c>
      <c r="BH2614" s="247">
        <f>IF(N2614="sníž. přenesená",J2614,0)</f>
        <v>0</v>
      </c>
      <c r="BI2614" s="247">
        <f>IF(N2614="nulová",J2614,0)</f>
        <v>0</v>
      </c>
      <c r="BJ2614" s="25" t="s">
        <v>83</v>
      </c>
      <c r="BK2614" s="247">
        <f>ROUND(I2614*H2614,2)</f>
        <v>0</v>
      </c>
      <c r="BL2614" s="25" t="s">
        <v>284</v>
      </c>
      <c r="BM2614" s="25" t="s">
        <v>3592</v>
      </c>
    </row>
    <row r="2615" s="13" customFormat="1">
      <c r="B2615" s="262"/>
      <c r="C2615" s="263"/>
      <c r="D2615" s="248" t="s">
        <v>195</v>
      </c>
      <c r="E2615" s="264" t="s">
        <v>21</v>
      </c>
      <c r="F2615" s="265" t="s">
        <v>216</v>
      </c>
      <c r="G2615" s="263"/>
      <c r="H2615" s="264" t="s">
        <v>21</v>
      </c>
      <c r="I2615" s="266"/>
      <c r="J2615" s="263"/>
      <c r="K2615" s="263"/>
      <c r="L2615" s="267"/>
      <c r="M2615" s="268"/>
      <c r="N2615" s="269"/>
      <c r="O2615" s="269"/>
      <c r="P2615" s="269"/>
      <c r="Q2615" s="269"/>
      <c r="R2615" s="269"/>
      <c r="S2615" s="269"/>
      <c r="T2615" s="270"/>
      <c r="AT2615" s="271" t="s">
        <v>195</v>
      </c>
      <c r="AU2615" s="271" t="s">
        <v>85</v>
      </c>
      <c r="AV2615" s="13" t="s">
        <v>83</v>
      </c>
      <c r="AW2615" s="13" t="s">
        <v>39</v>
      </c>
      <c r="AX2615" s="13" t="s">
        <v>76</v>
      </c>
      <c r="AY2615" s="271" t="s">
        <v>184</v>
      </c>
    </row>
    <row r="2616" s="12" customFormat="1">
      <c r="B2616" s="251"/>
      <c r="C2616" s="252"/>
      <c r="D2616" s="248" t="s">
        <v>195</v>
      </c>
      <c r="E2616" s="253" t="s">
        <v>21</v>
      </c>
      <c r="F2616" s="254" t="s">
        <v>3593</v>
      </c>
      <c r="G2616" s="252"/>
      <c r="H2616" s="255">
        <v>9.0679999999999996</v>
      </c>
      <c r="I2616" s="256"/>
      <c r="J2616" s="252"/>
      <c r="K2616" s="252"/>
      <c r="L2616" s="257"/>
      <c r="M2616" s="258"/>
      <c r="N2616" s="259"/>
      <c r="O2616" s="259"/>
      <c r="P2616" s="259"/>
      <c r="Q2616" s="259"/>
      <c r="R2616" s="259"/>
      <c r="S2616" s="259"/>
      <c r="T2616" s="260"/>
      <c r="AT2616" s="261" t="s">
        <v>195</v>
      </c>
      <c r="AU2616" s="261" t="s">
        <v>85</v>
      </c>
      <c r="AV2616" s="12" t="s">
        <v>85</v>
      </c>
      <c r="AW2616" s="12" t="s">
        <v>39</v>
      </c>
      <c r="AX2616" s="12" t="s">
        <v>83</v>
      </c>
      <c r="AY2616" s="261" t="s">
        <v>184</v>
      </c>
    </row>
    <row r="2617" s="1" customFormat="1" ht="25.5" customHeight="1">
      <c r="B2617" s="47"/>
      <c r="C2617" s="236" t="s">
        <v>3594</v>
      </c>
      <c r="D2617" s="236" t="s">
        <v>186</v>
      </c>
      <c r="E2617" s="237" t="s">
        <v>3595</v>
      </c>
      <c r="F2617" s="238" t="s">
        <v>3596</v>
      </c>
      <c r="G2617" s="239" t="s">
        <v>315</v>
      </c>
      <c r="H2617" s="240">
        <v>122.821</v>
      </c>
      <c r="I2617" s="241"/>
      <c r="J2617" s="242">
        <f>ROUND(I2617*H2617,2)</f>
        <v>0</v>
      </c>
      <c r="K2617" s="238" t="s">
        <v>190</v>
      </c>
      <c r="L2617" s="73"/>
      <c r="M2617" s="243" t="s">
        <v>21</v>
      </c>
      <c r="N2617" s="244" t="s">
        <v>47</v>
      </c>
      <c r="O2617" s="48"/>
      <c r="P2617" s="245">
        <f>O2617*H2617</f>
        <v>0</v>
      </c>
      <c r="Q2617" s="245">
        <v>0.00027</v>
      </c>
      <c r="R2617" s="245">
        <f>Q2617*H2617</f>
        <v>0.033161669999999997</v>
      </c>
      <c r="S2617" s="245">
        <v>0</v>
      </c>
      <c r="T2617" s="246">
        <f>S2617*H2617</f>
        <v>0</v>
      </c>
      <c r="AR2617" s="25" t="s">
        <v>284</v>
      </c>
      <c r="AT2617" s="25" t="s">
        <v>186</v>
      </c>
      <c r="AU2617" s="25" t="s">
        <v>85</v>
      </c>
      <c r="AY2617" s="25" t="s">
        <v>184</v>
      </c>
      <c r="BE2617" s="247">
        <f>IF(N2617="základní",J2617,0)</f>
        <v>0</v>
      </c>
      <c r="BF2617" s="247">
        <f>IF(N2617="snížená",J2617,0)</f>
        <v>0</v>
      </c>
      <c r="BG2617" s="247">
        <f>IF(N2617="zákl. přenesená",J2617,0)</f>
        <v>0</v>
      </c>
      <c r="BH2617" s="247">
        <f>IF(N2617="sníž. přenesená",J2617,0)</f>
        <v>0</v>
      </c>
      <c r="BI2617" s="247">
        <f>IF(N2617="nulová",J2617,0)</f>
        <v>0</v>
      </c>
      <c r="BJ2617" s="25" t="s">
        <v>83</v>
      </c>
      <c r="BK2617" s="247">
        <f>ROUND(I2617*H2617,2)</f>
        <v>0</v>
      </c>
      <c r="BL2617" s="25" t="s">
        <v>284</v>
      </c>
      <c r="BM2617" s="25" t="s">
        <v>3597</v>
      </c>
    </row>
    <row r="2618" s="12" customFormat="1">
      <c r="B2618" s="251"/>
      <c r="C2618" s="252"/>
      <c r="D2618" s="248" t="s">
        <v>195</v>
      </c>
      <c r="E2618" s="253" t="s">
        <v>21</v>
      </c>
      <c r="F2618" s="254" t="s">
        <v>1601</v>
      </c>
      <c r="G2618" s="252"/>
      <c r="H2618" s="255">
        <v>28.838999999999999</v>
      </c>
      <c r="I2618" s="256"/>
      <c r="J2618" s="252"/>
      <c r="K2618" s="252"/>
      <c r="L2618" s="257"/>
      <c r="M2618" s="258"/>
      <c r="N2618" s="259"/>
      <c r="O2618" s="259"/>
      <c r="P2618" s="259"/>
      <c r="Q2618" s="259"/>
      <c r="R2618" s="259"/>
      <c r="S2618" s="259"/>
      <c r="T2618" s="260"/>
      <c r="AT2618" s="261" t="s">
        <v>195</v>
      </c>
      <c r="AU2618" s="261" t="s">
        <v>85</v>
      </c>
      <c r="AV2618" s="12" t="s">
        <v>85</v>
      </c>
      <c r="AW2618" s="12" t="s">
        <v>39</v>
      </c>
      <c r="AX2618" s="12" t="s">
        <v>76</v>
      </c>
      <c r="AY2618" s="261" t="s">
        <v>184</v>
      </c>
    </row>
    <row r="2619" s="12" customFormat="1">
      <c r="B2619" s="251"/>
      <c r="C2619" s="252"/>
      <c r="D2619" s="248" t="s">
        <v>195</v>
      </c>
      <c r="E2619" s="253" t="s">
        <v>21</v>
      </c>
      <c r="F2619" s="254" t="s">
        <v>1606</v>
      </c>
      <c r="G2619" s="252"/>
      <c r="H2619" s="255">
        <v>49.049999999999997</v>
      </c>
      <c r="I2619" s="256"/>
      <c r="J2619" s="252"/>
      <c r="K2619" s="252"/>
      <c r="L2619" s="257"/>
      <c r="M2619" s="258"/>
      <c r="N2619" s="259"/>
      <c r="O2619" s="259"/>
      <c r="P2619" s="259"/>
      <c r="Q2619" s="259"/>
      <c r="R2619" s="259"/>
      <c r="S2619" s="259"/>
      <c r="T2619" s="260"/>
      <c r="AT2619" s="261" t="s">
        <v>195</v>
      </c>
      <c r="AU2619" s="261" t="s">
        <v>85</v>
      </c>
      <c r="AV2619" s="12" t="s">
        <v>85</v>
      </c>
      <c r="AW2619" s="12" t="s">
        <v>39</v>
      </c>
      <c r="AX2619" s="12" t="s">
        <v>76</v>
      </c>
      <c r="AY2619" s="261" t="s">
        <v>184</v>
      </c>
    </row>
    <row r="2620" s="12" customFormat="1">
      <c r="B2620" s="251"/>
      <c r="C2620" s="252"/>
      <c r="D2620" s="248" t="s">
        <v>195</v>
      </c>
      <c r="E2620" s="253" t="s">
        <v>21</v>
      </c>
      <c r="F2620" s="254" t="s">
        <v>1607</v>
      </c>
      <c r="G2620" s="252"/>
      <c r="H2620" s="255">
        <v>33.692</v>
      </c>
      <c r="I2620" s="256"/>
      <c r="J2620" s="252"/>
      <c r="K2620" s="252"/>
      <c r="L2620" s="257"/>
      <c r="M2620" s="258"/>
      <c r="N2620" s="259"/>
      <c r="O2620" s="259"/>
      <c r="P2620" s="259"/>
      <c r="Q2620" s="259"/>
      <c r="R2620" s="259"/>
      <c r="S2620" s="259"/>
      <c r="T2620" s="260"/>
      <c r="AT2620" s="261" t="s">
        <v>195</v>
      </c>
      <c r="AU2620" s="261" t="s">
        <v>85</v>
      </c>
      <c r="AV2620" s="12" t="s">
        <v>85</v>
      </c>
      <c r="AW2620" s="12" t="s">
        <v>39</v>
      </c>
      <c r="AX2620" s="12" t="s">
        <v>76</v>
      </c>
      <c r="AY2620" s="261" t="s">
        <v>184</v>
      </c>
    </row>
    <row r="2621" s="12" customFormat="1">
      <c r="B2621" s="251"/>
      <c r="C2621" s="252"/>
      <c r="D2621" s="248" t="s">
        <v>195</v>
      </c>
      <c r="E2621" s="253" t="s">
        <v>21</v>
      </c>
      <c r="F2621" s="254" t="s">
        <v>3588</v>
      </c>
      <c r="G2621" s="252"/>
      <c r="H2621" s="255">
        <v>11.24</v>
      </c>
      <c r="I2621" s="256"/>
      <c r="J2621" s="252"/>
      <c r="K2621" s="252"/>
      <c r="L2621" s="257"/>
      <c r="M2621" s="258"/>
      <c r="N2621" s="259"/>
      <c r="O2621" s="259"/>
      <c r="P2621" s="259"/>
      <c r="Q2621" s="259"/>
      <c r="R2621" s="259"/>
      <c r="S2621" s="259"/>
      <c r="T2621" s="260"/>
      <c r="AT2621" s="261" t="s">
        <v>195</v>
      </c>
      <c r="AU2621" s="261" t="s">
        <v>85</v>
      </c>
      <c r="AV2621" s="12" t="s">
        <v>85</v>
      </c>
      <c r="AW2621" s="12" t="s">
        <v>39</v>
      </c>
      <c r="AX2621" s="12" t="s">
        <v>76</v>
      </c>
      <c r="AY2621" s="261" t="s">
        <v>184</v>
      </c>
    </row>
    <row r="2622" s="14" customFormat="1">
      <c r="B2622" s="272"/>
      <c r="C2622" s="273"/>
      <c r="D2622" s="248" t="s">
        <v>195</v>
      </c>
      <c r="E2622" s="274" t="s">
        <v>21</v>
      </c>
      <c r="F2622" s="275" t="s">
        <v>211</v>
      </c>
      <c r="G2622" s="273"/>
      <c r="H2622" s="276">
        <v>122.821</v>
      </c>
      <c r="I2622" s="277"/>
      <c r="J2622" s="273"/>
      <c r="K2622" s="273"/>
      <c r="L2622" s="278"/>
      <c r="M2622" s="279"/>
      <c r="N2622" s="280"/>
      <c r="O2622" s="280"/>
      <c r="P2622" s="280"/>
      <c r="Q2622" s="280"/>
      <c r="R2622" s="280"/>
      <c r="S2622" s="280"/>
      <c r="T2622" s="281"/>
      <c r="AT2622" s="282" t="s">
        <v>195</v>
      </c>
      <c r="AU2622" s="282" t="s">
        <v>85</v>
      </c>
      <c r="AV2622" s="14" t="s">
        <v>191</v>
      </c>
      <c r="AW2622" s="14" t="s">
        <v>39</v>
      </c>
      <c r="AX2622" s="14" t="s">
        <v>83</v>
      </c>
      <c r="AY2622" s="282" t="s">
        <v>184</v>
      </c>
    </row>
    <row r="2623" s="1" customFormat="1" ht="25.5" customHeight="1">
      <c r="B2623" s="47"/>
      <c r="C2623" s="236" t="s">
        <v>3598</v>
      </c>
      <c r="D2623" s="236" t="s">
        <v>186</v>
      </c>
      <c r="E2623" s="237" t="s">
        <v>3599</v>
      </c>
      <c r="F2623" s="238" t="s">
        <v>3600</v>
      </c>
      <c r="G2623" s="239" t="s">
        <v>315</v>
      </c>
      <c r="H2623" s="240">
        <v>122.821</v>
      </c>
      <c r="I2623" s="241"/>
      <c r="J2623" s="242">
        <f>ROUND(I2623*H2623,2)</f>
        <v>0</v>
      </c>
      <c r="K2623" s="238" t="s">
        <v>190</v>
      </c>
      <c r="L2623" s="73"/>
      <c r="M2623" s="243" t="s">
        <v>21</v>
      </c>
      <c r="N2623" s="244" t="s">
        <v>47</v>
      </c>
      <c r="O2623" s="48"/>
      <c r="P2623" s="245">
        <f>O2623*H2623</f>
        <v>0</v>
      </c>
      <c r="Q2623" s="245">
        <v>0.00064999999999999997</v>
      </c>
      <c r="R2623" s="245">
        <f>Q2623*H2623</f>
        <v>0.079833649999999992</v>
      </c>
      <c r="S2623" s="245">
        <v>0</v>
      </c>
      <c r="T2623" s="246">
        <f>S2623*H2623</f>
        <v>0</v>
      </c>
      <c r="AR2623" s="25" t="s">
        <v>284</v>
      </c>
      <c r="AT2623" s="25" t="s">
        <v>186</v>
      </c>
      <c r="AU2623" s="25" t="s">
        <v>85</v>
      </c>
      <c r="AY2623" s="25" t="s">
        <v>184</v>
      </c>
      <c r="BE2623" s="247">
        <f>IF(N2623="základní",J2623,0)</f>
        <v>0</v>
      </c>
      <c r="BF2623" s="247">
        <f>IF(N2623="snížená",J2623,0)</f>
        <v>0</v>
      </c>
      <c r="BG2623" s="247">
        <f>IF(N2623="zákl. přenesená",J2623,0)</f>
        <v>0</v>
      </c>
      <c r="BH2623" s="247">
        <f>IF(N2623="sníž. přenesená",J2623,0)</f>
        <v>0</v>
      </c>
      <c r="BI2623" s="247">
        <f>IF(N2623="nulová",J2623,0)</f>
        <v>0</v>
      </c>
      <c r="BJ2623" s="25" t="s">
        <v>83</v>
      </c>
      <c r="BK2623" s="247">
        <f>ROUND(I2623*H2623,2)</f>
        <v>0</v>
      </c>
      <c r="BL2623" s="25" t="s">
        <v>284</v>
      </c>
      <c r="BM2623" s="25" t="s">
        <v>3601</v>
      </c>
    </row>
    <row r="2624" s="1" customFormat="1" ht="16.5" customHeight="1">
      <c r="B2624" s="47"/>
      <c r="C2624" s="236" t="s">
        <v>3602</v>
      </c>
      <c r="D2624" s="236" t="s">
        <v>186</v>
      </c>
      <c r="E2624" s="237" t="s">
        <v>3603</v>
      </c>
      <c r="F2624" s="238" t="s">
        <v>3604</v>
      </c>
      <c r="G2624" s="239" t="s">
        <v>315</v>
      </c>
      <c r="H2624" s="240">
        <v>297.61099999999999</v>
      </c>
      <c r="I2624" s="241"/>
      <c r="J2624" s="242">
        <f>ROUND(I2624*H2624,2)</f>
        <v>0</v>
      </c>
      <c r="K2624" s="238" t="s">
        <v>190</v>
      </c>
      <c r="L2624" s="73"/>
      <c r="M2624" s="243" t="s">
        <v>21</v>
      </c>
      <c r="N2624" s="244" t="s">
        <v>47</v>
      </c>
      <c r="O2624" s="48"/>
      <c r="P2624" s="245">
        <f>O2624*H2624</f>
        <v>0</v>
      </c>
      <c r="Q2624" s="245">
        <v>4.0000000000000003E-05</v>
      </c>
      <c r="R2624" s="245">
        <f>Q2624*H2624</f>
        <v>0.011904440000000001</v>
      </c>
      <c r="S2624" s="245">
        <v>0</v>
      </c>
      <c r="T2624" s="246">
        <f>S2624*H2624</f>
        <v>0</v>
      </c>
      <c r="AR2624" s="25" t="s">
        <v>284</v>
      </c>
      <c r="AT2624" s="25" t="s">
        <v>186</v>
      </c>
      <c r="AU2624" s="25" t="s">
        <v>85</v>
      </c>
      <c r="AY2624" s="25" t="s">
        <v>184</v>
      </c>
      <c r="BE2624" s="247">
        <f>IF(N2624="základní",J2624,0)</f>
        <v>0</v>
      </c>
      <c r="BF2624" s="247">
        <f>IF(N2624="snížená",J2624,0)</f>
        <v>0</v>
      </c>
      <c r="BG2624" s="247">
        <f>IF(N2624="zákl. přenesená",J2624,0)</f>
        <v>0</v>
      </c>
      <c r="BH2624" s="247">
        <f>IF(N2624="sníž. přenesená",J2624,0)</f>
        <v>0</v>
      </c>
      <c r="BI2624" s="247">
        <f>IF(N2624="nulová",J2624,0)</f>
        <v>0</v>
      </c>
      <c r="BJ2624" s="25" t="s">
        <v>83</v>
      </c>
      <c r="BK2624" s="247">
        <f>ROUND(I2624*H2624,2)</f>
        <v>0</v>
      </c>
      <c r="BL2624" s="25" t="s">
        <v>284</v>
      </c>
      <c r="BM2624" s="25" t="s">
        <v>3605</v>
      </c>
    </row>
    <row r="2625" s="12" customFormat="1">
      <c r="B2625" s="251"/>
      <c r="C2625" s="252"/>
      <c r="D2625" s="248" t="s">
        <v>195</v>
      </c>
      <c r="E2625" s="253" t="s">
        <v>21</v>
      </c>
      <c r="F2625" s="254" t="s">
        <v>3606</v>
      </c>
      <c r="G2625" s="252"/>
      <c r="H2625" s="255">
        <v>288.55000000000001</v>
      </c>
      <c r="I2625" s="256"/>
      <c r="J2625" s="252"/>
      <c r="K2625" s="252"/>
      <c r="L2625" s="257"/>
      <c r="M2625" s="258"/>
      <c r="N2625" s="259"/>
      <c r="O2625" s="259"/>
      <c r="P2625" s="259"/>
      <c r="Q2625" s="259"/>
      <c r="R2625" s="259"/>
      <c r="S2625" s="259"/>
      <c r="T2625" s="260"/>
      <c r="AT2625" s="261" t="s">
        <v>195</v>
      </c>
      <c r="AU2625" s="261" t="s">
        <v>85</v>
      </c>
      <c r="AV2625" s="12" t="s">
        <v>85</v>
      </c>
      <c r="AW2625" s="12" t="s">
        <v>39</v>
      </c>
      <c r="AX2625" s="12" t="s">
        <v>76</v>
      </c>
      <c r="AY2625" s="261" t="s">
        <v>184</v>
      </c>
    </row>
    <row r="2626" s="12" customFormat="1">
      <c r="B2626" s="251"/>
      <c r="C2626" s="252"/>
      <c r="D2626" s="248" t="s">
        <v>195</v>
      </c>
      <c r="E2626" s="253" t="s">
        <v>21</v>
      </c>
      <c r="F2626" s="254" t="s">
        <v>3607</v>
      </c>
      <c r="G2626" s="252"/>
      <c r="H2626" s="255">
        <v>9.0609999999999999</v>
      </c>
      <c r="I2626" s="256"/>
      <c r="J2626" s="252"/>
      <c r="K2626" s="252"/>
      <c r="L2626" s="257"/>
      <c r="M2626" s="258"/>
      <c r="N2626" s="259"/>
      <c r="O2626" s="259"/>
      <c r="P2626" s="259"/>
      <c r="Q2626" s="259"/>
      <c r="R2626" s="259"/>
      <c r="S2626" s="259"/>
      <c r="T2626" s="260"/>
      <c r="AT2626" s="261" t="s">
        <v>195</v>
      </c>
      <c r="AU2626" s="261" t="s">
        <v>85</v>
      </c>
      <c r="AV2626" s="12" t="s">
        <v>85</v>
      </c>
      <c r="AW2626" s="12" t="s">
        <v>39</v>
      </c>
      <c r="AX2626" s="12" t="s">
        <v>76</v>
      </c>
      <c r="AY2626" s="261" t="s">
        <v>184</v>
      </c>
    </row>
    <row r="2627" s="14" customFormat="1">
      <c r="B2627" s="272"/>
      <c r="C2627" s="273"/>
      <c r="D2627" s="248" t="s">
        <v>195</v>
      </c>
      <c r="E2627" s="274" t="s">
        <v>21</v>
      </c>
      <c r="F2627" s="275" t="s">
        <v>211</v>
      </c>
      <c r="G2627" s="273"/>
      <c r="H2627" s="276">
        <v>297.61099999999999</v>
      </c>
      <c r="I2627" s="277"/>
      <c r="J2627" s="273"/>
      <c r="K2627" s="273"/>
      <c r="L2627" s="278"/>
      <c r="M2627" s="279"/>
      <c r="N2627" s="280"/>
      <c r="O2627" s="280"/>
      <c r="P2627" s="280"/>
      <c r="Q2627" s="280"/>
      <c r="R2627" s="280"/>
      <c r="S2627" s="280"/>
      <c r="T2627" s="281"/>
      <c r="AT2627" s="282" t="s">
        <v>195</v>
      </c>
      <c r="AU2627" s="282" t="s">
        <v>85</v>
      </c>
      <c r="AV2627" s="14" t="s">
        <v>191</v>
      </c>
      <c r="AW2627" s="14" t="s">
        <v>39</v>
      </c>
      <c r="AX2627" s="14" t="s">
        <v>83</v>
      </c>
      <c r="AY2627" s="282" t="s">
        <v>184</v>
      </c>
    </row>
    <row r="2628" s="1" customFormat="1" ht="16.5" customHeight="1">
      <c r="B2628" s="47"/>
      <c r="C2628" s="236" t="s">
        <v>3608</v>
      </c>
      <c r="D2628" s="236" t="s">
        <v>186</v>
      </c>
      <c r="E2628" s="237" t="s">
        <v>3609</v>
      </c>
      <c r="F2628" s="238" t="s">
        <v>3610</v>
      </c>
      <c r="G2628" s="239" t="s">
        <v>315</v>
      </c>
      <c r="H2628" s="240">
        <v>297.61099999999999</v>
      </c>
      <c r="I2628" s="241"/>
      <c r="J2628" s="242">
        <f>ROUND(I2628*H2628,2)</f>
        <v>0</v>
      </c>
      <c r="K2628" s="238" t="s">
        <v>190</v>
      </c>
      <c r="L2628" s="73"/>
      <c r="M2628" s="243" t="s">
        <v>21</v>
      </c>
      <c r="N2628" s="244" t="s">
        <v>47</v>
      </c>
      <c r="O2628" s="48"/>
      <c r="P2628" s="245">
        <f>O2628*H2628</f>
        <v>0</v>
      </c>
      <c r="Q2628" s="245">
        <v>0</v>
      </c>
      <c r="R2628" s="245">
        <f>Q2628*H2628</f>
        <v>0</v>
      </c>
      <c r="S2628" s="245">
        <v>0</v>
      </c>
      <c r="T2628" s="246">
        <f>S2628*H2628</f>
        <v>0</v>
      </c>
      <c r="AR2628" s="25" t="s">
        <v>284</v>
      </c>
      <c r="AT2628" s="25" t="s">
        <v>186</v>
      </c>
      <c r="AU2628" s="25" t="s">
        <v>85</v>
      </c>
      <c r="AY2628" s="25" t="s">
        <v>184</v>
      </c>
      <c r="BE2628" s="247">
        <f>IF(N2628="základní",J2628,0)</f>
        <v>0</v>
      </c>
      <c r="BF2628" s="247">
        <f>IF(N2628="snížená",J2628,0)</f>
        <v>0</v>
      </c>
      <c r="BG2628" s="247">
        <f>IF(N2628="zákl. přenesená",J2628,0)</f>
        <v>0</v>
      </c>
      <c r="BH2628" s="247">
        <f>IF(N2628="sníž. přenesená",J2628,0)</f>
        <v>0</v>
      </c>
      <c r="BI2628" s="247">
        <f>IF(N2628="nulová",J2628,0)</f>
        <v>0</v>
      </c>
      <c r="BJ2628" s="25" t="s">
        <v>83</v>
      </c>
      <c r="BK2628" s="247">
        <f>ROUND(I2628*H2628,2)</f>
        <v>0</v>
      </c>
      <c r="BL2628" s="25" t="s">
        <v>284</v>
      </c>
      <c r="BM2628" s="25" t="s">
        <v>3611</v>
      </c>
    </row>
    <row r="2629" s="1" customFormat="1" ht="51" customHeight="1">
      <c r="B2629" s="47"/>
      <c r="C2629" s="236" t="s">
        <v>3612</v>
      </c>
      <c r="D2629" s="236" t="s">
        <v>186</v>
      </c>
      <c r="E2629" s="237" t="s">
        <v>3613</v>
      </c>
      <c r="F2629" s="238" t="s">
        <v>3614</v>
      </c>
      <c r="G2629" s="239" t="s">
        <v>315</v>
      </c>
      <c r="H2629" s="240">
        <v>297.61099999999999</v>
      </c>
      <c r="I2629" s="241"/>
      <c r="J2629" s="242">
        <f>ROUND(I2629*H2629,2)</f>
        <v>0</v>
      </c>
      <c r="K2629" s="238" t="s">
        <v>21</v>
      </c>
      <c r="L2629" s="73"/>
      <c r="M2629" s="243" t="s">
        <v>21</v>
      </c>
      <c r="N2629" s="244" t="s">
        <v>47</v>
      </c>
      <c r="O2629" s="48"/>
      <c r="P2629" s="245">
        <f>O2629*H2629</f>
        <v>0</v>
      </c>
      <c r="Q2629" s="245">
        <v>0.00029999999999999997</v>
      </c>
      <c r="R2629" s="245">
        <f>Q2629*H2629</f>
        <v>0.089283299999999996</v>
      </c>
      <c r="S2629" s="245">
        <v>0</v>
      </c>
      <c r="T2629" s="246">
        <f>S2629*H2629</f>
        <v>0</v>
      </c>
      <c r="AR2629" s="25" t="s">
        <v>284</v>
      </c>
      <c r="AT2629" s="25" t="s">
        <v>186</v>
      </c>
      <c r="AU2629" s="25" t="s">
        <v>85</v>
      </c>
      <c r="AY2629" s="25" t="s">
        <v>184</v>
      </c>
      <c r="BE2629" s="247">
        <f>IF(N2629="základní",J2629,0)</f>
        <v>0</v>
      </c>
      <c r="BF2629" s="247">
        <f>IF(N2629="snížená",J2629,0)</f>
        <v>0</v>
      </c>
      <c r="BG2629" s="247">
        <f>IF(N2629="zákl. přenesená",J2629,0)</f>
        <v>0</v>
      </c>
      <c r="BH2629" s="247">
        <f>IF(N2629="sníž. přenesená",J2629,0)</f>
        <v>0</v>
      </c>
      <c r="BI2629" s="247">
        <f>IF(N2629="nulová",J2629,0)</f>
        <v>0</v>
      </c>
      <c r="BJ2629" s="25" t="s">
        <v>83</v>
      </c>
      <c r="BK2629" s="247">
        <f>ROUND(I2629*H2629,2)</f>
        <v>0</v>
      </c>
      <c r="BL2629" s="25" t="s">
        <v>284</v>
      </c>
      <c r="BM2629" s="25" t="s">
        <v>3615</v>
      </c>
    </row>
    <row r="2630" s="11" customFormat="1" ht="29.88" customHeight="1">
      <c r="B2630" s="220"/>
      <c r="C2630" s="221"/>
      <c r="D2630" s="222" t="s">
        <v>75</v>
      </c>
      <c r="E2630" s="234" t="s">
        <v>3616</v>
      </c>
      <c r="F2630" s="234" t="s">
        <v>3617</v>
      </c>
      <c r="G2630" s="221"/>
      <c r="H2630" s="221"/>
      <c r="I2630" s="224"/>
      <c r="J2630" s="235">
        <f>BK2630</f>
        <v>0</v>
      </c>
      <c r="K2630" s="221"/>
      <c r="L2630" s="226"/>
      <c r="M2630" s="227"/>
      <c r="N2630" s="228"/>
      <c r="O2630" s="228"/>
      <c r="P2630" s="229">
        <f>SUM(P2631:P2769)</f>
        <v>0</v>
      </c>
      <c r="Q2630" s="228"/>
      <c r="R2630" s="229">
        <f>SUM(R2631:R2769)</f>
        <v>0.78726357999999985</v>
      </c>
      <c r="S2630" s="228"/>
      <c r="T2630" s="230">
        <f>SUM(T2631:T2769)</f>
        <v>0.21759940999999999</v>
      </c>
      <c r="AR2630" s="231" t="s">
        <v>85</v>
      </c>
      <c r="AT2630" s="232" t="s">
        <v>75</v>
      </c>
      <c r="AU2630" s="232" t="s">
        <v>83</v>
      </c>
      <c r="AY2630" s="231" t="s">
        <v>184</v>
      </c>
      <c r="BK2630" s="233">
        <f>SUM(BK2631:BK2769)</f>
        <v>0</v>
      </c>
    </row>
    <row r="2631" s="1" customFormat="1" ht="16.5" customHeight="1">
      <c r="B2631" s="47"/>
      <c r="C2631" s="236" t="s">
        <v>3618</v>
      </c>
      <c r="D2631" s="236" t="s">
        <v>186</v>
      </c>
      <c r="E2631" s="237" t="s">
        <v>3619</v>
      </c>
      <c r="F2631" s="238" t="s">
        <v>3620</v>
      </c>
      <c r="G2631" s="239" t="s">
        <v>315</v>
      </c>
      <c r="H2631" s="240">
        <v>1261.6700000000001</v>
      </c>
      <c r="I2631" s="241"/>
      <c r="J2631" s="242">
        <f>ROUND(I2631*H2631,2)</f>
        <v>0</v>
      </c>
      <c r="K2631" s="238" t="s">
        <v>190</v>
      </c>
      <c r="L2631" s="73"/>
      <c r="M2631" s="243" t="s">
        <v>21</v>
      </c>
      <c r="N2631" s="244" t="s">
        <v>47</v>
      </c>
      <c r="O2631" s="48"/>
      <c r="P2631" s="245">
        <f>O2631*H2631</f>
        <v>0</v>
      </c>
      <c r="Q2631" s="245">
        <v>0</v>
      </c>
      <c r="R2631" s="245">
        <f>Q2631*H2631</f>
        <v>0</v>
      </c>
      <c r="S2631" s="245">
        <v>0.00014999999999999999</v>
      </c>
      <c r="T2631" s="246">
        <f>S2631*H2631</f>
        <v>0.18925049999999999</v>
      </c>
      <c r="AR2631" s="25" t="s">
        <v>284</v>
      </c>
      <c r="AT2631" s="25" t="s">
        <v>186</v>
      </c>
      <c r="AU2631" s="25" t="s">
        <v>85</v>
      </c>
      <c r="AY2631" s="25" t="s">
        <v>184</v>
      </c>
      <c r="BE2631" s="247">
        <f>IF(N2631="základní",J2631,0)</f>
        <v>0</v>
      </c>
      <c r="BF2631" s="247">
        <f>IF(N2631="snížená",J2631,0)</f>
        <v>0</v>
      </c>
      <c r="BG2631" s="247">
        <f>IF(N2631="zákl. přenesená",J2631,0)</f>
        <v>0</v>
      </c>
      <c r="BH2631" s="247">
        <f>IF(N2631="sníž. přenesená",J2631,0)</f>
        <v>0</v>
      </c>
      <c r="BI2631" s="247">
        <f>IF(N2631="nulová",J2631,0)</f>
        <v>0</v>
      </c>
      <c r="BJ2631" s="25" t="s">
        <v>83</v>
      </c>
      <c r="BK2631" s="247">
        <f>ROUND(I2631*H2631,2)</f>
        <v>0</v>
      </c>
      <c r="BL2631" s="25" t="s">
        <v>284</v>
      </c>
      <c r="BM2631" s="25" t="s">
        <v>3621</v>
      </c>
    </row>
    <row r="2632" s="12" customFormat="1">
      <c r="B2632" s="251"/>
      <c r="C2632" s="252"/>
      <c r="D2632" s="248" t="s">
        <v>195</v>
      </c>
      <c r="E2632" s="253" t="s">
        <v>21</v>
      </c>
      <c r="F2632" s="254" t="s">
        <v>3622</v>
      </c>
      <c r="G2632" s="252"/>
      <c r="H2632" s="255">
        <v>350.30900000000003</v>
      </c>
      <c r="I2632" s="256"/>
      <c r="J2632" s="252"/>
      <c r="K2632" s="252"/>
      <c r="L2632" s="257"/>
      <c r="M2632" s="258"/>
      <c r="N2632" s="259"/>
      <c r="O2632" s="259"/>
      <c r="P2632" s="259"/>
      <c r="Q2632" s="259"/>
      <c r="R2632" s="259"/>
      <c r="S2632" s="259"/>
      <c r="T2632" s="260"/>
      <c r="AT2632" s="261" t="s">
        <v>195</v>
      </c>
      <c r="AU2632" s="261" t="s">
        <v>85</v>
      </c>
      <c r="AV2632" s="12" t="s">
        <v>85</v>
      </c>
      <c r="AW2632" s="12" t="s">
        <v>39</v>
      </c>
      <c r="AX2632" s="12" t="s">
        <v>76</v>
      </c>
      <c r="AY2632" s="261" t="s">
        <v>184</v>
      </c>
    </row>
    <row r="2633" s="12" customFormat="1">
      <c r="B2633" s="251"/>
      <c r="C2633" s="252"/>
      <c r="D2633" s="248" t="s">
        <v>195</v>
      </c>
      <c r="E2633" s="253" t="s">
        <v>21</v>
      </c>
      <c r="F2633" s="254" t="s">
        <v>3623</v>
      </c>
      <c r="G2633" s="252"/>
      <c r="H2633" s="255">
        <v>68.221000000000004</v>
      </c>
      <c r="I2633" s="256"/>
      <c r="J2633" s="252"/>
      <c r="K2633" s="252"/>
      <c r="L2633" s="257"/>
      <c r="M2633" s="258"/>
      <c r="N2633" s="259"/>
      <c r="O2633" s="259"/>
      <c r="P2633" s="259"/>
      <c r="Q2633" s="259"/>
      <c r="R2633" s="259"/>
      <c r="S2633" s="259"/>
      <c r="T2633" s="260"/>
      <c r="AT2633" s="261" t="s">
        <v>195</v>
      </c>
      <c r="AU2633" s="261" t="s">
        <v>85</v>
      </c>
      <c r="AV2633" s="12" t="s">
        <v>85</v>
      </c>
      <c r="AW2633" s="12" t="s">
        <v>39</v>
      </c>
      <c r="AX2633" s="12" t="s">
        <v>76</v>
      </c>
      <c r="AY2633" s="261" t="s">
        <v>184</v>
      </c>
    </row>
    <row r="2634" s="12" customFormat="1">
      <c r="B2634" s="251"/>
      <c r="C2634" s="252"/>
      <c r="D2634" s="248" t="s">
        <v>195</v>
      </c>
      <c r="E2634" s="253" t="s">
        <v>21</v>
      </c>
      <c r="F2634" s="254" t="s">
        <v>3624</v>
      </c>
      <c r="G2634" s="252"/>
      <c r="H2634" s="255">
        <v>38.625999999999998</v>
      </c>
      <c r="I2634" s="256"/>
      <c r="J2634" s="252"/>
      <c r="K2634" s="252"/>
      <c r="L2634" s="257"/>
      <c r="M2634" s="258"/>
      <c r="N2634" s="259"/>
      <c r="O2634" s="259"/>
      <c r="P2634" s="259"/>
      <c r="Q2634" s="259"/>
      <c r="R2634" s="259"/>
      <c r="S2634" s="259"/>
      <c r="T2634" s="260"/>
      <c r="AT2634" s="261" t="s">
        <v>195</v>
      </c>
      <c r="AU2634" s="261" t="s">
        <v>85</v>
      </c>
      <c r="AV2634" s="12" t="s">
        <v>85</v>
      </c>
      <c r="AW2634" s="12" t="s">
        <v>39</v>
      </c>
      <c r="AX2634" s="12" t="s">
        <v>76</v>
      </c>
      <c r="AY2634" s="261" t="s">
        <v>184</v>
      </c>
    </row>
    <row r="2635" s="13" customFormat="1">
      <c r="B2635" s="262"/>
      <c r="C2635" s="263"/>
      <c r="D2635" s="248" t="s">
        <v>195</v>
      </c>
      <c r="E2635" s="264" t="s">
        <v>21</v>
      </c>
      <c r="F2635" s="265" t="s">
        <v>209</v>
      </c>
      <c r="G2635" s="263"/>
      <c r="H2635" s="264" t="s">
        <v>21</v>
      </c>
      <c r="I2635" s="266"/>
      <c r="J2635" s="263"/>
      <c r="K2635" s="263"/>
      <c r="L2635" s="267"/>
      <c r="M2635" s="268"/>
      <c r="N2635" s="269"/>
      <c r="O2635" s="269"/>
      <c r="P2635" s="269"/>
      <c r="Q2635" s="269"/>
      <c r="R2635" s="269"/>
      <c r="S2635" s="269"/>
      <c r="T2635" s="270"/>
      <c r="AT2635" s="271" t="s">
        <v>195</v>
      </c>
      <c r="AU2635" s="271" t="s">
        <v>85</v>
      </c>
      <c r="AV2635" s="13" t="s">
        <v>83</v>
      </c>
      <c r="AW2635" s="13" t="s">
        <v>39</v>
      </c>
      <c r="AX2635" s="13" t="s">
        <v>76</v>
      </c>
      <c r="AY2635" s="271" t="s">
        <v>184</v>
      </c>
    </row>
    <row r="2636" s="13" customFormat="1">
      <c r="B2636" s="262"/>
      <c r="C2636" s="263"/>
      <c r="D2636" s="248" t="s">
        <v>195</v>
      </c>
      <c r="E2636" s="264" t="s">
        <v>21</v>
      </c>
      <c r="F2636" s="265" t="s">
        <v>221</v>
      </c>
      <c r="G2636" s="263"/>
      <c r="H2636" s="264" t="s">
        <v>21</v>
      </c>
      <c r="I2636" s="266"/>
      <c r="J2636" s="263"/>
      <c r="K2636" s="263"/>
      <c r="L2636" s="267"/>
      <c r="M2636" s="268"/>
      <c r="N2636" s="269"/>
      <c r="O2636" s="269"/>
      <c r="P2636" s="269"/>
      <c r="Q2636" s="269"/>
      <c r="R2636" s="269"/>
      <c r="S2636" s="269"/>
      <c r="T2636" s="270"/>
      <c r="AT2636" s="271" t="s">
        <v>195</v>
      </c>
      <c r="AU2636" s="271" t="s">
        <v>85</v>
      </c>
      <c r="AV2636" s="13" t="s">
        <v>83</v>
      </c>
      <c r="AW2636" s="13" t="s">
        <v>39</v>
      </c>
      <c r="AX2636" s="13" t="s">
        <v>76</v>
      </c>
      <c r="AY2636" s="271" t="s">
        <v>184</v>
      </c>
    </row>
    <row r="2637" s="12" customFormat="1">
      <c r="B2637" s="251"/>
      <c r="C2637" s="252"/>
      <c r="D2637" s="248" t="s">
        <v>195</v>
      </c>
      <c r="E2637" s="253" t="s">
        <v>21</v>
      </c>
      <c r="F2637" s="254" t="s">
        <v>835</v>
      </c>
      <c r="G2637" s="252"/>
      <c r="H2637" s="255">
        <v>18.776</v>
      </c>
      <c r="I2637" s="256"/>
      <c r="J2637" s="252"/>
      <c r="K2637" s="252"/>
      <c r="L2637" s="257"/>
      <c r="M2637" s="258"/>
      <c r="N2637" s="259"/>
      <c r="O2637" s="259"/>
      <c r="P2637" s="259"/>
      <c r="Q2637" s="259"/>
      <c r="R2637" s="259"/>
      <c r="S2637" s="259"/>
      <c r="T2637" s="260"/>
      <c r="AT2637" s="261" t="s">
        <v>195</v>
      </c>
      <c r="AU2637" s="261" t="s">
        <v>85</v>
      </c>
      <c r="AV2637" s="12" t="s">
        <v>85</v>
      </c>
      <c r="AW2637" s="12" t="s">
        <v>39</v>
      </c>
      <c r="AX2637" s="12" t="s">
        <v>76</v>
      </c>
      <c r="AY2637" s="261" t="s">
        <v>184</v>
      </c>
    </row>
    <row r="2638" s="12" customFormat="1">
      <c r="B2638" s="251"/>
      <c r="C2638" s="252"/>
      <c r="D2638" s="248" t="s">
        <v>195</v>
      </c>
      <c r="E2638" s="253" t="s">
        <v>21</v>
      </c>
      <c r="F2638" s="254" t="s">
        <v>3625</v>
      </c>
      <c r="G2638" s="252"/>
      <c r="H2638" s="255">
        <v>14.066000000000001</v>
      </c>
      <c r="I2638" s="256"/>
      <c r="J2638" s="252"/>
      <c r="K2638" s="252"/>
      <c r="L2638" s="257"/>
      <c r="M2638" s="258"/>
      <c r="N2638" s="259"/>
      <c r="O2638" s="259"/>
      <c r="P2638" s="259"/>
      <c r="Q2638" s="259"/>
      <c r="R2638" s="259"/>
      <c r="S2638" s="259"/>
      <c r="T2638" s="260"/>
      <c r="AT2638" s="261" t="s">
        <v>195</v>
      </c>
      <c r="AU2638" s="261" t="s">
        <v>85</v>
      </c>
      <c r="AV2638" s="12" t="s">
        <v>85</v>
      </c>
      <c r="AW2638" s="12" t="s">
        <v>39</v>
      </c>
      <c r="AX2638" s="12" t="s">
        <v>76</v>
      </c>
      <c r="AY2638" s="261" t="s">
        <v>184</v>
      </c>
    </row>
    <row r="2639" s="12" customFormat="1">
      <c r="B2639" s="251"/>
      <c r="C2639" s="252"/>
      <c r="D2639" s="248" t="s">
        <v>195</v>
      </c>
      <c r="E2639" s="253" t="s">
        <v>21</v>
      </c>
      <c r="F2639" s="254" t="s">
        <v>3626</v>
      </c>
      <c r="G2639" s="252"/>
      <c r="H2639" s="255">
        <v>3.6139999999999999</v>
      </c>
      <c r="I2639" s="256"/>
      <c r="J2639" s="252"/>
      <c r="K2639" s="252"/>
      <c r="L2639" s="257"/>
      <c r="M2639" s="258"/>
      <c r="N2639" s="259"/>
      <c r="O2639" s="259"/>
      <c r="P2639" s="259"/>
      <c r="Q2639" s="259"/>
      <c r="R2639" s="259"/>
      <c r="S2639" s="259"/>
      <c r="T2639" s="260"/>
      <c r="AT2639" s="261" t="s">
        <v>195</v>
      </c>
      <c r="AU2639" s="261" t="s">
        <v>85</v>
      </c>
      <c r="AV2639" s="12" t="s">
        <v>85</v>
      </c>
      <c r="AW2639" s="12" t="s">
        <v>39</v>
      </c>
      <c r="AX2639" s="12" t="s">
        <v>76</v>
      </c>
      <c r="AY2639" s="261" t="s">
        <v>184</v>
      </c>
    </row>
    <row r="2640" s="13" customFormat="1">
      <c r="B2640" s="262"/>
      <c r="C2640" s="263"/>
      <c r="D2640" s="248" t="s">
        <v>195</v>
      </c>
      <c r="E2640" s="264" t="s">
        <v>21</v>
      </c>
      <c r="F2640" s="265" t="s">
        <v>838</v>
      </c>
      <c r="G2640" s="263"/>
      <c r="H2640" s="264" t="s">
        <v>21</v>
      </c>
      <c r="I2640" s="266"/>
      <c r="J2640" s="263"/>
      <c r="K2640" s="263"/>
      <c r="L2640" s="267"/>
      <c r="M2640" s="268"/>
      <c r="N2640" s="269"/>
      <c r="O2640" s="269"/>
      <c r="P2640" s="269"/>
      <c r="Q2640" s="269"/>
      <c r="R2640" s="269"/>
      <c r="S2640" s="269"/>
      <c r="T2640" s="270"/>
      <c r="AT2640" s="271" t="s">
        <v>195</v>
      </c>
      <c r="AU2640" s="271" t="s">
        <v>85</v>
      </c>
      <c r="AV2640" s="13" t="s">
        <v>83</v>
      </c>
      <c r="AW2640" s="13" t="s">
        <v>39</v>
      </c>
      <c r="AX2640" s="13" t="s">
        <v>76</v>
      </c>
      <c r="AY2640" s="271" t="s">
        <v>184</v>
      </c>
    </row>
    <row r="2641" s="12" customFormat="1">
      <c r="B2641" s="251"/>
      <c r="C2641" s="252"/>
      <c r="D2641" s="248" t="s">
        <v>195</v>
      </c>
      <c r="E2641" s="253" t="s">
        <v>21</v>
      </c>
      <c r="F2641" s="254" t="s">
        <v>3627</v>
      </c>
      <c r="G2641" s="252"/>
      <c r="H2641" s="255">
        <v>48.119</v>
      </c>
      <c r="I2641" s="256"/>
      <c r="J2641" s="252"/>
      <c r="K2641" s="252"/>
      <c r="L2641" s="257"/>
      <c r="M2641" s="258"/>
      <c r="N2641" s="259"/>
      <c r="O2641" s="259"/>
      <c r="P2641" s="259"/>
      <c r="Q2641" s="259"/>
      <c r="R2641" s="259"/>
      <c r="S2641" s="259"/>
      <c r="T2641" s="260"/>
      <c r="AT2641" s="261" t="s">
        <v>195</v>
      </c>
      <c r="AU2641" s="261" t="s">
        <v>85</v>
      </c>
      <c r="AV2641" s="12" t="s">
        <v>85</v>
      </c>
      <c r="AW2641" s="12" t="s">
        <v>39</v>
      </c>
      <c r="AX2641" s="12" t="s">
        <v>76</v>
      </c>
      <c r="AY2641" s="261" t="s">
        <v>184</v>
      </c>
    </row>
    <row r="2642" s="12" customFormat="1">
      <c r="B2642" s="251"/>
      <c r="C2642" s="252"/>
      <c r="D2642" s="248" t="s">
        <v>195</v>
      </c>
      <c r="E2642" s="253" t="s">
        <v>21</v>
      </c>
      <c r="F2642" s="254" t="s">
        <v>3628</v>
      </c>
      <c r="G2642" s="252"/>
      <c r="H2642" s="255">
        <v>1.099</v>
      </c>
      <c r="I2642" s="256"/>
      <c r="J2642" s="252"/>
      <c r="K2642" s="252"/>
      <c r="L2642" s="257"/>
      <c r="M2642" s="258"/>
      <c r="N2642" s="259"/>
      <c r="O2642" s="259"/>
      <c r="P2642" s="259"/>
      <c r="Q2642" s="259"/>
      <c r="R2642" s="259"/>
      <c r="S2642" s="259"/>
      <c r="T2642" s="260"/>
      <c r="AT2642" s="261" t="s">
        <v>195</v>
      </c>
      <c r="AU2642" s="261" t="s">
        <v>85</v>
      </c>
      <c r="AV2642" s="12" t="s">
        <v>85</v>
      </c>
      <c r="AW2642" s="12" t="s">
        <v>39</v>
      </c>
      <c r="AX2642" s="12" t="s">
        <v>76</v>
      </c>
      <c r="AY2642" s="261" t="s">
        <v>184</v>
      </c>
    </row>
    <row r="2643" s="12" customFormat="1">
      <c r="B2643" s="251"/>
      <c r="C2643" s="252"/>
      <c r="D2643" s="248" t="s">
        <v>195</v>
      </c>
      <c r="E2643" s="253" t="s">
        <v>21</v>
      </c>
      <c r="F2643" s="254" t="s">
        <v>3629</v>
      </c>
      <c r="G2643" s="252"/>
      <c r="H2643" s="255">
        <v>44.823999999999998</v>
      </c>
      <c r="I2643" s="256"/>
      <c r="J2643" s="252"/>
      <c r="K2643" s="252"/>
      <c r="L2643" s="257"/>
      <c r="M2643" s="258"/>
      <c r="N2643" s="259"/>
      <c r="O2643" s="259"/>
      <c r="P2643" s="259"/>
      <c r="Q2643" s="259"/>
      <c r="R2643" s="259"/>
      <c r="S2643" s="259"/>
      <c r="T2643" s="260"/>
      <c r="AT2643" s="261" t="s">
        <v>195</v>
      </c>
      <c r="AU2643" s="261" t="s">
        <v>85</v>
      </c>
      <c r="AV2643" s="12" t="s">
        <v>85</v>
      </c>
      <c r="AW2643" s="12" t="s">
        <v>39</v>
      </c>
      <c r="AX2643" s="12" t="s">
        <v>76</v>
      </c>
      <c r="AY2643" s="261" t="s">
        <v>184</v>
      </c>
    </row>
    <row r="2644" s="13" customFormat="1">
      <c r="B2644" s="262"/>
      <c r="C2644" s="263"/>
      <c r="D2644" s="248" t="s">
        <v>195</v>
      </c>
      <c r="E2644" s="264" t="s">
        <v>21</v>
      </c>
      <c r="F2644" s="265" t="s">
        <v>842</v>
      </c>
      <c r="G2644" s="263"/>
      <c r="H2644" s="264" t="s">
        <v>21</v>
      </c>
      <c r="I2644" s="266"/>
      <c r="J2644" s="263"/>
      <c r="K2644" s="263"/>
      <c r="L2644" s="267"/>
      <c r="M2644" s="268"/>
      <c r="N2644" s="269"/>
      <c r="O2644" s="269"/>
      <c r="P2644" s="269"/>
      <c r="Q2644" s="269"/>
      <c r="R2644" s="269"/>
      <c r="S2644" s="269"/>
      <c r="T2644" s="270"/>
      <c r="AT2644" s="271" t="s">
        <v>195</v>
      </c>
      <c r="AU2644" s="271" t="s">
        <v>85</v>
      </c>
      <c r="AV2644" s="13" t="s">
        <v>83</v>
      </c>
      <c r="AW2644" s="13" t="s">
        <v>39</v>
      </c>
      <c r="AX2644" s="13" t="s">
        <v>76</v>
      </c>
      <c r="AY2644" s="271" t="s">
        <v>184</v>
      </c>
    </row>
    <row r="2645" s="12" customFormat="1">
      <c r="B2645" s="251"/>
      <c r="C2645" s="252"/>
      <c r="D2645" s="248" t="s">
        <v>195</v>
      </c>
      <c r="E2645" s="253" t="s">
        <v>21</v>
      </c>
      <c r="F2645" s="254" t="s">
        <v>843</v>
      </c>
      <c r="G2645" s="252"/>
      <c r="H2645" s="255">
        <v>42.000999999999998</v>
      </c>
      <c r="I2645" s="256"/>
      <c r="J2645" s="252"/>
      <c r="K2645" s="252"/>
      <c r="L2645" s="257"/>
      <c r="M2645" s="258"/>
      <c r="N2645" s="259"/>
      <c r="O2645" s="259"/>
      <c r="P2645" s="259"/>
      <c r="Q2645" s="259"/>
      <c r="R2645" s="259"/>
      <c r="S2645" s="259"/>
      <c r="T2645" s="260"/>
      <c r="AT2645" s="261" t="s">
        <v>195</v>
      </c>
      <c r="AU2645" s="261" t="s">
        <v>85</v>
      </c>
      <c r="AV2645" s="12" t="s">
        <v>85</v>
      </c>
      <c r="AW2645" s="12" t="s">
        <v>39</v>
      </c>
      <c r="AX2645" s="12" t="s">
        <v>76</v>
      </c>
      <c r="AY2645" s="261" t="s">
        <v>184</v>
      </c>
    </row>
    <row r="2646" s="12" customFormat="1">
      <c r="B2646" s="251"/>
      <c r="C2646" s="252"/>
      <c r="D2646" s="248" t="s">
        <v>195</v>
      </c>
      <c r="E2646" s="253" t="s">
        <v>21</v>
      </c>
      <c r="F2646" s="254" t="s">
        <v>3630</v>
      </c>
      <c r="G2646" s="252"/>
      <c r="H2646" s="255">
        <v>1.278</v>
      </c>
      <c r="I2646" s="256"/>
      <c r="J2646" s="252"/>
      <c r="K2646" s="252"/>
      <c r="L2646" s="257"/>
      <c r="M2646" s="258"/>
      <c r="N2646" s="259"/>
      <c r="O2646" s="259"/>
      <c r="P2646" s="259"/>
      <c r="Q2646" s="259"/>
      <c r="R2646" s="259"/>
      <c r="S2646" s="259"/>
      <c r="T2646" s="260"/>
      <c r="AT2646" s="261" t="s">
        <v>195</v>
      </c>
      <c r="AU2646" s="261" t="s">
        <v>85</v>
      </c>
      <c r="AV2646" s="12" t="s">
        <v>85</v>
      </c>
      <c r="AW2646" s="12" t="s">
        <v>39</v>
      </c>
      <c r="AX2646" s="12" t="s">
        <v>76</v>
      </c>
      <c r="AY2646" s="261" t="s">
        <v>184</v>
      </c>
    </row>
    <row r="2647" s="12" customFormat="1">
      <c r="B2647" s="251"/>
      <c r="C2647" s="252"/>
      <c r="D2647" s="248" t="s">
        <v>195</v>
      </c>
      <c r="E2647" s="253" t="s">
        <v>21</v>
      </c>
      <c r="F2647" s="254" t="s">
        <v>3631</v>
      </c>
      <c r="G2647" s="252"/>
      <c r="H2647" s="255">
        <v>7.6879999999999997</v>
      </c>
      <c r="I2647" s="256"/>
      <c r="J2647" s="252"/>
      <c r="K2647" s="252"/>
      <c r="L2647" s="257"/>
      <c r="M2647" s="258"/>
      <c r="N2647" s="259"/>
      <c r="O2647" s="259"/>
      <c r="P2647" s="259"/>
      <c r="Q2647" s="259"/>
      <c r="R2647" s="259"/>
      <c r="S2647" s="259"/>
      <c r="T2647" s="260"/>
      <c r="AT2647" s="261" t="s">
        <v>195</v>
      </c>
      <c r="AU2647" s="261" t="s">
        <v>85</v>
      </c>
      <c r="AV2647" s="12" t="s">
        <v>85</v>
      </c>
      <c r="AW2647" s="12" t="s">
        <v>39</v>
      </c>
      <c r="AX2647" s="12" t="s">
        <v>76</v>
      </c>
      <c r="AY2647" s="261" t="s">
        <v>184</v>
      </c>
    </row>
    <row r="2648" s="13" customFormat="1">
      <c r="B2648" s="262"/>
      <c r="C2648" s="263"/>
      <c r="D2648" s="248" t="s">
        <v>195</v>
      </c>
      <c r="E2648" s="264" t="s">
        <v>21</v>
      </c>
      <c r="F2648" s="265" t="s">
        <v>848</v>
      </c>
      <c r="G2648" s="263"/>
      <c r="H2648" s="264" t="s">
        <v>21</v>
      </c>
      <c r="I2648" s="266"/>
      <c r="J2648" s="263"/>
      <c r="K2648" s="263"/>
      <c r="L2648" s="267"/>
      <c r="M2648" s="268"/>
      <c r="N2648" s="269"/>
      <c r="O2648" s="269"/>
      <c r="P2648" s="269"/>
      <c r="Q2648" s="269"/>
      <c r="R2648" s="269"/>
      <c r="S2648" s="269"/>
      <c r="T2648" s="270"/>
      <c r="AT2648" s="271" t="s">
        <v>195</v>
      </c>
      <c r="AU2648" s="271" t="s">
        <v>85</v>
      </c>
      <c r="AV2648" s="13" t="s">
        <v>83</v>
      </c>
      <c r="AW2648" s="13" t="s">
        <v>39</v>
      </c>
      <c r="AX2648" s="13" t="s">
        <v>76</v>
      </c>
      <c r="AY2648" s="271" t="s">
        <v>184</v>
      </c>
    </row>
    <row r="2649" s="12" customFormat="1">
      <c r="B2649" s="251"/>
      <c r="C2649" s="252"/>
      <c r="D2649" s="248" t="s">
        <v>195</v>
      </c>
      <c r="E2649" s="253" t="s">
        <v>21</v>
      </c>
      <c r="F2649" s="254" t="s">
        <v>849</v>
      </c>
      <c r="G2649" s="252"/>
      <c r="H2649" s="255">
        <v>27.283000000000001</v>
      </c>
      <c r="I2649" s="256"/>
      <c r="J2649" s="252"/>
      <c r="K2649" s="252"/>
      <c r="L2649" s="257"/>
      <c r="M2649" s="258"/>
      <c r="N2649" s="259"/>
      <c r="O2649" s="259"/>
      <c r="P2649" s="259"/>
      <c r="Q2649" s="259"/>
      <c r="R2649" s="259"/>
      <c r="S2649" s="259"/>
      <c r="T2649" s="260"/>
      <c r="AT2649" s="261" t="s">
        <v>195</v>
      </c>
      <c r="AU2649" s="261" t="s">
        <v>85</v>
      </c>
      <c r="AV2649" s="12" t="s">
        <v>85</v>
      </c>
      <c r="AW2649" s="12" t="s">
        <v>39</v>
      </c>
      <c r="AX2649" s="12" t="s">
        <v>76</v>
      </c>
      <c r="AY2649" s="261" t="s">
        <v>184</v>
      </c>
    </row>
    <row r="2650" s="12" customFormat="1">
      <c r="B2650" s="251"/>
      <c r="C2650" s="252"/>
      <c r="D2650" s="248" t="s">
        <v>195</v>
      </c>
      <c r="E2650" s="253" t="s">
        <v>21</v>
      </c>
      <c r="F2650" s="254" t="s">
        <v>3632</v>
      </c>
      <c r="G2650" s="252"/>
      <c r="H2650" s="255">
        <v>5.1020000000000003</v>
      </c>
      <c r="I2650" s="256"/>
      <c r="J2650" s="252"/>
      <c r="K2650" s="252"/>
      <c r="L2650" s="257"/>
      <c r="M2650" s="258"/>
      <c r="N2650" s="259"/>
      <c r="O2650" s="259"/>
      <c r="P2650" s="259"/>
      <c r="Q2650" s="259"/>
      <c r="R2650" s="259"/>
      <c r="S2650" s="259"/>
      <c r="T2650" s="260"/>
      <c r="AT2650" s="261" t="s">
        <v>195</v>
      </c>
      <c r="AU2650" s="261" t="s">
        <v>85</v>
      </c>
      <c r="AV2650" s="12" t="s">
        <v>85</v>
      </c>
      <c r="AW2650" s="12" t="s">
        <v>39</v>
      </c>
      <c r="AX2650" s="12" t="s">
        <v>76</v>
      </c>
      <c r="AY2650" s="261" t="s">
        <v>184</v>
      </c>
    </row>
    <row r="2651" s="12" customFormat="1">
      <c r="B2651" s="251"/>
      <c r="C2651" s="252"/>
      <c r="D2651" s="248" t="s">
        <v>195</v>
      </c>
      <c r="E2651" s="253" t="s">
        <v>21</v>
      </c>
      <c r="F2651" s="254" t="s">
        <v>3633</v>
      </c>
      <c r="G2651" s="252"/>
      <c r="H2651" s="255">
        <v>7.71</v>
      </c>
      <c r="I2651" s="256"/>
      <c r="J2651" s="252"/>
      <c r="K2651" s="252"/>
      <c r="L2651" s="257"/>
      <c r="M2651" s="258"/>
      <c r="N2651" s="259"/>
      <c r="O2651" s="259"/>
      <c r="P2651" s="259"/>
      <c r="Q2651" s="259"/>
      <c r="R2651" s="259"/>
      <c r="S2651" s="259"/>
      <c r="T2651" s="260"/>
      <c r="AT2651" s="261" t="s">
        <v>195</v>
      </c>
      <c r="AU2651" s="261" t="s">
        <v>85</v>
      </c>
      <c r="AV2651" s="12" t="s">
        <v>85</v>
      </c>
      <c r="AW2651" s="12" t="s">
        <v>39</v>
      </c>
      <c r="AX2651" s="12" t="s">
        <v>76</v>
      </c>
      <c r="AY2651" s="261" t="s">
        <v>184</v>
      </c>
    </row>
    <row r="2652" s="12" customFormat="1">
      <c r="B2652" s="251"/>
      <c r="C2652" s="252"/>
      <c r="D2652" s="248" t="s">
        <v>195</v>
      </c>
      <c r="E2652" s="253" t="s">
        <v>21</v>
      </c>
      <c r="F2652" s="254" t="s">
        <v>3634</v>
      </c>
      <c r="G2652" s="252"/>
      <c r="H2652" s="255">
        <v>7.1799999999999997</v>
      </c>
      <c r="I2652" s="256"/>
      <c r="J2652" s="252"/>
      <c r="K2652" s="252"/>
      <c r="L2652" s="257"/>
      <c r="M2652" s="258"/>
      <c r="N2652" s="259"/>
      <c r="O2652" s="259"/>
      <c r="P2652" s="259"/>
      <c r="Q2652" s="259"/>
      <c r="R2652" s="259"/>
      <c r="S2652" s="259"/>
      <c r="T2652" s="260"/>
      <c r="AT2652" s="261" t="s">
        <v>195</v>
      </c>
      <c r="AU2652" s="261" t="s">
        <v>85</v>
      </c>
      <c r="AV2652" s="12" t="s">
        <v>85</v>
      </c>
      <c r="AW2652" s="12" t="s">
        <v>39</v>
      </c>
      <c r="AX2652" s="12" t="s">
        <v>76</v>
      </c>
      <c r="AY2652" s="261" t="s">
        <v>184</v>
      </c>
    </row>
    <row r="2653" s="12" customFormat="1">
      <c r="B2653" s="251"/>
      <c r="C2653" s="252"/>
      <c r="D2653" s="248" t="s">
        <v>195</v>
      </c>
      <c r="E2653" s="253" t="s">
        <v>21</v>
      </c>
      <c r="F2653" s="254" t="s">
        <v>3635</v>
      </c>
      <c r="G2653" s="252"/>
      <c r="H2653" s="255">
        <v>6.6500000000000004</v>
      </c>
      <c r="I2653" s="256"/>
      <c r="J2653" s="252"/>
      <c r="K2653" s="252"/>
      <c r="L2653" s="257"/>
      <c r="M2653" s="258"/>
      <c r="N2653" s="259"/>
      <c r="O2653" s="259"/>
      <c r="P2653" s="259"/>
      <c r="Q2653" s="259"/>
      <c r="R2653" s="259"/>
      <c r="S2653" s="259"/>
      <c r="T2653" s="260"/>
      <c r="AT2653" s="261" t="s">
        <v>195</v>
      </c>
      <c r="AU2653" s="261" t="s">
        <v>85</v>
      </c>
      <c r="AV2653" s="12" t="s">
        <v>85</v>
      </c>
      <c r="AW2653" s="12" t="s">
        <v>39</v>
      </c>
      <c r="AX2653" s="12" t="s">
        <v>76</v>
      </c>
      <c r="AY2653" s="261" t="s">
        <v>184</v>
      </c>
    </row>
    <row r="2654" s="12" customFormat="1">
      <c r="B2654" s="251"/>
      <c r="C2654" s="252"/>
      <c r="D2654" s="248" t="s">
        <v>195</v>
      </c>
      <c r="E2654" s="253" t="s">
        <v>21</v>
      </c>
      <c r="F2654" s="254" t="s">
        <v>3636</v>
      </c>
      <c r="G2654" s="252"/>
      <c r="H2654" s="255">
        <v>10.535</v>
      </c>
      <c r="I2654" s="256"/>
      <c r="J2654" s="252"/>
      <c r="K2654" s="252"/>
      <c r="L2654" s="257"/>
      <c r="M2654" s="258"/>
      <c r="N2654" s="259"/>
      <c r="O2654" s="259"/>
      <c r="P2654" s="259"/>
      <c r="Q2654" s="259"/>
      <c r="R2654" s="259"/>
      <c r="S2654" s="259"/>
      <c r="T2654" s="260"/>
      <c r="AT2654" s="261" t="s">
        <v>195</v>
      </c>
      <c r="AU2654" s="261" t="s">
        <v>85</v>
      </c>
      <c r="AV2654" s="12" t="s">
        <v>85</v>
      </c>
      <c r="AW2654" s="12" t="s">
        <v>39</v>
      </c>
      <c r="AX2654" s="12" t="s">
        <v>76</v>
      </c>
      <c r="AY2654" s="261" t="s">
        <v>184</v>
      </c>
    </row>
    <row r="2655" s="12" customFormat="1">
      <c r="B2655" s="251"/>
      <c r="C2655" s="252"/>
      <c r="D2655" s="248" t="s">
        <v>195</v>
      </c>
      <c r="E2655" s="253" t="s">
        <v>21</v>
      </c>
      <c r="F2655" s="254" t="s">
        <v>3637</v>
      </c>
      <c r="G2655" s="252"/>
      <c r="H2655" s="255">
        <v>6.226</v>
      </c>
      <c r="I2655" s="256"/>
      <c r="J2655" s="252"/>
      <c r="K2655" s="252"/>
      <c r="L2655" s="257"/>
      <c r="M2655" s="258"/>
      <c r="N2655" s="259"/>
      <c r="O2655" s="259"/>
      <c r="P2655" s="259"/>
      <c r="Q2655" s="259"/>
      <c r="R2655" s="259"/>
      <c r="S2655" s="259"/>
      <c r="T2655" s="260"/>
      <c r="AT2655" s="261" t="s">
        <v>195</v>
      </c>
      <c r="AU2655" s="261" t="s">
        <v>85</v>
      </c>
      <c r="AV2655" s="12" t="s">
        <v>85</v>
      </c>
      <c r="AW2655" s="12" t="s">
        <v>39</v>
      </c>
      <c r="AX2655" s="12" t="s">
        <v>76</v>
      </c>
      <c r="AY2655" s="261" t="s">
        <v>184</v>
      </c>
    </row>
    <row r="2656" s="12" customFormat="1">
      <c r="B2656" s="251"/>
      <c r="C2656" s="252"/>
      <c r="D2656" s="248" t="s">
        <v>195</v>
      </c>
      <c r="E2656" s="253" t="s">
        <v>21</v>
      </c>
      <c r="F2656" s="254" t="s">
        <v>3638</v>
      </c>
      <c r="G2656" s="252"/>
      <c r="H2656" s="255">
        <v>12.007999999999999</v>
      </c>
      <c r="I2656" s="256"/>
      <c r="J2656" s="252"/>
      <c r="K2656" s="252"/>
      <c r="L2656" s="257"/>
      <c r="M2656" s="258"/>
      <c r="N2656" s="259"/>
      <c r="O2656" s="259"/>
      <c r="P2656" s="259"/>
      <c r="Q2656" s="259"/>
      <c r="R2656" s="259"/>
      <c r="S2656" s="259"/>
      <c r="T2656" s="260"/>
      <c r="AT2656" s="261" t="s">
        <v>195</v>
      </c>
      <c r="AU2656" s="261" t="s">
        <v>85</v>
      </c>
      <c r="AV2656" s="12" t="s">
        <v>85</v>
      </c>
      <c r="AW2656" s="12" t="s">
        <v>39</v>
      </c>
      <c r="AX2656" s="12" t="s">
        <v>76</v>
      </c>
      <c r="AY2656" s="261" t="s">
        <v>184</v>
      </c>
    </row>
    <row r="2657" s="13" customFormat="1">
      <c r="B2657" s="262"/>
      <c r="C2657" s="263"/>
      <c r="D2657" s="248" t="s">
        <v>195</v>
      </c>
      <c r="E2657" s="264" t="s">
        <v>21</v>
      </c>
      <c r="F2657" s="265" t="s">
        <v>409</v>
      </c>
      <c r="G2657" s="263"/>
      <c r="H2657" s="264" t="s">
        <v>21</v>
      </c>
      <c r="I2657" s="266"/>
      <c r="J2657" s="263"/>
      <c r="K2657" s="263"/>
      <c r="L2657" s="267"/>
      <c r="M2657" s="268"/>
      <c r="N2657" s="269"/>
      <c r="O2657" s="269"/>
      <c r="P2657" s="269"/>
      <c r="Q2657" s="269"/>
      <c r="R2657" s="269"/>
      <c r="S2657" s="269"/>
      <c r="T2657" s="270"/>
      <c r="AT2657" s="271" t="s">
        <v>195</v>
      </c>
      <c r="AU2657" s="271" t="s">
        <v>85</v>
      </c>
      <c r="AV2657" s="13" t="s">
        <v>83</v>
      </c>
      <c r="AW2657" s="13" t="s">
        <v>39</v>
      </c>
      <c r="AX2657" s="13" t="s">
        <v>76</v>
      </c>
      <c r="AY2657" s="271" t="s">
        <v>184</v>
      </c>
    </row>
    <row r="2658" s="12" customFormat="1">
      <c r="B2658" s="251"/>
      <c r="C2658" s="252"/>
      <c r="D2658" s="248" t="s">
        <v>195</v>
      </c>
      <c r="E2658" s="253" t="s">
        <v>21</v>
      </c>
      <c r="F2658" s="254" t="s">
        <v>3639</v>
      </c>
      <c r="G2658" s="252"/>
      <c r="H2658" s="255">
        <v>37.295000000000002</v>
      </c>
      <c r="I2658" s="256"/>
      <c r="J2658" s="252"/>
      <c r="K2658" s="252"/>
      <c r="L2658" s="257"/>
      <c r="M2658" s="258"/>
      <c r="N2658" s="259"/>
      <c r="O2658" s="259"/>
      <c r="P2658" s="259"/>
      <c r="Q2658" s="259"/>
      <c r="R2658" s="259"/>
      <c r="S2658" s="259"/>
      <c r="T2658" s="260"/>
      <c r="AT2658" s="261" t="s">
        <v>195</v>
      </c>
      <c r="AU2658" s="261" t="s">
        <v>85</v>
      </c>
      <c r="AV2658" s="12" t="s">
        <v>85</v>
      </c>
      <c r="AW2658" s="12" t="s">
        <v>39</v>
      </c>
      <c r="AX2658" s="12" t="s">
        <v>76</v>
      </c>
      <c r="AY2658" s="261" t="s">
        <v>184</v>
      </c>
    </row>
    <row r="2659" s="12" customFormat="1">
      <c r="B2659" s="251"/>
      <c r="C2659" s="252"/>
      <c r="D2659" s="248" t="s">
        <v>195</v>
      </c>
      <c r="E2659" s="253" t="s">
        <v>21</v>
      </c>
      <c r="F2659" s="254" t="s">
        <v>3640</v>
      </c>
      <c r="G2659" s="252"/>
      <c r="H2659" s="255">
        <v>47.834000000000003</v>
      </c>
      <c r="I2659" s="256"/>
      <c r="J2659" s="252"/>
      <c r="K2659" s="252"/>
      <c r="L2659" s="257"/>
      <c r="M2659" s="258"/>
      <c r="N2659" s="259"/>
      <c r="O2659" s="259"/>
      <c r="P2659" s="259"/>
      <c r="Q2659" s="259"/>
      <c r="R2659" s="259"/>
      <c r="S2659" s="259"/>
      <c r="T2659" s="260"/>
      <c r="AT2659" s="261" t="s">
        <v>195</v>
      </c>
      <c r="AU2659" s="261" t="s">
        <v>85</v>
      </c>
      <c r="AV2659" s="12" t="s">
        <v>85</v>
      </c>
      <c r="AW2659" s="12" t="s">
        <v>39</v>
      </c>
      <c r="AX2659" s="12" t="s">
        <v>76</v>
      </c>
      <c r="AY2659" s="261" t="s">
        <v>184</v>
      </c>
    </row>
    <row r="2660" s="12" customFormat="1">
      <c r="B2660" s="251"/>
      <c r="C2660" s="252"/>
      <c r="D2660" s="248" t="s">
        <v>195</v>
      </c>
      <c r="E2660" s="253" t="s">
        <v>21</v>
      </c>
      <c r="F2660" s="254" t="s">
        <v>3641</v>
      </c>
      <c r="G2660" s="252"/>
      <c r="H2660" s="255">
        <v>43.435000000000002</v>
      </c>
      <c r="I2660" s="256"/>
      <c r="J2660" s="252"/>
      <c r="K2660" s="252"/>
      <c r="L2660" s="257"/>
      <c r="M2660" s="258"/>
      <c r="N2660" s="259"/>
      <c r="O2660" s="259"/>
      <c r="P2660" s="259"/>
      <c r="Q2660" s="259"/>
      <c r="R2660" s="259"/>
      <c r="S2660" s="259"/>
      <c r="T2660" s="260"/>
      <c r="AT2660" s="261" t="s">
        <v>195</v>
      </c>
      <c r="AU2660" s="261" t="s">
        <v>85</v>
      </c>
      <c r="AV2660" s="12" t="s">
        <v>85</v>
      </c>
      <c r="AW2660" s="12" t="s">
        <v>39</v>
      </c>
      <c r="AX2660" s="12" t="s">
        <v>76</v>
      </c>
      <c r="AY2660" s="261" t="s">
        <v>184</v>
      </c>
    </row>
    <row r="2661" s="12" customFormat="1">
      <c r="B2661" s="251"/>
      <c r="C2661" s="252"/>
      <c r="D2661" s="248" t="s">
        <v>195</v>
      </c>
      <c r="E2661" s="253" t="s">
        <v>21</v>
      </c>
      <c r="F2661" s="254" t="s">
        <v>3642</v>
      </c>
      <c r="G2661" s="252"/>
      <c r="H2661" s="255">
        <v>41.118000000000002</v>
      </c>
      <c r="I2661" s="256"/>
      <c r="J2661" s="252"/>
      <c r="K2661" s="252"/>
      <c r="L2661" s="257"/>
      <c r="M2661" s="258"/>
      <c r="N2661" s="259"/>
      <c r="O2661" s="259"/>
      <c r="P2661" s="259"/>
      <c r="Q2661" s="259"/>
      <c r="R2661" s="259"/>
      <c r="S2661" s="259"/>
      <c r="T2661" s="260"/>
      <c r="AT2661" s="261" t="s">
        <v>195</v>
      </c>
      <c r="AU2661" s="261" t="s">
        <v>85</v>
      </c>
      <c r="AV2661" s="12" t="s">
        <v>85</v>
      </c>
      <c r="AW2661" s="12" t="s">
        <v>39</v>
      </c>
      <c r="AX2661" s="12" t="s">
        <v>76</v>
      </c>
      <c r="AY2661" s="261" t="s">
        <v>184</v>
      </c>
    </row>
    <row r="2662" s="12" customFormat="1">
      <c r="B2662" s="251"/>
      <c r="C2662" s="252"/>
      <c r="D2662" s="248" t="s">
        <v>195</v>
      </c>
      <c r="E2662" s="253" t="s">
        <v>21</v>
      </c>
      <c r="F2662" s="254" t="s">
        <v>3643</v>
      </c>
      <c r="G2662" s="252"/>
      <c r="H2662" s="255">
        <v>43.514000000000003</v>
      </c>
      <c r="I2662" s="256"/>
      <c r="J2662" s="252"/>
      <c r="K2662" s="252"/>
      <c r="L2662" s="257"/>
      <c r="M2662" s="258"/>
      <c r="N2662" s="259"/>
      <c r="O2662" s="259"/>
      <c r="P2662" s="259"/>
      <c r="Q2662" s="259"/>
      <c r="R2662" s="259"/>
      <c r="S2662" s="259"/>
      <c r="T2662" s="260"/>
      <c r="AT2662" s="261" t="s">
        <v>195</v>
      </c>
      <c r="AU2662" s="261" t="s">
        <v>85</v>
      </c>
      <c r="AV2662" s="12" t="s">
        <v>85</v>
      </c>
      <c r="AW2662" s="12" t="s">
        <v>39</v>
      </c>
      <c r="AX2662" s="12" t="s">
        <v>76</v>
      </c>
      <c r="AY2662" s="261" t="s">
        <v>184</v>
      </c>
    </row>
    <row r="2663" s="13" customFormat="1">
      <c r="B2663" s="262"/>
      <c r="C2663" s="263"/>
      <c r="D2663" s="248" t="s">
        <v>195</v>
      </c>
      <c r="E2663" s="264" t="s">
        <v>21</v>
      </c>
      <c r="F2663" s="265" t="s">
        <v>793</v>
      </c>
      <c r="G2663" s="263"/>
      <c r="H2663" s="264" t="s">
        <v>21</v>
      </c>
      <c r="I2663" s="266"/>
      <c r="J2663" s="263"/>
      <c r="K2663" s="263"/>
      <c r="L2663" s="267"/>
      <c r="M2663" s="268"/>
      <c r="N2663" s="269"/>
      <c r="O2663" s="269"/>
      <c r="P2663" s="269"/>
      <c r="Q2663" s="269"/>
      <c r="R2663" s="269"/>
      <c r="S2663" s="269"/>
      <c r="T2663" s="270"/>
      <c r="AT2663" s="271" t="s">
        <v>195</v>
      </c>
      <c r="AU2663" s="271" t="s">
        <v>85</v>
      </c>
      <c r="AV2663" s="13" t="s">
        <v>83</v>
      </c>
      <c r="AW2663" s="13" t="s">
        <v>39</v>
      </c>
      <c r="AX2663" s="13" t="s">
        <v>76</v>
      </c>
      <c r="AY2663" s="271" t="s">
        <v>184</v>
      </c>
    </row>
    <row r="2664" s="12" customFormat="1">
      <c r="B2664" s="251"/>
      <c r="C2664" s="252"/>
      <c r="D2664" s="248" t="s">
        <v>195</v>
      </c>
      <c r="E2664" s="253" t="s">
        <v>21</v>
      </c>
      <c r="F2664" s="254" t="s">
        <v>3644</v>
      </c>
      <c r="G2664" s="252"/>
      <c r="H2664" s="255">
        <v>37.25</v>
      </c>
      <c r="I2664" s="256"/>
      <c r="J2664" s="252"/>
      <c r="K2664" s="252"/>
      <c r="L2664" s="257"/>
      <c r="M2664" s="258"/>
      <c r="N2664" s="259"/>
      <c r="O2664" s="259"/>
      <c r="P2664" s="259"/>
      <c r="Q2664" s="259"/>
      <c r="R2664" s="259"/>
      <c r="S2664" s="259"/>
      <c r="T2664" s="260"/>
      <c r="AT2664" s="261" t="s">
        <v>195</v>
      </c>
      <c r="AU2664" s="261" t="s">
        <v>85</v>
      </c>
      <c r="AV2664" s="12" t="s">
        <v>85</v>
      </c>
      <c r="AW2664" s="12" t="s">
        <v>39</v>
      </c>
      <c r="AX2664" s="12" t="s">
        <v>76</v>
      </c>
      <c r="AY2664" s="261" t="s">
        <v>184</v>
      </c>
    </row>
    <row r="2665" s="12" customFormat="1">
      <c r="B2665" s="251"/>
      <c r="C2665" s="252"/>
      <c r="D2665" s="248" t="s">
        <v>195</v>
      </c>
      <c r="E2665" s="253" t="s">
        <v>21</v>
      </c>
      <c r="F2665" s="254" t="s">
        <v>3645</v>
      </c>
      <c r="G2665" s="252"/>
      <c r="H2665" s="255">
        <v>2.4700000000000002</v>
      </c>
      <c r="I2665" s="256"/>
      <c r="J2665" s="252"/>
      <c r="K2665" s="252"/>
      <c r="L2665" s="257"/>
      <c r="M2665" s="258"/>
      <c r="N2665" s="259"/>
      <c r="O2665" s="259"/>
      <c r="P2665" s="259"/>
      <c r="Q2665" s="259"/>
      <c r="R2665" s="259"/>
      <c r="S2665" s="259"/>
      <c r="T2665" s="260"/>
      <c r="AT2665" s="261" t="s">
        <v>195</v>
      </c>
      <c r="AU2665" s="261" t="s">
        <v>85</v>
      </c>
      <c r="AV2665" s="12" t="s">
        <v>85</v>
      </c>
      <c r="AW2665" s="12" t="s">
        <v>39</v>
      </c>
      <c r="AX2665" s="12" t="s">
        <v>76</v>
      </c>
      <c r="AY2665" s="261" t="s">
        <v>184</v>
      </c>
    </row>
    <row r="2666" s="12" customFormat="1">
      <c r="B2666" s="251"/>
      <c r="C2666" s="252"/>
      <c r="D2666" s="248" t="s">
        <v>195</v>
      </c>
      <c r="E2666" s="253" t="s">
        <v>21</v>
      </c>
      <c r="F2666" s="254" t="s">
        <v>796</v>
      </c>
      <c r="G2666" s="252"/>
      <c r="H2666" s="255">
        <v>16.065000000000001</v>
      </c>
      <c r="I2666" s="256"/>
      <c r="J2666" s="252"/>
      <c r="K2666" s="252"/>
      <c r="L2666" s="257"/>
      <c r="M2666" s="258"/>
      <c r="N2666" s="259"/>
      <c r="O2666" s="259"/>
      <c r="P2666" s="259"/>
      <c r="Q2666" s="259"/>
      <c r="R2666" s="259"/>
      <c r="S2666" s="259"/>
      <c r="T2666" s="260"/>
      <c r="AT2666" s="261" t="s">
        <v>195</v>
      </c>
      <c r="AU2666" s="261" t="s">
        <v>85</v>
      </c>
      <c r="AV2666" s="12" t="s">
        <v>85</v>
      </c>
      <c r="AW2666" s="12" t="s">
        <v>39</v>
      </c>
      <c r="AX2666" s="12" t="s">
        <v>76</v>
      </c>
      <c r="AY2666" s="261" t="s">
        <v>184</v>
      </c>
    </row>
    <row r="2667" s="12" customFormat="1">
      <c r="B2667" s="251"/>
      <c r="C2667" s="252"/>
      <c r="D2667" s="248" t="s">
        <v>195</v>
      </c>
      <c r="E2667" s="253" t="s">
        <v>21</v>
      </c>
      <c r="F2667" s="254" t="s">
        <v>3646</v>
      </c>
      <c r="G2667" s="252"/>
      <c r="H2667" s="255">
        <v>5.4000000000000004</v>
      </c>
      <c r="I2667" s="256"/>
      <c r="J2667" s="252"/>
      <c r="K2667" s="252"/>
      <c r="L2667" s="257"/>
      <c r="M2667" s="258"/>
      <c r="N2667" s="259"/>
      <c r="O2667" s="259"/>
      <c r="P2667" s="259"/>
      <c r="Q2667" s="259"/>
      <c r="R2667" s="259"/>
      <c r="S2667" s="259"/>
      <c r="T2667" s="260"/>
      <c r="AT2667" s="261" t="s">
        <v>195</v>
      </c>
      <c r="AU2667" s="261" t="s">
        <v>85</v>
      </c>
      <c r="AV2667" s="12" t="s">
        <v>85</v>
      </c>
      <c r="AW2667" s="12" t="s">
        <v>39</v>
      </c>
      <c r="AX2667" s="12" t="s">
        <v>76</v>
      </c>
      <c r="AY2667" s="261" t="s">
        <v>184</v>
      </c>
    </row>
    <row r="2668" s="12" customFormat="1">
      <c r="B2668" s="251"/>
      <c r="C2668" s="252"/>
      <c r="D2668" s="248" t="s">
        <v>195</v>
      </c>
      <c r="E2668" s="253" t="s">
        <v>21</v>
      </c>
      <c r="F2668" s="254" t="s">
        <v>3647</v>
      </c>
      <c r="G2668" s="252"/>
      <c r="H2668" s="255">
        <v>5.1849999999999996</v>
      </c>
      <c r="I2668" s="256"/>
      <c r="J2668" s="252"/>
      <c r="K2668" s="252"/>
      <c r="L2668" s="257"/>
      <c r="M2668" s="258"/>
      <c r="N2668" s="259"/>
      <c r="O2668" s="259"/>
      <c r="P2668" s="259"/>
      <c r="Q2668" s="259"/>
      <c r="R2668" s="259"/>
      <c r="S2668" s="259"/>
      <c r="T2668" s="260"/>
      <c r="AT2668" s="261" t="s">
        <v>195</v>
      </c>
      <c r="AU2668" s="261" t="s">
        <v>85</v>
      </c>
      <c r="AV2668" s="12" t="s">
        <v>85</v>
      </c>
      <c r="AW2668" s="12" t="s">
        <v>39</v>
      </c>
      <c r="AX2668" s="12" t="s">
        <v>76</v>
      </c>
      <c r="AY2668" s="261" t="s">
        <v>184</v>
      </c>
    </row>
    <row r="2669" s="12" customFormat="1">
      <c r="B2669" s="251"/>
      <c r="C2669" s="252"/>
      <c r="D2669" s="248" t="s">
        <v>195</v>
      </c>
      <c r="E2669" s="253" t="s">
        <v>21</v>
      </c>
      <c r="F2669" s="254" t="s">
        <v>3648</v>
      </c>
      <c r="G2669" s="252"/>
      <c r="H2669" s="255">
        <v>5.452</v>
      </c>
      <c r="I2669" s="256"/>
      <c r="J2669" s="252"/>
      <c r="K2669" s="252"/>
      <c r="L2669" s="257"/>
      <c r="M2669" s="258"/>
      <c r="N2669" s="259"/>
      <c r="O2669" s="259"/>
      <c r="P2669" s="259"/>
      <c r="Q2669" s="259"/>
      <c r="R2669" s="259"/>
      <c r="S2669" s="259"/>
      <c r="T2669" s="260"/>
      <c r="AT2669" s="261" t="s">
        <v>195</v>
      </c>
      <c r="AU2669" s="261" t="s">
        <v>85</v>
      </c>
      <c r="AV2669" s="12" t="s">
        <v>85</v>
      </c>
      <c r="AW2669" s="12" t="s">
        <v>39</v>
      </c>
      <c r="AX2669" s="12" t="s">
        <v>76</v>
      </c>
      <c r="AY2669" s="261" t="s">
        <v>184</v>
      </c>
    </row>
    <row r="2670" s="12" customFormat="1">
      <c r="B2670" s="251"/>
      <c r="C2670" s="252"/>
      <c r="D2670" s="248" t="s">
        <v>195</v>
      </c>
      <c r="E2670" s="253" t="s">
        <v>21</v>
      </c>
      <c r="F2670" s="254" t="s">
        <v>3649</v>
      </c>
      <c r="G2670" s="252"/>
      <c r="H2670" s="255">
        <v>5.2000000000000002</v>
      </c>
      <c r="I2670" s="256"/>
      <c r="J2670" s="252"/>
      <c r="K2670" s="252"/>
      <c r="L2670" s="257"/>
      <c r="M2670" s="258"/>
      <c r="N2670" s="259"/>
      <c r="O2670" s="259"/>
      <c r="P2670" s="259"/>
      <c r="Q2670" s="259"/>
      <c r="R2670" s="259"/>
      <c r="S2670" s="259"/>
      <c r="T2670" s="260"/>
      <c r="AT2670" s="261" t="s">
        <v>195</v>
      </c>
      <c r="AU2670" s="261" t="s">
        <v>85</v>
      </c>
      <c r="AV2670" s="12" t="s">
        <v>85</v>
      </c>
      <c r="AW2670" s="12" t="s">
        <v>39</v>
      </c>
      <c r="AX2670" s="12" t="s">
        <v>76</v>
      </c>
      <c r="AY2670" s="261" t="s">
        <v>184</v>
      </c>
    </row>
    <row r="2671" s="12" customFormat="1">
      <c r="B2671" s="251"/>
      <c r="C2671" s="252"/>
      <c r="D2671" s="248" t="s">
        <v>195</v>
      </c>
      <c r="E2671" s="253" t="s">
        <v>21</v>
      </c>
      <c r="F2671" s="254" t="s">
        <v>3650</v>
      </c>
      <c r="G2671" s="252"/>
      <c r="H2671" s="255">
        <v>24.768999999999998</v>
      </c>
      <c r="I2671" s="256"/>
      <c r="J2671" s="252"/>
      <c r="K2671" s="252"/>
      <c r="L2671" s="257"/>
      <c r="M2671" s="258"/>
      <c r="N2671" s="259"/>
      <c r="O2671" s="259"/>
      <c r="P2671" s="259"/>
      <c r="Q2671" s="259"/>
      <c r="R2671" s="259"/>
      <c r="S2671" s="259"/>
      <c r="T2671" s="260"/>
      <c r="AT2671" s="261" t="s">
        <v>195</v>
      </c>
      <c r="AU2671" s="261" t="s">
        <v>85</v>
      </c>
      <c r="AV2671" s="12" t="s">
        <v>85</v>
      </c>
      <c r="AW2671" s="12" t="s">
        <v>39</v>
      </c>
      <c r="AX2671" s="12" t="s">
        <v>76</v>
      </c>
      <c r="AY2671" s="261" t="s">
        <v>184</v>
      </c>
    </row>
    <row r="2672" s="12" customFormat="1">
      <c r="B2672" s="251"/>
      <c r="C2672" s="252"/>
      <c r="D2672" s="248" t="s">
        <v>195</v>
      </c>
      <c r="E2672" s="253" t="s">
        <v>21</v>
      </c>
      <c r="F2672" s="254" t="s">
        <v>3651</v>
      </c>
      <c r="G2672" s="252"/>
      <c r="H2672" s="255">
        <v>28.728000000000002</v>
      </c>
      <c r="I2672" s="256"/>
      <c r="J2672" s="252"/>
      <c r="K2672" s="252"/>
      <c r="L2672" s="257"/>
      <c r="M2672" s="258"/>
      <c r="N2672" s="259"/>
      <c r="O2672" s="259"/>
      <c r="P2672" s="259"/>
      <c r="Q2672" s="259"/>
      <c r="R2672" s="259"/>
      <c r="S2672" s="259"/>
      <c r="T2672" s="260"/>
      <c r="AT2672" s="261" t="s">
        <v>195</v>
      </c>
      <c r="AU2672" s="261" t="s">
        <v>85</v>
      </c>
      <c r="AV2672" s="12" t="s">
        <v>85</v>
      </c>
      <c r="AW2672" s="12" t="s">
        <v>39</v>
      </c>
      <c r="AX2672" s="12" t="s">
        <v>76</v>
      </c>
      <c r="AY2672" s="261" t="s">
        <v>184</v>
      </c>
    </row>
    <row r="2673" s="13" customFormat="1">
      <c r="B2673" s="262"/>
      <c r="C2673" s="263"/>
      <c r="D2673" s="248" t="s">
        <v>195</v>
      </c>
      <c r="E2673" s="264" t="s">
        <v>21</v>
      </c>
      <c r="F2673" s="265" t="s">
        <v>395</v>
      </c>
      <c r="G2673" s="263"/>
      <c r="H2673" s="264" t="s">
        <v>21</v>
      </c>
      <c r="I2673" s="266"/>
      <c r="J2673" s="263"/>
      <c r="K2673" s="263"/>
      <c r="L2673" s="267"/>
      <c r="M2673" s="268"/>
      <c r="N2673" s="269"/>
      <c r="O2673" s="269"/>
      <c r="P2673" s="269"/>
      <c r="Q2673" s="269"/>
      <c r="R2673" s="269"/>
      <c r="S2673" s="269"/>
      <c r="T2673" s="270"/>
      <c r="AT2673" s="271" t="s">
        <v>195</v>
      </c>
      <c r="AU2673" s="271" t="s">
        <v>85</v>
      </c>
      <c r="AV2673" s="13" t="s">
        <v>83</v>
      </c>
      <c r="AW2673" s="13" t="s">
        <v>39</v>
      </c>
      <c r="AX2673" s="13" t="s">
        <v>76</v>
      </c>
      <c r="AY2673" s="271" t="s">
        <v>184</v>
      </c>
    </row>
    <row r="2674" s="12" customFormat="1">
      <c r="B2674" s="251"/>
      <c r="C2674" s="252"/>
      <c r="D2674" s="248" t="s">
        <v>195</v>
      </c>
      <c r="E2674" s="253" t="s">
        <v>21</v>
      </c>
      <c r="F2674" s="254" t="s">
        <v>3652</v>
      </c>
      <c r="G2674" s="252"/>
      <c r="H2674" s="255">
        <v>46.000999999999998</v>
      </c>
      <c r="I2674" s="256"/>
      <c r="J2674" s="252"/>
      <c r="K2674" s="252"/>
      <c r="L2674" s="257"/>
      <c r="M2674" s="258"/>
      <c r="N2674" s="259"/>
      <c r="O2674" s="259"/>
      <c r="P2674" s="259"/>
      <c r="Q2674" s="259"/>
      <c r="R2674" s="259"/>
      <c r="S2674" s="259"/>
      <c r="T2674" s="260"/>
      <c r="AT2674" s="261" t="s">
        <v>195</v>
      </c>
      <c r="AU2674" s="261" t="s">
        <v>85</v>
      </c>
      <c r="AV2674" s="12" t="s">
        <v>85</v>
      </c>
      <c r="AW2674" s="12" t="s">
        <v>39</v>
      </c>
      <c r="AX2674" s="12" t="s">
        <v>76</v>
      </c>
      <c r="AY2674" s="261" t="s">
        <v>184</v>
      </c>
    </row>
    <row r="2675" s="12" customFormat="1">
      <c r="B2675" s="251"/>
      <c r="C2675" s="252"/>
      <c r="D2675" s="248" t="s">
        <v>195</v>
      </c>
      <c r="E2675" s="253" t="s">
        <v>21</v>
      </c>
      <c r="F2675" s="254" t="s">
        <v>3653</v>
      </c>
      <c r="G2675" s="252"/>
      <c r="H2675" s="255">
        <v>30.904</v>
      </c>
      <c r="I2675" s="256"/>
      <c r="J2675" s="252"/>
      <c r="K2675" s="252"/>
      <c r="L2675" s="257"/>
      <c r="M2675" s="258"/>
      <c r="N2675" s="259"/>
      <c r="O2675" s="259"/>
      <c r="P2675" s="259"/>
      <c r="Q2675" s="259"/>
      <c r="R2675" s="259"/>
      <c r="S2675" s="259"/>
      <c r="T2675" s="260"/>
      <c r="AT2675" s="261" t="s">
        <v>195</v>
      </c>
      <c r="AU2675" s="261" t="s">
        <v>85</v>
      </c>
      <c r="AV2675" s="12" t="s">
        <v>85</v>
      </c>
      <c r="AW2675" s="12" t="s">
        <v>39</v>
      </c>
      <c r="AX2675" s="12" t="s">
        <v>76</v>
      </c>
      <c r="AY2675" s="261" t="s">
        <v>184</v>
      </c>
    </row>
    <row r="2676" s="12" customFormat="1">
      <c r="B2676" s="251"/>
      <c r="C2676" s="252"/>
      <c r="D2676" s="248" t="s">
        <v>195</v>
      </c>
      <c r="E2676" s="253" t="s">
        <v>21</v>
      </c>
      <c r="F2676" s="254" t="s">
        <v>3654</v>
      </c>
      <c r="G2676" s="252"/>
      <c r="H2676" s="255">
        <v>30.934000000000001</v>
      </c>
      <c r="I2676" s="256"/>
      <c r="J2676" s="252"/>
      <c r="K2676" s="252"/>
      <c r="L2676" s="257"/>
      <c r="M2676" s="258"/>
      <c r="N2676" s="259"/>
      <c r="O2676" s="259"/>
      <c r="P2676" s="259"/>
      <c r="Q2676" s="259"/>
      <c r="R2676" s="259"/>
      <c r="S2676" s="259"/>
      <c r="T2676" s="260"/>
      <c r="AT2676" s="261" t="s">
        <v>195</v>
      </c>
      <c r="AU2676" s="261" t="s">
        <v>85</v>
      </c>
      <c r="AV2676" s="12" t="s">
        <v>85</v>
      </c>
      <c r="AW2676" s="12" t="s">
        <v>39</v>
      </c>
      <c r="AX2676" s="12" t="s">
        <v>76</v>
      </c>
      <c r="AY2676" s="261" t="s">
        <v>184</v>
      </c>
    </row>
    <row r="2677" s="12" customFormat="1">
      <c r="B2677" s="251"/>
      <c r="C2677" s="252"/>
      <c r="D2677" s="248" t="s">
        <v>195</v>
      </c>
      <c r="E2677" s="253" t="s">
        <v>21</v>
      </c>
      <c r="F2677" s="254" t="s">
        <v>3655</v>
      </c>
      <c r="G2677" s="252"/>
      <c r="H2677" s="255">
        <v>18.173999999999999</v>
      </c>
      <c r="I2677" s="256"/>
      <c r="J2677" s="252"/>
      <c r="K2677" s="252"/>
      <c r="L2677" s="257"/>
      <c r="M2677" s="258"/>
      <c r="N2677" s="259"/>
      <c r="O2677" s="259"/>
      <c r="P2677" s="259"/>
      <c r="Q2677" s="259"/>
      <c r="R2677" s="259"/>
      <c r="S2677" s="259"/>
      <c r="T2677" s="260"/>
      <c r="AT2677" s="261" t="s">
        <v>195</v>
      </c>
      <c r="AU2677" s="261" t="s">
        <v>85</v>
      </c>
      <c r="AV2677" s="12" t="s">
        <v>85</v>
      </c>
      <c r="AW2677" s="12" t="s">
        <v>39</v>
      </c>
      <c r="AX2677" s="12" t="s">
        <v>76</v>
      </c>
      <c r="AY2677" s="261" t="s">
        <v>184</v>
      </c>
    </row>
    <row r="2678" s="13" customFormat="1">
      <c r="B2678" s="262"/>
      <c r="C2678" s="263"/>
      <c r="D2678" s="248" t="s">
        <v>195</v>
      </c>
      <c r="E2678" s="264" t="s">
        <v>21</v>
      </c>
      <c r="F2678" s="265" t="s">
        <v>3656</v>
      </c>
      <c r="G2678" s="263"/>
      <c r="H2678" s="264" t="s">
        <v>21</v>
      </c>
      <c r="I2678" s="266"/>
      <c r="J2678" s="263"/>
      <c r="K2678" s="263"/>
      <c r="L2678" s="267"/>
      <c r="M2678" s="268"/>
      <c r="N2678" s="269"/>
      <c r="O2678" s="269"/>
      <c r="P2678" s="269"/>
      <c r="Q2678" s="269"/>
      <c r="R2678" s="269"/>
      <c r="S2678" s="269"/>
      <c r="T2678" s="270"/>
      <c r="AT2678" s="271" t="s">
        <v>195</v>
      </c>
      <c r="AU2678" s="271" t="s">
        <v>85</v>
      </c>
      <c r="AV2678" s="13" t="s">
        <v>83</v>
      </c>
      <c r="AW2678" s="13" t="s">
        <v>39</v>
      </c>
      <c r="AX2678" s="13" t="s">
        <v>76</v>
      </c>
      <c r="AY2678" s="271" t="s">
        <v>184</v>
      </c>
    </row>
    <row r="2679" s="12" customFormat="1">
      <c r="B2679" s="251"/>
      <c r="C2679" s="252"/>
      <c r="D2679" s="248" t="s">
        <v>195</v>
      </c>
      <c r="E2679" s="253" t="s">
        <v>21</v>
      </c>
      <c r="F2679" s="254" t="s">
        <v>3657</v>
      </c>
      <c r="G2679" s="252"/>
      <c r="H2679" s="255">
        <v>16.242999999999999</v>
      </c>
      <c r="I2679" s="256"/>
      <c r="J2679" s="252"/>
      <c r="K2679" s="252"/>
      <c r="L2679" s="257"/>
      <c r="M2679" s="258"/>
      <c r="N2679" s="259"/>
      <c r="O2679" s="259"/>
      <c r="P2679" s="259"/>
      <c r="Q2679" s="259"/>
      <c r="R2679" s="259"/>
      <c r="S2679" s="259"/>
      <c r="T2679" s="260"/>
      <c r="AT2679" s="261" t="s">
        <v>195</v>
      </c>
      <c r="AU2679" s="261" t="s">
        <v>85</v>
      </c>
      <c r="AV2679" s="12" t="s">
        <v>85</v>
      </c>
      <c r="AW2679" s="12" t="s">
        <v>39</v>
      </c>
      <c r="AX2679" s="12" t="s">
        <v>76</v>
      </c>
      <c r="AY2679" s="261" t="s">
        <v>184</v>
      </c>
    </row>
    <row r="2680" s="12" customFormat="1">
      <c r="B2680" s="251"/>
      <c r="C2680" s="252"/>
      <c r="D2680" s="248" t="s">
        <v>195</v>
      </c>
      <c r="E2680" s="253" t="s">
        <v>21</v>
      </c>
      <c r="F2680" s="254" t="s">
        <v>3658</v>
      </c>
      <c r="G2680" s="252"/>
      <c r="H2680" s="255">
        <v>-12.243</v>
      </c>
      <c r="I2680" s="256"/>
      <c r="J2680" s="252"/>
      <c r="K2680" s="252"/>
      <c r="L2680" s="257"/>
      <c r="M2680" s="258"/>
      <c r="N2680" s="259"/>
      <c r="O2680" s="259"/>
      <c r="P2680" s="259"/>
      <c r="Q2680" s="259"/>
      <c r="R2680" s="259"/>
      <c r="S2680" s="259"/>
      <c r="T2680" s="260"/>
      <c r="AT2680" s="261" t="s">
        <v>195</v>
      </c>
      <c r="AU2680" s="261" t="s">
        <v>85</v>
      </c>
      <c r="AV2680" s="12" t="s">
        <v>85</v>
      </c>
      <c r="AW2680" s="12" t="s">
        <v>39</v>
      </c>
      <c r="AX2680" s="12" t="s">
        <v>76</v>
      </c>
      <c r="AY2680" s="261" t="s">
        <v>184</v>
      </c>
    </row>
    <row r="2681" s="13" customFormat="1">
      <c r="B2681" s="262"/>
      <c r="C2681" s="263"/>
      <c r="D2681" s="248" t="s">
        <v>195</v>
      </c>
      <c r="E2681" s="264" t="s">
        <v>21</v>
      </c>
      <c r="F2681" s="265" t="s">
        <v>1781</v>
      </c>
      <c r="G2681" s="263"/>
      <c r="H2681" s="264" t="s">
        <v>21</v>
      </c>
      <c r="I2681" s="266"/>
      <c r="J2681" s="263"/>
      <c r="K2681" s="263"/>
      <c r="L2681" s="267"/>
      <c r="M2681" s="268"/>
      <c r="N2681" s="269"/>
      <c r="O2681" s="269"/>
      <c r="P2681" s="269"/>
      <c r="Q2681" s="269"/>
      <c r="R2681" s="269"/>
      <c r="S2681" s="269"/>
      <c r="T2681" s="270"/>
      <c r="AT2681" s="271" t="s">
        <v>195</v>
      </c>
      <c r="AU2681" s="271" t="s">
        <v>85</v>
      </c>
      <c r="AV2681" s="13" t="s">
        <v>83</v>
      </c>
      <c r="AW2681" s="13" t="s">
        <v>39</v>
      </c>
      <c r="AX2681" s="13" t="s">
        <v>76</v>
      </c>
      <c r="AY2681" s="271" t="s">
        <v>184</v>
      </c>
    </row>
    <row r="2682" s="12" customFormat="1">
      <c r="B2682" s="251"/>
      <c r="C2682" s="252"/>
      <c r="D2682" s="248" t="s">
        <v>195</v>
      </c>
      <c r="E2682" s="253" t="s">
        <v>21</v>
      </c>
      <c r="F2682" s="254" t="s">
        <v>3542</v>
      </c>
      <c r="G2682" s="252"/>
      <c r="H2682" s="255">
        <v>17.021000000000001</v>
      </c>
      <c r="I2682" s="256"/>
      <c r="J2682" s="252"/>
      <c r="K2682" s="252"/>
      <c r="L2682" s="257"/>
      <c r="M2682" s="258"/>
      <c r="N2682" s="259"/>
      <c r="O2682" s="259"/>
      <c r="P2682" s="259"/>
      <c r="Q2682" s="259"/>
      <c r="R2682" s="259"/>
      <c r="S2682" s="259"/>
      <c r="T2682" s="260"/>
      <c r="AT2682" s="261" t="s">
        <v>195</v>
      </c>
      <c r="AU2682" s="261" t="s">
        <v>85</v>
      </c>
      <c r="AV2682" s="12" t="s">
        <v>85</v>
      </c>
      <c r="AW2682" s="12" t="s">
        <v>39</v>
      </c>
      <c r="AX2682" s="12" t="s">
        <v>76</v>
      </c>
      <c r="AY2682" s="261" t="s">
        <v>184</v>
      </c>
    </row>
    <row r="2683" s="12" customFormat="1">
      <c r="B2683" s="251"/>
      <c r="C2683" s="252"/>
      <c r="D2683" s="248" t="s">
        <v>195</v>
      </c>
      <c r="E2683" s="253" t="s">
        <v>21</v>
      </c>
      <c r="F2683" s="254" t="s">
        <v>3659</v>
      </c>
      <c r="G2683" s="252"/>
      <c r="H2683" s="255">
        <v>-14.202999999999999</v>
      </c>
      <c r="I2683" s="256"/>
      <c r="J2683" s="252"/>
      <c r="K2683" s="252"/>
      <c r="L2683" s="257"/>
      <c r="M2683" s="258"/>
      <c r="N2683" s="259"/>
      <c r="O2683" s="259"/>
      <c r="P2683" s="259"/>
      <c r="Q2683" s="259"/>
      <c r="R2683" s="259"/>
      <c r="S2683" s="259"/>
      <c r="T2683" s="260"/>
      <c r="AT2683" s="261" t="s">
        <v>195</v>
      </c>
      <c r="AU2683" s="261" t="s">
        <v>85</v>
      </c>
      <c r="AV2683" s="12" t="s">
        <v>85</v>
      </c>
      <c r="AW2683" s="12" t="s">
        <v>39</v>
      </c>
      <c r="AX2683" s="12" t="s">
        <v>76</v>
      </c>
      <c r="AY2683" s="261" t="s">
        <v>184</v>
      </c>
    </row>
    <row r="2684" s="12" customFormat="1">
      <c r="B2684" s="251"/>
      <c r="C2684" s="252"/>
      <c r="D2684" s="248" t="s">
        <v>195</v>
      </c>
      <c r="E2684" s="253" t="s">
        <v>21</v>
      </c>
      <c r="F2684" s="254" t="s">
        <v>815</v>
      </c>
      <c r="G2684" s="252"/>
      <c r="H2684" s="255">
        <v>25.678999999999998</v>
      </c>
      <c r="I2684" s="256"/>
      <c r="J2684" s="252"/>
      <c r="K2684" s="252"/>
      <c r="L2684" s="257"/>
      <c r="M2684" s="258"/>
      <c r="N2684" s="259"/>
      <c r="O2684" s="259"/>
      <c r="P2684" s="259"/>
      <c r="Q2684" s="259"/>
      <c r="R2684" s="259"/>
      <c r="S2684" s="259"/>
      <c r="T2684" s="260"/>
      <c r="AT2684" s="261" t="s">
        <v>195</v>
      </c>
      <c r="AU2684" s="261" t="s">
        <v>85</v>
      </c>
      <c r="AV2684" s="12" t="s">
        <v>85</v>
      </c>
      <c r="AW2684" s="12" t="s">
        <v>39</v>
      </c>
      <c r="AX2684" s="12" t="s">
        <v>76</v>
      </c>
      <c r="AY2684" s="261" t="s">
        <v>184</v>
      </c>
    </row>
    <row r="2685" s="12" customFormat="1">
      <c r="B2685" s="251"/>
      <c r="C2685" s="252"/>
      <c r="D2685" s="248" t="s">
        <v>195</v>
      </c>
      <c r="E2685" s="253" t="s">
        <v>21</v>
      </c>
      <c r="F2685" s="254" t="s">
        <v>816</v>
      </c>
      <c r="G2685" s="252"/>
      <c r="H2685" s="255">
        <v>8.6880000000000006</v>
      </c>
      <c r="I2685" s="256"/>
      <c r="J2685" s="252"/>
      <c r="K2685" s="252"/>
      <c r="L2685" s="257"/>
      <c r="M2685" s="258"/>
      <c r="N2685" s="259"/>
      <c r="O2685" s="259"/>
      <c r="P2685" s="259"/>
      <c r="Q2685" s="259"/>
      <c r="R2685" s="259"/>
      <c r="S2685" s="259"/>
      <c r="T2685" s="260"/>
      <c r="AT2685" s="261" t="s">
        <v>195</v>
      </c>
      <c r="AU2685" s="261" t="s">
        <v>85</v>
      </c>
      <c r="AV2685" s="12" t="s">
        <v>85</v>
      </c>
      <c r="AW2685" s="12" t="s">
        <v>39</v>
      </c>
      <c r="AX2685" s="12" t="s">
        <v>76</v>
      </c>
      <c r="AY2685" s="261" t="s">
        <v>184</v>
      </c>
    </row>
    <row r="2686" s="12" customFormat="1">
      <c r="B2686" s="251"/>
      <c r="C2686" s="252"/>
      <c r="D2686" s="248" t="s">
        <v>195</v>
      </c>
      <c r="E2686" s="253" t="s">
        <v>21</v>
      </c>
      <c r="F2686" s="254" t="s">
        <v>3660</v>
      </c>
      <c r="G2686" s="252"/>
      <c r="H2686" s="255">
        <v>20.323</v>
      </c>
      <c r="I2686" s="256"/>
      <c r="J2686" s="252"/>
      <c r="K2686" s="252"/>
      <c r="L2686" s="257"/>
      <c r="M2686" s="258"/>
      <c r="N2686" s="259"/>
      <c r="O2686" s="259"/>
      <c r="P2686" s="259"/>
      <c r="Q2686" s="259"/>
      <c r="R2686" s="259"/>
      <c r="S2686" s="259"/>
      <c r="T2686" s="260"/>
      <c r="AT2686" s="261" t="s">
        <v>195</v>
      </c>
      <c r="AU2686" s="261" t="s">
        <v>85</v>
      </c>
      <c r="AV2686" s="12" t="s">
        <v>85</v>
      </c>
      <c r="AW2686" s="12" t="s">
        <v>39</v>
      </c>
      <c r="AX2686" s="12" t="s">
        <v>76</v>
      </c>
      <c r="AY2686" s="261" t="s">
        <v>184</v>
      </c>
    </row>
    <row r="2687" s="13" customFormat="1">
      <c r="B2687" s="262"/>
      <c r="C2687" s="263"/>
      <c r="D2687" s="248" t="s">
        <v>195</v>
      </c>
      <c r="E2687" s="264" t="s">
        <v>21</v>
      </c>
      <c r="F2687" s="265" t="s">
        <v>412</v>
      </c>
      <c r="G2687" s="263"/>
      <c r="H2687" s="264" t="s">
        <v>21</v>
      </c>
      <c r="I2687" s="266"/>
      <c r="J2687" s="263"/>
      <c r="K2687" s="263"/>
      <c r="L2687" s="267"/>
      <c r="M2687" s="268"/>
      <c r="N2687" s="269"/>
      <c r="O2687" s="269"/>
      <c r="P2687" s="269"/>
      <c r="Q2687" s="269"/>
      <c r="R2687" s="269"/>
      <c r="S2687" s="269"/>
      <c r="T2687" s="270"/>
      <c r="AT2687" s="271" t="s">
        <v>195</v>
      </c>
      <c r="AU2687" s="271" t="s">
        <v>85</v>
      </c>
      <c r="AV2687" s="13" t="s">
        <v>83</v>
      </c>
      <c r="AW2687" s="13" t="s">
        <v>39</v>
      </c>
      <c r="AX2687" s="13" t="s">
        <v>76</v>
      </c>
      <c r="AY2687" s="271" t="s">
        <v>184</v>
      </c>
    </row>
    <row r="2688" s="12" customFormat="1">
      <c r="B2688" s="251"/>
      <c r="C2688" s="252"/>
      <c r="D2688" s="248" t="s">
        <v>195</v>
      </c>
      <c r="E2688" s="253" t="s">
        <v>21</v>
      </c>
      <c r="F2688" s="254" t="s">
        <v>869</v>
      </c>
      <c r="G2688" s="252"/>
      <c r="H2688" s="255">
        <v>9.1189999999999998</v>
      </c>
      <c r="I2688" s="256"/>
      <c r="J2688" s="252"/>
      <c r="K2688" s="252"/>
      <c r="L2688" s="257"/>
      <c r="M2688" s="258"/>
      <c r="N2688" s="259"/>
      <c r="O2688" s="259"/>
      <c r="P2688" s="259"/>
      <c r="Q2688" s="259"/>
      <c r="R2688" s="259"/>
      <c r="S2688" s="259"/>
      <c r="T2688" s="260"/>
      <c r="AT2688" s="261" t="s">
        <v>195</v>
      </c>
      <c r="AU2688" s="261" t="s">
        <v>85</v>
      </c>
      <c r="AV2688" s="12" t="s">
        <v>85</v>
      </c>
      <c r="AW2688" s="12" t="s">
        <v>39</v>
      </c>
      <c r="AX2688" s="12" t="s">
        <v>76</v>
      </c>
      <c r="AY2688" s="261" t="s">
        <v>184</v>
      </c>
    </row>
    <row r="2689" s="14" customFormat="1">
      <c r="B2689" s="272"/>
      <c r="C2689" s="273"/>
      <c r="D2689" s="248" t="s">
        <v>195</v>
      </c>
      <c r="E2689" s="274" t="s">
        <v>21</v>
      </c>
      <c r="F2689" s="275" t="s">
        <v>211</v>
      </c>
      <c r="G2689" s="273"/>
      <c r="H2689" s="276">
        <v>1261.6700000000001</v>
      </c>
      <c r="I2689" s="277"/>
      <c r="J2689" s="273"/>
      <c r="K2689" s="273"/>
      <c r="L2689" s="278"/>
      <c r="M2689" s="279"/>
      <c r="N2689" s="280"/>
      <c r="O2689" s="280"/>
      <c r="P2689" s="280"/>
      <c r="Q2689" s="280"/>
      <c r="R2689" s="280"/>
      <c r="S2689" s="280"/>
      <c r="T2689" s="281"/>
      <c r="AT2689" s="282" t="s">
        <v>195</v>
      </c>
      <c r="AU2689" s="282" t="s">
        <v>85</v>
      </c>
      <c r="AV2689" s="14" t="s">
        <v>191</v>
      </c>
      <c r="AW2689" s="14" t="s">
        <v>39</v>
      </c>
      <c r="AX2689" s="14" t="s">
        <v>83</v>
      </c>
      <c r="AY2689" s="282" t="s">
        <v>184</v>
      </c>
    </row>
    <row r="2690" s="1" customFormat="1" ht="16.5" customHeight="1">
      <c r="B2690" s="47"/>
      <c r="C2690" s="236" t="s">
        <v>3661</v>
      </c>
      <c r="D2690" s="236" t="s">
        <v>186</v>
      </c>
      <c r="E2690" s="237" t="s">
        <v>3662</v>
      </c>
      <c r="F2690" s="238" t="s">
        <v>3663</v>
      </c>
      <c r="G2690" s="239" t="s">
        <v>315</v>
      </c>
      <c r="H2690" s="240">
        <v>44.478999999999999</v>
      </c>
      <c r="I2690" s="241"/>
      <c r="J2690" s="242">
        <f>ROUND(I2690*H2690,2)</f>
        <v>0</v>
      </c>
      <c r="K2690" s="238" t="s">
        <v>190</v>
      </c>
      <c r="L2690" s="73"/>
      <c r="M2690" s="243" t="s">
        <v>21</v>
      </c>
      <c r="N2690" s="244" t="s">
        <v>47</v>
      </c>
      <c r="O2690" s="48"/>
      <c r="P2690" s="245">
        <f>O2690*H2690</f>
        <v>0</v>
      </c>
      <c r="Q2690" s="245">
        <v>0</v>
      </c>
      <c r="R2690" s="245">
        <f>Q2690*H2690</f>
        <v>0</v>
      </c>
      <c r="S2690" s="245">
        <v>0.00014999999999999999</v>
      </c>
      <c r="T2690" s="246">
        <f>S2690*H2690</f>
        <v>0.0066718499999999991</v>
      </c>
      <c r="AR2690" s="25" t="s">
        <v>284</v>
      </c>
      <c r="AT2690" s="25" t="s">
        <v>186</v>
      </c>
      <c r="AU2690" s="25" t="s">
        <v>85</v>
      </c>
      <c r="AY2690" s="25" t="s">
        <v>184</v>
      </c>
      <c r="BE2690" s="247">
        <f>IF(N2690="základní",J2690,0)</f>
        <v>0</v>
      </c>
      <c r="BF2690" s="247">
        <f>IF(N2690="snížená",J2690,0)</f>
        <v>0</v>
      </c>
      <c r="BG2690" s="247">
        <f>IF(N2690="zákl. přenesená",J2690,0)</f>
        <v>0</v>
      </c>
      <c r="BH2690" s="247">
        <f>IF(N2690="sníž. přenesená",J2690,0)</f>
        <v>0</v>
      </c>
      <c r="BI2690" s="247">
        <f>IF(N2690="nulová",J2690,0)</f>
        <v>0</v>
      </c>
      <c r="BJ2690" s="25" t="s">
        <v>83</v>
      </c>
      <c r="BK2690" s="247">
        <f>ROUND(I2690*H2690,2)</f>
        <v>0</v>
      </c>
      <c r="BL2690" s="25" t="s">
        <v>284</v>
      </c>
      <c r="BM2690" s="25" t="s">
        <v>3664</v>
      </c>
    </row>
    <row r="2691" s="12" customFormat="1">
      <c r="B2691" s="251"/>
      <c r="C2691" s="252"/>
      <c r="D2691" s="248" t="s">
        <v>195</v>
      </c>
      <c r="E2691" s="253" t="s">
        <v>21</v>
      </c>
      <c r="F2691" s="254" t="s">
        <v>3665</v>
      </c>
      <c r="G2691" s="252"/>
      <c r="H2691" s="255">
        <v>5.2199999999999998</v>
      </c>
      <c r="I2691" s="256"/>
      <c r="J2691" s="252"/>
      <c r="K2691" s="252"/>
      <c r="L2691" s="257"/>
      <c r="M2691" s="258"/>
      <c r="N2691" s="259"/>
      <c r="O2691" s="259"/>
      <c r="P2691" s="259"/>
      <c r="Q2691" s="259"/>
      <c r="R2691" s="259"/>
      <c r="S2691" s="259"/>
      <c r="T2691" s="260"/>
      <c r="AT2691" s="261" t="s">
        <v>195</v>
      </c>
      <c r="AU2691" s="261" t="s">
        <v>85</v>
      </c>
      <c r="AV2691" s="12" t="s">
        <v>85</v>
      </c>
      <c r="AW2691" s="12" t="s">
        <v>39</v>
      </c>
      <c r="AX2691" s="12" t="s">
        <v>76</v>
      </c>
      <c r="AY2691" s="261" t="s">
        <v>184</v>
      </c>
    </row>
    <row r="2692" s="12" customFormat="1">
      <c r="B2692" s="251"/>
      <c r="C2692" s="252"/>
      <c r="D2692" s="248" t="s">
        <v>195</v>
      </c>
      <c r="E2692" s="253" t="s">
        <v>21</v>
      </c>
      <c r="F2692" s="254" t="s">
        <v>846</v>
      </c>
      <c r="G2692" s="252"/>
      <c r="H2692" s="255">
        <v>25.829000000000001</v>
      </c>
      <c r="I2692" s="256"/>
      <c r="J2692" s="252"/>
      <c r="K2692" s="252"/>
      <c r="L2692" s="257"/>
      <c r="M2692" s="258"/>
      <c r="N2692" s="259"/>
      <c r="O2692" s="259"/>
      <c r="P2692" s="259"/>
      <c r="Q2692" s="259"/>
      <c r="R2692" s="259"/>
      <c r="S2692" s="259"/>
      <c r="T2692" s="260"/>
      <c r="AT2692" s="261" t="s">
        <v>195</v>
      </c>
      <c r="AU2692" s="261" t="s">
        <v>85</v>
      </c>
      <c r="AV2692" s="12" t="s">
        <v>85</v>
      </c>
      <c r="AW2692" s="12" t="s">
        <v>39</v>
      </c>
      <c r="AX2692" s="12" t="s">
        <v>76</v>
      </c>
      <c r="AY2692" s="261" t="s">
        <v>184</v>
      </c>
    </row>
    <row r="2693" s="12" customFormat="1">
      <c r="B2693" s="251"/>
      <c r="C2693" s="252"/>
      <c r="D2693" s="248" t="s">
        <v>195</v>
      </c>
      <c r="E2693" s="253" t="s">
        <v>21</v>
      </c>
      <c r="F2693" s="254" t="s">
        <v>859</v>
      </c>
      <c r="G2693" s="252"/>
      <c r="H2693" s="255">
        <v>13.43</v>
      </c>
      <c r="I2693" s="256"/>
      <c r="J2693" s="252"/>
      <c r="K2693" s="252"/>
      <c r="L2693" s="257"/>
      <c r="M2693" s="258"/>
      <c r="N2693" s="259"/>
      <c r="O2693" s="259"/>
      <c r="P2693" s="259"/>
      <c r="Q2693" s="259"/>
      <c r="R2693" s="259"/>
      <c r="S2693" s="259"/>
      <c r="T2693" s="260"/>
      <c r="AT2693" s="261" t="s">
        <v>195</v>
      </c>
      <c r="AU2693" s="261" t="s">
        <v>85</v>
      </c>
      <c r="AV2693" s="12" t="s">
        <v>85</v>
      </c>
      <c r="AW2693" s="12" t="s">
        <v>39</v>
      </c>
      <c r="AX2693" s="12" t="s">
        <v>76</v>
      </c>
      <c r="AY2693" s="261" t="s">
        <v>184</v>
      </c>
    </row>
    <row r="2694" s="14" customFormat="1">
      <c r="B2694" s="272"/>
      <c r="C2694" s="273"/>
      <c r="D2694" s="248" t="s">
        <v>195</v>
      </c>
      <c r="E2694" s="274" t="s">
        <v>21</v>
      </c>
      <c r="F2694" s="275" t="s">
        <v>211</v>
      </c>
      <c r="G2694" s="273"/>
      <c r="H2694" s="276">
        <v>44.478999999999999</v>
      </c>
      <c r="I2694" s="277"/>
      <c r="J2694" s="273"/>
      <c r="K2694" s="273"/>
      <c r="L2694" s="278"/>
      <c r="M2694" s="279"/>
      <c r="N2694" s="280"/>
      <c r="O2694" s="280"/>
      <c r="P2694" s="280"/>
      <c r="Q2694" s="280"/>
      <c r="R2694" s="280"/>
      <c r="S2694" s="280"/>
      <c r="T2694" s="281"/>
      <c r="AT2694" s="282" t="s">
        <v>195</v>
      </c>
      <c r="AU2694" s="282" t="s">
        <v>85</v>
      </c>
      <c r="AV2694" s="14" t="s">
        <v>191</v>
      </c>
      <c r="AW2694" s="14" t="s">
        <v>39</v>
      </c>
      <c r="AX2694" s="14" t="s">
        <v>83</v>
      </c>
      <c r="AY2694" s="282" t="s">
        <v>184</v>
      </c>
    </row>
    <row r="2695" s="1" customFormat="1" ht="16.5" customHeight="1">
      <c r="B2695" s="47"/>
      <c r="C2695" s="236" t="s">
        <v>3666</v>
      </c>
      <c r="D2695" s="236" t="s">
        <v>186</v>
      </c>
      <c r="E2695" s="237" t="s">
        <v>3667</v>
      </c>
      <c r="F2695" s="238" t="s">
        <v>3668</v>
      </c>
      <c r="G2695" s="239" t="s">
        <v>315</v>
      </c>
      <c r="H2695" s="240">
        <v>31.756</v>
      </c>
      <c r="I2695" s="241"/>
      <c r="J2695" s="242">
        <f>ROUND(I2695*H2695,2)</f>
        <v>0</v>
      </c>
      <c r="K2695" s="238" t="s">
        <v>190</v>
      </c>
      <c r="L2695" s="73"/>
      <c r="M2695" s="243" t="s">
        <v>21</v>
      </c>
      <c r="N2695" s="244" t="s">
        <v>47</v>
      </c>
      <c r="O2695" s="48"/>
      <c r="P2695" s="245">
        <f>O2695*H2695</f>
        <v>0</v>
      </c>
      <c r="Q2695" s="245">
        <v>0.001</v>
      </c>
      <c r="R2695" s="245">
        <f>Q2695*H2695</f>
        <v>0.031756</v>
      </c>
      <c r="S2695" s="245">
        <v>0.00031</v>
      </c>
      <c r="T2695" s="246">
        <f>S2695*H2695</f>
        <v>0.0098443599999999999</v>
      </c>
      <c r="AR2695" s="25" t="s">
        <v>284</v>
      </c>
      <c r="AT2695" s="25" t="s">
        <v>186</v>
      </c>
      <c r="AU2695" s="25" t="s">
        <v>85</v>
      </c>
      <c r="AY2695" s="25" t="s">
        <v>184</v>
      </c>
      <c r="BE2695" s="247">
        <f>IF(N2695="základní",J2695,0)</f>
        <v>0</v>
      </c>
      <c r="BF2695" s="247">
        <f>IF(N2695="snížená",J2695,0)</f>
        <v>0</v>
      </c>
      <c r="BG2695" s="247">
        <f>IF(N2695="zákl. přenesená",J2695,0)</f>
        <v>0</v>
      </c>
      <c r="BH2695" s="247">
        <f>IF(N2695="sníž. přenesená",J2695,0)</f>
        <v>0</v>
      </c>
      <c r="BI2695" s="247">
        <f>IF(N2695="nulová",J2695,0)</f>
        <v>0</v>
      </c>
      <c r="BJ2695" s="25" t="s">
        <v>83</v>
      </c>
      <c r="BK2695" s="247">
        <f>ROUND(I2695*H2695,2)</f>
        <v>0</v>
      </c>
      <c r="BL2695" s="25" t="s">
        <v>284</v>
      </c>
      <c r="BM2695" s="25" t="s">
        <v>3669</v>
      </c>
    </row>
    <row r="2696" s="1" customFormat="1">
      <c r="B2696" s="47"/>
      <c r="C2696" s="75"/>
      <c r="D2696" s="248" t="s">
        <v>193</v>
      </c>
      <c r="E2696" s="75"/>
      <c r="F2696" s="249" t="s">
        <v>3670</v>
      </c>
      <c r="G2696" s="75"/>
      <c r="H2696" s="75"/>
      <c r="I2696" s="204"/>
      <c r="J2696" s="75"/>
      <c r="K2696" s="75"/>
      <c r="L2696" s="73"/>
      <c r="M2696" s="250"/>
      <c r="N2696" s="48"/>
      <c r="O2696" s="48"/>
      <c r="P2696" s="48"/>
      <c r="Q2696" s="48"/>
      <c r="R2696" s="48"/>
      <c r="S2696" s="48"/>
      <c r="T2696" s="96"/>
      <c r="AT2696" s="25" t="s">
        <v>193</v>
      </c>
      <c r="AU2696" s="25" t="s">
        <v>85</v>
      </c>
    </row>
    <row r="2697" s="13" customFormat="1">
      <c r="B2697" s="262"/>
      <c r="C2697" s="263"/>
      <c r="D2697" s="248" t="s">
        <v>195</v>
      </c>
      <c r="E2697" s="264" t="s">
        <v>21</v>
      </c>
      <c r="F2697" s="265" t="s">
        <v>207</v>
      </c>
      <c r="G2697" s="263"/>
      <c r="H2697" s="264" t="s">
        <v>21</v>
      </c>
      <c r="I2697" s="266"/>
      <c r="J2697" s="263"/>
      <c r="K2697" s="263"/>
      <c r="L2697" s="267"/>
      <c r="M2697" s="268"/>
      <c r="N2697" s="269"/>
      <c r="O2697" s="269"/>
      <c r="P2697" s="269"/>
      <c r="Q2697" s="269"/>
      <c r="R2697" s="269"/>
      <c r="S2697" s="269"/>
      <c r="T2697" s="270"/>
      <c r="AT2697" s="271" t="s">
        <v>195</v>
      </c>
      <c r="AU2697" s="271" t="s">
        <v>85</v>
      </c>
      <c r="AV2697" s="13" t="s">
        <v>83</v>
      </c>
      <c r="AW2697" s="13" t="s">
        <v>39</v>
      </c>
      <c r="AX2697" s="13" t="s">
        <v>76</v>
      </c>
      <c r="AY2697" s="271" t="s">
        <v>184</v>
      </c>
    </row>
    <row r="2698" s="13" customFormat="1">
      <c r="B2698" s="262"/>
      <c r="C2698" s="263"/>
      <c r="D2698" s="248" t="s">
        <v>195</v>
      </c>
      <c r="E2698" s="264" t="s">
        <v>21</v>
      </c>
      <c r="F2698" s="265" t="s">
        <v>3671</v>
      </c>
      <c r="G2698" s="263"/>
      <c r="H2698" s="264" t="s">
        <v>21</v>
      </c>
      <c r="I2698" s="266"/>
      <c r="J2698" s="263"/>
      <c r="K2698" s="263"/>
      <c r="L2698" s="267"/>
      <c r="M2698" s="268"/>
      <c r="N2698" s="269"/>
      <c r="O2698" s="269"/>
      <c r="P2698" s="269"/>
      <c r="Q2698" s="269"/>
      <c r="R2698" s="269"/>
      <c r="S2698" s="269"/>
      <c r="T2698" s="270"/>
      <c r="AT2698" s="271" t="s">
        <v>195</v>
      </c>
      <c r="AU2698" s="271" t="s">
        <v>85</v>
      </c>
      <c r="AV2698" s="13" t="s">
        <v>83</v>
      </c>
      <c r="AW2698" s="13" t="s">
        <v>39</v>
      </c>
      <c r="AX2698" s="13" t="s">
        <v>76</v>
      </c>
      <c r="AY2698" s="271" t="s">
        <v>184</v>
      </c>
    </row>
    <row r="2699" s="12" customFormat="1">
      <c r="B2699" s="251"/>
      <c r="C2699" s="252"/>
      <c r="D2699" s="248" t="s">
        <v>195</v>
      </c>
      <c r="E2699" s="253" t="s">
        <v>21</v>
      </c>
      <c r="F2699" s="254" t="s">
        <v>3672</v>
      </c>
      <c r="G2699" s="252"/>
      <c r="H2699" s="255">
        <v>30.093</v>
      </c>
      <c r="I2699" s="256"/>
      <c r="J2699" s="252"/>
      <c r="K2699" s="252"/>
      <c r="L2699" s="257"/>
      <c r="M2699" s="258"/>
      <c r="N2699" s="259"/>
      <c r="O2699" s="259"/>
      <c r="P2699" s="259"/>
      <c r="Q2699" s="259"/>
      <c r="R2699" s="259"/>
      <c r="S2699" s="259"/>
      <c r="T2699" s="260"/>
      <c r="AT2699" s="261" t="s">
        <v>195</v>
      </c>
      <c r="AU2699" s="261" t="s">
        <v>85</v>
      </c>
      <c r="AV2699" s="12" t="s">
        <v>85</v>
      </c>
      <c r="AW2699" s="12" t="s">
        <v>39</v>
      </c>
      <c r="AX2699" s="12" t="s">
        <v>76</v>
      </c>
      <c r="AY2699" s="261" t="s">
        <v>184</v>
      </c>
    </row>
    <row r="2700" s="12" customFormat="1">
      <c r="B2700" s="251"/>
      <c r="C2700" s="252"/>
      <c r="D2700" s="248" t="s">
        <v>195</v>
      </c>
      <c r="E2700" s="253" t="s">
        <v>21</v>
      </c>
      <c r="F2700" s="254" t="s">
        <v>3673</v>
      </c>
      <c r="G2700" s="252"/>
      <c r="H2700" s="255">
        <v>1.663</v>
      </c>
      <c r="I2700" s="256"/>
      <c r="J2700" s="252"/>
      <c r="K2700" s="252"/>
      <c r="L2700" s="257"/>
      <c r="M2700" s="258"/>
      <c r="N2700" s="259"/>
      <c r="O2700" s="259"/>
      <c r="P2700" s="259"/>
      <c r="Q2700" s="259"/>
      <c r="R2700" s="259"/>
      <c r="S2700" s="259"/>
      <c r="T2700" s="260"/>
      <c r="AT2700" s="261" t="s">
        <v>195</v>
      </c>
      <c r="AU2700" s="261" t="s">
        <v>85</v>
      </c>
      <c r="AV2700" s="12" t="s">
        <v>85</v>
      </c>
      <c r="AW2700" s="12" t="s">
        <v>39</v>
      </c>
      <c r="AX2700" s="12" t="s">
        <v>76</v>
      </c>
      <c r="AY2700" s="261" t="s">
        <v>184</v>
      </c>
    </row>
    <row r="2701" s="14" customFormat="1">
      <c r="B2701" s="272"/>
      <c r="C2701" s="273"/>
      <c r="D2701" s="248" t="s">
        <v>195</v>
      </c>
      <c r="E2701" s="274" t="s">
        <v>21</v>
      </c>
      <c r="F2701" s="275" t="s">
        <v>211</v>
      </c>
      <c r="G2701" s="273"/>
      <c r="H2701" s="276">
        <v>31.756</v>
      </c>
      <c r="I2701" s="277"/>
      <c r="J2701" s="273"/>
      <c r="K2701" s="273"/>
      <c r="L2701" s="278"/>
      <c r="M2701" s="279"/>
      <c r="N2701" s="280"/>
      <c r="O2701" s="280"/>
      <c r="P2701" s="280"/>
      <c r="Q2701" s="280"/>
      <c r="R2701" s="280"/>
      <c r="S2701" s="280"/>
      <c r="T2701" s="281"/>
      <c r="AT2701" s="282" t="s">
        <v>195</v>
      </c>
      <c r="AU2701" s="282" t="s">
        <v>85</v>
      </c>
      <c r="AV2701" s="14" t="s">
        <v>191</v>
      </c>
      <c r="AW2701" s="14" t="s">
        <v>39</v>
      </c>
      <c r="AX2701" s="14" t="s">
        <v>83</v>
      </c>
      <c r="AY2701" s="282" t="s">
        <v>184</v>
      </c>
    </row>
    <row r="2702" s="1" customFormat="1" ht="16.5" customHeight="1">
      <c r="B2702" s="47"/>
      <c r="C2702" s="236" t="s">
        <v>3674</v>
      </c>
      <c r="D2702" s="236" t="s">
        <v>186</v>
      </c>
      <c r="E2702" s="237" t="s">
        <v>3675</v>
      </c>
      <c r="F2702" s="238" t="s">
        <v>3676</v>
      </c>
      <c r="G2702" s="239" t="s">
        <v>315</v>
      </c>
      <c r="H2702" s="240">
        <v>38.170000000000002</v>
      </c>
      <c r="I2702" s="241"/>
      <c r="J2702" s="242">
        <f>ROUND(I2702*H2702,2)</f>
        <v>0</v>
      </c>
      <c r="K2702" s="238" t="s">
        <v>190</v>
      </c>
      <c r="L2702" s="73"/>
      <c r="M2702" s="243" t="s">
        <v>21</v>
      </c>
      <c r="N2702" s="244" t="s">
        <v>47</v>
      </c>
      <c r="O2702" s="48"/>
      <c r="P2702" s="245">
        <f>O2702*H2702</f>
        <v>0</v>
      </c>
      <c r="Q2702" s="245">
        <v>0.001</v>
      </c>
      <c r="R2702" s="245">
        <f>Q2702*H2702</f>
        <v>0.038170000000000003</v>
      </c>
      <c r="S2702" s="245">
        <v>0.00031</v>
      </c>
      <c r="T2702" s="246">
        <f>S2702*H2702</f>
        <v>0.0118327</v>
      </c>
      <c r="AR2702" s="25" t="s">
        <v>284</v>
      </c>
      <c r="AT2702" s="25" t="s">
        <v>186</v>
      </c>
      <c r="AU2702" s="25" t="s">
        <v>85</v>
      </c>
      <c r="AY2702" s="25" t="s">
        <v>184</v>
      </c>
      <c r="BE2702" s="247">
        <f>IF(N2702="základní",J2702,0)</f>
        <v>0</v>
      </c>
      <c r="BF2702" s="247">
        <f>IF(N2702="snížená",J2702,0)</f>
        <v>0</v>
      </c>
      <c r="BG2702" s="247">
        <f>IF(N2702="zákl. přenesená",J2702,0)</f>
        <v>0</v>
      </c>
      <c r="BH2702" s="247">
        <f>IF(N2702="sníž. přenesená",J2702,0)</f>
        <v>0</v>
      </c>
      <c r="BI2702" s="247">
        <f>IF(N2702="nulová",J2702,0)</f>
        <v>0</v>
      </c>
      <c r="BJ2702" s="25" t="s">
        <v>83</v>
      </c>
      <c r="BK2702" s="247">
        <f>ROUND(I2702*H2702,2)</f>
        <v>0</v>
      </c>
      <c r="BL2702" s="25" t="s">
        <v>284</v>
      </c>
      <c r="BM2702" s="25" t="s">
        <v>3677</v>
      </c>
    </row>
    <row r="2703" s="1" customFormat="1">
      <c r="B2703" s="47"/>
      <c r="C2703" s="75"/>
      <c r="D2703" s="248" t="s">
        <v>193</v>
      </c>
      <c r="E2703" s="75"/>
      <c r="F2703" s="249" t="s">
        <v>3670</v>
      </c>
      <c r="G2703" s="75"/>
      <c r="H2703" s="75"/>
      <c r="I2703" s="204"/>
      <c r="J2703" s="75"/>
      <c r="K2703" s="75"/>
      <c r="L2703" s="73"/>
      <c r="M2703" s="250"/>
      <c r="N2703" s="48"/>
      <c r="O2703" s="48"/>
      <c r="P2703" s="48"/>
      <c r="Q2703" s="48"/>
      <c r="R2703" s="48"/>
      <c r="S2703" s="48"/>
      <c r="T2703" s="96"/>
      <c r="AT2703" s="25" t="s">
        <v>193</v>
      </c>
      <c r="AU2703" s="25" t="s">
        <v>85</v>
      </c>
    </row>
    <row r="2704" s="13" customFormat="1">
      <c r="B2704" s="262"/>
      <c r="C2704" s="263"/>
      <c r="D2704" s="248" t="s">
        <v>195</v>
      </c>
      <c r="E2704" s="264" t="s">
        <v>21</v>
      </c>
      <c r="F2704" s="265" t="s">
        <v>207</v>
      </c>
      <c r="G2704" s="263"/>
      <c r="H2704" s="264" t="s">
        <v>21</v>
      </c>
      <c r="I2704" s="266"/>
      <c r="J2704" s="263"/>
      <c r="K2704" s="263"/>
      <c r="L2704" s="267"/>
      <c r="M2704" s="268"/>
      <c r="N2704" s="269"/>
      <c r="O2704" s="269"/>
      <c r="P2704" s="269"/>
      <c r="Q2704" s="269"/>
      <c r="R2704" s="269"/>
      <c r="S2704" s="269"/>
      <c r="T2704" s="270"/>
      <c r="AT2704" s="271" t="s">
        <v>195</v>
      </c>
      <c r="AU2704" s="271" t="s">
        <v>85</v>
      </c>
      <c r="AV2704" s="13" t="s">
        <v>83</v>
      </c>
      <c r="AW2704" s="13" t="s">
        <v>39</v>
      </c>
      <c r="AX2704" s="13" t="s">
        <v>76</v>
      </c>
      <c r="AY2704" s="271" t="s">
        <v>184</v>
      </c>
    </row>
    <row r="2705" s="13" customFormat="1">
      <c r="B2705" s="262"/>
      <c r="C2705" s="263"/>
      <c r="D2705" s="248" t="s">
        <v>195</v>
      </c>
      <c r="E2705" s="264" t="s">
        <v>21</v>
      </c>
      <c r="F2705" s="265" t="s">
        <v>3678</v>
      </c>
      <c r="G2705" s="263"/>
      <c r="H2705" s="264" t="s">
        <v>21</v>
      </c>
      <c r="I2705" s="266"/>
      <c r="J2705" s="263"/>
      <c r="K2705" s="263"/>
      <c r="L2705" s="267"/>
      <c r="M2705" s="268"/>
      <c r="N2705" s="269"/>
      <c r="O2705" s="269"/>
      <c r="P2705" s="269"/>
      <c r="Q2705" s="269"/>
      <c r="R2705" s="269"/>
      <c r="S2705" s="269"/>
      <c r="T2705" s="270"/>
      <c r="AT2705" s="271" t="s">
        <v>195</v>
      </c>
      <c r="AU2705" s="271" t="s">
        <v>85</v>
      </c>
      <c r="AV2705" s="13" t="s">
        <v>83</v>
      </c>
      <c r="AW2705" s="13" t="s">
        <v>39</v>
      </c>
      <c r="AX2705" s="13" t="s">
        <v>76</v>
      </c>
      <c r="AY2705" s="271" t="s">
        <v>184</v>
      </c>
    </row>
    <row r="2706" s="12" customFormat="1">
      <c r="B2706" s="251"/>
      <c r="C2706" s="252"/>
      <c r="D2706" s="248" t="s">
        <v>195</v>
      </c>
      <c r="E2706" s="253" t="s">
        <v>21</v>
      </c>
      <c r="F2706" s="254" t="s">
        <v>3679</v>
      </c>
      <c r="G2706" s="252"/>
      <c r="H2706" s="255">
        <v>36.167000000000002</v>
      </c>
      <c r="I2706" s="256"/>
      <c r="J2706" s="252"/>
      <c r="K2706" s="252"/>
      <c r="L2706" s="257"/>
      <c r="M2706" s="258"/>
      <c r="N2706" s="259"/>
      <c r="O2706" s="259"/>
      <c r="P2706" s="259"/>
      <c r="Q2706" s="259"/>
      <c r="R2706" s="259"/>
      <c r="S2706" s="259"/>
      <c r="T2706" s="260"/>
      <c r="AT2706" s="261" t="s">
        <v>195</v>
      </c>
      <c r="AU2706" s="261" t="s">
        <v>85</v>
      </c>
      <c r="AV2706" s="12" t="s">
        <v>85</v>
      </c>
      <c r="AW2706" s="12" t="s">
        <v>39</v>
      </c>
      <c r="AX2706" s="12" t="s">
        <v>76</v>
      </c>
      <c r="AY2706" s="261" t="s">
        <v>184</v>
      </c>
    </row>
    <row r="2707" s="12" customFormat="1">
      <c r="B2707" s="251"/>
      <c r="C2707" s="252"/>
      <c r="D2707" s="248" t="s">
        <v>195</v>
      </c>
      <c r="E2707" s="253" t="s">
        <v>21</v>
      </c>
      <c r="F2707" s="254" t="s">
        <v>3680</v>
      </c>
      <c r="G2707" s="252"/>
      <c r="H2707" s="255">
        <v>2.0030000000000001</v>
      </c>
      <c r="I2707" s="256"/>
      <c r="J2707" s="252"/>
      <c r="K2707" s="252"/>
      <c r="L2707" s="257"/>
      <c r="M2707" s="258"/>
      <c r="N2707" s="259"/>
      <c r="O2707" s="259"/>
      <c r="P2707" s="259"/>
      <c r="Q2707" s="259"/>
      <c r="R2707" s="259"/>
      <c r="S2707" s="259"/>
      <c r="T2707" s="260"/>
      <c r="AT2707" s="261" t="s">
        <v>195</v>
      </c>
      <c r="AU2707" s="261" t="s">
        <v>85</v>
      </c>
      <c r="AV2707" s="12" t="s">
        <v>85</v>
      </c>
      <c r="AW2707" s="12" t="s">
        <v>39</v>
      </c>
      <c r="AX2707" s="12" t="s">
        <v>76</v>
      </c>
      <c r="AY2707" s="261" t="s">
        <v>184</v>
      </c>
    </row>
    <row r="2708" s="14" customFormat="1">
      <c r="B2708" s="272"/>
      <c r="C2708" s="273"/>
      <c r="D2708" s="248" t="s">
        <v>195</v>
      </c>
      <c r="E2708" s="274" t="s">
        <v>21</v>
      </c>
      <c r="F2708" s="275" t="s">
        <v>211</v>
      </c>
      <c r="G2708" s="273"/>
      <c r="H2708" s="276">
        <v>38.170000000000002</v>
      </c>
      <c r="I2708" s="277"/>
      <c r="J2708" s="273"/>
      <c r="K2708" s="273"/>
      <c r="L2708" s="278"/>
      <c r="M2708" s="279"/>
      <c r="N2708" s="280"/>
      <c r="O2708" s="280"/>
      <c r="P2708" s="280"/>
      <c r="Q2708" s="280"/>
      <c r="R2708" s="280"/>
      <c r="S2708" s="280"/>
      <c r="T2708" s="281"/>
      <c r="AT2708" s="282" t="s">
        <v>195</v>
      </c>
      <c r="AU2708" s="282" t="s">
        <v>85</v>
      </c>
      <c r="AV2708" s="14" t="s">
        <v>191</v>
      </c>
      <c r="AW2708" s="14" t="s">
        <v>39</v>
      </c>
      <c r="AX2708" s="14" t="s">
        <v>83</v>
      </c>
      <c r="AY2708" s="282" t="s">
        <v>184</v>
      </c>
    </row>
    <row r="2709" s="1" customFormat="1" ht="25.5" customHeight="1">
      <c r="B2709" s="47"/>
      <c r="C2709" s="236" t="s">
        <v>3681</v>
      </c>
      <c r="D2709" s="236" t="s">
        <v>186</v>
      </c>
      <c r="E2709" s="237" t="s">
        <v>3682</v>
      </c>
      <c r="F2709" s="238" t="s">
        <v>3683</v>
      </c>
      <c r="G2709" s="239" t="s">
        <v>370</v>
      </c>
      <c r="H2709" s="240">
        <v>300</v>
      </c>
      <c r="I2709" s="241"/>
      <c r="J2709" s="242">
        <f>ROUND(I2709*H2709,2)</f>
        <v>0</v>
      </c>
      <c r="K2709" s="238" t="s">
        <v>190</v>
      </c>
      <c r="L2709" s="73"/>
      <c r="M2709" s="243" t="s">
        <v>21</v>
      </c>
      <c r="N2709" s="244" t="s">
        <v>47</v>
      </c>
      <c r="O2709" s="48"/>
      <c r="P2709" s="245">
        <f>O2709*H2709</f>
        <v>0</v>
      </c>
      <c r="Q2709" s="245">
        <v>0</v>
      </c>
      <c r="R2709" s="245">
        <f>Q2709*H2709</f>
        <v>0</v>
      </c>
      <c r="S2709" s="245">
        <v>0</v>
      </c>
      <c r="T2709" s="246">
        <f>S2709*H2709</f>
        <v>0</v>
      </c>
      <c r="AR2709" s="25" t="s">
        <v>284</v>
      </c>
      <c r="AT2709" s="25" t="s">
        <v>186</v>
      </c>
      <c r="AU2709" s="25" t="s">
        <v>85</v>
      </c>
      <c r="AY2709" s="25" t="s">
        <v>184</v>
      </c>
      <c r="BE2709" s="247">
        <f>IF(N2709="základní",J2709,0)</f>
        <v>0</v>
      </c>
      <c r="BF2709" s="247">
        <f>IF(N2709="snížená",J2709,0)</f>
        <v>0</v>
      </c>
      <c r="BG2709" s="247">
        <f>IF(N2709="zákl. přenesená",J2709,0)</f>
        <v>0</v>
      </c>
      <c r="BH2709" s="247">
        <f>IF(N2709="sníž. přenesená",J2709,0)</f>
        <v>0</v>
      </c>
      <c r="BI2709" s="247">
        <f>IF(N2709="nulová",J2709,0)</f>
        <v>0</v>
      </c>
      <c r="BJ2709" s="25" t="s">
        <v>83</v>
      </c>
      <c r="BK2709" s="247">
        <f>ROUND(I2709*H2709,2)</f>
        <v>0</v>
      </c>
      <c r="BL2709" s="25" t="s">
        <v>284</v>
      </c>
      <c r="BM2709" s="25" t="s">
        <v>3684</v>
      </c>
    </row>
    <row r="2710" s="1" customFormat="1">
      <c r="B2710" s="47"/>
      <c r="C2710" s="75"/>
      <c r="D2710" s="248" t="s">
        <v>193</v>
      </c>
      <c r="E2710" s="75"/>
      <c r="F2710" s="249" t="s">
        <v>3685</v>
      </c>
      <c r="G2710" s="75"/>
      <c r="H2710" s="75"/>
      <c r="I2710" s="204"/>
      <c r="J2710" s="75"/>
      <c r="K2710" s="75"/>
      <c r="L2710" s="73"/>
      <c r="M2710" s="250"/>
      <c r="N2710" s="48"/>
      <c r="O2710" s="48"/>
      <c r="P2710" s="48"/>
      <c r="Q2710" s="48"/>
      <c r="R2710" s="48"/>
      <c r="S2710" s="48"/>
      <c r="T2710" s="96"/>
      <c r="AT2710" s="25" t="s">
        <v>193</v>
      </c>
      <c r="AU2710" s="25" t="s">
        <v>85</v>
      </c>
    </row>
    <row r="2711" s="1" customFormat="1" ht="25.5" customHeight="1">
      <c r="B2711" s="47"/>
      <c r="C2711" s="236" t="s">
        <v>3686</v>
      </c>
      <c r="D2711" s="236" t="s">
        <v>186</v>
      </c>
      <c r="E2711" s="237" t="s">
        <v>3687</v>
      </c>
      <c r="F2711" s="238" t="s">
        <v>3688</v>
      </c>
      <c r="G2711" s="239" t="s">
        <v>370</v>
      </c>
      <c r="H2711" s="240">
        <v>50</v>
      </c>
      <c r="I2711" s="241"/>
      <c r="J2711" s="242">
        <f>ROUND(I2711*H2711,2)</f>
        <v>0</v>
      </c>
      <c r="K2711" s="238" t="s">
        <v>190</v>
      </c>
      <c r="L2711" s="73"/>
      <c r="M2711" s="243" t="s">
        <v>21</v>
      </c>
      <c r="N2711" s="244" t="s">
        <v>47</v>
      </c>
      <c r="O2711" s="48"/>
      <c r="P2711" s="245">
        <f>O2711*H2711</f>
        <v>0</v>
      </c>
      <c r="Q2711" s="245">
        <v>0</v>
      </c>
      <c r="R2711" s="245">
        <f>Q2711*H2711</f>
        <v>0</v>
      </c>
      <c r="S2711" s="245">
        <v>0</v>
      </c>
      <c r="T2711" s="246">
        <f>S2711*H2711</f>
        <v>0</v>
      </c>
      <c r="AR2711" s="25" t="s">
        <v>284</v>
      </c>
      <c r="AT2711" s="25" t="s">
        <v>186</v>
      </c>
      <c r="AU2711" s="25" t="s">
        <v>85</v>
      </c>
      <c r="AY2711" s="25" t="s">
        <v>184</v>
      </c>
      <c r="BE2711" s="247">
        <f>IF(N2711="základní",J2711,0)</f>
        <v>0</v>
      </c>
      <c r="BF2711" s="247">
        <f>IF(N2711="snížená",J2711,0)</f>
        <v>0</v>
      </c>
      <c r="BG2711" s="247">
        <f>IF(N2711="zákl. přenesená",J2711,0)</f>
        <v>0</v>
      </c>
      <c r="BH2711" s="247">
        <f>IF(N2711="sníž. přenesená",J2711,0)</f>
        <v>0</v>
      </c>
      <c r="BI2711" s="247">
        <f>IF(N2711="nulová",J2711,0)</f>
        <v>0</v>
      </c>
      <c r="BJ2711" s="25" t="s">
        <v>83</v>
      </c>
      <c r="BK2711" s="247">
        <f>ROUND(I2711*H2711,2)</f>
        <v>0</v>
      </c>
      <c r="BL2711" s="25" t="s">
        <v>284</v>
      </c>
      <c r="BM2711" s="25" t="s">
        <v>3689</v>
      </c>
    </row>
    <row r="2712" s="1" customFormat="1">
      <c r="B2712" s="47"/>
      <c r="C2712" s="75"/>
      <c r="D2712" s="248" t="s">
        <v>193</v>
      </c>
      <c r="E2712" s="75"/>
      <c r="F2712" s="249" t="s">
        <v>3685</v>
      </c>
      <c r="G2712" s="75"/>
      <c r="H2712" s="75"/>
      <c r="I2712" s="204"/>
      <c r="J2712" s="75"/>
      <c r="K2712" s="75"/>
      <c r="L2712" s="73"/>
      <c r="M2712" s="250"/>
      <c r="N2712" s="48"/>
      <c r="O2712" s="48"/>
      <c r="P2712" s="48"/>
      <c r="Q2712" s="48"/>
      <c r="R2712" s="48"/>
      <c r="S2712" s="48"/>
      <c r="T2712" s="96"/>
      <c r="AT2712" s="25" t="s">
        <v>193</v>
      </c>
      <c r="AU2712" s="25" t="s">
        <v>85</v>
      </c>
    </row>
    <row r="2713" s="1" customFormat="1" ht="16.5" customHeight="1">
      <c r="B2713" s="47"/>
      <c r="C2713" s="283" t="s">
        <v>3690</v>
      </c>
      <c r="D2713" s="283" t="s">
        <v>303</v>
      </c>
      <c r="E2713" s="284" t="s">
        <v>3691</v>
      </c>
      <c r="F2713" s="285" t="s">
        <v>3692</v>
      </c>
      <c r="G2713" s="286" t="s">
        <v>370</v>
      </c>
      <c r="H2713" s="287">
        <v>367.5</v>
      </c>
      <c r="I2713" s="288"/>
      <c r="J2713" s="289">
        <f>ROUND(I2713*H2713,2)</f>
        <v>0</v>
      </c>
      <c r="K2713" s="285" t="s">
        <v>21</v>
      </c>
      <c r="L2713" s="290"/>
      <c r="M2713" s="291" t="s">
        <v>21</v>
      </c>
      <c r="N2713" s="292" t="s">
        <v>47</v>
      </c>
      <c r="O2713" s="48"/>
      <c r="P2713" s="245">
        <f>O2713*H2713</f>
        <v>0</v>
      </c>
      <c r="Q2713" s="245">
        <v>0</v>
      </c>
      <c r="R2713" s="245">
        <f>Q2713*H2713</f>
        <v>0</v>
      </c>
      <c r="S2713" s="245">
        <v>0</v>
      </c>
      <c r="T2713" s="246">
        <f>S2713*H2713</f>
        <v>0</v>
      </c>
      <c r="AR2713" s="25" t="s">
        <v>386</v>
      </c>
      <c r="AT2713" s="25" t="s">
        <v>303</v>
      </c>
      <c r="AU2713" s="25" t="s">
        <v>85</v>
      </c>
      <c r="AY2713" s="25" t="s">
        <v>184</v>
      </c>
      <c r="BE2713" s="247">
        <f>IF(N2713="základní",J2713,0)</f>
        <v>0</v>
      </c>
      <c r="BF2713" s="247">
        <f>IF(N2713="snížená",J2713,0)</f>
        <v>0</v>
      </c>
      <c r="BG2713" s="247">
        <f>IF(N2713="zákl. přenesená",J2713,0)</f>
        <v>0</v>
      </c>
      <c r="BH2713" s="247">
        <f>IF(N2713="sníž. přenesená",J2713,0)</f>
        <v>0</v>
      </c>
      <c r="BI2713" s="247">
        <f>IF(N2713="nulová",J2713,0)</f>
        <v>0</v>
      </c>
      <c r="BJ2713" s="25" t="s">
        <v>83</v>
      </c>
      <c r="BK2713" s="247">
        <f>ROUND(I2713*H2713,2)</f>
        <v>0</v>
      </c>
      <c r="BL2713" s="25" t="s">
        <v>284</v>
      </c>
      <c r="BM2713" s="25" t="s">
        <v>3693</v>
      </c>
    </row>
    <row r="2714" s="12" customFormat="1">
      <c r="B2714" s="251"/>
      <c r="C2714" s="252"/>
      <c r="D2714" s="248" t="s">
        <v>195</v>
      </c>
      <c r="E2714" s="253" t="s">
        <v>21</v>
      </c>
      <c r="F2714" s="254" t="s">
        <v>3694</v>
      </c>
      <c r="G2714" s="252"/>
      <c r="H2714" s="255">
        <v>367.5</v>
      </c>
      <c r="I2714" s="256"/>
      <c r="J2714" s="252"/>
      <c r="K2714" s="252"/>
      <c r="L2714" s="257"/>
      <c r="M2714" s="258"/>
      <c r="N2714" s="259"/>
      <c r="O2714" s="259"/>
      <c r="P2714" s="259"/>
      <c r="Q2714" s="259"/>
      <c r="R2714" s="259"/>
      <c r="S2714" s="259"/>
      <c r="T2714" s="260"/>
      <c r="AT2714" s="261" t="s">
        <v>195</v>
      </c>
      <c r="AU2714" s="261" t="s">
        <v>85</v>
      </c>
      <c r="AV2714" s="12" t="s">
        <v>85</v>
      </c>
      <c r="AW2714" s="12" t="s">
        <v>39</v>
      </c>
      <c r="AX2714" s="12" t="s">
        <v>83</v>
      </c>
      <c r="AY2714" s="261" t="s">
        <v>184</v>
      </c>
    </row>
    <row r="2715" s="1" customFormat="1" ht="25.5" customHeight="1">
      <c r="B2715" s="47"/>
      <c r="C2715" s="236" t="s">
        <v>3695</v>
      </c>
      <c r="D2715" s="236" t="s">
        <v>186</v>
      </c>
      <c r="E2715" s="237" t="s">
        <v>3696</v>
      </c>
      <c r="F2715" s="238" t="s">
        <v>3697</v>
      </c>
      <c r="G2715" s="239" t="s">
        <v>315</v>
      </c>
      <c r="H2715" s="240">
        <v>428.35500000000002</v>
      </c>
      <c r="I2715" s="241"/>
      <c r="J2715" s="242">
        <f>ROUND(I2715*H2715,2)</f>
        <v>0</v>
      </c>
      <c r="K2715" s="238" t="s">
        <v>190</v>
      </c>
      <c r="L2715" s="73"/>
      <c r="M2715" s="243" t="s">
        <v>21</v>
      </c>
      <c r="N2715" s="244" t="s">
        <v>47</v>
      </c>
      <c r="O2715" s="48"/>
      <c r="P2715" s="245">
        <f>O2715*H2715</f>
        <v>0</v>
      </c>
      <c r="Q2715" s="245">
        <v>0</v>
      </c>
      <c r="R2715" s="245">
        <f>Q2715*H2715</f>
        <v>0</v>
      </c>
      <c r="S2715" s="245">
        <v>0</v>
      </c>
      <c r="T2715" s="246">
        <f>S2715*H2715</f>
        <v>0</v>
      </c>
      <c r="AR2715" s="25" t="s">
        <v>284</v>
      </c>
      <c r="AT2715" s="25" t="s">
        <v>186</v>
      </c>
      <c r="AU2715" s="25" t="s">
        <v>85</v>
      </c>
      <c r="AY2715" s="25" t="s">
        <v>184</v>
      </c>
      <c r="BE2715" s="247">
        <f>IF(N2715="základní",J2715,0)</f>
        <v>0</v>
      </c>
      <c r="BF2715" s="247">
        <f>IF(N2715="snížená",J2715,0)</f>
        <v>0</v>
      </c>
      <c r="BG2715" s="247">
        <f>IF(N2715="zákl. přenesená",J2715,0)</f>
        <v>0</v>
      </c>
      <c r="BH2715" s="247">
        <f>IF(N2715="sníž. přenesená",J2715,0)</f>
        <v>0</v>
      </c>
      <c r="BI2715" s="247">
        <f>IF(N2715="nulová",J2715,0)</f>
        <v>0</v>
      </c>
      <c r="BJ2715" s="25" t="s">
        <v>83</v>
      </c>
      <c r="BK2715" s="247">
        <f>ROUND(I2715*H2715,2)</f>
        <v>0</v>
      </c>
      <c r="BL2715" s="25" t="s">
        <v>284</v>
      </c>
      <c r="BM2715" s="25" t="s">
        <v>3698</v>
      </c>
    </row>
    <row r="2716" s="1" customFormat="1">
      <c r="B2716" s="47"/>
      <c r="C2716" s="75"/>
      <c r="D2716" s="248" t="s">
        <v>193</v>
      </c>
      <c r="E2716" s="75"/>
      <c r="F2716" s="249" t="s">
        <v>3699</v>
      </c>
      <c r="G2716" s="75"/>
      <c r="H2716" s="75"/>
      <c r="I2716" s="204"/>
      <c r="J2716" s="75"/>
      <c r="K2716" s="75"/>
      <c r="L2716" s="73"/>
      <c r="M2716" s="250"/>
      <c r="N2716" s="48"/>
      <c r="O2716" s="48"/>
      <c r="P2716" s="48"/>
      <c r="Q2716" s="48"/>
      <c r="R2716" s="48"/>
      <c r="S2716" s="48"/>
      <c r="T2716" s="96"/>
      <c r="AT2716" s="25" t="s">
        <v>193</v>
      </c>
      <c r="AU2716" s="25" t="s">
        <v>85</v>
      </c>
    </row>
    <row r="2717" s="12" customFormat="1">
      <c r="B2717" s="251"/>
      <c r="C2717" s="252"/>
      <c r="D2717" s="248" t="s">
        <v>195</v>
      </c>
      <c r="E2717" s="253" t="s">
        <v>21</v>
      </c>
      <c r="F2717" s="254" t="s">
        <v>884</v>
      </c>
      <c r="G2717" s="252"/>
      <c r="H2717" s="255">
        <v>12.630000000000001</v>
      </c>
      <c r="I2717" s="256"/>
      <c r="J2717" s="252"/>
      <c r="K2717" s="252"/>
      <c r="L2717" s="257"/>
      <c r="M2717" s="258"/>
      <c r="N2717" s="259"/>
      <c r="O2717" s="259"/>
      <c r="P2717" s="259"/>
      <c r="Q2717" s="259"/>
      <c r="R2717" s="259"/>
      <c r="S2717" s="259"/>
      <c r="T2717" s="260"/>
      <c r="AT2717" s="261" t="s">
        <v>195</v>
      </c>
      <c r="AU2717" s="261" t="s">
        <v>85</v>
      </c>
      <c r="AV2717" s="12" t="s">
        <v>85</v>
      </c>
      <c r="AW2717" s="12" t="s">
        <v>39</v>
      </c>
      <c r="AX2717" s="12" t="s">
        <v>76</v>
      </c>
      <c r="AY2717" s="261" t="s">
        <v>184</v>
      </c>
    </row>
    <row r="2718" s="12" customFormat="1">
      <c r="B2718" s="251"/>
      <c r="C2718" s="252"/>
      <c r="D2718" s="248" t="s">
        <v>195</v>
      </c>
      <c r="E2718" s="253" t="s">
        <v>21</v>
      </c>
      <c r="F2718" s="254" t="s">
        <v>885</v>
      </c>
      <c r="G2718" s="252"/>
      <c r="H2718" s="255">
        <v>95.650999999999996</v>
      </c>
      <c r="I2718" s="256"/>
      <c r="J2718" s="252"/>
      <c r="K2718" s="252"/>
      <c r="L2718" s="257"/>
      <c r="M2718" s="258"/>
      <c r="N2718" s="259"/>
      <c r="O2718" s="259"/>
      <c r="P2718" s="259"/>
      <c r="Q2718" s="259"/>
      <c r="R2718" s="259"/>
      <c r="S2718" s="259"/>
      <c r="T2718" s="260"/>
      <c r="AT2718" s="261" t="s">
        <v>195</v>
      </c>
      <c r="AU2718" s="261" t="s">
        <v>85</v>
      </c>
      <c r="AV2718" s="12" t="s">
        <v>85</v>
      </c>
      <c r="AW2718" s="12" t="s">
        <v>39</v>
      </c>
      <c r="AX2718" s="12" t="s">
        <v>76</v>
      </c>
      <c r="AY2718" s="261" t="s">
        <v>184</v>
      </c>
    </row>
    <row r="2719" s="12" customFormat="1">
      <c r="B2719" s="251"/>
      <c r="C2719" s="252"/>
      <c r="D2719" s="248" t="s">
        <v>195</v>
      </c>
      <c r="E2719" s="253" t="s">
        <v>21</v>
      </c>
      <c r="F2719" s="254" t="s">
        <v>886</v>
      </c>
      <c r="G2719" s="252"/>
      <c r="H2719" s="255">
        <v>5.3700000000000001</v>
      </c>
      <c r="I2719" s="256"/>
      <c r="J2719" s="252"/>
      <c r="K2719" s="252"/>
      <c r="L2719" s="257"/>
      <c r="M2719" s="258"/>
      <c r="N2719" s="259"/>
      <c r="O2719" s="259"/>
      <c r="P2719" s="259"/>
      <c r="Q2719" s="259"/>
      <c r="R2719" s="259"/>
      <c r="S2719" s="259"/>
      <c r="T2719" s="260"/>
      <c r="AT2719" s="261" t="s">
        <v>195</v>
      </c>
      <c r="AU2719" s="261" t="s">
        <v>85</v>
      </c>
      <c r="AV2719" s="12" t="s">
        <v>85</v>
      </c>
      <c r="AW2719" s="12" t="s">
        <v>39</v>
      </c>
      <c r="AX2719" s="12" t="s">
        <v>76</v>
      </c>
      <c r="AY2719" s="261" t="s">
        <v>184</v>
      </c>
    </row>
    <row r="2720" s="12" customFormat="1">
      <c r="B2720" s="251"/>
      <c r="C2720" s="252"/>
      <c r="D2720" s="248" t="s">
        <v>195</v>
      </c>
      <c r="E2720" s="253" t="s">
        <v>21</v>
      </c>
      <c r="F2720" s="254" t="s">
        <v>887</v>
      </c>
      <c r="G2720" s="252"/>
      <c r="H2720" s="255">
        <v>3.5209999999999999</v>
      </c>
      <c r="I2720" s="256"/>
      <c r="J2720" s="252"/>
      <c r="K2720" s="252"/>
      <c r="L2720" s="257"/>
      <c r="M2720" s="258"/>
      <c r="N2720" s="259"/>
      <c r="O2720" s="259"/>
      <c r="P2720" s="259"/>
      <c r="Q2720" s="259"/>
      <c r="R2720" s="259"/>
      <c r="S2720" s="259"/>
      <c r="T2720" s="260"/>
      <c r="AT2720" s="261" t="s">
        <v>195</v>
      </c>
      <c r="AU2720" s="261" t="s">
        <v>85</v>
      </c>
      <c r="AV2720" s="12" t="s">
        <v>85</v>
      </c>
      <c r="AW2720" s="12" t="s">
        <v>39</v>
      </c>
      <c r="AX2720" s="12" t="s">
        <v>76</v>
      </c>
      <c r="AY2720" s="261" t="s">
        <v>184</v>
      </c>
    </row>
    <row r="2721" s="12" customFormat="1">
      <c r="B2721" s="251"/>
      <c r="C2721" s="252"/>
      <c r="D2721" s="248" t="s">
        <v>195</v>
      </c>
      <c r="E2721" s="253" t="s">
        <v>21</v>
      </c>
      <c r="F2721" s="254" t="s">
        <v>888</v>
      </c>
      <c r="G2721" s="252"/>
      <c r="H2721" s="255">
        <v>7.2800000000000002</v>
      </c>
      <c r="I2721" s="256"/>
      <c r="J2721" s="252"/>
      <c r="K2721" s="252"/>
      <c r="L2721" s="257"/>
      <c r="M2721" s="258"/>
      <c r="N2721" s="259"/>
      <c r="O2721" s="259"/>
      <c r="P2721" s="259"/>
      <c r="Q2721" s="259"/>
      <c r="R2721" s="259"/>
      <c r="S2721" s="259"/>
      <c r="T2721" s="260"/>
      <c r="AT2721" s="261" t="s">
        <v>195</v>
      </c>
      <c r="AU2721" s="261" t="s">
        <v>85</v>
      </c>
      <c r="AV2721" s="12" t="s">
        <v>85</v>
      </c>
      <c r="AW2721" s="12" t="s">
        <v>39</v>
      </c>
      <c r="AX2721" s="12" t="s">
        <v>76</v>
      </c>
      <c r="AY2721" s="261" t="s">
        <v>184</v>
      </c>
    </row>
    <row r="2722" s="12" customFormat="1">
      <c r="B2722" s="251"/>
      <c r="C2722" s="252"/>
      <c r="D2722" s="248" t="s">
        <v>195</v>
      </c>
      <c r="E2722" s="253" t="s">
        <v>21</v>
      </c>
      <c r="F2722" s="254" t="s">
        <v>889</v>
      </c>
      <c r="G2722" s="252"/>
      <c r="H2722" s="255">
        <v>15.353</v>
      </c>
      <c r="I2722" s="256"/>
      <c r="J2722" s="252"/>
      <c r="K2722" s="252"/>
      <c r="L2722" s="257"/>
      <c r="M2722" s="258"/>
      <c r="N2722" s="259"/>
      <c r="O2722" s="259"/>
      <c r="P2722" s="259"/>
      <c r="Q2722" s="259"/>
      <c r="R2722" s="259"/>
      <c r="S2722" s="259"/>
      <c r="T2722" s="260"/>
      <c r="AT2722" s="261" t="s">
        <v>195</v>
      </c>
      <c r="AU2722" s="261" t="s">
        <v>85</v>
      </c>
      <c r="AV2722" s="12" t="s">
        <v>85</v>
      </c>
      <c r="AW2722" s="12" t="s">
        <v>39</v>
      </c>
      <c r="AX2722" s="12" t="s">
        <v>76</v>
      </c>
      <c r="AY2722" s="261" t="s">
        <v>184</v>
      </c>
    </row>
    <row r="2723" s="12" customFormat="1">
      <c r="B2723" s="251"/>
      <c r="C2723" s="252"/>
      <c r="D2723" s="248" t="s">
        <v>195</v>
      </c>
      <c r="E2723" s="253" t="s">
        <v>21</v>
      </c>
      <c r="F2723" s="254" t="s">
        <v>890</v>
      </c>
      <c r="G2723" s="252"/>
      <c r="H2723" s="255">
        <v>49.284999999999997</v>
      </c>
      <c r="I2723" s="256"/>
      <c r="J2723" s="252"/>
      <c r="K2723" s="252"/>
      <c r="L2723" s="257"/>
      <c r="M2723" s="258"/>
      <c r="N2723" s="259"/>
      <c r="O2723" s="259"/>
      <c r="P2723" s="259"/>
      <c r="Q2723" s="259"/>
      <c r="R2723" s="259"/>
      <c r="S2723" s="259"/>
      <c r="T2723" s="260"/>
      <c r="AT2723" s="261" t="s">
        <v>195</v>
      </c>
      <c r="AU2723" s="261" t="s">
        <v>85</v>
      </c>
      <c r="AV2723" s="12" t="s">
        <v>85</v>
      </c>
      <c r="AW2723" s="12" t="s">
        <v>39</v>
      </c>
      <c r="AX2723" s="12" t="s">
        <v>76</v>
      </c>
      <c r="AY2723" s="261" t="s">
        <v>184</v>
      </c>
    </row>
    <row r="2724" s="12" customFormat="1">
      <c r="B2724" s="251"/>
      <c r="C2724" s="252"/>
      <c r="D2724" s="248" t="s">
        <v>195</v>
      </c>
      <c r="E2724" s="253" t="s">
        <v>21</v>
      </c>
      <c r="F2724" s="254" t="s">
        <v>891</v>
      </c>
      <c r="G2724" s="252"/>
      <c r="H2724" s="255">
        <v>11.143000000000001</v>
      </c>
      <c r="I2724" s="256"/>
      <c r="J2724" s="252"/>
      <c r="K2724" s="252"/>
      <c r="L2724" s="257"/>
      <c r="M2724" s="258"/>
      <c r="N2724" s="259"/>
      <c r="O2724" s="259"/>
      <c r="P2724" s="259"/>
      <c r="Q2724" s="259"/>
      <c r="R2724" s="259"/>
      <c r="S2724" s="259"/>
      <c r="T2724" s="260"/>
      <c r="AT2724" s="261" t="s">
        <v>195</v>
      </c>
      <c r="AU2724" s="261" t="s">
        <v>85</v>
      </c>
      <c r="AV2724" s="12" t="s">
        <v>85</v>
      </c>
      <c r="AW2724" s="12" t="s">
        <v>39</v>
      </c>
      <c r="AX2724" s="12" t="s">
        <v>76</v>
      </c>
      <c r="AY2724" s="261" t="s">
        <v>184</v>
      </c>
    </row>
    <row r="2725" s="12" customFormat="1">
      <c r="B2725" s="251"/>
      <c r="C2725" s="252"/>
      <c r="D2725" s="248" t="s">
        <v>195</v>
      </c>
      <c r="E2725" s="253" t="s">
        <v>21</v>
      </c>
      <c r="F2725" s="254" t="s">
        <v>892</v>
      </c>
      <c r="G2725" s="252"/>
      <c r="H2725" s="255">
        <v>17.974</v>
      </c>
      <c r="I2725" s="256"/>
      <c r="J2725" s="252"/>
      <c r="K2725" s="252"/>
      <c r="L2725" s="257"/>
      <c r="M2725" s="258"/>
      <c r="N2725" s="259"/>
      <c r="O2725" s="259"/>
      <c r="P2725" s="259"/>
      <c r="Q2725" s="259"/>
      <c r="R2725" s="259"/>
      <c r="S2725" s="259"/>
      <c r="T2725" s="260"/>
      <c r="AT2725" s="261" t="s">
        <v>195</v>
      </c>
      <c r="AU2725" s="261" t="s">
        <v>85</v>
      </c>
      <c r="AV2725" s="12" t="s">
        <v>85</v>
      </c>
      <c r="AW2725" s="12" t="s">
        <v>39</v>
      </c>
      <c r="AX2725" s="12" t="s">
        <v>76</v>
      </c>
      <c r="AY2725" s="261" t="s">
        <v>184</v>
      </c>
    </row>
    <row r="2726" s="12" customFormat="1">
      <c r="B2726" s="251"/>
      <c r="C2726" s="252"/>
      <c r="D2726" s="248" t="s">
        <v>195</v>
      </c>
      <c r="E2726" s="253" t="s">
        <v>21</v>
      </c>
      <c r="F2726" s="254" t="s">
        <v>893</v>
      </c>
      <c r="G2726" s="252"/>
      <c r="H2726" s="255">
        <v>17.728000000000002</v>
      </c>
      <c r="I2726" s="256"/>
      <c r="J2726" s="252"/>
      <c r="K2726" s="252"/>
      <c r="L2726" s="257"/>
      <c r="M2726" s="258"/>
      <c r="N2726" s="259"/>
      <c r="O2726" s="259"/>
      <c r="P2726" s="259"/>
      <c r="Q2726" s="259"/>
      <c r="R2726" s="259"/>
      <c r="S2726" s="259"/>
      <c r="T2726" s="260"/>
      <c r="AT2726" s="261" t="s">
        <v>195</v>
      </c>
      <c r="AU2726" s="261" t="s">
        <v>85</v>
      </c>
      <c r="AV2726" s="12" t="s">
        <v>85</v>
      </c>
      <c r="AW2726" s="12" t="s">
        <v>39</v>
      </c>
      <c r="AX2726" s="12" t="s">
        <v>76</v>
      </c>
      <c r="AY2726" s="261" t="s">
        <v>184</v>
      </c>
    </row>
    <row r="2727" s="12" customFormat="1">
      <c r="B2727" s="251"/>
      <c r="C2727" s="252"/>
      <c r="D2727" s="248" t="s">
        <v>195</v>
      </c>
      <c r="E2727" s="253" t="s">
        <v>21</v>
      </c>
      <c r="F2727" s="254" t="s">
        <v>894</v>
      </c>
      <c r="G2727" s="252"/>
      <c r="H2727" s="255">
        <v>12.813000000000001</v>
      </c>
      <c r="I2727" s="256"/>
      <c r="J2727" s="252"/>
      <c r="K2727" s="252"/>
      <c r="L2727" s="257"/>
      <c r="M2727" s="258"/>
      <c r="N2727" s="259"/>
      <c r="O2727" s="259"/>
      <c r="P2727" s="259"/>
      <c r="Q2727" s="259"/>
      <c r="R2727" s="259"/>
      <c r="S2727" s="259"/>
      <c r="T2727" s="260"/>
      <c r="AT2727" s="261" t="s">
        <v>195</v>
      </c>
      <c r="AU2727" s="261" t="s">
        <v>85</v>
      </c>
      <c r="AV2727" s="12" t="s">
        <v>85</v>
      </c>
      <c r="AW2727" s="12" t="s">
        <v>39</v>
      </c>
      <c r="AX2727" s="12" t="s">
        <v>76</v>
      </c>
      <c r="AY2727" s="261" t="s">
        <v>184</v>
      </c>
    </row>
    <row r="2728" s="12" customFormat="1">
      <c r="B2728" s="251"/>
      <c r="C2728" s="252"/>
      <c r="D2728" s="248" t="s">
        <v>195</v>
      </c>
      <c r="E2728" s="253" t="s">
        <v>21</v>
      </c>
      <c r="F2728" s="254" t="s">
        <v>895</v>
      </c>
      <c r="G2728" s="252"/>
      <c r="H2728" s="255">
        <v>4.5700000000000003</v>
      </c>
      <c r="I2728" s="256"/>
      <c r="J2728" s="252"/>
      <c r="K2728" s="252"/>
      <c r="L2728" s="257"/>
      <c r="M2728" s="258"/>
      <c r="N2728" s="259"/>
      <c r="O2728" s="259"/>
      <c r="P2728" s="259"/>
      <c r="Q2728" s="259"/>
      <c r="R2728" s="259"/>
      <c r="S2728" s="259"/>
      <c r="T2728" s="260"/>
      <c r="AT2728" s="261" t="s">
        <v>195</v>
      </c>
      <c r="AU2728" s="261" t="s">
        <v>85</v>
      </c>
      <c r="AV2728" s="12" t="s">
        <v>85</v>
      </c>
      <c r="AW2728" s="12" t="s">
        <v>39</v>
      </c>
      <c r="AX2728" s="12" t="s">
        <v>76</v>
      </c>
      <c r="AY2728" s="261" t="s">
        <v>184</v>
      </c>
    </row>
    <row r="2729" s="12" customFormat="1">
      <c r="B2729" s="251"/>
      <c r="C2729" s="252"/>
      <c r="D2729" s="248" t="s">
        <v>195</v>
      </c>
      <c r="E2729" s="253" t="s">
        <v>21</v>
      </c>
      <c r="F2729" s="254" t="s">
        <v>896</v>
      </c>
      <c r="G2729" s="252"/>
      <c r="H2729" s="255">
        <v>4.5999999999999996</v>
      </c>
      <c r="I2729" s="256"/>
      <c r="J2729" s="252"/>
      <c r="K2729" s="252"/>
      <c r="L2729" s="257"/>
      <c r="M2729" s="258"/>
      <c r="N2729" s="259"/>
      <c r="O2729" s="259"/>
      <c r="P2729" s="259"/>
      <c r="Q2729" s="259"/>
      <c r="R2729" s="259"/>
      <c r="S2729" s="259"/>
      <c r="T2729" s="260"/>
      <c r="AT2729" s="261" t="s">
        <v>195</v>
      </c>
      <c r="AU2729" s="261" t="s">
        <v>85</v>
      </c>
      <c r="AV2729" s="12" t="s">
        <v>85</v>
      </c>
      <c r="AW2729" s="12" t="s">
        <v>39</v>
      </c>
      <c r="AX2729" s="12" t="s">
        <v>76</v>
      </c>
      <c r="AY2729" s="261" t="s">
        <v>184</v>
      </c>
    </row>
    <row r="2730" s="12" customFormat="1">
      <c r="B2730" s="251"/>
      <c r="C2730" s="252"/>
      <c r="D2730" s="248" t="s">
        <v>195</v>
      </c>
      <c r="E2730" s="253" t="s">
        <v>21</v>
      </c>
      <c r="F2730" s="254" t="s">
        <v>897</v>
      </c>
      <c r="G2730" s="252"/>
      <c r="H2730" s="255">
        <v>91.341999999999999</v>
      </c>
      <c r="I2730" s="256"/>
      <c r="J2730" s="252"/>
      <c r="K2730" s="252"/>
      <c r="L2730" s="257"/>
      <c r="M2730" s="258"/>
      <c r="N2730" s="259"/>
      <c r="O2730" s="259"/>
      <c r="P2730" s="259"/>
      <c r="Q2730" s="259"/>
      <c r="R2730" s="259"/>
      <c r="S2730" s="259"/>
      <c r="T2730" s="260"/>
      <c r="AT2730" s="261" t="s">
        <v>195</v>
      </c>
      <c r="AU2730" s="261" t="s">
        <v>85</v>
      </c>
      <c r="AV2730" s="12" t="s">
        <v>85</v>
      </c>
      <c r="AW2730" s="12" t="s">
        <v>39</v>
      </c>
      <c r="AX2730" s="12" t="s">
        <v>76</v>
      </c>
      <c r="AY2730" s="261" t="s">
        <v>184</v>
      </c>
    </row>
    <row r="2731" s="12" customFormat="1">
      <c r="B2731" s="251"/>
      <c r="C2731" s="252"/>
      <c r="D2731" s="248" t="s">
        <v>195</v>
      </c>
      <c r="E2731" s="253" t="s">
        <v>21</v>
      </c>
      <c r="F2731" s="254" t="s">
        <v>898</v>
      </c>
      <c r="G2731" s="252"/>
      <c r="H2731" s="255">
        <v>79.094999999999999</v>
      </c>
      <c r="I2731" s="256"/>
      <c r="J2731" s="252"/>
      <c r="K2731" s="252"/>
      <c r="L2731" s="257"/>
      <c r="M2731" s="258"/>
      <c r="N2731" s="259"/>
      <c r="O2731" s="259"/>
      <c r="P2731" s="259"/>
      <c r="Q2731" s="259"/>
      <c r="R2731" s="259"/>
      <c r="S2731" s="259"/>
      <c r="T2731" s="260"/>
      <c r="AT2731" s="261" t="s">
        <v>195</v>
      </c>
      <c r="AU2731" s="261" t="s">
        <v>85</v>
      </c>
      <c r="AV2731" s="12" t="s">
        <v>85</v>
      </c>
      <c r="AW2731" s="12" t="s">
        <v>39</v>
      </c>
      <c r="AX2731" s="12" t="s">
        <v>76</v>
      </c>
      <c r="AY2731" s="261" t="s">
        <v>184</v>
      </c>
    </row>
    <row r="2732" s="14" customFormat="1">
      <c r="B2732" s="272"/>
      <c r="C2732" s="273"/>
      <c r="D2732" s="248" t="s">
        <v>195</v>
      </c>
      <c r="E2732" s="274" t="s">
        <v>21</v>
      </c>
      <c r="F2732" s="275" t="s">
        <v>211</v>
      </c>
      <c r="G2732" s="273"/>
      <c r="H2732" s="276">
        <v>428.35500000000002</v>
      </c>
      <c r="I2732" s="277"/>
      <c r="J2732" s="273"/>
      <c r="K2732" s="273"/>
      <c r="L2732" s="278"/>
      <c r="M2732" s="279"/>
      <c r="N2732" s="280"/>
      <c r="O2732" s="280"/>
      <c r="P2732" s="280"/>
      <c r="Q2732" s="280"/>
      <c r="R2732" s="280"/>
      <c r="S2732" s="280"/>
      <c r="T2732" s="281"/>
      <c r="AT2732" s="282" t="s">
        <v>195</v>
      </c>
      <c r="AU2732" s="282" t="s">
        <v>85</v>
      </c>
      <c r="AV2732" s="14" t="s">
        <v>191</v>
      </c>
      <c r="AW2732" s="14" t="s">
        <v>39</v>
      </c>
      <c r="AX2732" s="14" t="s">
        <v>83</v>
      </c>
      <c r="AY2732" s="282" t="s">
        <v>184</v>
      </c>
    </row>
    <row r="2733" s="1" customFormat="1" ht="25.5" customHeight="1">
      <c r="B2733" s="47"/>
      <c r="C2733" s="236" t="s">
        <v>3700</v>
      </c>
      <c r="D2733" s="236" t="s">
        <v>186</v>
      </c>
      <c r="E2733" s="237" t="s">
        <v>3701</v>
      </c>
      <c r="F2733" s="238" t="s">
        <v>3702</v>
      </c>
      <c r="G2733" s="239" t="s">
        <v>315</v>
      </c>
      <c r="H2733" s="240">
        <v>50</v>
      </c>
      <c r="I2733" s="241"/>
      <c r="J2733" s="242">
        <f>ROUND(I2733*H2733,2)</f>
        <v>0</v>
      </c>
      <c r="K2733" s="238" t="s">
        <v>190</v>
      </c>
      <c r="L2733" s="73"/>
      <c r="M2733" s="243" t="s">
        <v>21</v>
      </c>
      <c r="N2733" s="244" t="s">
        <v>47</v>
      </c>
      <c r="O2733" s="48"/>
      <c r="P2733" s="245">
        <f>O2733*H2733</f>
        <v>0</v>
      </c>
      <c r="Q2733" s="245">
        <v>0</v>
      </c>
      <c r="R2733" s="245">
        <f>Q2733*H2733</f>
        <v>0</v>
      </c>
      <c r="S2733" s="245">
        <v>0</v>
      </c>
      <c r="T2733" s="246">
        <f>S2733*H2733</f>
        <v>0</v>
      </c>
      <c r="AR2733" s="25" t="s">
        <v>284</v>
      </c>
      <c r="AT2733" s="25" t="s">
        <v>186</v>
      </c>
      <c r="AU2733" s="25" t="s">
        <v>85</v>
      </c>
      <c r="AY2733" s="25" t="s">
        <v>184</v>
      </c>
      <c r="BE2733" s="247">
        <f>IF(N2733="základní",J2733,0)</f>
        <v>0</v>
      </c>
      <c r="BF2733" s="247">
        <f>IF(N2733="snížená",J2733,0)</f>
        <v>0</v>
      </c>
      <c r="BG2733" s="247">
        <f>IF(N2733="zákl. přenesená",J2733,0)</f>
        <v>0</v>
      </c>
      <c r="BH2733" s="247">
        <f>IF(N2733="sníž. přenesená",J2733,0)</f>
        <v>0</v>
      </c>
      <c r="BI2733" s="247">
        <f>IF(N2733="nulová",J2733,0)</f>
        <v>0</v>
      </c>
      <c r="BJ2733" s="25" t="s">
        <v>83</v>
      </c>
      <c r="BK2733" s="247">
        <f>ROUND(I2733*H2733,2)</f>
        <v>0</v>
      </c>
      <c r="BL2733" s="25" t="s">
        <v>284</v>
      </c>
      <c r="BM2733" s="25" t="s">
        <v>3703</v>
      </c>
    </row>
    <row r="2734" s="1" customFormat="1">
      <c r="B2734" s="47"/>
      <c r="C2734" s="75"/>
      <c r="D2734" s="248" t="s">
        <v>193</v>
      </c>
      <c r="E2734" s="75"/>
      <c r="F2734" s="249" t="s">
        <v>3699</v>
      </c>
      <c r="G2734" s="75"/>
      <c r="H2734" s="75"/>
      <c r="I2734" s="204"/>
      <c r="J2734" s="75"/>
      <c r="K2734" s="75"/>
      <c r="L2734" s="73"/>
      <c r="M2734" s="250"/>
      <c r="N2734" s="48"/>
      <c r="O2734" s="48"/>
      <c r="P2734" s="48"/>
      <c r="Q2734" s="48"/>
      <c r="R2734" s="48"/>
      <c r="S2734" s="48"/>
      <c r="T2734" s="96"/>
      <c r="AT2734" s="25" t="s">
        <v>193</v>
      </c>
      <c r="AU2734" s="25" t="s">
        <v>85</v>
      </c>
    </row>
    <row r="2735" s="1" customFormat="1" ht="38.25" customHeight="1">
      <c r="B2735" s="47"/>
      <c r="C2735" s="236" t="s">
        <v>3704</v>
      </c>
      <c r="D2735" s="236" t="s">
        <v>186</v>
      </c>
      <c r="E2735" s="237" t="s">
        <v>3705</v>
      </c>
      <c r="F2735" s="238" t="s">
        <v>3706</v>
      </c>
      <c r="G2735" s="239" t="s">
        <v>315</v>
      </c>
      <c r="H2735" s="240">
        <v>75</v>
      </c>
      <c r="I2735" s="241"/>
      <c r="J2735" s="242">
        <f>ROUND(I2735*H2735,2)</f>
        <v>0</v>
      </c>
      <c r="K2735" s="238" t="s">
        <v>190</v>
      </c>
      <c r="L2735" s="73"/>
      <c r="M2735" s="243" t="s">
        <v>21</v>
      </c>
      <c r="N2735" s="244" t="s">
        <v>47</v>
      </c>
      <c r="O2735" s="48"/>
      <c r="P2735" s="245">
        <f>O2735*H2735</f>
        <v>0</v>
      </c>
      <c r="Q2735" s="245">
        <v>0</v>
      </c>
      <c r="R2735" s="245">
        <f>Q2735*H2735</f>
        <v>0</v>
      </c>
      <c r="S2735" s="245">
        <v>0</v>
      </c>
      <c r="T2735" s="246">
        <f>S2735*H2735</f>
        <v>0</v>
      </c>
      <c r="AR2735" s="25" t="s">
        <v>284</v>
      </c>
      <c r="AT2735" s="25" t="s">
        <v>186</v>
      </c>
      <c r="AU2735" s="25" t="s">
        <v>85</v>
      </c>
      <c r="AY2735" s="25" t="s">
        <v>184</v>
      </c>
      <c r="BE2735" s="247">
        <f>IF(N2735="základní",J2735,0)</f>
        <v>0</v>
      </c>
      <c r="BF2735" s="247">
        <f>IF(N2735="snížená",J2735,0)</f>
        <v>0</v>
      </c>
      <c r="BG2735" s="247">
        <f>IF(N2735="zákl. přenesená",J2735,0)</f>
        <v>0</v>
      </c>
      <c r="BH2735" s="247">
        <f>IF(N2735="sníž. přenesená",J2735,0)</f>
        <v>0</v>
      </c>
      <c r="BI2735" s="247">
        <f>IF(N2735="nulová",J2735,0)</f>
        <v>0</v>
      </c>
      <c r="BJ2735" s="25" t="s">
        <v>83</v>
      </c>
      <c r="BK2735" s="247">
        <f>ROUND(I2735*H2735,2)</f>
        <v>0</v>
      </c>
      <c r="BL2735" s="25" t="s">
        <v>284</v>
      </c>
      <c r="BM2735" s="25" t="s">
        <v>3707</v>
      </c>
    </row>
    <row r="2736" s="1" customFormat="1">
      <c r="B2736" s="47"/>
      <c r="C2736" s="75"/>
      <c r="D2736" s="248" t="s">
        <v>193</v>
      </c>
      <c r="E2736" s="75"/>
      <c r="F2736" s="249" t="s">
        <v>3699</v>
      </c>
      <c r="G2736" s="75"/>
      <c r="H2736" s="75"/>
      <c r="I2736" s="204"/>
      <c r="J2736" s="75"/>
      <c r="K2736" s="75"/>
      <c r="L2736" s="73"/>
      <c r="M2736" s="250"/>
      <c r="N2736" s="48"/>
      <c r="O2736" s="48"/>
      <c r="P2736" s="48"/>
      <c r="Q2736" s="48"/>
      <c r="R2736" s="48"/>
      <c r="S2736" s="48"/>
      <c r="T2736" s="96"/>
      <c r="AT2736" s="25" t="s">
        <v>193</v>
      </c>
      <c r="AU2736" s="25" t="s">
        <v>85</v>
      </c>
    </row>
    <row r="2737" s="1" customFormat="1" ht="38.25" customHeight="1">
      <c r="B2737" s="47"/>
      <c r="C2737" s="236" t="s">
        <v>3708</v>
      </c>
      <c r="D2737" s="236" t="s">
        <v>186</v>
      </c>
      <c r="E2737" s="237" t="s">
        <v>3709</v>
      </c>
      <c r="F2737" s="238" t="s">
        <v>3710</v>
      </c>
      <c r="G2737" s="239" t="s">
        <v>315</v>
      </c>
      <c r="H2737" s="240">
        <v>30</v>
      </c>
      <c r="I2737" s="241"/>
      <c r="J2737" s="242">
        <f>ROUND(I2737*H2737,2)</f>
        <v>0</v>
      </c>
      <c r="K2737" s="238" t="s">
        <v>190</v>
      </c>
      <c r="L2737" s="73"/>
      <c r="M2737" s="243" t="s">
        <v>21</v>
      </c>
      <c r="N2737" s="244" t="s">
        <v>47</v>
      </c>
      <c r="O2737" s="48"/>
      <c r="P2737" s="245">
        <f>O2737*H2737</f>
        <v>0</v>
      </c>
      <c r="Q2737" s="245">
        <v>0</v>
      </c>
      <c r="R2737" s="245">
        <f>Q2737*H2737</f>
        <v>0</v>
      </c>
      <c r="S2737" s="245">
        <v>0</v>
      </c>
      <c r="T2737" s="246">
        <f>S2737*H2737</f>
        <v>0</v>
      </c>
      <c r="AR2737" s="25" t="s">
        <v>284</v>
      </c>
      <c r="AT2737" s="25" t="s">
        <v>186</v>
      </c>
      <c r="AU2737" s="25" t="s">
        <v>85</v>
      </c>
      <c r="AY2737" s="25" t="s">
        <v>184</v>
      </c>
      <c r="BE2737" s="247">
        <f>IF(N2737="základní",J2737,0)</f>
        <v>0</v>
      </c>
      <c r="BF2737" s="247">
        <f>IF(N2737="snížená",J2737,0)</f>
        <v>0</v>
      </c>
      <c r="BG2737" s="247">
        <f>IF(N2737="zákl. přenesená",J2737,0)</f>
        <v>0</v>
      </c>
      <c r="BH2737" s="247">
        <f>IF(N2737="sníž. přenesená",J2737,0)</f>
        <v>0</v>
      </c>
      <c r="BI2737" s="247">
        <f>IF(N2737="nulová",J2737,0)</f>
        <v>0</v>
      </c>
      <c r="BJ2737" s="25" t="s">
        <v>83</v>
      </c>
      <c r="BK2737" s="247">
        <f>ROUND(I2737*H2737,2)</f>
        <v>0</v>
      </c>
      <c r="BL2737" s="25" t="s">
        <v>284</v>
      </c>
      <c r="BM2737" s="25" t="s">
        <v>3711</v>
      </c>
    </row>
    <row r="2738" s="1" customFormat="1">
      <c r="B2738" s="47"/>
      <c r="C2738" s="75"/>
      <c r="D2738" s="248" t="s">
        <v>193</v>
      </c>
      <c r="E2738" s="75"/>
      <c r="F2738" s="249" t="s">
        <v>3699</v>
      </c>
      <c r="G2738" s="75"/>
      <c r="H2738" s="75"/>
      <c r="I2738" s="204"/>
      <c r="J2738" s="75"/>
      <c r="K2738" s="75"/>
      <c r="L2738" s="73"/>
      <c r="M2738" s="250"/>
      <c r="N2738" s="48"/>
      <c r="O2738" s="48"/>
      <c r="P2738" s="48"/>
      <c r="Q2738" s="48"/>
      <c r="R2738" s="48"/>
      <c r="S2738" s="48"/>
      <c r="T2738" s="96"/>
      <c r="AT2738" s="25" t="s">
        <v>193</v>
      </c>
      <c r="AU2738" s="25" t="s">
        <v>85</v>
      </c>
    </row>
    <row r="2739" s="1" customFormat="1" ht="16.5" customHeight="1">
      <c r="B2739" s="47"/>
      <c r="C2739" s="283" t="s">
        <v>3712</v>
      </c>
      <c r="D2739" s="283" t="s">
        <v>303</v>
      </c>
      <c r="E2739" s="284" t="s">
        <v>3713</v>
      </c>
      <c r="F2739" s="285" t="s">
        <v>3714</v>
      </c>
      <c r="G2739" s="286" t="s">
        <v>315</v>
      </c>
      <c r="H2739" s="287">
        <v>686.02300000000002</v>
      </c>
      <c r="I2739" s="288"/>
      <c r="J2739" s="289">
        <f>ROUND(I2739*H2739,2)</f>
        <v>0</v>
      </c>
      <c r="K2739" s="285" t="s">
        <v>21</v>
      </c>
      <c r="L2739" s="290"/>
      <c r="M2739" s="291" t="s">
        <v>21</v>
      </c>
      <c r="N2739" s="292" t="s">
        <v>47</v>
      </c>
      <c r="O2739" s="48"/>
      <c r="P2739" s="245">
        <f>O2739*H2739</f>
        <v>0</v>
      </c>
      <c r="Q2739" s="245">
        <v>0.00011</v>
      </c>
      <c r="R2739" s="245">
        <f>Q2739*H2739</f>
        <v>0.07546253</v>
      </c>
      <c r="S2739" s="245">
        <v>0</v>
      </c>
      <c r="T2739" s="246">
        <f>S2739*H2739</f>
        <v>0</v>
      </c>
      <c r="AR2739" s="25" t="s">
        <v>386</v>
      </c>
      <c r="AT2739" s="25" t="s">
        <v>303</v>
      </c>
      <c r="AU2739" s="25" t="s">
        <v>85</v>
      </c>
      <c r="AY2739" s="25" t="s">
        <v>184</v>
      </c>
      <c r="BE2739" s="247">
        <f>IF(N2739="základní",J2739,0)</f>
        <v>0</v>
      </c>
      <c r="BF2739" s="247">
        <f>IF(N2739="snížená",J2739,0)</f>
        <v>0</v>
      </c>
      <c r="BG2739" s="247">
        <f>IF(N2739="zákl. přenesená",J2739,0)</f>
        <v>0</v>
      </c>
      <c r="BH2739" s="247">
        <f>IF(N2739="sníž. přenesená",J2739,0)</f>
        <v>0</v>
      </c>
      <c r="BI2739" s="247">
        <f>IF(N2739="nulová",J2739,0)</f>
        <v>0</v>
      </c>
      <c r="BJ2739" s="25" t="s">
        <v>83</v>
      </c>
      <c r="BK2739" s="247">
        <f>ROUND(I2739*H2739,2)</f>
        <v>0</v>
      </c>
      <c r="BL2739" s="25" t="s">
        <v>284</v>
      </c>
      <c r="BM2739" s="25" t="s">
        <v>3715</v>
      </c>
    </row>
    <row r="2740" s="12" customFormat="1">
      <c r="B2740" s="251"/>
      <c r="C2740" s="252"/>
      <c r="D2740" s="248" t="s">
        <v>195</v>
      </c>
      <c r="E2740" s="253" t="s">
        <v>21</v>
      </c>
      <c r="F2740" s="254" t="s">
        <v>3716</v>
      </c>
      <c r="G2740" s="252"/>
      <c r="H2740" s="255">
        <v>686.02300000000002</v>
      </c>
      <c r="I2740" s="256"/>
      <c r="J2740" s="252"/>
      <c r="K2740" s="252"/>
      <c r="L2740" s="257"/>
      <c r="M2740" s="258"/>
      <c r="N2740" s="259"/>
      <c r="O2740" s="259"/>
      <c r="P2740" s="259"/>
      <c r="Q2740" s="259"/>
      <c r="R2740" s="259"/>
      <c r="S2740" s="259"/>
      <c r="T2740" s="260"/>
      <c r="AT2740" s="261" t="s">
        <v>195</v>
      </c>
      <c r="AU2740" s="261" t="s">
        <v>85</v>
      </c>
      <c r="AV2740" s="12" t="s">
        <v>85</v>
      </c>
      <c r="AW2740" s="12" t="s">
        <v>39</v>
      </c>
      <c r="AX2740" s="12" t="s">
        <v>83</v>
      </c>
      <c r="AY2740" s="261" t="s">
        <v>184</v>
      </c>
    </row>
    <row r="2741" s="1" customFormat="1" ht="16.5" customHeight="1">
      <c r="B2741" s="47"/>
      <c r="C2741" s="236" t="s">
        <v>3717</v>
      </c>
      <c r="D2741" s="236" t="s">
        <v>186</v>
      </c>
      <c r="E2741" s="237" t="s">
        <v>3718</v>
      </c>
      <c r="F2741" s="238" t="s">
        <v>3719</v>
      </c>
      <c r="G2741" s="239" t="s">
        <v>315</v>
      </c>
      <c r="H2741" s="240">
        <v>31.756</v>
      </c>
      <c r="I2741" s="241"/>
      <c r="J2741" s="242">
        <f>ROUND(I2741*H2741,2)</f>
        <v>0</v>
      </c>
      <c r="K2741" s="238" t="s">
        <v>190</v>
      </c>
      <c r="L2741" s="73"/>
      <c r="M2741" s="243" t="s">
        <v>21</v>
      </c>
      <c r="N2741" s="244" t="s">
        <v>47</v>
      </c>
      <c r="O2741" s="48"/>
      <c r="P2741" s="245">
        <f>O2741*H2741</f>
        <v>0</v>
      </c>
      <c r="Q2741" s="245">
        <v>0.00040000000000000002</v>
      </c>
      <c r="R2741" s="245">
        <f>Q2741*H2741</f>
        <v>0.012702400000000001</v>
      </c>
      <c r="S2741" s="245">
        <v>0</v>
      </c>
      <c r="T2741" s="246">
        <f>S2741*H2741</f>
        <v>0</v>
      </c>
      <c r="AR2741" s="25" t="s">
        <v>284</v>
      </c>
      <c r="AT2741" s="25" t="s">
        <v>186</v>
      </c>
      <c r="AU2741" s="25" t="s">
        <v>85</v>
      </c>
      <c r="AY2741" s="25" t="s">
        <v>184</v>
      </c>
      <c r="BE2741" s="247">
        <f>IF(N2741="základní",J2741,0)</f>
        <v>0</v>
      </c>
      <c r="BF2741" s="247">
        <f>IF(N2741="snížená",J2741,0)</f>
        <v>0</v>
      </c>
      <c r="BG2741" s="247">
        <f>IF(N2741="zákl. přenesená",J2741,0)</f>
        <v>0</v>
      </c>
      <c r="BH2741" s="247">
        <f>IF(N2741="sníž. přenesená",J2741,0)</f>
        <v>0</v>
      </c>
      <c r="BI2741" s="247">
        <f>IF(N2741="nulová",J2741,0)</f>
        <v>0</v>
      </c>
      <c r="BJ2741" s="25" t="s">
        <v>83</v>
      </c>
      <c r="BK2741" s="247">
        <f>ROUND(I2741*H2741,2)</f>
        <v>0</v>
      </c>
      <c r="BL2741" s="25" t="s">
        <v>284</v>
      </c>
      <c r="BM2741" s="25" t="s">
        <v>3720</v>
      </c>
    </row>
    <row r="2742" s="1" customFormat="1" ht="16.5" customHeight="1">
      <c r="B2742" s="47"/>
      <c r="C2742" s="236" t="s">
        <v>3721</v>
      </c>
      <c r="D2742" s="236" t="s">
        <v>186</v>
      </c>
      <c r="E2742" s="237" t="s">
        <v>3722</v>
      </c>
      <c r="F2742" s="238" t="s">
        <v>3723</v>
      </c>
      <c r="G2742" s="239" t="s">
        <v>315</v>
      </c>
      <c r="H2742" s="240">
        <v>46.667000000000002</v>
      </c>
      <c r="I2742" s="241"/>
      <c r="J2742" s="242">
        <f>ROUND(I2742*H2742,2)</f>
        <v>0</v>
      </c>
      <c r="K2742" s="238" t="s">
        <v>190</v>
      </c>
      <c r="L2742" s="73"/>
      <c r="M2742" s="243" t="s">
        <v>21</v>
      </c>
      <c r="N2742" s="244" t="s">
        <v>47</v>
      </c>
      <c r="O2742" s="48"/>
      <c r="P2742" s="245">
        <f>O2742*H2742</f>
        <v>0</v>
      </c>
      <c r="Q2742" s="245">
        <v>0.00040000000000000002</v>
      </c>
      <c r="R2742" s="245">
        <f>Q2742*H2742</f>
        <v>0.018666800000000001</v>
      </c>
      <c r="S2742" s="245">
        <v>0</v>
      </c>
      <c r="T2742" s="246">
        <f>S2742*H2742</f>
        <v>0</v>
      </c>
      <c r="AR2742" s="25" t="s">
        <v>284</v>
      </c>
      <c r="AT2742" s="25" t="s">
        <v>186</v>
      </c>
      <c r="AU2742" s="25" t="s">
        <v>85</v>
      </c>
      <c r="AY2742" s="25" t="s">
        <v>184</v>
      </c>
      <c r="BE2742" s="247">
        <f>IF(N2742="základní",J2742,0)</f>
        <v>0</v>
      </c>
      <c r="BF2742" s="247">
        <f>IF(N2742="snížená",J2742,0)</f>
        <v>0</v>
      </c>
      <c r="BG2742" s="247">
        <f>IF(N2742="zákl. přenesená",J2742,0)</f>
        <v>0</v>
      </c>
      <c r="BH2742" s="247">
        <f>IF(N2742="sníž. přenesená",J2742,0)</f>
        <v>0</v>
      </c>
      <c r="BI2742" s="247">
        <f>IF(N2742="nulová",J2742,0)</f>
        <v>0</v>
      </c>
      <c r="BJ2742" s="25" t="s">
        <v>83</v>
      </c>
      <c r="BK2742" s="247">
        <f>ROUND(I2742*H2742,2)</f>
        <v>0</v>
      </c>
      <c r="BL2742" s="25" t="s">
        <v>284</v>
      </c>
      <c r="BM2742" s="25" t="s">
        <v>3724</v>
      </c>
    </row>
    <row r="2743" s="13" customFormat="1">
      <c r="B2743" s="262"/>
      <c r="C2743" s="263"/>
      <c r="D2743" s="248" t="s">
        <v>195</v>
      </c>
      <c r="E2743" s="264" t="s">
        <v>21</v>
      </c>
      <c r="F2743" s="265" t="s">
        <v>3725</v>
      </c>
      <c r="G2743" s="263"/>
      <c r="H2743" s="264" t="s">
        <v>21</v>
      </c>
      <c r="I2743" s="266"/>
      <c r="J2743" s="263"/>
      <c r="K2743" s="263"/>
      <c r="L2743" s="267"/>
      <c r="M2743" s="268"/>
      <c r="N2743" s="269"/>
      <c r="O2743" s="269"/>
      <c r="P2743" s="269"/>
      <c r="Q2743" s="269"/>
      <c r="R2743" s="269"/>
      <c r="S2743" s="269"/>
      <c r="T2743" s="270"/>
      <c r="AT2743" s="271" t="s">
        <v>195</v>
      </c>
      <c r="AU2743" s="271" t="s">
        <v>85</v>
      </c>
      <c r="AV2743" s="13" t="s">
        <v>83</v>
      </c>
      <c r="AW2743" s="13" t="s">
        <v>39</v>
      </c>
      <c r="AX2743" s="13" t="s">
        <v>76</v>
      </c>
      <c r="AY2743" s="271" t="s">
        <v>184</v>
      </c>
    </row>
    <row r="2744" s="12" customFormat="1">
      <c r="B2744" s="251"/>
      <c r="C2744" s="252"/>
      <c r="D2744" s="248" t="s">
        <v>195</v>
      </c>
      <c r="E2744" s="253" t="s">
        <v>21</v>
      </c>
      <c r="F2744" s="254" t="s">
        <v>3726</v>
      </c>
      <c r="G2744" s="252"/>
      <c r="H2744" s="255">
        <v>44.917000000000002</v>
      </c>
      <c r="I2744" s="256"/>
      <c r="J2744" s="252"/>
      <c r="K2744" s="252"/>
      <c r="L2744" s="257"/>
      <c r="M2744" s="258"/>
      <c r="N2744" s="259"/>
      <c r="O2744" s="259"/>
      <c r="P2744" s="259"/>
      <c r="Q2744" s="259"/>
      <c r="R2744" s="259"/>
      <c r="S2744" s="259"/>
      <c r="T2744" s="260"/>
      <c r="AT2744" s="261" t="s">
        <v>195</v>
      </c>
      <c r="AU2744" s="261" t="s">
        <v>85</v>
      </c>
      <c r="AV2744" s="12" t="s">
        <v>85</v>
      </c>
      <c r="AW2744" s="12" t="s">
        <v>39</v>
      </c>
      <c r="AX2744" s="12" t="s">
        <v>76</v>
      </c>
      <c r="AY2744" s="261" t="s">
        <v>184</v>
      </c>
    </row>
    <row r="2745" s="12" customFormat="1">
      <c r="B2745" s="251"/>
      <c r="C2745" s="252"/>
      <c r="D2745" s="248" t="s">
        <v>195</v>
      </c>
      <c r="E2745" s="253" t="s">
        <v>21</v>
      </c>
      <c r="F2745" s="254" t="s">
        <v>3727</v>
      </c>
      <c r="G2745" s="252"/>
      <c r="H2745" s="255">
        <v>1.75</v>
      </c>
      <c r="I2745" s="256"/>
      <c r="J2745" s="252"/>
      <c r="K2745" s="252"/>
      <c r="L2745" s="257"/>
      <c r="M2745" s="258"/>
      <c r="N2745" s="259"/>
      <c r="O2745" s="259"/>
      <c r="P2745" s="259"/>
      <c r="Q2745" s="259"/>
      <c r="R2745" s="259"/>
      <c r="S2745" s="259"/>
      <c r="T2745" s="260"/>
      <c r="AT2745" s="261" t="s">
        <v>195</v>
      </c>
      <c r="AU2745" s="261" t="s">
        <v>85</v>
      </c>
      <c r="AV2745" s="12" t="s">
        <v>85</v>
      </c>
      <c r="AW2745" s="12" t="s">
        <v>39</v>
      </c>
      <c r="AX2745" s="12" t="s">
        <v>76</v>
      </c>
      <c r="AY2745" s="261" t="s">
        <v>184</v>
      </c>
    </row>
    <row r="2746" s="14" customFormat="1">
      <c r="B2746" s="272"/>
      <c r="C2746" s="273"/>
      <c r="D2746" s="248" t="s">
        <v>195</v>
      </c>
      <c r="E2746" s="274" t="s">
        <v>21</v>
      </c>
      <c r="F2746" s="275" t="s">
        <v>211</v>
      </c>
      <c r="G2746" s="273"/>
      <c r="H2746" s="276">
        <v>46.667000000000002</v>
      </c>
      <c r="I2746" s="277"/>
      <c r="J2746" s="273"/>
      <c r="K2746" s="273"/>
      <c r="L2746" s="278"/>
      <c r="M2746" s="279"/>
      <c r="N2746" s="280"/>
      <c r="O2746" s="280"/>
      <c r="P2746" s="280"/>
      <c r="Q2746" s="280"/>
      <c r="R2746" s="280"/>
      <c r="S2746" s="280"/>
      <c r="T2746" s="281"/>
      <c r="AT2746" s="282" t="s">
        <v>195</v>
      </c>
      <c r="AU2746" s="282" t="s">
        <v>85</v>
      </c>
      <c r="AV2746" s="14" t="s">
        <v>191</v>
      </c>
      <c r="AW2746" s="14" t="s">
        <v>39</v>
      </c>
      <c r="AX2746" s="14" t="s">
        <v>83</v>
      </c>
      <c r="AY2746" s="282" t="s">
        <v>184</v>
      </c>
    </row>
    <row r="2747" s="1" customFormat="1" ht="16.5" customHeight="1">
      <c r="B2747" s="47"/>
      <c r="C2747" s="236" t="s">
        <v>3728</v>
      </c>
      <c r="D2747" s="236" t="s">
        <v>186</v>
      </c>
      <c r="E2747" s="237" t="s">
        <v>3729</v>
      </c>
      <c r="F2747" s="238" t="s">
        <v>3730</v>
      </c>
      <c r="G2747" s="239" t="s">
        <v>315</v>
      </c>
      <c r="H2747" s="240">
        <v>1261.6700000000001</v>
      </c>
      <c r="I2747" s="241"/>
      <c r="J2747" s="242">
        <f>ROUND(I2747*H2747,2)</f>
        <v>0</v>
      </c>
      <c r="K2747" s="238" t="s">
        <v>190</v>
      </c>
      <c r="L2747" s="73"/>
      <c r="M2747" s="243" t="s">
        <v>21</v>
      </c>
      <c r="N2747" s="244" t="s">
        <v>47</v>
      </c>
      <c r="O2747" s="48"/>
      <c r="P2747" s="245">
        <f>O2747*H2747</f>
        <v>0</v>
      </c>
      <c r="Q2747" s="245">
        <v>0.00020000000000000001</v>
      </c>
      <c r="R2747" s="245">
        <f>Q2747*H2747</f>
        <v>0.252334</v>
      </c>
      <c r="S2747" s="245">
        <v>0</v>
      </c>
      <c r="T2747" s="246">
        <f>S2747*H2747</f>
        <v>0</v>
      </c>
      <c r="AR2747" s="25" t="s">
        <v>284</v>
      </c>
      <c r="AT2747" s="25" t="s">
        <v>186</v>
      </c>
      <c r="AU2747" s="25" t="s">
        <v>85</v>
      </c>
      <c r="AY2747" s="25" t="s">
        <v>184</v>
      </c>
      <c r="BE2747" s="247">
        <f>IF(N2747="základní",J2747,0)</f>
        <v>0</v>
      </c>
      <c r="BF2747" s="247">
        <f>IF(N2747="snížená",J2747,0)</f>
        <v>0</v>
      </c>
      <c r="BG2747" s="247">
        <f>IF(N2747="zákl. přenesená",J2747,0)</f>
        <v>0</v>
      </c>
      <c r="BH2747" s="247">
        <f>IF(N2747="sníž. přenesená",J2747,0)</f>
        <v>0</v>
      </c>
      <c r="BI2747" s="247">
        <f>IF(N2747="nulová",J2747,0)</f>
        <v>0</v>
      </c>
      <c r="BJ2747" s="25" t="s">
        <v>83</v>
      </c>
      <c r="BK2747" s="247">
        <f>ROUND(I2747*H2747,2)</f>
        <v>0</v>
      </c>
      <c r="BL2747" s="25" t="s">
        <v>284</v>
      </c>
      <c r="BM2747" s="25" t="s">
        <v>3731</v>
      </c>
    </row>
    <row r="2748" s="12" customFormat="1">
      <c r="B2748" s="251"/>
      <c r="C2748" s="252"/>
      <c r="D2748" s="248" t="s">
        <v>195</v>
      </c>
      <c r="E2748" s="253" t="s">
        <v>21</v>
      </c>
      <c r="F2748" s="254" t="s">
        <v>3732</v>
      </c>
      <c r="G2748" s="252"/>
      <c r="H2748" s="255">
        <v>1261.6700000000001</v>
      </c>
      <c r="I2748" s="256"/>
      <c r="J2748" s="252"/>
      <c r="K2748" s="252"/>
      <c r="L2748" s="257"/>
      <c r="M2748" s="258"/>
      <c r="N2748" s="259"/>
      <c r="O2748" s="259"/>
      <c r="P2748" s="259"/>
      <c r="Q2748" s="259"/>
      <c r="R2748" s="259"/>
      <c r="S2748" s="259"/>
      <c r="T2748" s="260"/>
      <c r="AT2748" s="261" t="s">
        <v>195</v>
      </c>
      <c r="AU2748" s="261" t="s">
        <v>85</v>
      </c>
      <c r="AV2748" s="12" t="s">
        <v>85</v>
      </c>
      <c r="AW2748" s="12" t="s">
        <v>39</v>
      </c>
      <c r="AX2748" s="12" t="s">
        <v>83</v>
      </c>
      <c r="AY2748" s="261" t="s">
        <v>184</v>
      </c>
    </row>
    <row r="2749" s="1" customFormat="1" ht="25.5" customHeight="1">
      <c r="B2749" s="47"/>
      <c r="C2749" s="236" t="s">
        <v>3733</v>
      </c>
      <c r="D2749" s="236" t="s">
        <v>186</v>
      </c>
      <c r="E2749" s="237" t="s">
        <v>3734</v>
      </c>
      <c r="F2749" s="238" t="s">
        <v>3735</v>
      </c>
      <c r="G2749" s="239" t="s">
        <v>315</v>
      </c>
      <c r="H2749" s="240">
        <v>44.478999999999999</v>
      </c>
      <c r="I2749" s="241"/>
      <c r="J2749" s="242">
        <f>ROUND(I2749*H2749,2)</f>
        <v>0</v>
      </c>
      <c r="K2749" s="238" t="s">
        <v>190</v>
      </c>
      <c r="L2749" s="73"/>
      <c r="M2749" s="243" t="s">
        <v>21</v>
      </c>
      <c r="N2749" s="244" t="s">
        <v>47</v>
      </c>
      <c r="O2749" s="48"/>
      <c r="P2749" s="245">
        <f>O2749*H2749</f>
        <v>0</v>
      </c>
      <c r="Q2749" s="245">
        <v>0.00020000000000000001</v>
      </c>
      <c r="R2749" s="245">
        <f>Q2749*H2749</f>
        <v>0.0088958000000000006</v>
      </c>
      <c r="S2749" s="245">
        <v>0</v>
      </c>
      <c r="T2749" s="246">
        <f>S2749*H2749</f>
        <v>0</v>
      </c>
      <c r="AR2749" s="25" t="s">
        <v>284</v>
      </c>
      <c r="AT2749" s="25" t="s">
        <v>186</v>
      </c>
      <c r="AU2749" s="25" t="s">
        <v>85</v>
      </c>
      <c r="AY2749" s="25" t="s">
        <v>184</v>
      </c>
      <c r="BE2749" s="247">
        <f>IF(N2749="základní",J2749,0)</f>
        <v>0</v>
      </c>
      <c r="BF2749" s="247">
        <f>IF(N2749="snížená",J2749,0)</f>
        <v>0</v>
      </c>
      <c r="BG2749" s="247">
        <f>IF(N2749="zákl. přenesená",J2749,0)</f>
        <v>0</v>
      </c>
      <c r="BH2749" s="247">
        <f>IF(N2749="sníž. přenesená",J2749,0)</f>
        <v>0</v>
      </c>
      <c r="BI2749" s="247">
        <f>IF(N2749="nulová",J2749,0)</f>
        <v>0</v>
      </c>
      <c r="BJ2749" s="25" t="s">
        <v>83</v>
      </c>
      <c r="BK2749" s="247">
        <f>ROUND(I2749*H2749,2)</f>
        <v>0</v>
      </c>
      <c r="BL2749" s="25" t="s">
        <v>284</v>
      </c>
      <c r="BM2749" s="25" t="s">
        <v>3736</v>
      </c>
    </row>
    <row r="2750" s="12" customFormat="1">
      <c r="B2750" s="251"/>
      <c r="C2750" s="252"/>
      <c r="D2750" s="248" t="s">
        <v>195</v>
      </c>
      <c r="E2750" s="253" t="s">
        <v>21</v>
      </c>
      <c r="F2750" s="254" t="s">
        <v>3737</v>
      </c>
      <c r="G2750" s="252"/>
      <c r="H2750" s="255">
        <v>44.478999999999999</v>
      </c>
      <c r="I2750" s="256"/>
      <c r="J2750" s="252"/>
      <c r="K2750" s="252"/>
      <c r="L2750" s="257"/>
      <c r="M2750" s="258"/>
      <c r="N2750" s="259"/>
      <c r="O2750" s="259"/>
      <c r="P2750" s="259"/>
      <c r="Q2750" s="259"/>
      <c r="R2750" s="259"/>
      <c r="S2750" s="259"/>
      <c r="T2750" s="260"/>
      <c r="AT2750" s="261" t="s">
        <v>195</v>
      </c>
      <c r="AU2750" s="261" t="s">
        <v>85</v>
      </c>
      <c r="AV2750" s="12" t="s">
        <v>85</v>
      </c>
      <c r="AW2750" s="12" t="s">
        <v>39</v>
      </c>
      <c r="AX2750" s="12" t="s">
        <v>83</v>
      </c>
      <c r="AY2750" s="261" t="s">
        <v>184</v>
      </c>
    </row>
    <row r="2751" s="1" customFormat="1" ht="25.5" customHeight="1">
      <c r="B2751" s="47"/>
      <c r="C2751" s="236" t="s">
        <v>3738</v>
      </c>
      <c r="D2751" s="236" t="s">
        <v>186</v>
      </c>
      <c r="E2751" s="237" t="s">
        <v>3739</v>
      </c>
      <c r="F2751" s="238" t="s">
        <v>3740</v>
      </c>
      <c r="G2751" s="239" t="s">
        <v>315</v>
      </c>
      <c r="H2751" s="240">
        <v>32.405999999999999</v>
      </c>
      <c r="I2751" s="241"/>
      <c r="J2751" s="242">
        <f>ROUND(I2751*H2751,2)</f>
        <v>0</v>
      </c>
      <c r="K2751" s="238" t="s">
        <v>190</v>
      </c>
      <c r="L2751" s="73"/>
      <c r="M2751" s="243" t="s">
        <v>21</v>
      </c>
      <c r="N2751" s="244" t="s">
        <v>47</v>
      </c>
      <c r="O2751" s="48"/>
      <c r="P2751" s="245">
        <f>O2751*H2751</f>
        <v>0</v>
      </c>
      <c r="Q2751" s="245">
        <v>2.0000000000000002E-05</v>
      </c>
      <c r="R2751" s="245">
        <f>Q2751*H2751</f>
        <v>0.00064812000000000008</v>
      </c>
      <c r="S2751" s="245">
        <v>0</v>
      </c>
      <c r="T2751" s="246">
        <f>S2751*H2751</f>
        <v>0</v>
      </c>
      <c r="AR2751" s="25" t="s">
        <v>284</v>
      </c>
      <c r="AT2751" s="25" t="s">
        <v>186</v>
      </c>
      <c r="AU2751" s="25" t="s">
        <v>85</v>
      </c>
      <c r="AY2751" s="25" t="s">
        <v>184</v>
      </c>
      <c r="BE2751" s="247">
        <f>IF(N2751="základní",J2751,0)</f>
        <v>0</v>
      </c>
      <c r="BF2751" s="247">
        <f>IF(N2751="snížená",J2751,0)</f>
        <v>0</v>
      </c>
      <c r="BG2751" s="247">
        <f>IF(N2751="zákl. přenesená",J2751,0)</f>
        <v>0</v>
      </c>
      <c r="BH2751" s="247">
        <f>IF(N2751="sníž. přenesená",J2751,0)</f>
        <v>0</v>
      </c>
      <c r="BI2751" s="247">
        <f>IF(N2751="nulová",J2751,0)</f>
        <v>0</v>
      </c>
      <c r="BJ2751" s="25" t="s">
        <v>83</v>
      </c>
      <c r="BK2751" s="247">
        <f>ROUND(I2751*H2751,2)</f>
        <v>0</v>
      </c>
      <c r="BL2751" s="25" t="s">
        <v>284</v>
      </c>
      <c r="BM2751" s="25" t="s">
        <v>3741</v>
      </c>
    </row>
    <row r="2752" s="12" customFormat="1">
      <c r="B2752" s="251"/>
      <c r="C2752" s="252"/>
      <c r="D2752" s="248" t="s">
        <v>195</v>
      </c>
      <c r="E2752" s="253" t="s">
        <v>21</v>
      </c>
      <c r="F2752" s="254" t="s">
        <v>3742</v>
      </c>
      <c r="G2752" s="252"/>
      <c r="H2752" s="255">
        <v>16.236000000000001</v>
      </c>
      <c r="I2752" s="256"/>
      <c r="J2752" s="252"/>
      <c r="K2752" s="252"/>
      <c r="L2752" s="257"/>
      <c r="M2752" s="258"/>
      <c r="N2752" s="259"/>
      <c r="O2752" s="259"/>
      <c r="P2752" s="259"/>
      <c r="Q2752" s="259"/>
      <c r="R2752" s="259"/>
      <c r="S2752" s="259"/>
      <c r="T2752" s="260"/>
      <c r="AT2752" s="261" t="s">
        <v>195</v>
      </c>
      <c r="AU2752" s="261" t="s">
        <v>85</v>
      </c>
      <c r="AV2752" s="12" t="s">
        <v>85</v>
      </c>
      <c r="AW2752" s="12" t="s">
        <v>39</v>
      </c>
      <c r="AX2752" s="12" t="s">
        <v>76</v>
      </c>
      <c r="AY2752" s="261" t="s">
        <v>184</v>
      </c>
    </row>
    <row r="2753" s="12" customFormat="1">
      <c r="B2753" s="251"/>
      <c r="C2753" s="252"/>
      <c r="D2753" s="248" t="s">
        <v>195</v>
      </c>
      <c r="E2753" s="253" t="s">
        <v>21</v>
      </c>
      <c r="F2753" s="254" t="s">
        <v>3743</v>
      </c>
      <c r="G2753" s="252"/>
      <c r="H2753" s="255">
        <v>7.2729999999999997</v>
      </c>
      <c r="I2753" s="256"/>
      <c r="J2753" s="252"/>
      <c r="K2753" s="252"/>
      <c r="L2753" s="257"/>
      <c r="M2753" s="258"/>
      <c r="N2753" s="259"/>
      <c r="O2753" s="259"/>
      <c r="P2753" s="259"/>
      <c r="Q2753" s="259"/>
      <c r="R2753" s="259"/>
      <c r="S2753" s="259"/>
      <c r="T2753" s="260"/>
      <c r="AT2753" s="261" t="s">
        <v>195</v>
      </c>
      <c r="AU2753" s="261" t="s">
        <v>85</v>
      </c>
      <c r="AV2753" s="12" t="s">
        <v>85</v>
      </c>
      <c r="AW2753" s="12" t="s">
        <v>39</v>
      </c>
      <c r="AX2753" s="12" t="s">
        <v>76</v>
      </c>
      <c r="AY2753" s="261" t="s">
        <v>184</v>
      </c>
    </row>
    <row r="2754" s="12" customFormat="1">
      <c r="B2754" s="251"/>
      <c r="C2754" s="252"/>
      <c r="D2754" s="248" t="s">
        <v>195</v>
      </c>
      <c r="E2754" s="253" t="s">
        <v>21</v>
      </c>
      <c r="F2754" s="254" t="s">
        <v>3744</v>
      </c>
      <c r="G2754" s="252"/>
      <c r="H2754" s="255">
        <v>8.1999999999999993</v>
      </c>
      <c r="I2754" s="256"/>
      <c r="J2754" s="252"/>
      <c r="K2754" s="252"/>
      <c r="L2754" s="257"/>
      <c r="M2754" s="258"/>
      <c r="N2754" s="259"/>
      <c r="O2754" s="259"/>
      <c r="P2754" s="259"/>
      <c r="Q2754" s="259"/>
      <c r="R2754" s="259"/>
      <c r="S2754" s="259"/>
      <c r="T2754" s="260"/>
      <c r="AT2754" s="261" t="s">
        <v>195</v>
      </c>
      <c r="AU2754" s="261" t="s">
        <v>85</v>
      </c>
      <c r="AV2754" s="12" t="s">
        <v>85</v>
      </c>
      <c r="AW2754" s="12" t="s">
        <v>39</v>
      </c>
      <c r="AX2754" s="12" t="s">
        <v>76</v>
      </c>
      <c r="AY2754" s="261" t="s">
        <v>184</v>
      </c>
    </row>
    <row r="2755" s="12" customFormat="1">
      <c r="B2755" s="251"/>
      <c r="C2755" s="252"/>
      <c r="D2755" s="248" t="s">
        <v>195</v>
      </c>
      <c r="E2755" s="253" t="s">
        <v>21</v>
      </c>
      <c r="F2755" s="254" t="s">
        <v>3745</v>
      </c>
      <c r="G2755" s="252"/>
      <c r="H2755" s="255">
        <v>0.69699999999999995</v>
      </c>
      <c r="I2755" s="256"/>
      <c r="J2755" s="252"/>
      <c r="K2755" s="252"/>
      <c r="L2755" s="257"/>
      <c r="M2755" s="258"/>
      <c r="N2755" s="259"/>
      <c r="O2755" s="259"/>
      <c r="P2755" s="259"/>
      <c r="Q2755" s="259"/>
      <c r="R2755" s="259"/>
      <c r="S2755" s="259"/>
      <c r="T2755" s="260"/>
      <c r="AT2755" s="261" t="s">
        <v>195</v>
      </c>
      <c r="AU2755" s="261" t="s">
        <v>85</v>
      </c>
      <c r="AV2755" s="12" t="s">
        <v>85</v>
      </c>
      <c r="AW2755" s="12" t="s">
        <v>39</v>
      </c>
      <c r="AX2755" s="12" t="s">
        <v>76</v>
      </c>
      <c r="AY2755" s="261" t="s">
        <v>184</v>
      </c>
    </row>
    <row r="2756" s="14" customFormat="1">
      <c r="B2756" s="272"/>
      <c r="C2756" s="273"/>
      <c r="D2756" s="248" t="s">
        <v>195</v>
      </c>
      <c r="E2756" s="274" t="s">
        <v>21</v>
      </c>
      <c r="F2756" s="275" t="s">
        <v>211</v>
      </c>
      <c r="G2756" s="273"/>
      <c r="H2756" s="276">
        <v>32.405999999999999</v>
      </c>
      <c r="I2756" s="277"/>
      <c r="J2756" s="273"/>
      <c r="K2756" s="273"/>
      <c r="L2756" s="278"/>
      <c r="M2756" s="279"/>
      <c r="N2756" s="280"/>
      <c r="O2756" s="280"/>
      <c r="P2756" s="280"/>
      <c r="Q2756" s="280"/>
      <c r="R2756" s="280"/>
      <c r="S2756" s="280"/>
      <c r="T2756" s="281"/>
      <c r="AT2756" s="282" t="s">
        <v>195</v>
      </c>
      <c r="AU2756" s="282" t="s">
        <v>85</v>
      </c>
      <c r="AV2756" s="14" t="s">
        <v>191</v>
      </c>
      <c r="AW2756" s="14" t="s">
        <v>39</v>
      </c>
      <c r="AX2756" s="14" t="s">
        <v>83</v>
      </c>
      <c r="AY2756" s="282" t="s">
        <v>184</v>
      </c>
    </row>
    <row r="2757" s="1" customFormat="1" ht="25.5" customHeight="1">
      <c r="B2757" s="47"/>
      <c r="C2757" s="236" t="s">
        <v>3746</v>
      </c>
      <c r="D2757" s="236" t="s">
        <v>186</v>
      </c>
      <c r="E2757" s="237" t="s">
        <v>3747</v>
      </c>
      <c r="F2757" s="238" t="s">
        <v>3748</v>
      </c>
      <c r="G2757" s="239" t="s">
        <v>315</v>
      </c>
      <c r="H2757" s="240">
        <v>61.444000000000003</v>
      </c>
      <c r="I2757" s="241"/>
      <c r="J2757" s="242">
        <f>ROUND(I2757*H2757,2)</f>
        <v>0</v>
      </c>
      <c r="K2757" s="238" t="s">
        <v>190</v>
      </c>
      <c r="L2757" s="73"/>
      <c r="M2757" s="243" t="s">
        <v>21</v>
      </c>
      <c r="N2757" s="244" t="s">
        <v>47</v>
      </c>
      <c r="O2757" s="48"/>
      <c r="P2757" s="245">
        <f>O2757*H2757</f>
        <v>0</v>
      </c>
      <c r="Q2757" s="245">
        <v>1.0000000000000001E-05</v>
      </c>
      <c r="R2757" s="245">
        <f>Q2757*H2757</f>
        <v>0.00061444000000000006</v>
      </c>
      <c r="S2757" s="245">
        <v>0</v>
      </c>
      <c r="T2757" s="246">
        <f>S2757*H2757</f>
        <v>0</v>
      </c>
      <c r="AR2757" s="25" t="s">
        <v>284</v>
      </c>
      <c r="AT2757" s="25" t="s">
        <v>186</v>
      </c>
      <c r="AU2757" s="25" t="s">
        <v>85</v>
      </c>
      <c r="AY2757" s="25" t="s">
        <v>184</v>
      </c>
      <c r="BE2757" s="247">
        <f>IF(N2757="základní",J2757,0)</f>
        <v>0</v>
      </c>
      <c r="BF2757" s="247">
        <f>IF(N2757="snížená",J2757,0)</f>
        <v>0</v>
      </c>
      <c r="BG2757" s="247">
        <f>IF(N2757="zákl. přenesená",J2757,0)</f>
        <v>0</v>
      </c>
      <c r="BH2757" s="247">
        <f>IF(N2757="sníž. přenesená",J2757,0)</f>
        <v>0</v>
      </c>
      <c r="BI2757" s="247">
        <f>IF(N2757="nulová",J2757,0)</f>
        <v>0</v>
      </c>
      <c r="BJ2757" s="25" t="s">
        <v>83</v>
      </c>
      <c r="BK2757" s="247">
        <f>ROUND(I2757*H2757,2)</f>
        <v>0</v>
      </c>
      <c r="BL2757" s="25" t="s">
        <v>284</v>
      </c>
      <c r="BM2757" s="25" t="s">
        <v>3749</v>
      </c>
    </row>
    <row r="2758" s="12" customFormat="1">
      <c r="B2758" s="251"/>
      <c r="C2758" s="252"/>
      <c r="D2758" s="248" t="s">
        <v>195</v>
      </c>
      <c r="E2758" s="253" t="s">
        <v>21</v>
      </c>
      <c r="F2758" s="254" t="s">
        <v>3750</v>
      </c>
      <c r="G2758" s="252"/>
      <c r="H2758" s="255">
        <v>36.582999999999998</v>
      </c>
      <c r="I2758" s="256"/>
      <c r="J2758" s="252"/>
      <c r="K2758" s="252"/>
      <c r="L2758" s="257"/>
      <c r="M2758" s="258"/>
      <c r="N2758" s="259"/>
      <c r="O2758" s="259"/>
      <c r="P2758" s="259"/>
      <c r="Q2758" s="259"/>
      <c r="R2758" s="259"/>
      <c r="S2758" s="259"/>
      <c r="T2758" s="260"/>
      <c r="AT2758" s="261" t="s">
        <v>195</v>
      </c>
      <c r="AU2758" s="261" t="s">
        <v>85</v>
      </c>
      <c r="AV2758" s="12" t="s">
        <v>85</v>
      </c>
      <c r="AW2758" s="12" t="s">
        <v>39</v>
      </c>
      <c r="AX2758" s="12" t="s">
        <v>76</v>
      </c>
      <c r="AY2758" s="261" t="s">
        <v>184</v>
      </c>
    </row>
    <row r="2759" s="12" customFormat="1">
      <c r="B2759" s="251"/>
      <c r="C2759" s="252"/>
      <c r="D2759" s="248" t="s">
        <v>195</v>
      </c>
      <c r="E2759" s="253" t="s">
        <v>21</v>
      </c>
      <c r="F2759" s="254" t="s">
        <v>3751</v>
      </c>
      <c r="G2759" s="252"/>
      <c r="H2759" s="255">
        <v>12.861000000000001</v>
      </c>
      <c r="I2759" s="256"/>
      <c r="J2759" s="252"/>
      <c r="K2759" s="252"/>
      <c r="L2759" s="257"/>
      <c r="M2759" s="258"/>
      <c r="N2759" s="259"/>
      <c r="O2759" s="259"/>
      <c r="P2759" s="259"/>
      <c r="Q2759" s="259"/>
      <c r="R2759" s="259"/>
      <c r="S2759" s="259"/>
      <c r="T2759" s="260"/>
      <c r="AT2759" s="261" t="s">
        <v>195</v>
      </c>
      <c r="AU2759" s="261" t="s">
        <v>85</v>
      </c>
      <c r="AV2759" s="12" t="s">
        <v>85</v>
      </c>
      <c r="AW2759" s="12" t="s">
        <v>39</v>
      </c>
      <c r="AX2759" s="12" t="s">
        <v>76</v>
      </c>
      <c r="AY2759" s="261" t="s">
        <v>184</v>
      </c>
    </row>
    <row r="2760" s="12" customFormat="1">
      <c r="B2760" s="251"/>
      <c r="C2760" s="252"/>
      <c r="D2760" s="248" t="s">
        <v>195</v>
      </c>
      <c r="E2760" s="253" t="s">
        <v>21</v>
      </c>
      <c r="F2760" s="254" t="s">
        <v>3752</v>
      </c>
      <c r="G2760" s="252"/>
      <c r="H2760" s="255">
        <v>12</v>
      </c>
      <c r="I2760" s="256"/>
      <c r="J2760" s="252"/>
      <c r="K2760" s="252"/>
      <c r="L2760" s="257"/>
      <c r="M2760" s="258"/>
      <c r="N2760" s="259"/>
      <c r="O2760" s="259"/>
      <c r="P2760" s="259"/>
      <c r="Q2760" s="259"/>
      <c r="R2760" s="259"/>
      <c r="S2760" s="259"/>
      <c r="T2760" s="260"/>
      <c r="AT2760" s="261" t="s">
        <v>195</v>
      </c>
      <c r="AU2760" s="261" t="s">
        <v>85</v>
      </c>
      <c r="AV2760" s="12" t="s">
        <v>85</v>
      </c>
      <c r="AW2760" s="12" t="s">
        <v>39</v>
      </c>
      <c r="AX2760" s="12" t="s">
        <v>76</v>
      </c>
      <c r="AY2760" s="261" t="s">
        <v>184</v>
      </c>
    </row>
    <row r="2761" s="14" customFormat="1">
      <c r="B2761" s="272"/>
      <c r="C2761" s="273"/>
      <c r="D2761" s="248" t="s">
        <v>195</v>
      </c>
      <c r="E2761" s="274" t="s">
        <v>21</v>
      </c>
      <c r="F2761" s="275" t="s">
        <v>211</v>
      </c>
      <c r="G2761" s="273"/>
      <c r="H2761" s="276">
        <v>61.444000000000003</v>
      </c>
      <c r="I2761" s="277"/>
      <c r="J2761" s="273"/>
      <c r="K2761" s="273"/>
      <c r="L2761" s="278"/>
      <c r="M2761" s="279"/>
      <c r="N2761" s="280"/>
      <c r="O2761" s="280"/>
      <c r="P2761" s="280"/>
      <c r="Q2761" s="280"/>
      <c r="R2761" s="280"/>
      <c r="S2761" s="280"/>
      <c r="T2761" s="281"/>
      <c r="AT2761" s="282" t="s">
        <v>195</v>
      </c>
      <c r="AU2761" s="282" t="s">
        <v>85</v>
      </c>
      <c r="AV2761" s="14" t="s">
        <v>191</v>
      </c>
      <c r="AW2761" s="14" t="s">
        <v>39</v>
      </c>
      <c r="AX2761" s="14" t="s">
        <v>83</v>
      </c>
      <c r="AY2761" s="282" t="s">
        <v>184</v>
      </c>
    </row>
    <row r="2762" s="1" customFormat="1" ht="25.5" customHeight="1">
      <c r="B2762" s="47"/>
      <c r="C2762" s="236" t="s">
        <v>3753</v>
      </c>
      <c r="D2762" s="236" t="s">
        <v>186</v>
      </c>
      <c r="E2762" s="237" t="s">
        <v>3754</v>
      </c>
      <c r="F2762" s="238" t="s">
        <v>3755</v>
      </c>
      <c r="G2762" s="239" t="s">
        <v>315</v>
      </c>
      <c r="H2762" s="240">
        <v>428.35500000000002</v>
      </c>
      <c r="I2762" s="241"/>
      <c r="J2762" s="242">
        <f>ROUND(I2762*H2762,2)</f>
        <v>0</v>
      </c>
      <c r="K2762" s="238" t="s">
        <v>190</v>
      </c>
      <c r="L2762" s="73"/>
      <c r="M2762" s="243" t="s">
        <v>21</v>
      </c>
      <c r="N2762" s="244" t="s">
        <v>47</v>
      </c>
      <c r="O2762" s="48"/>
      <c r="P2762" s="245">
        <f>O2762*H2762</f>
        <v>0</v>
      </c>
      <c r="Q2762" s="245">
        <v>1.0000000000000001E-05</v>
      </c>
      <c r="R2762" s="245">
        <f>Q2762*H2762</f>
        <v>0.0042835500000000006</v>
      </c>
      <c r="S2762" s="245">
        <v>0</v>
      </c>
      <c r="T2762" s="246">
        <f>S2762*H2762</f>
        <v>0</v>
      </c>
      <c r="AR2762" s="25" t="s">
        <v>284</v>
      </c>
      <c r="AT2762" s="25" t="s">
        <v>186</v>
      </c>
      <c r="AU2762" s="25" t="s">
        <v>85</v>
      </c>
      <c r="AY2762" s="25" t="s">
        <v>184</v>
      </c>
      <c r="BE2762" s="247">
        <f>IF(N2762="základní",J2762,0)</f>
        <v>0</v>
      </c>
      <c r="BF2762" s="247">
        <f>IF(N2762="snížená",J2762,0)</f>
        <v>0</v>
      </c>
      <c r="BG2762" s="247">
        <f>IF(N2762="zákl. přenesená",J2762,0)</f>
        <v>0</v>
      </c>
      <c r="BH2762" s="247">
        <f>IF(N2762="sníž. přenesená",J2762,0)</f>
        <v>0</v>
      </c>
      <c r="BI2762" s="247">
        <f>IF(N2762="nulová",J2762,0)</f>
        <v>0</v>
      </c>
      <c r="BJ2762" s="25" t="s">
        <v>83</v>
      </c>
      <c r="BK2762" s="247">
        <f>ROUND(I2762*H2762,2)</f>
        <v>0</v>
      </c>
      <c r="BL2762" s="25" t="s">
        <v>284</v>
      </c>
      <c r="BM2762" s="25" t="s">
        <v>3756</v>
      </c>
    </row>
    <row r="2763" s="1" customFormat="1" ht="25.5" customHeight="1">
      <c r="B2763" s="47"/>
      <c r="C2763" s="236" t="s">
        <v>3757</v>
      </c>
      <c r="D2763" s="236" t="s">
        <v>186</v>
      </c>
      <c r="E2763" s="237" t="s">
        <v>3758</v>
      </c>
      <c r="F2763" s="238" t="s">
        <v>3759</v>
      </c>
      <c r="G2763" s="239" t="s">
        <v>315</v>
      </c>
      <c r="H2763" s="240">
        <v>20</v>
      </c>
      <c r="I2763" s="241"/>
      <c r="J2763" s="242">
        <f>ROUND(I2763*H2763,2)</f>
        <v>0</v>
      </c>
      <c r="K2763" s="238" t="s">
        <v>190</v>
      </c>
      <c r="L2763" s="73"/>
      <c r="M2763" s="243" t="s">
        <v>21</v>
      </c>
      <c r="N2763" s="244" t="s">
        <v>47</v>
      </c>
      <c r="O2763" s="48"/>
      <c r="P2763" s="245">
        <f>O2763*H2763</f>
        <v>0</v>
      </c>
      <c r="Q2763" s="245">
        <v>1.0000000000000001E-05</v>
      </c>
      <c r="R2763" s="245">
        <f>Q2763*H2763</f>
        <v>0.00020000000000000001</v>
      </c>
      <c r="S2763" s="245">
        <v>0</v>
      </c>
      <c r="T2763" s="246">
        <f>S2763*H2763</f>
        <v>0</v>
      </c>
      <c r="AR2763" s="25" t="s">
        <v>284</v>
      </c>
      <c r="AT2763" s="25" t="s">
        <v>186</v>
      </c>
      <c r="AU2763" s="25" t="s">
        <v>85</v>
      </c>
      <c r="AY2763" s="25" t="s">
        <v>184</v>
      </c>
      <c r="BE2763" s="247">
        <f>IF(N2763="základní",J2763,0)</f>
        <v>0</v>
      </c>
      <c r="BF2763" s="247">
        <f>IF(N2763="snížená",J2763,0)</f>
        <v>0</v>
      </c>
      <c r="BG2763" s="247">
        <f>IF(N2763="zákl. přenesená",J2763,0)</f>
        <v>0</v>
      </c>
      <c r="BH2763" s="247">
        <f>IF(N2763="sníž. přenesená",J2763,0)</f>
        <v>0</v>
      </c>
      <c r="BI2763" s="247">
        <f>IF(N2763="nulová",J2763,0)</f>
        <v>0</v>
      </c>
      <c r="BJ2763" s="25" t="s">
        <v>83</v>
      </c>
      <c r="BK2763" s="247">
        <f>ROUND(I2763*H2763,2)</f>
        <v>0</v>
      </c>
      <c r="BL2763" s="25" t="s">
        <v>284</v>
      </c>
      <c r="BM2763" s="25" t="s">
        <v>3760</v>
      </c>
    </row>
    <row r="2764" s="1" customFormat="1" ht="25.5" customHeight="1">
      <c r="B2764" s="47"/>
      <c r="C2764" s="236" t="s">
        <v>3761</v>
      </c>
      <c r="D2764" s="236" t="s">
        <v>186</v>
      </c>
      <c r="E2764" s="237" t="s">
        <v>3762</v>
      </c>
      <c r="F2764" s="238" t="s">
        <v>3763</v>
      </c>
      <c r="G2764" s="239" t="s">
        <v>315</v>
      </c>
      <c r="H2764" s="240">
        <v>1276.79</v>
      </c>
      <c r="I2764" s="241"/>
      <c r="J2764" s="242">
        <f>ROUND(I2764*H2764,2)</f>
        <v>0</v>
      </c>
      <c r="K2764" s="238" t="s">
        <v>190</v>
      </c>
      <c r="L2764" s="73"/>
      <c r="M2764" s="243" t="s">
        <v>21</v>
      </c>
      <c r="N2764" s="244" t="s">
        <v>47</v>
      </c>
      <c r="O2764" s="48"/>
      <c r="P2764" s="245">
        <f>O2764*H2764</f>
        <v>0</v>
      </c>
      <c r="Q2764" s="245">
        <v>0.00025999999999999998</v>
      </c>
      <c r="R2764" s="245">
        <f>Q2764*H2764</f>
        <v>0.33196539999999997</v>
      </c>
      <c r="S2764" s="245">
        <v>0</v>
      </c>
      <c r="T2764" s="246">
        <f>S2764*H2764</f>
        <v>0</v>
      </c>
      <c r="AR2764" s="25" t="s">
        <v>284</v>
      </c>
      <c r="AT2764" s="25" t="s">
        <v>186</v>
      </c>
      <c r="AU2764" s="25" t="s">
        <v>85</v>
      </c>
      <c r="AY2764" s="25" t="s">
        <v>184</v>
      </c>
      <c r="BE2764" s="247">
        <f>IF(N2764="základní",J2764,0)</f>
        <v>0</v>
      </c>
      <c r="BF2764" s="247">
        <f>IF(N2764="snížená",J2764,0)</f>
        <v>0</v>
      </c>
      <c r="BG2764" s="247">
        <f>IF(N2764="zákl. přenesená",J2764,0)</f>
        <v>0</v>
      </c>
      <c r="BH2764" s="247">
        <f>IF(N2764="sníž. přenesená",J2764,0)</f>
        <v>0</v>
      </c>
      <c r="BI2764" s="247">
        <f>IF(N2764="nulová",J2764,0)</f>
        <v>0</v>
      </c>
      <c r="BJ2764" s="25" t="s">
        <v>83</v>
      </c>
      <c r="BK2764" s="247">
        <f>ROUND(I2764*H2764,2)</f>
        <v>0</v>
      </c>
      <c r="BL2764" s="25" t="s">
        <v>284</v>
      </c>
      <c r="BM2764" s="25" t="s">
        <v>3764</v>
      </c>
    </row>
    <row r="2765" s="12" customFormat="1">
      <c r="B2765" s="251"/>
      <c r="C2765" s="252"/>
      <c r="D2765" s="248" t="s">
        <v>195</v>
      </c>
      <c r="E2765" s="253" t="s">
        <v>21</v>
      </c>
      <c r="F2765" s="254" t="s">
        <v>3732</v>
      </c>
      <c r="G2765" s="252"/>
      <c r="H2765" s="255">
        <v>1261.6700000000001</v>
      </c>
      <c r="I2765" s="256"/>
      <c r="J2765" s="252"/>
      <c r="K2765" s="252"/>
      <c r="L2765" s="257"/>
      <c r="M2765" s="258"/>
      <c r="N2765" s="259"/>
      <c r="O2765" s="259"/>
      <c r="P2765" s="259"/>
      <c r="Q2765" s="259"/>
      <c r="R2765" s="259"/>
      <c r="S2765" s="259"/>
      <c r="T2765" s="260"/>
      <c r="AT2765" s="261" t="s">
        <v>195</v>
      </c>
      <c r="AU2765" s="261" t="s">
        <v>85</v>
      </c>
      <c r="AV2765" s="12" t="s">
        <v>85</v>
      </c>
      <c r="AW2765" s="12" t="s">
        <v>39</v>
      </c>
      <c r="AX2765" s="12" t="s">
        <v>76</v>
      </c>
      <c r="AY2765" s="261" t="s">
        <v>184</v>
      </c>
    </row>
    <row r="2766" s="13" customFormat="1">
      <c r="B2766" s="262"/>
      <c r="C2766" s="263"/>
      <c r="D2766" s="248" t="s">
        <v>195</v>
      </c>
      <c r="E2766" s="264" t="s">
        <v>21</v>
      </c>
      <c r="F2766" s="265" t="s">
        <v>3765</v>
      </c>
      <c r="G2766" s="263"/>
      <c r="H2766" s="264" t="s">
        <v>21</v>
      </c>
      <c r="I2766" s="266"/>
      <c r="J2766" s="263"/>
      <c r="K2766" s="263"/>
      <c r="L2766" s="267"/>
      <c r="M2766" s="268"/>
      <c r="N2766" s="269"/>
      <c r="O2766" s="269"/>
      <c r="P2766" s="269"/>
      <c r="Q2766" s="269"/>
      <c r="R2766" s="269"/>
      <c r="S2766" s="269"/>
      <c r="T2766" s="270"/>
      <c r="AT2766" s="271" t="s">
        <v>195</v>
      </c>
      <c r="AU2766" s="271" t="s">
        <v>85</v>
      </c>
      <c r="AV2766" s="13" t="s">
        <v>83</v>
      </c>
      <c r="AW2766" s="13" t="s">
        <v>39</v>
      </c>
      <c r="AX2766" s="13" t="s">
        <v>76</v>
      </c>
      <c r="AY2766" s="271" t="s">
        <v>184</v>
      </c>
    </row>
    <row r="2767" s="12" customFormat="1">
      <c r="B2767" s="251"/>
      <c r="C2767" s="252"/>
      <c r="D2767" s="248" t="s">
        <v>195</v>
      </c>
      <c r="E2767" s="253" t="s">
        <v>21</v>
      </c>
      <c r="F2767" s="254" t="s">
        <v>2664</v>
      </c>
      <c r="G2767" s="252"/>
      <c r="H2767" s="255">
        <v>15.119999999999999</v>
      </c>
      <c r="I2767" s="256"/>
      <c r="J2767" s="252"/>
      <c r="K2767" s="252"/>
      <c r="L2767" s="257"/>
      <c r="M2767" s="258"/>
      <c r="N2767" s="259"/>
      <c r="O2767" s="259"/>
      <c r="P2767" s="259"/>
      <c r="Q2767" s="259"/>
      <c r="R2767" s="259"/>
      <c r="S2767" s="259"/>
      <c r="T2767" s="260"/>
      <c r="AT2767" s="261" t="s">
        <v>195</v>
      </c>
      <c r="AU2767" s="261" t="s">
        <v>85</v>
      </c>
      <c r="AV2767" s="12" t="s">
        <v>85</v>
      </c>
      <c r="AW2767" s="12" t="s">
        <v>39</v>
      </c>
      <c r="AX2767" s="12" t="s">
        <v>76</v>
      </c>
      <c r="AY2767" s="261" t="s">
        <v>184</v>
      </c>
    </row>
    <row r="2768" s="14" customFormat="1">
      <c r="B2768" s="272"/>
      <c r="C2768" s="273"/>
      <c r="D2768" s="248" t="s">
        <v>195</v>
      </c>
      <c r="E2768" s="274" t="s">
        <v>21</v>
      </c>
      <c r="F2768" s="275" t="s">
        <v>211</v>
      </c>
      <c r="G2768" s="273"/>
      <c r="H2768" s="276">
        <v>1276.79</v>
      </c>
      <c r="I2768" s="277"/>
      <c r="J2768" s="273"/>
      <c r="K2768" s="273"/>
      <c r="L2768" s="278"/>
      <c r="M2768" s="279"/>
      <c r="N2768" s="280"/>
      <c r="O2768" s="280"/>
      <c r="P2768" s="280"/>
      <c r="Q2768" s="280"/>
      <c r="R2768" s="280"/>
      <c r="S2768" s="280"/>
      <c r="T2768" s="281"/>
      <c r="AT2768" s="282" t="s">
        <v>195</v>
      </c>
      <c r="AU2768" s="282" t="s">
        <v>85</v>
      </c>
      <c r="AV2768" s="14" t="s">
        <v>191</v>
      </c>
      <c r="AW2768" s="14" t="s">
        <v>39</v>
      </c>
      <c r="AX2768" s="14" t="s">
        <v>83</v>
      </c>
      <c r="AY2768" s="282" t="s">
        <v>184</v>
      </c>
    </row>
    <row r="2769" s="1" customFormat="1" ht="25.5" customHeight="1">
      <c r="B2769" s="47"/>
      <c r="C2769" s="236" t="s">
        <v>3766</v>
      </c>
      <c r="D2769" s="236" t="s">
        <v>186</v>
      </c>
      <c r="E2769" s="237" t="s">
        <v>3767</v>
      </c>
      <c r="F2769" s="238" t="s">
        <v>3768</v>
      </c>
      <c r="G2769" s="239" t="s">
        <v>315</v>
      </c>
      <c r="H2769" s="240">
        <v>44.478999999999999</v>
      </c>
      <c r="I2769" s="241"/>
      <c r="J2769" s="242">
        <f>ROUND(I2769*H2769,2)</f>
        <v>0</v>
      </c>
      <c r="K2769" s="238" t="s">
        <v>190</v>
      </c>
      <c r="L2769" s="73"/>
      <c r="M2769" s="243" t="s">
        <v>21</v>
      </c>
      <c r="N2769" s="244" t="s">
        <v>47</v>
      </c>
      <c r="O2769" s="48"/>
      <c r="P2769" s="245">
        <f>O2769*H2769</f>
        <v>0</v>
      </c>
      <c r="Q2769" s="245">
        <v>0.00025999999999999998</v>
      </c>
      <c r="R2769" s="245">
        <f>Q2769*H2769</f>
        <v>0.011564539999999998</v>
      </c>
      <c r="S2769" s="245">
        <v>0</v>
      </c>
      <c r="T2769" s="246">
        <f>S2769*H2769</f>
        <v>0</v>
      </c>
      <c r="AR2769" s="25" t="s">
        <v>284</v>
      </c>
      <c r="AT2769" s="25" t="s">
        <v>186</v>
      </c>
      <c r="AU2769" s="25" t="s">
        <v>85</v>
      </c>
      <c r="AY2769" s="25" t="s">
        <v>184</v>
      </c>
      <c r="BE2769" s="247">
        <f>IF(N2769="základní",J2769,0)</f>
        <v>0</v>
      </c>
      <c r="BF2769" s="247">
        <f>IF(N2769="snížená",J2769,0)</f>
        <v>0</v>
      </c>
      <c r="BG2769" s="247">
        <f>IF(N2769="zákl. přenesená",J2769,0)</f>
        <v>0</v>
      </c>
      <c r="BH2769" s="247">
        <f>IF(N2769="sníž. přenesená",J2769,0)</f>
        <v>0</v>
      </c>
      <c r="BI2769" s="247">
        <f>IF(N2769="nulová",J2769,0)</f>
        <v>0</v>
      </c>
      <c r="BJ2769" s="25" t="s">
        <v>83</v>
      </c>
      <c r="BK2769" s="247">
        <f>ROUND(I2769*H2769,2)</f>
        <v>0</v>
      </c>
      <c r="BL2769" s="25" t="s">
        <v>284</v>
      </c>
      <c r="BM2769" s="25" t="s">
        <v>3769</v>
      </c>
    </row>
    <row r="2770" s="11" customFormat="1" ht="29.88" customHeight="1">
      <c r="B2770" s="220"/>
      <c r="C2770" s="221"/>
      <c r="D2770" s="222" t="s">
        <v>75</v>
      </c>
      <c r="E2770" s="234" t="s">
        <v>3770</v>
      </c>
      <c r="F2770" s="234" t="s">
        <v>3771</v>
      </c>
      <c r="G2770" s="221"/>
      <c r="H2770" s="221"/>
      <c r="I2770" s="224"/>
      <c r="J2770" s="235">
        <f>BK2770</f>
        <v>0</v>
      </c>
      <c r="K2770" s="221"/>
      <c r="L2770" s="226"/>
      <c r="M2770" s="227"/>
      <c r="N2770" s="228"/>
      <c r="O2770" s="228"/>
      <c r="P2770" s="229">
        <f>SUM(P2771:P2787)</f>
        <v>0</v>
      </c>
      <c r="Q2770" s="228"/>
      <c r="R2770" s="229">
        <f>SUM(R2771:R2787)</f>
        <v>0.062000000000000006</v>
      </c>
      <c r="S2770" s="228"/>
      <c r="T2770" s="230">
        <f>SUM(T2771:T2787)</f>
        <v>0</v>
      </c>
      <c r="AR2770" s="231" t="s">
        <v>83</v>
      </c>
      <c r="AT2770" s="232" t="s">
        <v>75</v>
      </c>
      <c r="AU2770" s="232" t="s">
        <v>83</v>
      </c>
      <c r="AY2770" s="231" t="s">
        <v>184</v>
      </c>
      <c r="BK2770" s="233">
        <f>SUM(BK2771:BK2787)</f>
        <v>0</v>
      </c>
    </row>
    <row r="2771" s="1" customFormat="1" ht="38.25" customHeight="1">
      <c r="B2771" s="47"/>
      <c r="C2771" s="236" t="s">
        <v>3772</v>
      </c>
      <c r="D2771" s="236" t="s">
        <v>186</v>
      </c>
      <c r="E2771" s="237" t="s">
        <v>3773</v>
      </c>
      <c r="F2771" s="238" t="s">
        <v>3774</v>
      </c>
      <c r="G2771" s="239" t="s">
        <v>189</v>
      </c>
      <c r="H2771" s="240">
        <v>7</v>
      </c>
      <c r="I2771" s="241"/>
      <c r="J2771" s="242">
        <f>ROUND(I2771*H2771,2)</f>
        <v>0</v>
      </c>
      <c r="K2771" s="238" t="s">
        <v>21</v>
      </c>
      <c r="L2771" s="73"/>
      <c r="M2771" s="243" t="s">
        <v>21</v>
      </c>
      <c r="N2771" s="244" t="s">
        <v>47</v>
      </c>
      <c r="O2771" s="48"/>
      <c r="P2771" s="245">
        <f>O2771*H2771</f>
        <v>0</v>
      </c>
      <c r="Q2771" s="245">
        <v>0.002</v>
      </c>
      <c r="R2771" s="245">
        <f>Q2771*H2771</f>
        <v>0.014</v>
      </c>
      <c r="S2771" s="245">
        <v>0</v>
      </c>
      <c r="T2771" s="246">
        <f>S2771*H2771</f>
        <v>0</v>
      </c>
      <c r="AR2771" s="25" t="s">
        <v>191</v>
      </c>
      <c r="AT2771" s="25" t="s">
        <v>186</v>
      </c>
      <c r="AU2771" s="25" t="s">
        <v>85</v>
      </c>
      <c r="AY2771" s="25" t="s">
        <v>184</v>
      </c>
      <c r="BE2771" s="247">
        <f>IF(N2771="základní",J2771,0)</f>
        <v>0</v>
      </c>
      <c r="BF2771" s="247">
        <f>IF(N2771="snížená",J2771,0)</f>
        <v>0</v>
      </c>
      <c r="BG2771" s="247">
        <f>IF(N2771="zákl. přenesená",J2771,0)</f>
        <v>0</v>
      </c>
      <c r="BH2771" s="247">
        <f>IF(N2771="sníž. přenesená",J2771,0)</f>
        <v>0</v>
      </c>
      <c r="BI2771" s="247">
        <f>IF(N2771="nulová",J2771,0)</f>
        <v>0</v>
      </c>
      <c r="BJ2771" s="25" t="s">
        <v>83</v>
      </c>
      <c r="BK2771" s="247">
        <f>ROUND(I2771*H2771,2)</f>
        <v>0</v>
      </c>
      <c r="BL2771" s="25" t="s">
        <v>191</v>
      </c>
      <c r="BM2771" s="25" t="s">
        <v>3775</v>
      </c>
    </row>
    <row r="2772" s="12" customFormat="1">
      <c r="B2772" s="251"/>
      <c r="C2772" s="252"/>
      <c r="D2772" s="248" t="s">
        <v>195</v>
      </c>
      <c r="E2772" s="253" t="s">
        <v>21</v>
      </c>
      <c r="F2772" s="254" t="s">
        <v>3776</v>
      </c>
      <c r="G2772" s="252"/>
      <c r="H2772" s="255">
        <v>7</v>
      </c>
      <c r="I2772" s="256"/>
      <c r="J2772" s="252"/>
      <c r="K2772" s="252"/>
      <c r="L2772" s="257"/>
      <c r="M2772" s="258"/>
      <c r="N2772" s="259"/>
      <c r="O2772" s="259"/>
      <c r="P2772" s="259"/>
      <c r="Q2772" s="259"/>
      <c r="R2772" s="259"/>
      <c r="S2772" s="259"/>
      <c r="T2772" s="260"/>
      <c r="AT2772" s="261" t="s">
        <v>195</v>
      </c>
      <c r="AU2772" s="261" t="s">
        <v>85</v>
      </c>
      <c r="AV2772" s="12" t="s">
        <v>85</v>
      </c>
      <c r="AW2772" s="12" t="s">
        <v>39</v>
      </c>
      <c r="AX2772" s="12" t="s">
        <v>76</v>
      </c>
      <c r="AY2772" s="261" t="s">
        <v>184</v>
      </c>
    </row>
    <row r="2773" s="14" customFormat="1">
      <c r="B2773" s="272"/>
      <c r="C2773" s="273"/>
      <c r="D2773" s="248" t="s">
        <v>195</v>
      </c>
      <c r="E2773" s="274" t="s">
        <v>21</v>
      </c>
      <c r="F2773" s="275" t="s">
        <v>211</v>
      </c>
      <c r="G2773" s="273"/>
      <c r="H2773" s="276">
        <v>7</v>
      </c>
      <c r="I2773" s="277"/>
      <c r="J2773" s="273"/>
      <c r="K2773" s="273"/>
      <c r="L2773" s="278"/>
      <c r="M2773" s="279"/>
      <c r="N2773" s="280"/>
      <c r="O2773" s="280"/>
      <c r="P2773" s="280"/>
      <c r="Q2773" s="280"/>
      <c r="R2773" s="280"/>
      <c r="S2773" s="280"/>
      <c r="T2773" s="281"/>
      <c r="AT2773" s="282" t="s">
        <v>195</v>
      </c>
      <c r="AU2773" s="282" t="s">
        <v>85</v>
      </c>
      <c r="AV2773" s="14" t="s">
        <v>191</v>
      </c>
      <c r="AW2773" s="14" t="s">
        <v>39</v>
      </c>
      <c r="AX2773" s="14" t="s">
        <v>83</v>
      </c>
      <c r="AY2773" s="282" t="s">
        <v>184</v>
      </c>
    </row>
    <row r="2774" s="1" customFormat="1" ht="38.25" customHeight="1">
      <c r="B2774" s="47"/>
      <c r="C2774" s="236" t="s">
        <v>3777</v>
      </c>
      <c r="D2774" s="236" t="s">
        <v>186</v>
      </c>
      <c r="E2774" s="237" t="s">
        <v>3778</v>
      </c>
      <c r="F2774" s="238" t="s">
        <v>3779</v>
      </c>
      <c r="G2774" s="239" t="s">
        <v>189</v>
      </c>
      <c r="H2774" s="240">
        <v>10</v>
      </c>
      <c r="I2774" s="241"/>
      <c r="J2774" s="242">
        <f>ROUND(I2774*H2774,2)</f>
        <v>0</v>
      </c>
      <c r="K2774" s="238" t="s">
        <v>21</v>
      </c>
      <c r="L2774" s="73"/>
      <c r="M2774" s="243" t="s">
        <v>21</v>
      </c>
      <c r="N2774" s="244" t="s">
        <v>47</v>
      </c>
      <c r="O2774" s="48"/>
      <c r="P2774" s="245">
        <f>O2774*H2774</f>
        <v>0</v>
      </c>
      <c r="Q2774" s="245">
        <v>0.002</v>
      </c>
      <c r="R2774" s="245">
        <f>Q2774*H2774</f>
        <v>0.02</v>
      </c>
      <c r="S2774" s="245">
        <v>0</v>
      </c>
      <c r="T2774" s="246">
        <f>S2774*H2774</f>
        <v>0</v>
      </c>
      <c r="AR2774" s="25" t="s">
        <v>191</v>
      </c>
      <c r="AT2774" s="25" t="s">
        <v>186</v>
      </c>
      <c r="AU2774" s="25" t="s">
        <v>85</v>
      </c>
      <c r="AY2774" s="25" t="s">
        <v>184</v>
      </c>
      <c r="BE2774" s="247">
        <f>IF(N2774="základní",J2774,0)</f>
        <v>0</v>
      </c>
      <c r="BF2774" s="247">
        <f>IF(N2774="snížená",J2774,0)</f>
        <v>0</v>
      </c>
      <c r="BG2774" s="247">
        <f>IF(N2774="zákl. přenesená",J2774,0)</f>
        <v>0</v>
      </c>
      <c r="BH2774" s="247">
        <f>IF(N2774="sníž. přenesená",J2774,0)</f>
        <v>0</v>
      </c>
      <c r="BI2774" s="247">
        <f>IF(N2774="nulová",J2774,0)</f>
        <v>0</v>
      </c>
      <c r="BJ2774" s="25" t="s">
        <v>83</v>
      </c>
      <c r="BK2774" s="247">
        <f>ROUND(I2774*H2774,2)</f>
        <v>0</v>
      </c>
      <c r="BL2774" s="25" t="s">
        <v>191</v>
      </c>
      <c r="BM2774" s="25" t="s">
        <v>3780</v>
      </c>
    </row>
    <row r="2775" s="12" customFormat="1">
      <c r="B2775" s="251"/>
      <c r="C2775" s="252"/>
      <c r="D2775" s="248" t="s">
        <v>195</v>
      </c>
      <c r="E2775" s="253" t="s">
        <v>21</v>
      </c>
      <c r="F2775" s="254" t="s">
        <v>3781</v>
      </c>
      <c r="G2775" s="252"/>
      <c r="H2775" s="255">
        <v>10</v>
      </c>
      <c r="I2775" s="256"/>
      <c r="J2775" s="252"/>
      <c r="K2775" s="252"/>
      <c r="L2775" s="257"/>
      <c r="M2775" s="258"/>
      <c r="N2775" s="259"/>
      <c r="O2775" s="259"/>
      <c r="P2775" s="259"/>
      <c r="Q2775" s="259"/>
      <c r="R2775" s="259"/>
      <c r="S2775" s="259"/>
      <c r="T2775" s="260"/>
      <c r="AT2775" s="261" t="s">
        <v>195</v>
      </c>
      <c r="AU2775" s="261" t="s">
        <v>85</v>
      </c>
      <c r="AV2775" s="12" t="s">
        <v>85</v>
      </c>
      <c r="AW2775" s="12" t="s">
        <v>39</v>
      </c>
      <c r="AX2775" s="12" t="s">
        <v>76</v>
      </c>
      <c r="AY2775" s="261" t="s">
        <v>184</v>
      </c>
    </row>
    <row r="2776" s="12" customFormat="1">
      <c r="B2776" s="251"/>
      <c r="C2776" s="252"/>
      <c r="D2776" s="248" t="s">
        <v>195</v>
      </c>
      <c r="E2776" s="253" t="s">
        <v>21</v>
      </c>
      <c r="F2776" s="254" t="s">
        <v>21</v>
      </c>
      <c r="G2776" s="252"/>
      <c r="H2776" s="255">
        <v>0</v>
      </c>
      <c r="I2776" s="256"/>
      <c r="J2776" s="252"/>
      <c r="K2776" s="252"/>
      <c r="L2776" s="257"/>
      <c r="M2776" s="258"/>
      <c r="N2776" s="259"/>
      <c r="O2776" s="259"/>
      <c r="P2776" s="259"/>
      <c r="Q2776" s="259"/>
      <c r="R2776" s="259"/>
      <c r="S2776" s="259"/>
      <c r="T2776" s="260"/>
      <c r="AT2776" s="261" t="s">
        <v>195</v>
      </c>
      <c r="AU2776" s="261" t="s">
        <v>85</v>
      </c>
      <c r="AV2776" s="12" t="s">
        <v>85</v>
      </c>
      <c r="AW2776" s="12" t="s">
        <v>6</v>
      </c>
      <c r="AX2776" s="12" t="s">
        <v>76</v>
      </c>
      <c r="AY2776" s="261" t="s">
        <v>184</v>
      </c>
    </row>
    <row r="2777" s="14" customFormat="1">
      <c r="B2777" s="272"/>
      <c r="C2777" s="273"/>
      <c r="D2777" s="248" t="s">
        <v>195</v>
      </c>
      <c r="E2777" s="274" t="s">
        <v>21</v>
      </c>
      <c r="F2777" s="275" t="s">
        <v>211</v>
      </c>
      <c r="G2777" s="273"/>
      <c r="H2777" s="276">
        <v>10</v>
      </c>
      <c r="I2777" s="277"/>
      <c r="J2777" s="273"/>
      <c r="K2777" s="273"/>
      <c r="L2777" s="278"/>
      <c r="M2777" s="279"/>
      <c r="N2777" s="280"/>
      <c r="O2777" s="280"/>
      <c r="P2777" s="280"/>
      <c r="Q2777" s="280"/>
      <c r="R2777" s="280"/>
      <c r="S2777" s="280"/>
      <c r="T2777" s="281"/>
      <c r="AT2777" s="282" t="s">
        <v>195</v>
      </c>
      <c r="AU2777" s="282" t="s">
        <v>85</v>
      </c>
      <c r="AV2777" s="14" t="s">
        <v>191</v>
      </c>
      <c r="AW2777" s="14" t="s">
        <v>39</v>
      </c>
      <c r="AX2777" s="14" t="s">
        <v>83</v>
      </c>
      <c r="AY2777" s="282" t="s">
        <v>184</v>
      </c>
    </row>
    <row r="2778" s="1" customFormat="1" ht="38.25" customHeight="1">
      <c r="B2778" s="47"/>
      <c r="C2778" s="236" t="s">
        <v>3782</v>
      </c>
      <c r="D2778" s="236" t="s">
        <v>186</v>
      </c>
      <c r="E2778" s="237" t="s">
        <v>3783</v>
      </c>
      <c r="F2778" s="238" t="s">
        <v>3784</v>
      </c>
      <c r="G2778" s="239" t="s">
        <v>189</v>
      </c>
      <c r="H2778" s="240">
        <v>4</v>
      </c>
      <c r="I2778" s="241"/>
      <c r="J2778" s="242">
        <f>ROUND(I2778*H2778,2)</f>
        <v>0</v>
      </c>
      <c r="K2778" s="238" t="s">
        <v>21</v>
      </c>
      <c r="L2778" s="73"/>
      <c r="M2778" s="243" t="s">
        <v>21</v>
      </c>
      <c r="N2778" s="244" t="s">
        <v>47</v>
      </c>
      <c r="O2778" s="48"/>
      <c r="P2778" s="245">
        <f>O2778*H2778</f>
        <v>0</v>
      </c>
      <c r="Q2778" s="245">
        <v>0.0050000000000000001</v>
      </c>
      <c r="R2778" s="245">
        <f>Q2778*H2778</f>
        <v>0.02</v>
      </c>
      <c r="S2778" s="245">
        <v>0</v>
      </c>
      <c r="T2778" s="246">
        <f>S2778*H2778</f>
        <v>0</v>
      </c>
      <c r="AR2778" s="25" t="s">
        <v>191</v>
      </c>
      <c r="AT2778" s="25" t="s">
        <v>186</v>
      </c>
      <c r="AU2778" s="25" t="s">
        <v>85</v>
      </c>
      <c r="AY2778" s="25" t="s">
        <v>184</v>
      </c>
      <c r="BE2778" s="247">
        <f>IF(N2778="základní",J2778,0)</f>
        <v>0</v>
      </c>
      <c r="BF2778" s="247">
        <f>IF(N2778="snížená",J2778,0)</f>
        <v>0</v>
      </c>
      <c r="BG2778" s="247">
        <f>IF(N2778="zákl. přenesená",J2778,0)</f>
        <v>0</v>
      </c>
      <c r="BH2778" s="247">
        <f>IF(N2778="sníž. přenesená",J2778,0)</f>
        <v>0</v>
      </c>
      <c r="BI2778" s="247">
        <f>IF(N2778="nulová",J2778,0)</f>
        <v>0</v>
      </c>
      <c r="BJ2778" s="25" t="s">
        <v>83</v>
      </c>
      <c r="BK2778" s="247">
        <f>ROUND(I2778*H2778,2)</f>
        <v>0</v>
      </c>
      <c r="BL2778" s="25" t="s">
        <v>191</v>
      </c>
      <c r="BM2778" s="25" t="s">
        <v>3785</v>
      </c>
    </row>
    <row r="2779" s="13" customFormat="1">
      <c r="B2779" s="262"/>
      <c r="C2779" s="263"/>
      <c r="D2779" s="248" t="s">
        <v>195</v>
      </c>
      <c r="E2779" s="264" t="s">
        <v>21</v>
      </c>
      <c r="F2779" s="265" t="s">
        <v>3786</v>
      </c>
      <c r="G2779" s="263"/>
      <c r="H2779" s="264" t="s">
        <v>21</v>
      </c>
      <c r="I2779" s="266"/>
      <c r="J2779" s="263"/>
      <c r="K2779" s="263"/>
      <c r="L2779" s="267"/>
      <c r="M2779" s="268"/>
      <c r="N2779" s="269"/>
      <c r="O2779" s="269"/>
      <c r="P2779" s="269"/>
      <c r="Q2779" s="269"/>
      <c r="R2779" s="269"/>
      <c r="S2779" s="269"/>
      <c r="T2779" s="270"/>
      <c r="AT2779" s="271" t="s">
        <v>195</v>
      </c>
      <c r="AU2779" s="271" t="s">
        <v>85</v>
      </c>
      <c r="AV2779" s="13" t="s">
        <v>83</v>
      </c>
      <c r="AW2779" s="13" t="s">
        <v>39</v>
      </c>
      <c r="AX2779" s="13" t="s">
        <v>76</v>
      </c>
      <c r="AY2779" s="271" t="s">
        <v>184</v>
      </c>
    </row>
    <row r="2780" s="12" customFormat="1">
      <c r="B2780" s="251"/>
      <c r="C2780" s="252"/>
      <c r="D2780" s="248" t="s">
        <v>195</v>
      </c>
      <c r="E2780" s="253" t="s">
        <v>21</v>
      </c>
      <c r="F2780" s="254" t="s">
        <v>3787</v>
      </c>
      <c r="G2780" s="252"/>
      <c r="H2780" s="255">
        <v>2</v>
      </c>
      <c r="I2780" s="256"/>
      <c r="J2780" s="252"/>
      <c r="K2780" s="252"/>
      <c r="L2780" s="257"/>
      <c r="M2780" s="258"/>
      <c r="N2780" s="259"/>
      <c r="O2780" s="259"/>
      <c r="P2780" s="259"/>
      <c r="Q2780" s="259"/>
      <c r="R2780" s="259"/>
      <c r="S2780" s="259"/>
      <c r="T2780" s="260"/>
      <c r="AT2780" s="261" t="s">
        <v>195</v>
      </c>
      <c r="AU2780" s="261" t="s">
        <v>85</v>
      </c>
      <c r="AV2780" s="12" t="s">
        <v>85</v>
      </c>
      <c r="AW2780" s="12" t="s">
        <v>39</v>
      </c>
      <c r="AX2780" s="12" t="s">
        <v>76</v>
      </c>
      <c r="AY2780" s="261" t="s">
        <v>184</v>
      </c>
    </row>
    <row r="2781" s="12" customFormat="1">
      <c r="B2781" s="251"/>
      <c r="C2781" s="252"/>
      <c r="D2781" s="248" t="s">
        <v>195</v>
      </c>
      <c r="E2781" s="253" t="s">
        <v>21</v>
      </c>
      <c r="F2781" s="254" t="s">
        <v>3788</v>
      </c>
      <c r="G2781" s="252"/>
      <c r="H2781" s="255">
        <v>1</v>
      </c>
      <c r="I2781" s="256"/>
      <c r="J2781" s="252"/>
      <c r="K2781" s="252"/>
      <c r="L2781" s="257"/>
      <c r="M2781" s="258"/>
      <c r="N2781" s="259"/>
      <c r="O2781" s="259"/>
      <c r="P2781" s="259"/>
      <c r="Q2781" s="259"/>
      <c r="R2781" s="259"/>
      <c r="S2781" s="259"/>
      <c r="T2781" s="260"/>
      <c r="AT2781" s="261" t="s">
        <v>195</v>
      </c>
      <c r="AU2781" s="261" t="s">
        <v>85</v>
      </c>
      <c r="AV2781" s="12" t="s">
        <v>85</v>
      </c>
      <c r="AW2781" s="12" t="s">
        <v>39</v>
      </c>
      <c r="AX2781" s="12" t="s">
        <v>76</v>
      </c>
      <c r="AY2781" s="261" t="s">
        <v>184</v>
      </c>
    </row>
    <row r="2782" s="12" customFormat="1">
      <c r="B2782" s="251"/>
      <c r="C2782" s="252"/>
      <c r="D2782" s="248" t="s">
        <v>195</v>
      </c>
      <c r="E2782" s="253" t="s">
        <v>21</v>
      </c>
      <c r="F2782" s="254" t="s">
        <v>3789</v>
      </c>
      <c r="G2782" s="252"/>
      <c r="H2782" s="255">
        <v>1</v>
      </c>
      <c r="I2782" s="256"/>
      <c r="J2782" s="252"/>
      <c r="K2782" s="252"/>
      <c r="L2782" s="257"/>
      <c r="M2782" s="258"/>
      <c r="N2782" s="259"/>
      <c r="O2782" s="259"/>
      <c r="P2782" s="259"/>
      <c r="Q2782" s="259"/>
      <c r="R2782" s="259"/>
      <c r="S2782" s="259"/>
      <c r="T2782" s="260"/>
      <c r="AT2782" s="261" t="s">
        <v>195</v>
      </c>
      <c r="AU2782" s="261" t="s">
        <v>85</v>
      </c>
      <c r="AV2782" s="12" t="s">
        <v>85</v>
      </c>
      <c r="AW2782" s="12" t="s">
        <v>39</v>
      </c>
      <c r="AX2782" s="12" t="s">
        <v>76</v>
      </c>
      <c r="AY2782" s="261" t="s">
        <v>184</v>
      </c>
    </row>
    <row r="2783" s="14" customFormat="1">
      <c r="B2783" s="272"/>
      <c r="C2783" s="273"/>
      <c r="D2783" s="248" t="s">
        <v>195</v>
      </c>
      <c r="E2783" s="274" t="s">
        <v>21</v>
      </c>
      <c r="F2783" s="275" t="s">
        <v>211</v>
      </c>
      <c r="G2783" s="273"/>
      <c r="H2783" s="276">
        <v>4</v>
      </c>
      <c r="I2783" s="277"/>
      <c r="J2783" s="273"/>
      <c r="K2783" s="273"/>
      <c r="L2783" s="278"/>
      <c r="M2783" s="279"/>
      <c r="N2783" s="280"/>
      <c r="O2783" s="280"/>
      <c r="P2783" s="280"/>
      <c r="Q2783" s="280"/>
      <c r="R2783" s="280"/>
      <c r="S2783" s="280"/>
      <c r="T2783" s="281"/>
      <c r="AT2783" s="282" t="s">
        <v>195</v>
      </c>
      <c r="AU2783" s="282" t="s">
        <v>85</v>
      </c>
      <c r="AV2783" s="14" t="s">
        <v>191</v>
      </c>
      <c r="AW2783" s="14" t="s">
        <v>39</v>
      </c>
      <c r="AX2783" s="14" t="s">
        <v>83</v>
      </c>
      <c r="AY2783" s="282" t="s">
        <v>184</v>
      </c>
    </row>
    <row r="2784" s="1" customFormat="1" ht="38.25" customHeight="1">
      <c r="B2784" s="47"/>
      <c r="C2784" s="236" t="s">
        <v>3790</v>
      </c>
      <c r="D2784" s="236" t="s">
        <v>186</v>
      </c>
      <c r="E2784" s="237" t="s">
        <v>3791</v>
      </c>
      <c r="F2784" s="238" t="s">
        <v>3792</v>
      </c>
      <c r="G2784" s="239" t="s">
        <v>189</v>
      </c>
      <c r="H2784" s="240">
        <v>4</v>
      </c>
      <c r="I2784" s="241"/>
      <c r="J2784" s="242">
        <f>ROUND(I2784*H2784,2)</f>
        <v>0</v>
      </c>
      <c r="K2784" s="238" t="s">
        <v>21</v>
      </c>
      <c r="L2784" s="73"/>
      <c r="M2784" s="243" t="s">
        <v>21</v>
      </c>
      <c r="N2784" s="244" t="s">
        <v>47</v>
      </c>
      <c r="O2784" s="48"/>
      <c r="P2784" s="245">
        <f>O2784*H2784</f>
        <v>0</v>
      </c>
      <c r="Q2784" s="245">
        <v>0.002</v>
      </c>
      <c r="R2784" s="245">
        <f>Q2784*H2784</f>
        <v>0.0080000000000000002</v>
      </c>
      <c r="S2784" s="245">
        <v>0</v>
      </c>
      <c r="T2784" s="246">
        <f>S2784*H2784</f>
        <v>0</v>
      </c>
      <c r="AR2784" s="25" t="s">
        <v>191</v>
      </c>
      <c r="AT2784" s="25" t="s">
        <v>186</v>
      </c>
      <c r="AU2784" s="25" t="s">
        <v>85</v>
      </c>
      <c r="AY2784" s="25" t="s">
        <v>184</v>
      </c>
      <c r="BE2784" s="247">
        <f>IF(N2784="základní",J2784,0)</f>
        <v>0</v>
      </c>
      <c r="BF2784" s="247">
        <f>IF(N2784="snížená",J2784,0)</f>
        <v>0</v>
      </c>
      <c r="BG2784" s="247">
        <f>IF(N2784="zákl. přenesená",J2784,0)</f>
        <v>0</v>
      </c>
      <c r="BH2784" s="247">
        <f>IF(N2784="sníž. přenesená",J2784,0)</f>
        <v>0</v>
      </c>
      <c r="BI2784" s="247">
        <f>IF(N2784="nulová",J2784,0)</f>
        <v>0</v>
      </c>
      <c r="BJ2784" s="25" t="s">
        <v>83</v>
      </c>
      <c r="BK2784" s="247">
        <f>ROUND(I2784*H2784,2)</f>
        <v>0</v>
      </c>
      <c r="BL2784" s="25" t="s">
        <v>191</v>
      </c>
      <c r="BM2784" s="25" t="s">
        <v>3793</v>
      </c>
    </row>
    <row r="2785" s="12" customFormat="1">
      <c r="B2785" s="251"/>
      <c r="C2785" s="252"/>
      <c r="D2785" s="248" t="s">
        <v>195</v>
      </c>
      <c r="E2785" s="253" t="s">
        <v>21</v>
      </c>
      <c r="F2785" s="254" t="s">
        <v>3794</v>
      </c>
      <c r="G2785" s="252"/>
      <c r="H2785" s="255">
        <v>4</v>
      </c>
      <c r="I2785" s="256"/>
      <c r="J2785" s="252"/>
      <c r="K2785" s="252"/>
      <c r="L2785" s="257"/>
      <c r="M2785" s="258"/>
      <c r="N2785" s="259"/>
      <c r="O2785" s="259"/>
      <c r="P2785" s="259"/>
      <c r="Q2785" s="259"/>
      <c r="R2785" s="259"/>
      <c r="S2785" s="259"/>
      <c r="T2785" s="260"/>
      <c r="AT2785" s="261" t="s">
        <v>195</v>
      </c>
      <c r="AU2785" s="261" t="s">
        <v>85</v>
      </c>
      <c r="AV2785" s="12" t="s">
        <v>85</v>
      </c>
      <c r="AW2785" s="12" t="s">
        <v>39</v>
      </c>
      <c r="AX2785" s="12" t="s">
        <v>83</v>
      </c>
      <c r="AY2785" s="261" t="s">
        <v>184</v>
      </c>
    </row>
    <row r="2786" s="1" customFormat="1" ht="38.25" customHeight="1">
      <c r="B2786" s="47"/>
      <c r="C2786" s="236" t="s">
        <v>3795</v>
      </c>
      <c r="D2786" s="236" t="s">
        <v>186</v>
      </c>
      <c r="E2786" s="237" t="s">
        <v>3796</v>
      </c>
      <c r="F2786" s="238" t="s">
        <v>3797</v>
      </c>
      <c r="G2786" s="239" t="s">
        <v>293</v>
      </c>
      <c r="H2786" s="240">
        <v>0.062</v>
      </c>
      <c r="I2786" s="241"/>
      <c r="J2786" s="242">
        <f>ROUND(I2786*H2786,2)</f>
        <v>0</v>
      </c>
      <c r="K2786" s="238" t="s">
        <v>190</v>
      </c>
      <c r="L2786" s="73"/>
      <c r="M2786" s="243" t="s">
        <v>21</v>
      </c>
      <c r="N2786" s="244" t="s">
        <v>47</v>
      </c>
      <c r="O2786" s="48"/>
      <c r="P2786" s="245">
        <f>O2786*H2786</f>
        <v>0</v>
      </c>
      <c r="Q2786" s="245">
        <v>0</v>
      </c>
      <c r="R2786" s="245">
        <f>Q2786*H2786</f>
        <v>0</v>
      </c>
      <c r="S2786" s="245">
        <v>0</v>
      </c>
      <c r="T2786" s="246">
        <f>S2786*H2786</f>
        <v>0</v>
      </c>
      <c r="AR2786" s="25" t="s">
        <v>191</v>
      </c>
      <c r="AT2786" s="25" t="s">
        <v>186</v>
      </c>
      <c r="AU2786" s="25" t="s">
        <v>85</v>
      </c>
      <c r="AY2786" s="25" t="s">
        <v>184</v>
      </c>
      <c r="BE2786" s="247">
        <f>IF(N2786="základní",J2786,0)</f>
        <v>0</v>
      </c>
      <c r="BF2786" s="247">
        <f>IF(N2786="snížená",J2786,0)</f>
        <v>0</v>
      </c>
      <c r="BG2786" s="247">
        <f>IF(N2786="zákl. přenesená",J2786,0)</f>
        <v>0</v>
      </c>
      <c r="BH2786" s="247">
        <f>IF(N2786="sníž. přenesená",J2786,0)</f>
        <v>0</v>
      </c>
      <c r="BI2786" s="247">
        <f>IF(N2786="nulová",J2786,0)</f>
        <v>0</v>
      </c>
      <c r="BJ2786" s="25" t="s">
        <v>83</v>
      </c>
      <c r="BK2786" s="247">
        <f>ROUND(I2786*H2786,2)</f>
        <v>0</v>
      </c>
      <c r="BL2786" s="25" t="s">
        <v>191</v>
      </c>
      <c r="BM2786" s="25" t="s">
        <v>3798</v>
      </c>
    </row>
    <row r="2787" s="1" customFormat="1">
      <c r="B2787" s="47"/>
      <c r="C2787" s="75"/>
      <c r="D2787" s="248" t="s">
        <v>193</v>
      </c>
      <c r="E2787" s="75"/>
      <c r="F2787" s="249" t="s">
        <v>3338</v>
      </c>
      <c r="G2787" s="75"/>
      <c r="H2787" s="75"/>
      <c r="I2787" s="204"/>
      <c r="J2787" s="75"/>
      <c r="K2787" s="75"/>
      <c r="L2787" s="73"/>
      <c r="M2787" s="250"/>
      <c r="N2787" s="48"/>
      <c r="O2787" s="48"/>
      <c r="P2787" s="48"/>
      <c r="Q2787" s="48"/>
      <c r="R2787" s="48"/>
      <c r="S2787" s="48"/>
      <c r="T2787" s="96"/>
      <c r="AT2787" s="25" t="s">
        <v>193</v>
      </c>
      <c r="AU2787" s="25" t="s">
        <v>85</v>
      </c>
    </row>
    <row r="2788" s="11" customFormat="1" ht="29.88" customHeight="1">
      <c r="B2788" s="220"/>
      <c r="C2788" s="221"/>
      <c r="D2788" s="222" t="s">
        <v>75</v>
      </c>
      <c r="E2788" s="234" t="s">
        <v>3799</v>
      </c>
      <c r="F2788" s="234" t="s">
        <v>3800</v>
      </c>
      <c r="G2788" s="221"/>
      <c r="H2788" s="221"/>
      <c r="I2788" s="224"/>
      <c r="J2788" s="235">
        <f>BK2788</f>
        <v>0</v>
      </c>
      <c r="K2788" s="221"/>
      <c r="L2788" s="226"/>
      <c r="M2788" s="227"/>
      <c r="N2788" s="228"/>
      <c r="O2788" s="228"/>
      <c r="P2788" s="229">
        <f>P2789</f>
        <v>0</v>
      </c>
      <c r="Q2788" s="228"/>
      <c r="R2788" s="229">
        <f>R2789</f>
        <v>0</v>
      </c>
      <c r="S2788" s="228"/>
      <c r="T2788" s="230">
        <f>T2789</f>
        <v>0</v>
      </c>
      <c r="AR2788" s="231" t="s">
        <v>191</v>
      </c>
      <c r="AT2788" s="232" t="s">
        <v>75</v>
      </c>
      <c r="AU2788" s="232" t="s">
        <v>83</v>
      </c>
      <c r="AY2788" s="231" t="s">
        <v>184</v>
      </c>
      <c r="BK2788" s="233">
        <f>BK2789</f>
        <v>0</v>
      </c>
    </row>
    <row r="2789" s="1" customFormat="1" ht="25.5" customHeight="1">
      <c r="B2789" s="47"/>
      <c r="C2789" s="236" t="s">
        <v>3801</v>
      </c>
      <c r="D2789" s="236" t="s">
        <v>186</v>
      </c>
      <c r="E2789" s="237" t="s">
        <v>3802</v>
      </c>
      <c r="F2789" s="238" t="s">
        <v>3803</v>
      </c>
      <c r="G2789" s="239" t="s">
        <v>189</v>
      </c>
      <c r="H2789" s="240">
        <v>1</v>
      </c>
      <c r="I2789" s="241"/>
      <c r="J2789" s="242">
        <f>ROUND(I2789*H2789,2)</f>
        <v>0</v>
      </c>
      <c r="K2789" s="238" t="s">
        <v>21</v>
      </c>
      <c r="L2789" s="73"/>
      <c r="M2789" s="243" t="s">
        <v>21</v>
      </c>
      <c r="N2789" s="244" t="s">
        <v>47</v>
      </c>
      <c r="O2789" s="48"/>
      <c r="P2789" s="245">
        <f>O2789*H2789</f>
        <v>0</v>
      </c>
      <c r="Q2789" s="245">
        <v>0</v>
      </c>
      <c r="R2789" s="245">
        <f>Q2789*H2789</f>
        <v>0</v>
      </c>
      <c r="S2789" s="245">
        <v>0</v>
      </c>
      <c r="T2789" s="246">
        <f>S2789*H2789</f>
        <v>0</v>
      </c>
      <c r="AR2789" s="25" t="s">
        <v>284</v>
      </c>
      <c r="AT2789" s="25" t="s">
        <v>186</v>
      </c>
      <c r="AU2789" s="25" t="s">
        <v>85</v>
      </c>
      <c r="AY2789" s="25" t="s">
        <v>184</v>
      </c>
      <c r="BE2789" s="247">
        <f>IF(N2789="základní",J2789,0)</f>
        <v>0</v>
      </c>
      <c r="BF2789" s="247">
        <f>IF(N2789="snížená",J2789,0)</f>
        <v>0</v>
      </c>
      <c r="BG2789" s="247">
        <f>IF(N2789="zákl. přenesená",J2789,0)</f>
        <v>0</v>
      </c>
      <c r="BH2789" s="247">
        <f>IF(N2789="sníž. přenesená",J2789,0)</f>
        <v>0</v>
      </c>
      <c r="BI2789" s="247">
        <f>IF(N2789="nulová",J2789,0)</f>
        <v>0</v>
      </c>
      <c r="BJ2789" s="25" t="s">
        <v>83</v>
      </c>
      <c r="BK2789" s="247">
        <f>ROUND(I2789*H2789,2)</f>
        <v>0</v>
      </c>
      <c r="BL2789" s="25" t="s">
        <v>284</v>
      </c>
      <c r="BM2789" s="25" t="s">
        <v>3804</v>
      </c>
    </row>
    <row r="2790" s="11" customFormat="1" ht="37.44" customHeight="1">
      <c r="B2790" s="220"/>
      <c r="C2790" s="221"/>
      <c r="D2790" s="222" t="s">
        <v>75</v>
      </c>
      <c r="E2790" s="223" t="s">
        <v>303</v>
      </c>
      <c r="F2790" s="223" t="s">
        <v>3805</v>
      </c>
      <c r="G2790" s="221"/>
      <c r="H2790" s="221"/>
      <c r="I2790" s="224"/>
      <c r="J2790" s="225">
        <f>BK2790</f>
        <v>0</v>
      </c>
      <c r="K2790" s="221"/>
      <c r="L2790" s="226"/>
      <c r="M2790" s="227"/>
      <c r="N2790" s="228"/>
      <c r="O2790" s="228"/>
      <c r="P2790" s="229">
        <f>P2791</f>
        <v>0</v>
      </c>
      <c r="Q2790" s="228"/>
      <c r="R2790" s="229">
        <f>R2791</f>
        <v>0</v>
      </c>
      <c r="S2790" s="228"/>
      <c r="T2790" s="230">
        <f>T2791</f>
        <v>0</v>
      </c>
      <c r="AR2790" s="231" t="s">
        <v>201</v>
      </c>
      <c r="AT2790" s="232" t="s">
        <v>75</v>
      </c>
      <c r="AU2790" s="232" t="s">
        <v>76</v>
      </c>
      <c r="AY2790" s="231" t="s">
        <v>184</v>
      </c>
      <c r="BK2790" s="233">
        <f>BK2791</f>
        <v>0</v>
      </c>
    </row>
    <row r="2791" s="11" customFormat="1" ht="19.92" customHeight="1">
      <c r="B2791" s="220"/>
      <c r="C2791" s="221"/>
      <c r="D2791" s="222" t="s">
        <v>75</v>
      </c>
      <c r="E2791" s="234" t="s">
        <v>3806</v>
      </c>
      <c r="F2791" s="234" t="s">
        <v>3807</v>
      </c>
      <c r="G2791" s="221"/>
      <c r="H2791" s="221"/>
      <c r="I2791" s="224"/>
      <c r="J2791" s="235">
        <f>BK2791</f>
        <v>0</v>
      </c>
      <c r="K2791" s="221"/>
      <c r="L2791" s="226"/>
      <c r="M2791" s="227"/>
      <c r="N2791" s="228"/>
      <c r="O2791" s="228"/>
      <c r="P2791" s="229">
        <f>SUM(P2792:P2793)</f>
        <v>0</v>
      </c>
      <c r="Q2791" s="228"/>
      <c r="R2791" s="229">
        <f>SUM(R2792:R2793)</f>
        <v>0</v>
      </c>
      <c r="S2791" s="228"/>
      <c r="T2791" s="230">
        <f>SUM(T2792:T2793)</f>
        <v>0</v>
      </c>
      <c r="AR2791" s="231" t="s">
        <v>201</v>
      </c>
      <c r="AT2791" s="232" t="s">
        <v>75</v>
      </c>
      <c r="AU2791" s="232" t="s">
        <v>83</v>
      </c>
      <c r="AY2791" s="231" t="s">
        <v>184</v>
      </c>
      <c r="BK2791" s="233">
        <f>SUM(BK2792:BK2793)</f>
        <v>0</v>
      </c>
    </row>
    <row r="2792" s="1" customFormat="1" ht="25.5" customHeight="1">
      <c r="B2792" s="47"/>
      <c r="C2792" s="236" t="s">
        <v>3808</v>
      </c>
      <c r="D2792" s="236" t="s">
        <v>186</v>
      </c>
      <c r="E2792" s="237" t="s">
        <v>3809</v>
      </c>
      <c r="F2792" s="238" t="s">
        <v>3810</v>
      </c>
      <c r="G2792" s="239" t="s">
        <v>1996</v>
      </c>
      <c r="H2792" s="240">
        <v>1</v>
      </c>
      <c r="I2792" s="241"/>
      <c r="J2792" s="242">
        <f>ROUND(I2792*H2792,2)</f>
        <v>0</v>
      </c>
      <c r="K2792" s="238" t="s">
        <v>21</v>
      </c>
      <c r="L2792" s="73"/>
      <c r="M2792" s="243" t="s">
        <v>21</v>
      </c>
      <c r="N2792" s="244" t="s">
        <v>47</v>
      </c>
      <c r="O2792" s="48"/>
      <c r="P2792" s="245">
        <f>O2792*H2792</f>
        <v>0</v>
      </c>
      <c r="Q2792" s="245">
        <v>0</v>
      </c>
      <c r="R2792" s="245">
        <f>Q2792*H2792</f>
        <v>0</v>
      </c>
      <c r="S2792" s="245">
        <v>0</v>
      </c>
      <c r="T2792" s="246">
        <f>S2792*H2792</f>
        <v>0</v>
      </c>
      <c r="AR2792" s="25" t="s">
        <v>83</v>
      </c>
      <c r="AT2792" s="25" t="s">
        <v>186</v>
      </c>
      <c r="AU2792" s="25" t="s">
        <v>85</v>
      </c>
      <c r="AY2792" s="25" t="s">
        <v>184</v>
      </c>
      <c r="BE2792" s="247">
        <f>IF(N2792="základní",J2792,0)</f>
        <v>0</v>
      </c>
      <c r="BF2792" s="247">
        <f>IF(N2792="snížená",J2792,0)</f>
        <v>0</v>
      </c>
      <c r="BG2792" s="247">
        <f>IF(N2792="zákl. přenesená",J2792,0)</f>
        <v>0</v>
      </c>
      <c r="BH2792" s="247">
        <f>IF(N2792="sníž. přenesená",J2792,0)</f>
        <v>0</v>
      </c>
      <c r="BI2792" s="247">
        <f>IF(N2792="nulová",J2792,0)</f>
        <v>0</v>
      </c>
      <c r="BJ2792" s="25" t="s">
        <v>83</v>
      </c>
      <c r="BK2792" s="247">
        <f>ROUND(I2792*H2792,2)</f>
        <v>0</v>
      </c>
      <c r="BL2792" s="25" t="s">
        <v>83</v>
      </c>
      <c r="BM2792" s="25" t="s">
        <v>3811</v>
      </c>
    </row>
    <row r="2793" s="12" customFormat="1">
      <c r="B2793" s="251"/>
      <c r="C2793" s="252"/>
      <c r="D2793" s="248" t="s">
        <v>195</v>
      </c>
      <c r="E2793" s="253" t="s">
        <v>21</v>
      </c>
      <c r="F2793" s="254" t="s">
        <v>3812</v>
      </c>
      <c r="G2793" s="252"/>
      <c r="H2793" s="255">
        <v>1</v>
      </c>
      <c r="I2793" s="256"/>
      <c r="J2793" s="252"/>
      <c r="K2793" s="252"/>
      <c r="L2793" s="257"/>
      <c r="M2793" s="304"/>
      <c r="N2793" s="305"/>
      <c r="O2793" s="305"/>
      <c r="P2793" s="305"/>
      <c r="Q2793" s="305"/>
      <c r="R2793" s="305"/>
      <c r="S2793" s="305"/>
      <c r="T2793" s="306"/>
      <c r="AT2793" s="261" t="s">
        <v>195</v>
      </c>
      <c r="AU2793" s="261" t="s">
        <v>85</v>
      </c>
      <c r="AV2793" s="12" t="s">
        <v>85</v>
      </c>
      <c r="AW2793" s="12" t="s">
        <v>39</v>
      </c>
      <c r="AX2793" s="12" t="s">
        <v>83</v>
      </c>
      <c r="AY2793" s="261" t="s">
        <v>184</v>
      </c>
    </row>
    <row r="2794" s="1" customFormat="1" ht="6.96" customHeight="1">
      <c r="B2794" s="68"/>
      <c r="C2794" s="69"/>
      <c r="D2794" s="69"/>
      <c r="E2794" s="69"/>
      <c r="F2794" s="69"/>
      <c r="G2794" s="69"/>
      <c r="H2794" s="69"/>
      <c r="I2794" s="179"/>
      <c r="J2794" s="69"/>
      <c r="K2794" s="69"/>
      <c r="L2794" s="73"/>
    </row>
  </sheetData>
  <sheetProtection sheet="1" autoFilter="0" formatColumns="0" formatRows="0" objects="1" scenarios="1" spinCount="100000" saltValue="YiloAX9wAvkT3mVrmrTBgG6Bt0ApsiFO3dtQA8aJGG77qYwaaOMFLkQwUvyJliuh5cXCGohjj+a5+8EL63dmyg==" hashValue="hM1vqvYCoYmklo/jx1cEu2VnnAEQFKsRSMm0geqQhIh7yK2BT8SF0xLP0VpcNH/SRyYU0q0bRs1qKkj6Wmh75w==" algorithmName="SHA-512" password="CC35"/>
  <autoFilter ref="C120:K2793"/>
  <mergeCells count="13">
    <mergeCell ref="E7:H7"/>
    <mergeCell ref="E9:H9"/>
    <mergeCell ref="E11:H11"/>
    <mergeCell ref="E26:H26"/>
    <mergeCell ref="E47:H47"/>
    <mergeCell ref="E49:H49"/>
    <mergeCell ref="E51:H51"/>
    <mergeCell ref="J55:J56"/>
    <mergeCell ref="E109:H109"/>
    <mergeCell ref="E111:H111"/>
    <mergeCell ref="E113:H113"/>
    <mergeCell ref="G1:H1"/>
    <mergeCell ref="L2:V2"/>
  </mergeCells>
  <hyperlinks>
    <hyperlink ref="F1:G1" location="C2" display="1) Krycí list soupisu"/>
    <hyperlink ref="G1:H1" location="C58" display="2) Rekapitulace"/>
    <hyperlink ref="J1" location="C12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114</v>
      </c>
      <c r="G1" s="152" t="s">
        <v>115</v>
      </c>
      <c r="H1" s="152"/>
      <c r="I1" s="153"/>
      <c r="J1" s="152" t="s">
        <v>116</v>
      </c>
      <c r="K1" s="151" t="s">
        <v>117</v>
      </c>
      <c r="L1" s="152" t="s">
        <v>118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94</v>
      </c>
    </row>
    <row r="3" ht="6.96" customHeight="1">
      <c r="B3" s="26"/>
      <c r="C3" s="27"/>
      <c r="D3" s="27"/>
      <c r="E3" s="27"/>
      <c r="F3" s="27"/>
      <c r="G3" s="27"/>
      <c r="H3" s="27"/>
      <c r="I3" s="154"/>
      <c r="J3" s="27"/>
      <c r="K3" s="28"/>
      <c r="AT3" s="25" t="s">
        <v>85</v>
      </c>
    </row>
    <row r="4" ht="36.96" customHeight="1">
      <c r="B4" s="29"/>
      <c r="C4" s="30"/>
      <c r="D4" s="31" t="s">
        <v>119</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Rekonstrukce podstávkového domu č.p.106 Nový Bor</v>
      </c>
      <c r="F7" s="41"/>
      <c r="G7" s="41"/>
      <c r="H7" s="41"/>
      <c r="I7" s="155"/>
      <c r="J7" s="30"/>
      <c r="K7" s="32"/>
    </row>
    <row r="8">
      <c r="B8" s="29"/>
      <c r="C8" s="30"/>
      <c r="D8" s="41" t="s">
        <v>120</v>
      </c>
      <c r="E8" s="30"/>
      <c r="F8" s="30"/>
      <c r="G8" s="30"/>
      <c r="H8" s="30"/>
      <c r="I8" s="155"/>
      <c r="J8" s="30"/>
      <c r="K8" s="32"/>
    </row>
    <row r="9" s="1" customFormat="1" ht="16.5" customHeight="1">
      <c r="B9" s="47"/>
      <c r="C9" s="48"/>
      <c r="D9" s="48"/>
      <c r="E9" s="156" t="s">
        <v>121</v>
      </c>
      <c r="F9" s="48"/>
      <c r="G9" s="48"/>
      <c r="H9" s="48"/>
      <c r="I9" s="157"/>
      <c r="J9" s="48"/>
      <c r="K9" s="52"/>
    </row>
    <row r="10" s="1" customFormat="1">
      <c r="B10" s="47"/>
      <c r="C10" s="48"/>
      <c r="D10" s="41" t="s">
        <v>122</v>
      </c>
      <c r="E10" s="48"/>
      <c r="F10" s="48"/>
      <c r="G10" s="48"/>
      <c r="H10" s="48"/>
      <c r="I10" s="157"/>
      <c r="J10" s="48"/>
      <c r="K10" s="52"/>
    </row>
    <row r="11" s="1" customFormat="1" ht="36.96" customHeight="1">
      <c r="B11" s="47"/>
      <c r="C11" s="48"/>
      <c r="D11" s="48"/>
      <c r="E11" s="158" t="s">
        <v>3813</v>
      </c>
      <c r="F11" s="48"/>
      <c r="G11" s="48"/>
      <c r="H11" s="48"/>
      <c r="I11" s="157"/>
      <c r="J11" s="48"/>
      <c r="K11" s="52"/>
    </row>
    <row r="12" s="1" customFormat="1">
      <c r="B12" s="47"/>
      <c r="C12" s="48"/>
      <c r="D12" s="48"/>
      <c r="E12" s="48"/>
      <c r="F12" s="48"/>
      <c r="G12" s="48"/>
      <c r="H12" s="48"/>
      <c r="I12" s="157"/>
      <c r="J12" s="48"/>
      <c r="K12" s="52"/>
    </row>
    <row r="13" s="1" customFormat="1" ht="14.4" customHeight="1">
      <c r="B13" s="47"/>
      <c r="C13" s="48"/>
      <c r="D13" s="41" t="s">
        <v>20</v>
      </c>
      <c r="E13" s="48"/>
      <c r="F13" s="36" t="s">
        <v>91</v>
      </c>
      <c r="G13" s="48"/>
      <c r="H13" s="48"/>
      <c r="I13" s="159" t="s">
        <v>22</v>
      </c>
      <c r="J13" s="36" t="s">
        <v>21</v>
      </c>
      <c r="K13" s="52"/>
    </row>
    <row r="14" s="1" customFormat="1" ht="14.4" customHeight="1">
      <c r="B14" s="47"/>
      <c r="C14" s="48"/>
      <c r="D14" s="41" t="s">
        <v>23</v>
      </c>
      <c r="E14" s="48"/>
      <c r="F14" s="36" t="s">
        <v>24</v>
      </c>
      <c r="G14" s="48"/>
      <c r="H14" s="48"/>
      <c r="I14" s="159" t="s">
        <v>25</v>
      </c>
      <c r="J14" s="160" t="str">
        <f>'Rekapitulace stavby'!AN8</f>
        <v>11. 8. 2017</v>
      </c>
      <c r="K14" s="52"/>
    </row>
    <row r="15" s="1" customFormat="1" ht="10.8" customHeight="1">
      <c r="B15" s="47"/>
      <c r="C15" s="48"/>
      <c r="D15" s="48"/>
      <c r="E15" s="48"/>
      <c r="F15" s="48"/>
      <c r="G15" s="48"/>
      <c r="H15" s="48"/>
      <c r="I15" s="157"/>
      <c r="J15" s="48"/>
      <c r="K15" s="52"/>
    </row>
    <row r="16" s="1" customFormat="1" ht="14.4" customHeight="1">
      <c r="B16" s="47"/>
      <c r="C16" s="48"/>
      <c r="D16" s="41" t="s">
        <v>27</v>
      </c>
      <c r="E16" s="48"/>
      <c r="F16" s="48"/>
      <c r="G16" s="48"/>
      <c r="H16" s="48"/>
      <c r="I16" s="159" t="s">
        <v>28</v>
      </c>
      <c r="J16" s="36" t="s">
        <v>29</v>
      </c>
      <c r="K16" s="52"/>
    </row>
    <row r="17" s="1" customFormat="1" ht="18" customHeight="1">
      <c r="B17" s="47"/>
      <c r="C17" s="48"/>
      <c r="D17" s="48"/>
      <c r="E17" s="36" t="s">
        <v>30</v>
      </c>
      <c r="F17" s="48"/>
      <c r="G17" s="48"/>
      <c r="H17" s="48"/>
      <c r="I17" s="159" t="s">
        <v>31</v>
      </c>
      <c r="J17" s="36" t="s">
        <v>32</v>
      </c>
      <c r="K17" s="52"/>
    </row>
    <row r="18" s="1" customFormat="1" ht="6.96" customHeight="1">
      <c r="B18" s="47"/>
      <c r="C18" s="48"/>
      <c r="D18" s="48"/>
      <c r="E18" s="48"/>
      <c r="F18" s="48"/>
      <c r="G18" s="48"/>
      <c r="H18" s="48"/>
      <c r="I18" s="157"/>
      <c r="J18" s="48"/>
      <c r="K18" s="52"/>
    </row>
    <row r="19" s="1" customFormat="1" ht="14.4" customHeight="1">
      <c r="B19" s="47"/>
      <c r="C19" s="48"/>
      <c r="D19" s="41" t="s">
        <v>33</v>
      </c>
      <c r="E19" s="48"/>
      <c r="F19" s="48"/>
      <c r="G19" s="48"/>
      <c r="H19" s="48"/>
      <c r="I19" s="159" t="s">
        <v>28</v>
      </c>
      <c r="J19" s="36" t="str">
        <f>IF('Rekapitulace stavby'!AN13="Vyplň údaj","",IF('Rekapitulace stavby'!AN13="","",'Rekapitulace stavby'!AN13))</f>
        <v/>
      </c>
      <c r="K19" s="52"/>
    </row>
    <row r="20"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1" customFormat="1" ht="6.96" customHeight="1">
      <c r="B21" s="47"/>
      <c r="C21" s="48"/>
      <c r="D21" s="48"/>
      <c r="E21" s="48"/>
      <c r="F21" s="48"/>
      <c r="G21" s="48"/>
      <c r="H21" s="48"/>
      <c r="I21" s="157"/>
      <c r="J21" s="48"/>
      <c r="K21" s="52"/>
    </row>
    <row r="22" s="1" customFormat="1" ht="14.4" customHeight="1">
      <c r="B22" s="47"/>
      <c r="C22" s="48"/>
      <c r="D22" s="41" t="s">
        <v>35</v>
      </c>
      <c r="E22" s="48"/>
      <c r="F22" s="48"/>
      <c r="G22" s="48"/>
      <c r="H22" s="48"/>
      <c r="I22" s="159" t="s">
        <v>28</v>
      </c>
      <c r="J22" s="36" t="s">
        <v>36</v>
      </c>
      <c r="K22" s="52"/>
    </row>
    <row r="23" s="1" customFormat="1" ht="18" customHeight="1">
      <c r="B23" s="47"/>
      <c r="C23" s="48"/>
      <c r="D23" s="48"/>
      <c r="E23" s="36" t="s">
        <v>37</v>
      </c>
      <c r="F23" s="48"/>
      <c r="G23" s="48"/>
      <c r="H23" s="48"/>
      <c r="I23" s="159" t="s">
        <v>31</v>
      </c>
      <c r="J23" s="36" t="s">
        <v>38</v>
      </c>
      <c r="K23" s="52"/>
    </row>
    <row r="24" s="1" customFormat="1" ht="6.96" customHeight="1">
      <c r="B24" s="47"/>
      <c r="C24" s="48"/>
      <c r="D24" s="48"/>
      <c r="E24" s="48"/>
      <c r="F24" s="48"/>
      <c r="G24" s="48"/>
      <c r="H24" s="48"/>
      <c r="I24" s="157"/>
      <c r="J24" s="48"/>
      <c r="K24" s="52"/>
    </row>
    <row r="25" s="1" customFormat="1" ht="14.4" customHeight="1">
      <c r="B25" s="47"/>
      <c r="C25" s="48"/>
      <c r="D25" s="41" t="s">
        <v>40</v>
      </c>
      <c r="E25" s="48"/>
      <c r="F25" s="48"/>
      <c r="G25" s="48"/>
      <c r="H25" s="48"/>
      <c r="I25" s="157"/>
      <c r="J25" s="48"/>
      <c r="K25" s="52"/>
    </row>
    <row r="26" s="7" customFormat="1" ht="16.5" customHeight="1">
      <c r="B26" s="161"/>
      <c r="C26" s="162"/>
      <c r="D26" s="162"/>
      <c r="E26" s="45" t="s">
        <v>21</v>
      </c>
      <c r="F26" s="45"/>
      <c r="G26" s="45"/>
      <c r="H26" s="45"/>
      <c r="I26" s="163"/>
      <c r="J26" s="162"/>
      <c r="K26" s="164"/>
    </row>
    <row r="27" s="1" customFormat="1" ht="6.96" customHeight="1">
      <c r="B27" s="47"/>
      <c r="C27" s="48"/>
      <c r="D27" s="48"/>
      <c r="E27" s="48"/>
      <c r="F27" s="48"/>
      <c r="G27" s="48"/>
      <c r="H27" s="48"/>
      <c r="I27" s="157"/>
      <c r="J27" s="48"/>
      <c r="K27" s="52"/>
    </row>
    <row r="28" s="1" customFormat="1" ht="6.96" customHeight="1">
      <c r="B28" s="47"/>
      <c r="C28" s="48"/>
      <c r="D28" s="107"/>
      <c r="E28" s="107"/>
      <c r="F28" s="107"/>
      <c r="G28" s="107"/>
      <c r="H28" s="107"/>
      <c r="I28" s="165"/>
      <c r="J28" s="107"/>
      <c r="K28" s="166"/>
    </row>
    <row r="29" s="1" customFormat="1" ht="25.44" customHeight="1">
      <c r="B29" s="47"/>
      <c r="C29" s="48"/>
      <c r="D29" s="167" t="s">
        <v>42</v>
      </c>
      <c r="E29" s="48"/>
      <c r="F29" s="48"/>
      <c r="G29" s="48"/>
      <c r="H29" s="48"/>
      <c r="I29" s="157"/>
      <c r="J29" s="168">
        <f>ROUND(J85,2)</f>
        <v>0</v>
      </c>
      <c r="K29" s="52"/>
    </row>
    <row r="30" s="1" customFormat="1" ht="6.96" customHeight="1">
      <c r="B30" s="47"/>
      <c r="C30" s="48"/>
      <c r="D30" s="107"/>
      <c r="E30" s="107"/>
      <c r="F30" s="107"/>
      <c r="G30" s="107"/>
      <c r="H30" s="107"/>
      <c r="I30" s="165"/>
      <c r="J30" s="107"/>
      <c r="K30" s="166"/>
    </row>
    <row r="31" s="1" customFormat="1" ht="14.4" customHeight="1">
      <c r="B31" s="47"/>
      <c r="C31" s="48"/>
      <c r="D31" s="48"/>
      <c r="E31" s="48"/>
      <c r="F31" s="53" t="s">
        <v>44</v>
      </c>
      <c r="G31" s="48"/>
      <c r="H31" s="48"/>
      <c r="I31" s="169" t="s">
        <v>43</v>
      </c>
      <c r="J31" s="53" t="s">
        <v>45</v>
      </c>
      <c r="K31" s="52"/>
    </row>
    <row r="32" s="1" customFormat="1" ht="14.4" customHeight="1">
      <c r="B32" s="47"/>
      <c r="C32" s="48"/>
      <c r="D32" s="56" t="s">
        <v>46</v>
      </c>
      <c r="E32" s="56" t="s">
        <v>47</v>
      </c>
      <c r="F32" s="170">
        <f>ROUND(SUM(BE85:BE116), 2)</f>
        <v>0</v>
      </c>
      <c r="G32" s="48"/>
      <c r="H32" s="48"/>
      <c r="I32" s="171">
        <v>0.20999999999999999</v>
      </c>
      <c r="J32" s="170">
        <f>ROUND(ROUND((SUM(BE85:BE116)), 2)*I32, 2)</f>
        <v>0</v>
      </c>
      <c r="K32" s="52"/>
    </row>
    <row r="33" s="1" customFormat="1" ht="14.4" customHeight="1">
      <c r="B33" s="47"/>
      <c r="C33" s="48"/>
      <c r="D33" s="48"/>
      <c r="E33" s="56" t="s">
        <v>48</v>
      </c>
      <c r="F33" s="170">
        <f>ROUND(SUM(BF85:BF116), 2)</f>
        <v>0</v>
      </c>
      <c r="G33" s="48"/>
      <c r="H33" s="48"/>
      <c r="I33" s="171">
        <v>0.14999999999999999</v>
      </c>
      <c r="J33" s="170">
        <f>ROUND(ROUND((SUM(BF85:BF116)), 2)*I33, 2)</f>
        <v>0</v>
      </c>
      <c r="K33" s="52"/>
    </row>
    <row r="34" hidden="1" s="1" customFormat="1" ht="14.4" customHeight="1">
      <c r="B34" s="47"/>
      <c r="C34" s="48"/>
      <c r="D34" s="48"/>
      <c r="E34" s="56" t="s">
        <v>49</v>
      </c>
      <c r="F34" s="170">
        <f>ROUND(SUM(BG85:BG116), 2)</f>
        <v>0</v>
      </c>
      <c r="G34" s="48"/>
      <c r="H34" s="48"/>
      <c r="I34" s="171">
        <v>0.20999999999999999</v>
      </c>
      <c r="J34" s="170">
        <v>0</v>
      </c>
      <c r="K34" s="52"/>
    </row>
    <row r="35" hidden="1" s="1" customFormat="1" ht="14.4" customHeight="1">
      <c r="B35" s="47"/>
      <c r="C35" s="48"/>
      <c r="D35" s="48"/>
      <c r="E35" s="56" t="s">
        <v>50</v>
      </c>
      <c r="F35" s="170">
        <f>ROUND(SUM(BH85:BH116), 2)</f>
        <v>0</v>
      </c>
      <c r="G35" s="48"/>
      <c r="H35" s="48"/>
      <c r="I35" s="171">
        <v>0.14999999999999999</v>
      </c>
      <c r="J35" s="170">
        <v>0</v>
      </c>
      <c r="K35" s="52"/>
    </row>
    <row r="36" hidden="1" s="1" customFormat="1" ht="14.4" customHeight="1">
      <c r="B36" s="47"/>
      <c r="C36" s="48"/>
      <c r="D36" s="48"/>
      <c r="E36" s="56" t="s">
        <v>51</v>
      </c>
      <c r="F36" s="170">
        <f>ROUND(SUM(BI85:BI116), 2)</f>
        <v>0</v>
      </c>
      <c r="G36" s="48"/>
      <c r="H36" s="48"/>
      <c r="I36" s="171">
        <v>0</v>
      </c>
      <c r="J36" s="170">
        <v>0</v>
      </c>
      <c r="K36" s="52"/>
    </row>
    <row r="37" s="1" customFormat="1" ht="6.96" customHeight="1">
      <c r="B37" s="47"/>
      <c r="C37" s="48"/>
      <c r="D37" s="48"/>
      <c r="E37" s="48"/>
      <c r="F37" s="48"/>
      <c r="G37" s="48"/>
      <c r="H37" s="48"/>
      <c r="I37" s="157"/>
      <c r="J37" s="48"/>
      <c r="K37" s="52"/>
    </row>
    <row r="38" s="1" customFormat="1" ht="25.44" customHeight="1">
      <c r="B38" s="47"/>
      <c r="C38" s="172"/>
      <c r="D38" s="173" t="s">
        <v>52</v>
      </c>
      <c r="E38" s="99"/>
      <c r="F38" s="99"/>
      <c r="G38" s="174" t="s">
        <v>53</v>
      </c>
      <c r="H38" s="175" t="s">
        <v>54</v>
      </c>
      <c r="I38" s="176"/>
      <c r="J38" s="177">
        <f>SUM(J29:J36)</f>
        <v>0</v>
      </c>
      <c r="K38" s="178"/>
    </row>
    <row r="39" s="1" customFormat="1" ht="14.4" customHeight="1">
      <c r="B39" s="68"/>
      <c r="C39" s="69"/>
      <c r="D39" s="69"/>
      <c r="E39" s="69"/>
      <c r="F39" s="69"/>
      <c r="G39" s="69"/>
      <c r="H39" s="69"/>
      <c r="I39" s="179"/>
      <c r="J39" s="69"/>
      <c r="K39" s="70"/>
    </row>
    <row r="43" s="1" customFormat="1" ht="6.96" customHeight="1">
      <c r="B43" s="180"/>
      <c r="C43" s="181"/>
      <c r="D43" s="181"/>
      <c r="E43" s="181"/>
      <c r="F43" s="181"/>
      <c r="G43" s="181"/>
      <c r="H43" s="181"/>
      <c r="I43" s="182"/>
      <c r="J43" s="181"/>
      <c r="K43" s="183"/>
    </row>
    <row r="44" s="1" customFormat="1" ht="36.96" customHeight="1">
      <c r="B44" s="47"/>
      <c r="C44" s="31" t="s">
        <v>124</v>
      </c>
      <c r="D44" s="48"/>
      <c r="E44" s="48"/>
      <c r="F44" s="48"/>
      <c r="G44" s="48"/>
      <c r="H44" s="48"/>
      <c r="I44" s="157"/>
      <c r="J44" s="48"/>
      <c r="K44" s="52"/>
    </row>
    <row r="45" s="1" customFormat="1" ht="6.96" customHeight="1">
      <c r="B45" s="47"/>
      <c r="C45" s="48"/>
      <c r="D45" s="48"/>
      <c r="E45" s="48"/>
      <c r="F45" s="48"/>
      <c r="G45" s="48"/>
      <c r="H45" s="48"/>
      <c r="I45" s="157"/>
      <c r="J45" s="48"/>
      <c r="K45" s="52"/>
    </row>
    <row r="46" s="1" customFormat="1" ht="14.4" customHeight="1">
      <c r="B46" s="47"/>
      <c r="C46" s="41" t="s">
        <v>18</v>
      </c>
      <c r="D46" s="48"/>
      <c r="E46" s="48"/>
      <c r="F46" s="48"/>
      <c r="G46" s="48"/>
      <c r="H46" s="48"/>
      <c r="I46" s="157"/>
      <c r="J46" s="48"/>
      <c r="K46" s="52"/>
    </row>
    <row r="47" s="1" customFormat="1" ht="16.5" customHeight="1">
      <c r="B47" s="47"/>
      <c r="C47" s="48"/>
      <c r="D47" s="48"/>
      <c r="E47" s="156" t="str">
        <f>E7</f>
        <v>Rekonstrukce podstávkového domu č.p.106 Nový Bor</v>
      </c>
      <c r="F47" s="41"/>
      <c r="G47" s="41"/>
      <c r="H47" s="41"/>
      <c r="I47" s="157"/>
      <c r="J47" s="48"/>
      <c r="K47" s="52"/>
    </row>
    <row r="48">
      <c r="B48" s="29"/>
      <c r="C48" s="41" t="s">
        <v>120</v>
      </c>
      <c r="D48" s="30"/>
      <c r="E48" s="30"/>
      <c r="F48" s="30"/>
      <c r="G48" s="30"/>
      <c r="H48" s="30"/>
      <c r="I48" s="155"/>
      <c r="J48" s="30"/>
      <c r="K48" s="32"/>
    </row>
    <row r="49" s="1" customFormat="1" ht="16.5" customHeight="1">
      <c r="B49" s="47"/>
      <c r="C49" s="48"/>
      <c r="D49" s="48"/>
      <c r="E49" s="156" t="s">
        <v>121</v>
      </c>
      <c r="F49" s="48"/>
      <c r="G49" s="48"/>
      <c r="H49" s="48"/>
      <c r="I49" s="157"/>
      <c r="J49" s="48"/>
      <c r="K49" s="52"/>
    </row>
    <row r="50" s="1" customFormat="1" ht="14.4" customHeight="1">
      <c r="B50" s="47"/>
      <c r="C50" s="41" t="s">
        <v>122</v>
      </c>
      <c r="D50" s="48"/>
      <c r="E50" s="48"/>
      <c r="F50" s="48"/>
      <c r="G50" s="48"/>
      <c r="H50" s="48"/>
      <c r="I50" s="157"/>
      <c r="J50" s="48"/>
      <c r="K50" s="52"/>
    </row>
    <row r="51" s="1" customFormat="1" ht="17.25" customHeight="1">
      <c r="B51" s="47"/>
      <c r="C51" s="48"/>
      <c r="D51" s="48"/>
      <c r="E51" s="158" t="str">
        <f>E11</f>
        <v>D.1.5 - Plynová zařízení</v>
      </c>
      <c r="F51" s="48"/>
      <c r="G51" s="48"/>
      <c r="H51" s="48"/>
      <c r="I51" s="157"/>
      <c r="J51" s="48"/>
      <c r="K51" s="52"/>
    </row>
    <row r="52" s="1" customFormat="1" ht="6.96" customHeight="1">
      <c r="B52" s="47"/>
      <c r="C52" s="48"/>
      <c r="D52" s="48"/>
      <c r="E52" s="48"/>
      <c r="F52" s="48"/>
      <c r="G52" s="48"/>
      <c r="H52" s="48"/>
      <c r="I52" s="157"/>
      <c r="J52" s="48"/>
      <c r="K52" s="52"/>
    </row>
    <row r="53" s="1" customFormat="1" ht="18" customHeight="1">
      <c r="B53" s="47"/>
      <c r="C53" s="41" t="s">
        <v>23</v>
      </c>
      <c r="D53" s="48"/>
      <c r="E53" s="48"/>
      <c r="F53" s="36" t="str">
        <f>F14</f>
        <v xml:space="preserve">č.parc.: 152,153 k.ú. Nový Bor </v>
      </c>
      <c r="G53" s="48"/>
      <c r="H53" s="48"/>
      <c r="I53" s="159" t="s">
        <v>25</v>
      </c>
      <c r="J53" s="160" t="str">
        <f>IF(J14="","",J14)</f>
        <v>11. 8. 2017</v>
      </c>
      <c r="K53" s="52"/>
    </row>
    <row r="54" s="1" customFormat="1" ht="6.96" customHeight="1">
      <c r="B54" s="47"/>
      <c r="C54" s="48"/>
      <c r="D54" s="48"/>
      <c r="E54" s="48"/>
      <c r="F54" s="48"/>
      <c r="G54" s="48"/>
      <c r="H54" s="48"/>
      <c r="I54" s="157"/>
      <c r="J54" s="48"/>
      <c r="K54" s="52"/>
    </row>
    <row r="55" s="1" customFormat="1">
      <c r="B55" s="47"/>
      <c r="C55" s="41" t="s">
        <v>27</v>
      </c>
      <c r="D55" s="48"/>
      <c r="E55" s="48"/>
      <c r="F55" s="36" t="str">
        <f>E17</f>
        <v>Město Nový Bor náměstí Míru 1, 473 01 Nový Bor</v>
      </c>
      <c r="G55" s="48"/>
      <c r="H55" s="48"/>
      <c r="I55" s="159" t="s">
        <v>35</v>
      </c>
      <c r="J55" s="45" t="str">
        <f>E23</f>
        <v>BKN,spol.s r.o.Vladislavova 29/I,566 01Vysoké Mýto</v>
      </c>
      <c r="K55" s="52"/>
    </row>
    <row r="56" s="1" customFormat="1" ht="14.4" customHeight="1">
      <c r="B56" s="47"/>
      <c r="C56" s="41" t="s">
        <v>33</v>
      </c>
      <c r="D56" s="48"/>
      <c r="E56" s="48"/>
      <c r="F56" s="36" t="str">
        <f>IF(E20="","",E20)</f>
        <v/>
      </c>
      <c r="G56" s="48"/>
      <c r="H56" s="48"/>
      <c r="I56" s="157"/>
      <c r="J56" s="184"/>
      <c r="K56" s="52"/>
    </row>
    <row r="57" s="1" customFormat="1" ht="10.32" customHeight="1">
      <c r="B57" s="47"/>
      <c r="C57" s="48"/>
      <c r="D57" s="48"/>
      <c r="E57" s="48"/>
      <c r="F57" s="48"/>
      <c r="G57" s="48"/>
      <c r="H57" s="48"/>
      <c r="I57" s="157"/>
      <c r="J57" s="48"/>
      <c r="K57" s="52"/>
    </row>
    <row r="58" s="1" customFormat="1" ht="29.28" customHeight="1">
      <c r="B58" s="47"/>
      <c r="C58" s="185" t="s">
        <v>125</v>
      </c>
      <c r="D58" s="172"/>
      <c r="E58" s="172"/>
      <c r="F58" s="172"/>
      <c r="G58" s="172"/>
      <c r="H58" s="172"/>
      <c r="I58" s="186"/>
      <c r="J58" s="187" t="s">
        <v>126</v>
      </c>
      <c r="K58" s="188"/>
    </row>
    <row r="59" s="1" customFormat="1" ht="10.32" customHeight="1">
      <c r="B59" s="47"/>
      <c r="C59" s="48"/>
      <c r="D59" s="48"/>
      <c r="E59" s="48"/>
      <c r="F59" s="48"/>
      <c r="G59" s="48"/>
      <c r="H59" s="48"/>
      <c r="I59" s="157"/>
      <c r="J59" s="48"/>
      <c r="K59" s="52"/>
    </row>
    <row r="60" s="1" customFormat="1" ht="29.28" customHeight="1">
      <c r="B60" s="47"/>
      <c r="C60" s="189" t="s">
        <v>127</v>
      </c>
      <c r="D60" s="48"/>
      <c r="E60" s="48"/>
      <c r="F60" s="48"/>
      <c r="G60" s="48"/>
      <c r="H60" s="48"/>
      <c r="I60" s="157"/>
      <c r="J60" s="168">
        <f>J85</f>
        <v>0</v>
      </c>
      <c r="K60" s="52"/>
      <c r="AU60" s="25" t="s">
        <v>128</v>
      </c>
    </row>
    <row r="61" s="8" customFormat="1" ht="24.96" customHeight="1">
      <c r="B61" s="190"/>
      <c r="C61" s="191"/>
      <c r="D61" s="192" t="s">
        <v>142</v>
      </c>
      <c r="E61" s="193"/>
      <c r="F61" s="193"/>
      <c r="G61" s="193"/>
      <c r="H61" s="193"/>
      <c r="I61" s="194"/>
      <c r="J61" s="195">
        <f>J86</f>
        <v>0</v>
      </c>
      <c r="K61" s="196"/>
    </row>
    <row r="62" s="9" customFormat="1" ht="19.92" customHeight="1">
      <c r="B62" s="197"/>
      <c r="C62" s="198"/>
      <c r="D62" s="199" t="s">
        <v>3814</v>
      </c>
      <c r="E62" s="200"/>
      <c r="F62" s="200"/>
      <c r="G62" s="200"/>
      <c r="H62" s="200"/>
      <c r="I62" s="201"/>
      <c r="J62" s="202">
        <f>J87</f>
        <v>0</v>
      </c>
      <c r="K62" s="203"/>
    </row>
    <row r="63" s="9" customFormat="1" ht="19.92" customHeight="1">
      <c r="B63" s="197"/>
      <c r="C63" s="198"/>
      <c r="D63" s="199" t="s">
        <v>148</v>
      </c>
      <c r="E63" s="200"/>
      <c r="F63" s="200"/>
      <c r="G63" s="200"/>
      <c r="H63" s="200"/>
      <c r="I63" s="201"/>
      <c r="J63" s="202">
        <f>J109</f>
        <v>0</v>
      </c>
      <c r="K63" s="203"/>
    </row>
    <row r="64" s="1" customFormat="1" ht="21.84" customHeight="1">
      <c r="B64" s="47"/>
      <c r="C64" s="48"/>
      <c r="D64" s="48"/>
      <c r="E64" s="48"/>
      <c r="F64" s="48"/>
      <c r="G64" s="48"/>
      <c r="H64" s="48"/>
      <c r="I64" s="157"/>
      <c r="J64" s="48"/>
      <c r="K64" s="52"/>
    </row>
    <row r="65" s="1" customFormat="1" ht="6.96" customHeight="1">
      <c r="B65" s="68"/>
      <c r="C65" s="69"/>
      <c r="D65" s="69"/>
      <c r="E65" s="69"/>
      <c r="F65" s="69"/>
      <c r="G65" s="69"/>
      <c r="H65" s="69"/>
      <c r="I65" s="179"/>
      <c r="J65" s="69"/>
      <c r="K65" s="70"/>
    </row>
    <row r="69" s="1" customFormat="1" ht="6.96" customHeight="1">
      <c r="B69" s="71"/>
      <c r="C69" s="72"/>
      <c r="D69" s="72"/>
      <c r="E69" s="72"/>
      <c r="F69" s="72"/>
      <c r="G69" s="72"/>
      <c r="H69" s="72"/>
      <c r="I69" s="182"/>
      <c r="J69" s="72"/>
      <c r="K69" s="72"/>
      <c r="L69" s="73"/>
    </row>
    <row r="70" s="1" customFormat="1" ht="36.96" customHeight="1">
      <c r="B70" s="47"/>
      <c r="C70" s="74" t="s">
        <v>168</v>
      </c>
      <c r="D70" s="75"/>
      <c r="E70" s="75"/>
      <c r="F70" s="75"/>
      <c r="G70" s="75"/>
      <c r="H70" s="75"/>
      <c r="I70" s="204"/>
      <c r="J70" s="75"/>
      <c r="K70" s="75"/>
      <c r="L70" s="73"/>
    </row>
    <row r="71" s="1" customFormat="1" ht="6.96" customHeight="1">
      <c r="B71" s="47"/>
      <c r="C71" s="75"/>
      <c r="D71" s="75"/>
      <c r="E71" s="75"/>
      <c r="F71" s="75"/>
      <c r="G71" s="75"/>
      <c r="H71" s="75"/>
      <c r="I71" s="204"/>
      <c r="J71" s="75"/>
      <c r="K71" s="75"/>
      <c r="L71" s="73"/>
    </row>
    <row r="72" s="1" customFormat="1" ht="14.4" customHeight="1">
      <c r="B72" s="47"/>
      <c r="C72" s="77" t="s">
        <v>18</v>
      </c>
      <c r="D72" s="75"/>
      <c r="E72" s="75"/>
      <c r="F72" s="75"/>
      <c r="G72" s="75"/>
      <c r="H72" s="75"/>
      <c r="I72" s="204"/>
      <c r="J72" s="75"/>
      <c r="K72" s="75"/>
      <c r="L72" s="73"/>
    </row>
    <row r="73" s="1" customFormat="1" ht="16.5" customHeight="1">
      <c r="B73" s="47"/>
      <c r="C73" s="75"/>
      <c r="D73" s="75"/>
      <c r="E73" s="205" t="str">
        <f>E7</f>
        <v>Rekonstrukce podstávkového domu č.p.106 Nový Bor</v>
      </c>
      <c r="F73" s="77"/>
      <c r="G73" s="77"/>
      <c r="H73" s="77"/>
      <c r="I73" s="204"/>
      <c r="J73" s="75"/>
      <c r="K73" s="75"/>
      <c r="L73" s="73"/>
    </row>
    <row r="74">
      <c r="B74" s="29"/>
      <c r="C74" s="77" t="s">
        <v>120</v>
      </c>
      <c r="D74" s="206"/>
      <c r="E74" s="206"/>
      <c r="F74" s="206"/>
      <c r="G74" s="206"/>
      <c r="H74" s="206"/>
      <c r="I74" s="149"/>
      <c r="J74" s="206"/>
      <c r="K74" s="206"/>
      <c r="L74" s="207"/>
    </row>
    <row r="75" s="1" customFormat="1" ht="16.5" customHeight="1">
      <c r="B75" s="47"/>
      <c r="C75" s="75"/>
      <c r="D75" s="75"/>
      <c r="E75" s="205" t="s">
        <v>121</v>
      </c>
      <c r="F75" s="75"/>
      <c r="G75" s="75"/>
      <c r="H75" s="75"/>
      <c r="I75" s="204"/>
      <c r="J75" s="75"/>
      <c r="K75" s="75"/>
      <c r="L75" s="73"/>
    </row>
    <row r="76" s="1" customFormat="1" ht="14.4" customHeight="1">
      <c r="B76" s="47"/>
      <c r="C76" s="77" t="s">
        <v>122</v>
      </c>
      <c r="D76" s="75"/>
      <c r="E76" s="75"/>
      <c r="F76" s="75"/>
      <c r="G76" s="75"/>
      <c r="H76" s="75"/>
      <c r="I76" s="204"/>
      <c r="J76" s="75"/>
      <c r="K76" s="75"/>
      <c r="L76" s="73"/>
    </row>
    <row r="77" s="1" customFormat="1" ht="17.25" customHeight="1">
      <c r="B77" s="47"/>
      <c r="C77" s="75"/>
      <c r="D77" s="75"/>
      <c r="E77" s="83" t="str">
        <f>E11</f>
        <v>D.1.5 - Plynová zařízení</v>
      </c>
      <c r="F77" s="75"/>
      <c r="G77" s="75"/>
      <c r="H77" s="75"/>
      <c r="I77" s="204"/>
      <c r="J77" s="75"/>
      <c r="K77" s="75"/>
      <c r="L77" s="73"/>
    </row>
    <row r="78" s="1" customFormat="1" ht="6.96" customHeight="1">
      <c r="B78" s="47"/>
      <c r="C78" s="75"/>
      <c r="D78" s="75"/>
      <c r="E78" s="75"/>
      <c r="F78" s="75"/>
      <c r="G78" s="75"/>
      <c r="H78" s="75"/>
      <c r="I78" s="204"/>
      <c r="J78" s="75"/>
      <c r="K78" s="75"/>
      <c r="L78" s="73"/>
    </row>
    <row r="79" s="1" customFormat="1" ht="18" customHeight="1">
      <c r="B79" s="47"/>
      <c r="C79" s="77" t="s">
        <v>23</v>
      </c>
      <c r="D79" s="75"/>
      <c r="E79" s="75"/>
      <c r="F79" s="208" t="str">
        <f>F14</f>
        <v xml:space="preserve">č.parc.: 152,153 k.ú. Nový Bor </v>
      </c>
      <c r="G79" s="75"/>
      <c r="H79" s="75"/>
      <c r="I79" s="209" t="s">
        <v>25</v>
      </c>
      <c r="J79" s="86" t="str">
        <f>IF(J14="","",J14)</f>
        <v>11. 8. 2017</v>
      </c>
      <c r="K79" s="75"/>
      <c r="L79" s="73"/>
    </row>
    <row r="80" s="1" customFormat="1" ht="6.96" customHeight="1">
      <c r="B80" s="47"/>
      <c r="C80" s="75"/>
      <c r="D80" s="75"/>
      <c r="E80" s="75"/>
      <c r="F80" s="75"/>
      <c r="G80" s="75"/>
      <c r="H80" s="75"/>
      <c r="I80" s="204"/>
      <c r="J80" s="75"/>
      <c r="K80" s="75"/>
      <c r="L80" s="73"/>
    </row>
    <row r="81" s="1" customFormat="1">
      <c r="B81" s="47"/>
      <c r="C81" s="77" t="s">
        <v>27</v>
      </c>
      <c r="D81" s="75"/>
      <c r="E81" s="75"/>
      <c r="F81" s="208" t="str">
        <f>E17</f>
        <v>Město Nový Bor náměstí Míru 1, 473 01 Nový Bor</v>
      </c>
      <c r="G81" s="75"/>
      <c r="H81" s="75"/>
      <c r="I81" s="209" t="s">
        <v>35</v>
      </c>
      <c r="J81" s="208" t="str">
        <f>E23</f>
        <v>BKN,spol.s r.o.Vladislavova 29/I,566 01Vysoké Mýto</v>
      </c>
      <c r="K81" s="75"/>
      <c r="L81" s="73"/>
    </row>
    <row r="82" s="1" customFormat="1" ht="14.4" customHeight="1">
      <c r="B82" s="47"/>
      <c r="C82" s="77" t="s">
        <v>33</v>
      </c>
      <c r="D82" s="75"/>
      <c r="E82" s="75"/>
      <c r="F82" s="208" t="str">
        <f>IF(E20="","",E20)</f>
        <v/>
      </c>
      <c r="G82" s="75"/>
      <c r="H82" s="75"/>
      <c r="I82" s="204"/>
      <c r="J82" s="75"/>
      <c r="K82" s="75"/>
      <c r="L82" s="73"/>
    </row>
    <row r="83" s="1" customFormat="1" ht="10.32" customHeight="1">
      <c r="B83" s="47"/>
      <c r="C83" s="75"/>
      <c r="D83" s="75"/>
      <c r="E83" s="75"/>
      <c r="F83" s="75"/>
      <c r="G83" s="75"/>
      <c r="H83" s="75"/>
      <c r="I83" s="204"/>
      <c r="J83" s="75"/>
      <c r="K83" s="75"/>
      <c r="L83" s="73"/>
    </row>
    <row r="84" s="10" customFormat="1" ht="29.28" customHeight="1">
      <c r="B84" s="210"/>
      <c r="C84" s="211" t="s">
        <v>169</v>
      </c>
      <c r="D84" s="212" t="s">
        <v>61</v>
      </c>
      <c r="E84" s="212" t="s">
        <v>57</v>
      </c>
      <c r="F84" s="212" t="s">
        <v>170</v>
      </c>
      <c r="G84" s="212" t="s">
        <v>171</v>
      </c>
      <c r="H84" s="212" t="s">
        <v>172</v>
      </c>
      <c r="I84" s="213" t="s">
        <v>173</v>
      </c>
      <c r="J84" s="212" t="s">
        <v>126</v>
      </c>
      <c r="K84" s="214" t="s">
        <v>174</v>
      </c>
      <c r="L84" s="215"/>
      <c r="M84" s="103" t="s">
        <v>175</v>
      </c>
      <c r="N84" s="104" t="s">
        <v>46</v>
      </c>
      <c r="O84" s="104" t="s">
        <v>176</v>
      </c>
      <c r="P84" s="104" t="s">
        <v>177</v>
      </c>
      <c r="Q84" s="104" t="s">
        <v>178</v>
      </c>
      <c r="R84" s="104" t="s">
        <v>179</v>
      </c>
      <c r="S84" s="104" t="s">
        <v>180</v>
      </c>
      <c r="T84" s="105" t="s">
        <v>181</v>
      </c>
    </row>
    <row r="85" s="1" customFormat="1" ht="29.28" customHeight="1">
      <c r="B85" s="47"/>
      <c r="C85" s="109" t="s">
        <v>127</v>
      </c>
      <c r="D85" s="75"/>
      <c r="E85" s="75"/>
      <c r="F85" s="75"/>
      <c r="G85" s="75"/>
      <c r="H85" s="75"/>
      <c r="I85" s="204"/>
      <c r="J85" s="216">
        <f>BK85</f>
        <v>0</v>
      </c>
      <c r="K85" s="75"/>
      <c r="L85" s="73"/>
      <c r="M85" s="106"/>
      <c r="N85" s="107"/>
      <c r="O85" s="107"/>
      <c r="P85" s="217">
        <f>P86</f>
        <v>0</v>
      </c>
      <c r="Q85" s="107"/>
      <c r="R85" s="217">
        <f>R86</f>
        <v>0.0053750000000000004</v>
      </c>
      <c r="S85" s="107"/>
      <c r="T85" s="218">
        <f>T86</f>
        <v>0.25336999999999998</v>
      </c>
      <c r="AT85" s="25" t="s">
        <v>75</v>
      </c>
      <c r="AU85" s="25" t="s">
        <v>128</v>
      </c>
      <c r="BK85" s="219">
        <f>BK86</f>
        <v>0</v>
      </c>
    </row>
    <row r="86" s="11" customFormat="1" ht="37.44" customHeight="1">
      <c r="B86" s="220"/>
      <c r="C86" s="221"/>
      <c r="D86" s="222" t="s">
        <v>75</v>
      </c>
      <c r="E86" s="223" t="s">
        <v>1658</v>
      </c>
      <c r="F86" s="223" t="s">
        <v>1659</v>
      </c>
      <c r="G86" s="221"/>
      <c r="H86" s="221"/>
      <c r="I86" s="224"/>
      <c r="J86" s="225">
        <f>BK86</f>
        <v>0</v>
      </c>
      <c r="K86" s="221"/>
      <c r="L86" s="226"/>
      <c r="M86" s="227"/>
      <c r="N86" s="228"/>
      <c r="O86" s="228"/>
      <c r="P86" s="229">
        <f>P87+P109</f>
        <v>0</v>
      </c>
      <c r="Q86" s="228"/>
      <c r="R86" s="229">
        <f>R87+R109</f>
        <v>0.0053750000000000004</v>
      </c>
      <c r="S86" s="228"/>
      <c r="T86" s="230">
        <f>T87+T109</f>
        <v>0.25336999999999998</v>
      </c>
      <c r="AR86" s="231" t="s">
        <v>85</v>
      </c>
      <c r="AT86" s="232" t="s">
        <v>75</v>
      </c>
      <c r="AU86" s="232" t="s">
        <v>76</v>
      </c>
      <c r="AY86" s="231" t="s">
        <v>184</v>
      </c>
      <c r="BK86" s="233">
        <f>BK87+BK109</f>
        <v>0</v>
      </c>
    </row>
    <row r="87" s="11" customFormat="1" ht="19.92" customHeight="1">
      <c r="B87" s="220"/>
      <c r="C87" s="221"/>
      <c r="D87" s="222" t="s">
        <v>75</v>
      </c>
      <c r="E87" s="234" t="s">
        <v>3815</v>
      </c>
      <c r="F87" s="234" t="s">
        <v>3816</v>
      </c>
      <c r="G87" s="221"/>
      <c r="H87" s="221"/>
      <c r="I87" s="224"/>
      <c r="J87" s="235">
        <f>BK87</f>
        <v>0</v>
      </c>
      <c r="K87" s="221"/>
      <c r="L87" s="226"/>
      <c r="M87" s="227"/>
      <c r="N87" s="228"/>
      <c r="O87" s="228"/>
      <c r="P87" s="229">
        <f>SUM(P88:P108)</f>
        <v>0</v>
      </c>
      <c r="Q87" s="228"/>
      <c r="R87" s="229">
        <f>SUM(R88:R108)</f>
        <v>0.0053750000000000004</v>
      </c>
      <c r="S87" s="228"/>
      <c r="T87" s="230">
        <f>SUM(T88:T108)</f>
        <v>0.09937</v>
      </c>
      <c r="AR87" s="231" t="s">
        <v>85</v>
      </c>
      <c r="AT87" s="232" t="s">
        <v>75</v>
      </c>
      <c r="AU87" s="232" t="s">
        <v>83</v>
      </c>
      <c r="AY87" s="231" t="s">
        <v>184</v>
      </c>
      <c r="BK87" s="233">
        <f>SUM(BK88:BK108)</f>
        <v>0</v>
      </c>
    </row>
    <row r="88" s="1" customFormat="1" ht="16.5" customHeight="1">
      <c r="B88" s="47"/>
      <c r="C88" s="236" t="s">
        <v>83</v>
      </c>
      <c r="D88" s="236" t="s">
        <v>186</v>
      </c>
      <c r="E88" s="237" t="s">
        <v>3817</v>
      </c>
      <c r="F88" s="238" t="s">
        <v>3818</v>
      </c>
      <c r="G88" s="239" t="s">
        <v>370</v>
      </c>
      <c r="H88" s="240">
        <v>44</v>
      </c>
      <c r="I88" s="241"/>
      <c r="J88" s="242">
        <f>ROUND(I88*H88,2)</f>
        <v>0</v>
      </c>
      <c r="K88" s="238" t="s">
        <v>190</v>
      </c>
      <c r="L88" s="73"/>
      <c r="M88" s="243" t="s">
        <v>21</v>
      </c>
      <c r="N88" s="244" t="s">
        <v>47</v>
      </c>
      <c r="O88" s="48"/>
      <c r="P88" s="245">
        <f>O88*H88</f>
        <v>0</v>
      </c>
      <c r="Q88" s="245">
        <v>0.00011</v>
      </c>
      <c r="R88" s="245">
        <f>Q88*H88</f>
        <v>0.0048400000000000006</v>
      </c>
      <c r="S88" s="245">
        <v>0.00215</v>
      </c>
      <c r="T88" s="246">
        <f>S88*H88</f>
        <v>0.094600000000000004</v>
      </c>
      <c r="AR88" s="25" t="s">
        <v>284</v>
      </c>
      <c r="AT88" s="25" t="s">
        <v>186</v>
      </c>
      <c r="AU88" s="25" t="s">
        <v>85</v>
      </c>
      <c r="AY88" s="25" t="s">
        <v>184</v>
      </c>
      <c r="BE88" s="247">
        <f>IF(N88="základní",J88,0)</f>
        <v>0</v>
      </c>
      <c r="BF88" s="247">
        <f>IF(N88="snížená",J88,0)</f>
        <v>0</v>
      </c>
      <c r="BG88" s="247">
        <f>IF(N88="zákl. přenesená",J88,0)</f>
        <v>0</v>
      </c>
      <c r="BH88" s="247">
        <f>IF(N88="sníž. přenesená",J88,0)</f>
        <v>0</v>
      </c>
      <c r="BI88" s="247">
        <f>IF(N88="nulová",J88,0)</f>
        <v>0</v>
      </c>
      <c r="BJ88" s="25" t="s">
        <v>83</v>
      </c>
      <c r="BK88" s="247">
        <f>ROUND(I88*H88,2)</f>
        <v>0</v>
      </c>
      <c r="BL88" s="25" t="s">
        <v>284</v>
      </c>
      <c r="BM88" s="25" t="s">
        <v>3819</v>
      </c>
    </row>
    <row r="89" s="12" customFormat="1">
      <c r="B89" s="251"/>
      <c r="C89" s="252"/>
      <c r="D89" s="248" t="s">
        <v>195</v>
      </c>
      <c r="E89" s="253" t="s">
        <v>21</v>
      </c>
      <c r="F89" s="254" t="s">
        <v>3820</v>
      </c>
      <c r="G89" s="252"/>
      <c r="H89" s="255">
        <v>44</v>
      </c>
      <c r="I89" s="256"/>
      <c r="J89" s="252"/>
      <c r="K89" s="252"/>
      <c r="L89" s="257"/>
      <c r="M89" s="258"/>
      <c r="N89" s="259"/>
      <c r="O89" s="259"/>
      <c r="P89" s="259"/>
      <c r="Q89" s="259"/>
      <c r="R89" s="259"/>
      <c r="S89" s="259"/>
      <c r="T89" s="260"/>
      <c r="AT89" s="261" t="s">
        <v>195</v>
      </c>
      <c r="AU89" s="261" t="s">
        <v>85</v>
      </c>
      <c r="AV89" s="12" t="s">
        <v>85</v>
      </c>
      <c r="AW89" s="12" t="s">
        <v>39</v>
      </c>
      <c r="AX89" s="12" t="s">
        <v>83</v>
      </c>
      <c r="AY89" s="261" t="s">
        <v>184</v>
      </c>
    </row>
    <row r="90" s="1" customFormat="1" ht="25.5" customHeight="1">
      <c r="B90" s="47"/>
      <c r="C90" s="236" t="s">
        <v>85</v>
      </c>
      <c r="D90" s="236" t="s">
        <v>186</v>
      </c>
      <c r="E90" s="237" t="s">
        <v>3821</v>
      </c>
      <c r="F90" s="238" t="s">
        <v>3822</v>
      </c>
      <c r="G90" s="239" t="s">
        <v>189</v>
      </c>
      <c r="H90" s="240">
        <v>1</v>
      </c>
      <c r="I90" s="241"/>
      <c r="J90" s="242">
        <f>ROUND(I90*H90,2)</f>
        <v>0</v>
      </c>
      <c r="K90" s="238" t="s">
        <v>21</v>
      </c>
      <c r="L90" s="73"/>
      <c r="M90" s="243" t="s">
        <v>21</v>
      </c>
      <c r="N90" s="244" t="s">
        <v>47</v>
      </c>
      <c r="O90" s="48"/>
      <c r="P90" s="245">
        <f>O90*H90</f>
        <v>0</v>
      </c>
      <c r="Q90" s="245">
        <v>0.00025000000000000001</v>
      </c>
      <c r="R90" s="245">
        <f>Q90*H90</f>
        <v>0.00025000000000000001</v>
      </c>
      <c r="S90" s="245">
        <v>0</v>
      </c>
      <c r="T90" s="246">
        <f>S90*H90</f>
        <v>0</v>
      </c>
      <c r="AR90" s="25" t="s">
        <v>284</v>
      </c>
      <c r="AT90" s="25" t="s">
        <v>186</v>
      </c>
      <c r="AU90" s="25" t="s">
        <v>85</v>
      </c>
      <c r="AY90" s="25" t="s">
        <v>184</v>
      </c>
      <c r="BE90" s="247">
        <f>IF(N90="základní",J90,0)</f>
        <v>0</v>
      </c>
      <c r="BF90" s="247">
        <f>IF(N90="snížená",J90,0)</f>
        <v>0</v>
      </c>
      <c r="BG90" s="247">
        <f>IF(N90="zákl. přenesená",J90,0)</f>
        <v>0</v>
      </c>
      <c r="BH90" s="247">
        <f>IF(N90="sníž. přenesená",J90,0)</f>
        <v>0</v>
      </c>
      <c r="BI90" s="247">
        <f>IF(N90="nulová",J90,0)</f>
        <v>0</v>
      </c>
      <c r="BJ90" s="25" t="s">
        <v>83</v>
      </c>
      <c r="BK90" s="247">
        <f>ROUND(I90*H90,2)</f>
        <v>0</v>
      </c>
      <c r="BL90" s="25" t="s">
        <v>284</v>
      </c>
      <c r="BM90" s="25" t="s">
        <v>3823</v>
      </c>
    </row>
    <row r="91" s="12" customFormat="1">
      <c r="B91" s="251"/>
      <c r="C91" s="252"/>
      <c r="D91" s="248" t="s">
        <v>195</v>
      </c>
      <c r="E91" s="253" t="s">
        <v>21</v>
      </c>
      <c r="F91" s="254" t="s">
        <v>3824</v>
      </c>
      <c r="G91" s="252"/>
      <c r="H91" s="255">
        <v>1</v>
      </c>
      <c r="I91" s="256"/>
      <c r="J91" s="252"/>
      <c r="K91" s="252"/>
      <c r="L91" s="257"/>
      <c r="M91" s="258"/>
      <c r="N91" s="259"/>
      <c r="O91" s="259"/>
      <c r="P91" s="259"/>
      <c r="Q91" s="259"/>
      <c r="R91" s="259"/>
      <c r="S91" s="259"/>
      <c r="T91" s="260"/>
      <c r="AT91" s="261" t="s">
        <v>195</v>
      </c>
      <c r="AU91" s="261" t="s">
        <v>85</v>
      </c>
      <c r="AV91" s="12" t="s">
        <v>85</v>
      </c>
      <c r="AW91" s="12" t="s">
        <v>39</v>
      </c>
      <c r="AX91" s="12" t="s">
        <v>83</v>
      </c>
      <c r="AY91" s="261" t="s">
        <v>184</v>
      </c>
    </row>
    <row r="92" s="1" customFormat="1" ht="16.5" customHeight="1">
      <c r="B92" s="47"/>
      <c r="C92" s="236" t="s">
        <v>201</v>
      </c>
      <c r="D92" s="236" t="s">
        <v>186</v>
      </c>
      <c r="E92" s="237" t="s">
        <v>3825</v>
      </c>
      <c r="F92" s="238" t="s">
        <v>2126</v>
      </c>
      <c r="G92" s="239" t="s">
        <v>370</v>
      </c>
      <c r="H92" s="240">
        <v>4.5</v>
      </c>
      <c r="I92" s="241"/>
      <c r="J92" s="242">
        <f>ROUND(I92*H92,2)</f>
        <v>0</v>
      </c>
      <c r="K92" s="238" t="s">
        <v>21</v>
      </c>
      <c r="L92" s="73"/>
      <c r="M92" s="243" t="s">
        <v>21</v>
      </c>
      <c r="N92" s="244" t="s">
        <v>47</v>
      </c>
      <c r="O92" s="48"/>
      <c r="P92" s="245">
        <f>O92*H92</f>
        <v>0</v>
      </c>
      <c r="Q92" s="245">
        <v>3.0000000000000001E-05</v>
      </c>
      <c r="R92" s="245">
        <f>Q92*H92</f>
        <v>0.000135</v>
      </c>
      <c r="S92" s="245">
        <v>0.00106</v>
      </c>
      <c r="T92" s="246">
        <f>S92*H92</f>
        <v>0.0047699999999999999</v>
      </c>
      <c r="AR92" s="25" t="s">
        <v>284</v>
      </c>
      <c r="AT92" s="25" t="s">
        <v>186</v>
      </c>
      <c r="AU92" s="25" t="s">
        <v>85</v>
      </c>
      <c r="AY92" s="25" t="s">
        <v>184</v>
      </c>
      <c r="BE92" s="247">
        <f>IF(N92="základní",J92,0)</f>
        <v>0</v>
      </c>
      <c r="BF92" s="247">
        <f>IF(N92="snížená",J92,0)</f>
        <v>0</v>
      </c>
      <c r="BG92" s="247">
        <f>IF(N92="zákl. přenesená",J92,0)</f>
        <v>0</v>
      </c>
      <c r="BH92" s="247">
        <f>IF(N92="sníž. přenesená",J92,0)</f>
        <v>0</v>
      </c>
      <c r="BI92" s="247">
        <f>IF(N92="nulová",J92,0)</f>
        <v>0</v>
      </c>
      <c r="BJ92" s="25" t="s">
        <v>83</v>
      </c>
      <c r="BK92" s="247">
        <f>ROUND(I92*H92,2)</f>
        <v>0</v>
      </c>
      <c r="BL92" s="25" t="s">
        <v>284</v>
      </c>
      <c r="BM92" s="25" t="s">
        <v>3826</v>
      </c>
    </row>
    <row r="93" s="12" customFormat="1">
      <c r="B93" s="251"/>
      <c r="C93" s="252"/>
      <c r="D93" s="248" t="s">
        <v>195</v>
      </c>
      <c r="E93" s="253" t="s">
        <v>21</v>
      </c>
      <c r="F93" s="254" t="s">
        <v>3827</v>
      </c>
      <c r="G93" s="252"/>
      <c r="H93" s="255">
        <v>4.5</v>
      </c>
      <c r="I93" s="256"/>
      <c r="J93" s="252"/>
      <c r="K93" s="252"/>
      <c r="L93" s="257"/>
      <c r="M93" s="258"/>
      <c r="N93" s="259"/>
      <c r="O93" s="259"/>
      <c r="P93" s="259"/>
      <c r="Q93" s="259"/>
      <c r="R93" s="259"/>
      <c r="S93" s="259"/>
      <c r="T93" s="260"/>
      <c r="AT93" s="261" t="s">
        <v>195</v>
      </c>
      <c r="AU93" s="261" t="s">
        <v>85</v>
      </c>
      <c r="AV93" s="12" t="s">
        <v>85</v>
      </c>
      <c r="AW93" s="12" t="s">
        <v>39</v>
      </c>
      <c r="AX93" s="12" t="s">
        <v>83</v>
      </c>
      <c r="AY93" s="261" t="s">
        <v>184</v>
      </c>
    </row>
    <row r="94" s="1" customFormat="1" ht="25.5" customHeight="1">
      <c r="B94" s="47"/>
      <c r="C94" s="236" t="s">
        <v>191</v>
      </c>
      <c r="D94" s="236" t="s">
        <v>186</v>
      </c>
      <c r="E94" s="237" t="s">
        <v>3828</v>
      </c>
      <c r="F94" s="238" t="s">
        <v>3829</v>
      </c>
      <c r="G94" s="239" t="s">
        <v>189</v>
      </c>
      <c r="H94" s="240">
        <v>1</v>
      </c>
      <c r="I94" s="241"/>
      <c r="J94" s="242">
        <f>ROUND(I94*H94,2)</f>
        <v>0</v>
      </c>
      <c r="K94" s="238" t="s">
        <v>21</v>
      </c>
      <c r="L94" s="73"/>
      <c r="M94" s="243" t="s">
        <v>21</v>
      </c>
      <c r="N94" s="244" t="s">
        <v>47</v>
      </c>
      <c r="O94" s="48"/>
      <c r="P94" s="245">
        <f>O94*H94</f>
        <v>0</v>
      </c>
      <c r="Q94" s="245">
        <v>0.00014999999999999999</v>
      </c>
      <c r="R94" s="245">
        <f>Q94*H94</f>
        <v>0.00014999999999999999</v>
      </c>
      <c r="S94" s="245">
        <v>0</v>
      </c>
      <c r="T94" s="246">
        <f>S94*H94</f>
        <v>0</v>
      </c>
      <c r="AR94" s="25" t="s">
        <v>284</v>
      </c>
      <c r="AT94" s="25" t="s">
        <v>186</v>
      </c>
      <c r="AU94" s="25" t="s">
        <v>85</v>
      </c>
      <c r="AY94" s="25" t="s">
        <v>184</v>
      </c>
      <c r="BE94" s="247">
        <f>IF(N94="základní",J94,0)</f>
        <v>0</v>
      </c>
      <c r="BF94" s="247">
        <f>IF(N94="snížená",J94,0)</f>
        <v>0</v>
      </c>
      <c r="BG94" s="247">
        <f>IF(N94="zákl. přenesená",J94,0)</f>
        <v>0</v>
      </c>
      <c r="BH94" s="247">
        <f>IF(N94="sníž. přenesená",J94,0)</f>
        <v>0</v>
      </c>
      <c r="BI94" s="247">
        <f>IF(N94="nulová",J94,0)</f>
        <v>0</v>
      </c>
      <c r="BJ94" s="25" t="s">
        <v>83</v>
      </c>
      <c r="BK94" s="247">
        <f>ROUND(I94*H94,2)</f>
        <v>0</v>
      </c>
      <c r="BL94" s="25" t="s">
        <v>284</v>
      </c>
      <c r="BM94" s="25" t="s">
        <v>3830</v>
      </c>
    </row>
    <row r="95" s="12" customFormat="1">
      <c r="B95" s="251"/>
      <c r="C95" s="252"/>
      <c r="D95" s="248" t="s">
        <v>195</v>
      </c>
      <c r="E95" s="253" t="s">
        <v>21</v>
      </c>
      <c r="F95" s="254" t="s">
        <v>3824</v>
      </c>
      <c r="G95" s="252"/>
      <c r="H95" s="255">
        <v>1</v>
      </c>
      <c r="I95" s="256"/>
      <c r="J95" s="252"/>
      <c r="K95" s="252"/>
      <c r="L95" s="257"/>
      <c r="M95" s="258"/>
      <c r="N95" s="259"/>
      <c r="O95" s="259"/>
      <c r="P95" s="259"/>
      <c r="Q95" s="259"/>
      <c r="R95" s="259"/>
      <c r="S95" s="259"/>
      <c r="T95" s="260"/>
      <c r="AT95" s="261" t="s">
        <v>195</v>
      </c>
      <c r="AU95" s="261" t="s">
        <v>85</v>
      </c>
      <c r="AV95" s="12" t="s">
        <v>85</v>
      </c>
      <c r="AW95" s="12" t="s">
        <v>39</v>
      </c>
      <c r="AX95" s="12" t="s">
        <v>83</v>
      </c>
      <c r="AY95" s="261" t="s">
        <v>184</v>
      </c>
    </row>
    <row r="96" s="1" customFormat="1" ht="16.5" customHeight="1">
      <c r="B96" s="47"/>
      <c r="C96" s="236" t="s">
        <v>234</v>
      </c>
      <c r="D96" s="236" t="s">
        <v>186</v>
      </c>
      <c r="E96" s="237" t="s">
        <v>3831</v>
      </c>
      <c r="F96" s="238" t="s">
        <v>3832</v>
      </c>
      <c r="G96" s="239" t="s">
        <v>189</v>
      </c>
      <c r="H96" s="240">
        <v>2</v>
      </c>
      <c r="I96" s="241"/>
      <c r="J96" s="242">
        <f>ROUND(I96*H96,2)</f>
        <v>0</v>
      </c>
      <c r="K96" s="238" t="s">
        <v>190</v>
      </c>
      <c r="L96" s="73"/>
      <c r="M96" s="243" t="s">
        <v>21</v>
      </c>
      <c r="N96" s="244" t="s">
        <v>47</v>
      </c>
      <c r="O96" s="48"/>
      <c r="P96" s="245">
        <f>O96*H96</f>
        <v>0</v>
      </c>
      <c r="Q96" s="245">
        <v>0</v>
      </c>
      <c r="R96" s="245">
        <f>Q96*H96</f>
        <v>0</v>
      </c>
      <c r="S96" s="245">
        <v>0</v>
      </c>
      <c r="T96" s="246">
        <f>S96*H96</f>
        <v>0</v>
      </c>
      <c r="AR96" s="25" t="s">
        <v>284</v>
      </c>
      <c r="AT96" s="25" t="s">
        <v>186</v>
      </c>
      <c r="AU96" s="25" t="s">
        <v>85</v>
      </c>
      <c r="AY96" s="25" t="s">
        <v>184</v>
      </c>
      <c r="BE96" s="247">
        <f>IF(N96="základní",J96,0)</f>
        <v>0</v>
      </c>
      <c r="BF96" s="247">
        <f>IF(N96="snížená",J96,0)</f>
        <v>0</v>
      </c>
      <c r="BG96" s="247">
        <f>IF(N96="zákl. přenesená",J96,0)</f>
        <v>0</v>
      </c>
      <c r="BH96" s="247">
        <f>IF(N96="sníž. přenesená",J96,0)</f>
        <v>0</v>
      </c>
      <c r="BI96" s="247">
        <f>IF(N96="nulová",J96,0)</f>
        <v>0</v>
      </c>
      <c r="BJ96" s="25" t="s">
        <v>83</v>
      </c>
      <c r="BK96" s="247">
        <f>ROUND(I96*H96,2)</f>
        <v>0</v>
      </c>
      <c r="BL96" s="25" t="s">
        <v>284</v>
      </c>
      <c r="BM96" s="25" t="s">
        <v>3833</v>
      </c>
    </row>
    <row r="97" s="1" customFormat="1">
      <c r="B97" s="47"/>
      <c r="C97" s="75"/>
      <c r="D97" s="248" t="s">
        <v>193</v>
      </c>
      <c r="E97" s="75"/>
      <c r="F97" s="249" t="s">
        <v>3834</v>
      </c>
      <c r="G97" s="75"/>
      <c r="H97" s="75"/>
      <c r="I97" s="204"/>
      <c r="J97" s="75"/>
      <c r="K97" s="75"/>
      <c r="L97" s="73"/>
      <c r="M97" s="250"/>
      <c r="N97" s="48"/>
      <c r="O97" s="48"/>
      <c r="P97" s="48"/>
      <c r="Q97" s="48"/>
      <c r="R97" s="48"/>
      <c r="S97" s="48"/>
      <c r="T97" s="96"/>
      <c r="AT97" s="25" t="s">
        <v>193</v>
      </c>
      <c r="AU97" s="25" t="s">
        <v>85</v>
      </c>
    </row>
    <row r="98" s="12" customFormat="1">
      <c r="B98" s="251"/>
      <c r="C98" s="252"/>
      <c r="D98" s="248" t="s">
        <v>195</v>
      </c>
      <c r="E98" s="253" t="s">
        <v>21</v>
      </c>
      <c r="F98" s="254" t="s">
        <v>3835</v>
      </c>
      <c r="G98" s="252"/>
      <c r="H98" s="255">
        <v>2</v>
      </c>
      <c r="I98" s="256"/>
      <c r="J98" s="252"/>
      <c r="K98" s="252"/>
      <c r="L98" s="257"/>
      <c r="M98" s="258"/>
      <c r="N98" s="259"/>
      <c r="O98" s="259"/>
      <c r="P98" s="259"/>
      <c r="Q98" s="259"/>
      <c r="R98" s="259"/>
      <c r="S98" s="259"/>
      <c r="T98" s="260"/>
      <c r="AT98" s="261" t="s">
        <v>195</v>
      </c>
      <c r="AU98" s="261" t="s">
        <v>85</v>
      </c>
      <c r="AV98" s="12" t="s">
        <v>85</v>
      </c>
      <c r="AW98" s="12" t="s">
        <v>39</v>
      </c>
      <c r="AX98" s="12" t="s">
        <v>83</v>
      </c>
      <c r="AY98" s="261" t="s">
        <v>184</v>
      </c>
    </row>
    <row r="99" s="1" customFormat="1" ht="16.5" customHeight="1">
      <c r="B99" s="47"/>
      <c r="C99" s="236" t="s">
        <v>238</v>
      </c>
      <c r="D99" s="236" t="s">
        <v>186</v>
      </c>
      <c r="E99" s="237" t="s">
        <v>3836</v>
      </c>
      <c r="F99" s="238" t="s">
        <v>3837</v>
      </c>
      <c r="G99" s="239" t="s">
        <v>370</v>
      </c>
      <c r="H99" s="240">
        <v>27</v>
      </c>
      <c r="I99" s="241"/>
      <c r="J99" s="242">
        <f>ROUND(I99*H99,2)</f>
        <v>0</v>
      </c>
      <c r="K99" s="238" t="s">
        <v>190</v>
      </c>
      <c r="L99" s="73"/>
      <c r="M99" s="243" t="s">
        <v>21</v>
      </c>
      <c r="N99" s="244" t="s">
        <v>47</v>
      </c>
      <c r="O99" s="48"/>
      <c r="P99" s="245">
        <f>O99*H99</f>
        <v>0</v>
      </c>
      <c r="Q99" s="245">
        <v>0</v>
      </c>
      <c r="R99" s="245">
        <f>Q99*H99</f>
        <v>0</v>
      </c>
      <c r="S99" s="245">
        <v>0</v>
      </c>
      <c r="T99" s="246">
        <f>S99*H99</f>
        <v>0</v>
      </c>
      <c r="AR99" s="25" t="s">
        <v>284</v>
      </c>
      <c r="AT99" s="25" t="s">
        <v>186</v>
      </c>
      <c r="AU99" s="25" t="s">
        <v>85</v>
      </c>
      <c r="AY99" s="25" t="s">
        <v>184</v>
      </c>
      <c r="BE99" s="247">
        <f>IF(N99="základní",J99,0)</f>
        <v>0</v>
      </c>
      <c r="BF99" s="247">
        <f>IF(N99="snížená",J99,0)</f>
        <v>0</v>
      </c>
      <c r="BG99" s="247">
        <f>IF(N99="zákl. přenesená",J99,0)</f>
        <v>0</v>
      </c>
      <c r="BH99" s="247">
        <f>IF(N99="sníž. přenesená",J99,0)</f>
        <v>0</v>
      </c>
      <c r="BI99" s="247">
        <f>IF(N99="nulová",J99,0)</f>
        <v>0</v>
      </c>
      <c r="BJ99" s="25" t="s">
        <v>83</v>
      </c>
      <c r="BK99" s="247">
        <f>ROUND(I99*H99,2)</f>
        <v>0</v>
      </c>
      <c r="BL99" s="25" t="s">
        <v>284</v>
      </c>
      <c r="BM99" s="25" t="s">
        <v>3838</v>
      </c>
    </row>
    <row r="100" s="1" customFormat="1">
      <c r="B100" s="47"/>
      <c r="C100" s="75"/>
      <c r="D100" s="248" t="s">
        <v>193</v>
      </c>
      <c r="E100" s="75"/>
      <c r="F100" s="249" t="s">
        <v>3834</v>
      </c>
      <c r="G100" s="75"/>
      <c r="H100" s="75"/>
      <c r="I100" s="204"/>
      <c r="J100" s="75"/>
      <c r="K100" s="75"/>
      <c r="L100" s="73"/>
      <c r="M100" s="250"/>
      <c r="N100" s="48"/>
      <c r="O100" s="48"/>
      <c r="P100" s="48"/>
      <c r="Q100" s="48"/>
      <c r="R100" s="48"/>
      <c r="S100" s="48"/>
      <c r="T100" s="96"/>
      <c r="AT100" s="25" t="s">
        <v>193</v>
      </c>
      <c r="AU100" s="25" t="s">
        <v>85</v>
      </c>
    </row>
    <row r="101" s="12" customFormat="1">
      <c r="B101" s="251"/>
      <c r="C101" s="252"/>
      <c r="D101" s="248" t="s">
        <v>195</v>
      </c>
      <c r="E101" s="253" t="s">
        <v>21</v>
      </c>
      <c r="F101" s="254" t="s">
        <v>3839</v>
      </c>
      <c r="G101" s="252"/>
      <c r="H101" s="255">
        <v>27</v>
      </c>
      <c r="I101" s="256"/>
      <c r="J101" s="252"/>
      <c r="K101" s="252"/>
      <c r="L101" s="257"/>
      <c r="M101" s="258"/>
      <c r="N101" s="259"/>
      <c r="O101" s="259"/>
      <c r="P101" s="259"/>
      <c r="Q101" s="259"/>
      <c r="R101" s="259"/>
      <c r="S101" s="259"/>
      <c r="T101" s="260"/>
      <c r="AT101" s="261" t="s">
        <v>195</v>
      </c>
      <c r="AU101" s="261" t="s">
        <v>85</v>
      </c>
      <c r="AV101" s="12" t="s">
        <v>85</v>
      </c>
      <c r="AW101" s="12" t="s">
        <v>39</v>
      </c>
      <c r="AX101" s="12" t="s">
        <v>83</v>
      </c>
      <c r="AY101" s="261" t="s">
        <v>184</v>
      </c>
    </row>
    <row r="102" s="1" customFormat="1" ht="16.5" customHeight="1">
      <c r="B102" s="47"/>
      <c r="C102" s="236" t="s">
        <v>242</v>
      </c>
      <c r="D102" s="236" t="s">
        <v>186</v>
      </c>
      <c r="E102" s="237" t="s">
        <v>3840</v>
      </c>
      <c r="F102" s="238" t="s">
        <v>3841</v>
      </c>
      <c r="G102" s="239" t="s">
        <v>189</v>
      </c>
      <c r="H102" s="240">
        <v>1</v>
      </c>
      <c r="I102" s="241"/>
      <c r="J102" s="242">
        <f>ROUND(I102*H102,2)</f>
        <v>0</v>
      </c>
      <c r="K102" s="238" t="s">
        <v>190</v>
      </c>
      <c r="L102" s="73"/>
      <c r="M102" s="243" t="s">
        <v>21</v>
      </c>
      <c r="N102" s="244" t="s">
        <v>47</v>
      </c>
      <c r="O102" s="48"/>
      <c r="P102" s="245">
        <f>O102*H102</f>
        <v>0</v>
      </c>
      <c r="Q102" s="245">
        <v>0</v>
      </c>
      <c r="R102" s="245">
        <f>Q102*H102</f>
        <v>0</v>
      </c>
      <c r="S102" s="245">
        <v>0</v>
      </c>
      <c r="T102" s="246">
        <f>S102*H102</f>
        <v>0</v>
      </c>
      <c r="AR102" s="25" t="s">
        <v>284</v>
      </c>
      <c r="AT102" s="25" t="s">
        <v>186</v>
      </c>
      <c r="AU102" s="25" t="s">
        <v>85</v>
      </c>
      <c r="AY102" s="25" t="s">
        <v>184</v>
      </c>
      <c r="BE102" s="247">
        <f>IF(N102="základní",J102,0)</f>
        <v>0</v>
      </c>
      <c r="BF102" s="247">
        <f>IF(N102="snížená",J102,0)</f>
        <v>0</v>
      </c>
      <c r="BG102" s="247">
        <f>IF(N102="zákl. přenesená",J102,0)</f>
        <v>0</v>
      </c>
      <c r="BH102" s="247">
        <f>IF(N102="sníž. přenesená",J102,0)</f>
        <v>0</v>
      </c>
      <c r="BI102" s="247">
        <f>IF(N102="nulová",J102,0)</f>
        <v>0</v>
      </c>
      <c r="BJ102" s="25" t="s">
        <v>83</v>
      </c>
      <c r="BK102" s="247">
        <f>ROUND(I102*H102,2)</f>
        <v>0</v>
      </c>
      <c r="BL102" s="25" t="s">
        <v>284</v>
      </c>
      <c r="BM102" s="25" t="s">
        <v>3842</v>
      </c>
    </row>
    <row r="103" s="1" customFormat="1">
      <c r="B103" s="47"/>
      <c r="C103" s="75"/>
      <c r="D103" s="248" t="s">
        <v>193</v>
      </c>
      <c r="E103" s="75"/>
      <c r="F103" s="249" t="s">
        <v>3834</v>
      </c>
      <c r="G103" s="75"/>
      <c r="H103" s="75"/>
      <c r="I103" s="204"/>
      <c r="J103" s="75"/>
      <c r="K103" s="75"/>
      <c r="L103" s="73"/>
      <c r="M103" s="250"/>
      <c r="N103" s="48"/>
      <c r="O103" s="48"/>
      <c r="P103" s="48"/>
      <c r="Q103" s="48"/>
      <c r="R103" s="48"/>
      <c r="S103" s="48"/>
      <c r="T103" s="96"/>
      <c r="AT103" s="25" t="s">
        <v>193</v>
      </c>
      <c r="AU103" s="25" t="s">
        <v>85</v>
      </c>
    </row>
    <row r="104" s="12" customFormat="1">
      <c r="B104" s="251"/>
      <c r="C104" s="252"/>
      <c r="D104" s="248" t="s">
        <v>195</v>
      </c>
      <c r="E104" s="253" t="s">
        <v>21</v>
      </c>
      <c r="F104" s="254" t="s">
        <v>3843</v>
      </c>
      <c r="G104" s="252"/>
      <c r="H104" s="255">
        <v>1</v>
      </c>
      <c r="I104" s="256"/>
      <c r="J104" s="252"/>
      <c r="K104" s="252"/>
      <c r="L104" s="257"/>
      <c r="M104" s="258"/>
      <c r="N104" s="259"/>
      <c r="O104" s="259"/>
      <c r="P104" s="259"/>
      <c r="Q104" s="259"/>
      <c r="R104" s="259"/>
      <c r="S104" s="259"/>
      <c r="T104" s="260"/>
      <c r="AT104" s="261" t="s">
        <v>195</v>
      </c>
      <c r="AU104" s="261" t="s">
        <v>85</v>
      </c>
      <c r="AV104" s="12" t="s">
        <v>85</v>
      </c>
      <c r="AW104" s="12" t="s">
        <v>39</v>
      </c>
      <c r="AX104" s="12" t="s">
        <v>83</v>
      </c>
      <c r="AY104" s="261" t="s">
        <v>184</v>
      </c>
    </row>
    <row r="105" s="1" customFormat="1" ht="16.5" customHeight="1">
      <c r="B105" s="47"/>
      <c r="C105" s="236" t="s">
        <v>247</v>
      </c>
      <c r="D105" s="236" t="s">
        <v>186</v>
      </c>
      <c r="E105" s="237" t="s">
        <v>3844</v>
      </c>
      <c r="F105" s="238" t="s">
        <v>1272</v>
      </c>
      <c r="G105" s="239" t="s">
        <v>1268</v>
      </c>
      <c r="H105" s="240">
        <v>25</v>
      </c>
      <c r="I105" s="241"/>
      <c r="J105" s="242">
        <f>ROUND(I105*H105,2)</f>
        <v>0</v>
      </c>
      <c r="K105" s="238" t="s">
        <v>21</v>
      </c>
      <c r="L105" s="73"/>
      <c r="M105" s="243" t="s">
        <v>21</v>
      </c>
      <c r="N105" s="244" t="s">
        <v>47</v>
      </c>
      <c r="O105" s="48"/>
      <c r="P105" s="245">
        <f>O105*H105</f>
        <v>0</v>
      </c>
      <c r="Q105" s="245">
        <v>0</v>
      </c>
      <c r="R105" s="245">
        <f>Q105*H105</f>
        <v>0</v>
      </c>
      <c r="S105" s="245">
        <v>0</v>
      </c>
      <c r="T105" s="246">
        <f>S105*H105</f>
        <v>0</v>
      </c>
      <c r="AR105" s="25" t="s">
        <v>191</v>
      </c>
      <c r="AT105" s="25" t="s">
        <v>186</v>
      </c>
      <c r="AU105" s="25" t="s">
        <v>85</v>
      </c>
      <c r="AY105" s="25" t="s">
        <v>184</v>
      </c>
      <c r="BE105" s="247">
        <f>IF(N105="základní",J105,0)</f>
        <v>0</v>
      </c>
      <c r="BF105" s="247">
        <f>IF(N105="snížená",J105,0)</f>
        <v>0</v>
      </c>
      <c r="BG105" s="247">
        <f>IF(N105="zákl. přenesená",J105,0)</f>
        <v>0</v>
      </c>
      <c r="BH105" s="247">
        <f>IF(N105="sníž. přenesená",J105,0)</f>
        <v>0</v>
      </c>
      <c r="BI105" s="247">
        <f>IF(N105="nulová",J105,0)</f>
        <v>0</v>
      </c>
      <c r="BJ105" s="25" t="s">
        <v>83</v>
      </c>
      <c r="BK105" s="247">
        <f>ROUND(I105*H105,2)</f>
        <v>0</v>
      </c>
      <c r="BL105" s="25" t="s">
        <v>191</v>
      </c>
      <c r="BM105" s="25" t="s">
        <v>3845</v>
      </c>
    </row>
    <row r="106" s="1" customFormat="1" ht="25.5" customHeight="1">
      <c r="B106" s="47"/>
      <c r="C106" s="236" t="s">
        <v>251</v>
      </c>
      <c r="D106" s="236" t="s">
        <v>186</v>
      </c>
      <c r="E106" s="237" t="s">
        <v>3846</v>
      </c>
      <c r="F106" s="238" t="s">
        <v>3847</v>
      </c>
      <c r="G106" s="239" t="s">
        <v>293</v>
      </c>
      <c r="H106" s="240">
        <v>0.099000000000000005</v>
      </c>
      <c r="I106" s="241"/>
      <c r="J106" s="242">
        <f>ROUND(I106*H106,2)</f>
        <v>0</v>
      </c>
      <c r="K106" s="238" t="s">
        <v>190</v>
      </c>
      <c r="L106" s="73"/>
      <c r="M106" s="243" t="s">
        <v>21</v>
      </c>
      <c r="N106" s="244" t="s">
        <v>47</v>
      </c>
      <c r="O106" s="48"/>
      <c r="P106" s="245">
        <f>O106*H106</f>
        <v>0</v>
      </c>
      <c r="Q106" s="245">
        <v>0</v>
      </c>
      <c r="R106" s="245">
        <f>Q106*H106</f>
        <v>0</v>
      </c>
      <c r="S106" s="245">
        <v>0</v>
      </c>
      <c r="T106" s="246">
        <f>S106*H106</f>
        <v>0</v>
      </c>
      <c r="AR106" s="25" t="s">
        <v>284</v>
      </c>
      <c r="AT106" s="25" t="s">
        <v>186</v>
      </c>
      <c r="AU106" s="25" t="s">
        <v>85</v>
      </c>
      <c r="AY106" s="25" t="s">
        <v>184</v>
      </c>
      <c r="BE106" s="247">
        <f>IF(N106="základní",J106,0)</f>
        <v>0</v>
      </c>
      <c r="BF106" s="247">
        <f>IF(N106="snížená",J106,0)</f>
        <v>0</v>
      </c>
      <c r="BG106" s="247">
        <f>IF(N106="zákl. přenesená",J106,0)</f>
        <v>0</v>
      </c>
      <c r="BH106" s="247">
        <f>IF(N106="sníž. přenesená",J106,0)</f>
        <v>0</v>
      </c>
      <c r="BI106" s="247">
        <f>IF(N106="nulová",J106,0)</f>
        <v>0</v>
      </c>
      <c r="BJ106" s="25" t="s">
        <v>83</v>
      </c>
      <c r="BK106" s="247">
        <f>ROUND(I106*H106,2)</f>
        <v>0</v>
      </c>
      <c r="BL106" s="25" t="s">
        <v>284</v>
      </c>
      <c r="BM106" s="25" t="s">
        <v>3848</v>
      </c>
    </row>
    <row r="107" s="1" customFormat="1" ht="38.25" customHeight="1">
      <c r="B107" s="47"/>
      <c r="C107" s="236" t="s">
        <v>256</v>
      </c>
      <c r="D107" s="236" t="s">
        <v>186</v>
      </c>
      <c r="E107" s="237" t="s">
        <v>3849</v>
      </c>
      <c r="F107" s="238" t="s">
        <v>3850</v>
      </c>
      <c r="G107" s="239" t="s">
        <v>293</v>
      </c>
      <c r="H107" s="240">
        <v>0.0050000000000000001</v>
      </c>
      <c r="I107" s="241"/>
      <c r="J107" s="242">
        <f>ROUND(I107*H107,2)</f>
        <v>0</v>
      </c>
      <c r="K107" s="238" t="s">
        <v>190</v>
      </c>
      <c r="L107" s="73"/>
      <c r="M107" s="243" t="s">
        <v>21</v>
      </c>
      <c r="N107" s="244" t="s">
        <v>47</v>
      </c>
      <c r="O107" s="48"/>
      <c r="P107" s="245">
        <f>O107*H107</f>
        <v>0</v>
      </c>
      <c r="Q107" s="245">
        <v>0</v>
      </c>
      <c r="R107" s="245">
        <f>Q107*H107</f>
        <v>0</v>
      </c>
      <c r="S107" s="245">
        <v>0</v>
      </c>
      <c r="T107" s="246">
        <f>S107*H107</f>
        <v>0</v>
      </c>
      <c r="AR107" s="25" t="s">
        <v>284</v>
      </c>
      <c r="AT107" s="25" t="s">
        <v>186</v>
      </c>
      <c r="AU107" s="25" t="s">
        <v>85</v>
      </c>
      <c r="AY107" s="25" t="s">
        <v>184</v>
      </c>
      <c r="BE107" s="247">
        <f>IF(N107="základní",J107,0)</f>
        <v>0</v>
      </c>
      <c r="BF107" s="247">
        <f>IF(N107="snížená",J107,0)</f>
        <v>0</v>
      </c>
      <c r="BG107" s="247">
        <f>IF(N107="zákl. přenesená",J107,0)</f>
        <v>0</v>
      </c>
      <c r="BH107" s="247">
        <f>IF(N107="sníž. přenesená",J107,0)</f>
        <v>0</v>
      </c>
      <c r="BI107" s="247">
        <f>IF(N107="nulová",J107,0)</f>
        <v>0</v>
      </c>
      <c r="BJ107" s="25" t="s">
        <v>83</v>
      </c>
      <c r="BK107" s="247">
        <f>ROUND(I107*H107,2)</f>
        <v>0</v>
      </c>
      <c r="BL107" s="25" t="s">
        <v>284</v>
      </c>
      <c r="BM107" s="25" t="s">
        <v>3851</v>
      </c>
    </row>
    <row r="108" s="1" customFormat="1">
      <c r="B108" s="47"/>
      <c r="C108" s="75"/>
      <c r="D108" s="248" t="s">
        <v>193</v>
      </c>
      <c r="E108" s="75"/>
      <c r="F108" s="249" t="s">
        <v>1962</v>
      </c>
      <c r="G108" s="75"/>
      <c r="H108" s="75"/>
      <c r="I108" s="204"/>
      <c r="J108" s="75"/>
      <c r="K108" s="75"/>
      <c r="L108" s="73"/>
      <c r="M108" s="250"/>
      <c r="N108" s="48"/>
      <c r="O108" s="48"/>
      <c r="P108" s="48"/>
      <c r="Q108" s="48"/>
      <c r="R108" s="48"/>
      <c r="S108" s="48"/>
      <c r="T108" s="96"/>
      <c r="AT108" s="25" t="s">
        <v>193</v>
      </c>
      <c r="AU108" s="25" t="s">
        <v>85</v>
      </c>
    </row>
    <row r="109" s="11" customFormat="1" ht="29.88" customHeight="1">
      <c r="B109" s="220"/>
      <c r="C109" s="221"/>
      <c r="D109" s="222" t="s">
        <v>75</v>
      </c>
      <c r="E109" s="234" t="s">
        <v>1991</v>
      </c>
      <c r="F109" s="234" t="s">
        <v>1992</v>
      </c>
      <c r="G109" s="221"/>
      <c r="H109" s="221"/>
      <c r="I109" s="224"/>
      <c r="J109" s="235">
        <f>BK109</f>
        <v>0</v>
      </c>
      <c r="K109" s="221"/>
      <c r="L109" s="226"/>
      <c r="M109" s="227"/>
      <c r="N109" s="228"/>
      <c r="O109" s="228"/>
      <c r="P109" s="229">
        <f>SUM(P110:P116)</f>
        <v>0</v>
      </c>
      <c r="Q109" s="228"/>
      <c r="R109" s="229">
        <f>SUM(R110:R116)</f>
        <v>0</v>
      </c>
      <c r="S109" s="228"/>
      <c r="T109" s="230">
        <f>SUM(T110:T116)</f>
        <v>0.154</v>
      </c>
      <c r="AR109" s="231" t="s">
        <v>85</v>
      </c>
      <c r="AT109" s="232" t="s">
        <v>75</v>
      </c>
      <c r="AU109" s="232" t="s">
        <v>83</v>
      </c>
      <c r="AY109" s="231" t="s">
        <v>184</v>
      </c>
      <c r="BK109" s="233">
        <f>SUM(BK110:BK116)</f>
        <v>0</v>
      </c>
    </row>
    <row r="110" s="1" customFormat="1" ht="25.5" customHeight="1">
      <c r="B110" s="47"/>
      <c r="C110" s="236" t="s">
        <v>260</v>
      </c>
      <c r="D110" s="236" t="s">
        <v>186</v>
      </c>
      <c r="E110" s="237" t="s">
        <v>2083</v>
      </c>
      <c r="F110" s="238" t="s">
        <v>2084</v>
      </c>
      <c r="G110" s="239" t="s">
        <v>293</v>
      </c>
      <c r="H110" s="240">
        <v>0.154</v>
      </c>
      <c r="I110" s="241"/>
      <c r="J110" s="242">
        <f>ROUND(I110*H110,2)</f>
        <v>0</v>
      </c>
      <c r="K110" s="238" t="s">
        <v>190</v>
      </c>
      <c r="L110" s="73"/>
      <c r="M110" s="243" t="s">
        <v>21</v>
      </c>
      <c r="N110" s="244" t="s">
        <v>47</v>
      </c>
      <c r="O110" s="48"/>
      <c r="P110" s="245">
        <f>O110*H110</f>
        <v>0</v>
      </c>
      <c r="Q110" s="245">
        <v>0</v>
      </c>
      <c r="R110" s="245">
        <f>Q110*H110</f>
        <v>0</v>
      </c>
      <c r="S110" s="245">
        <v>0</v>
      </c>
      <c r="T110" s="246">
        <f>S110*H110</f>
        <v>0</v>
      </c>
      <c r="AR110" s="25" t="s">
        <v>284</v>
      </c>
      <c r="AT110" s="25" t="s">
        <v>186</v>
      </c>
      <c r="AU110" s="25" t="s">
        <v>85</v>
      </c>
      <c r="AY110" s="25" t="s">
        <v>184</v>
      </c>
      <c r="BE110" s="247">
        <f>IF(N110="základní",J110,0)</f>
        <v>0</v>
      </c>
      <c r="BF110" s="247">
        <f>IF(N110="snížená",J110,0)</f>
        <v>0</v>
      </c>
      <c r="BG110" s="247">
        <f>IF(N110="zákl. přenesená",J110,0)</f>
        <v>0</v>
      </c>
      <c r="BH110" s="247">
        <f>IF(N110="sníž. přenesená",J110,0)</f>
        <v>0</v>
      </c>
      <c r="BI110" s="247">
        <f>IF(N110="nulová",J110,0)</f>
        <v>0</v>
      </c>
      <c r="BJ110" s="25" t="s">
        <v>83</v>
      </c>
      <c r="BK110" s="247">
        <f>ROUND(I110*H110,2)</f>
        <v>0</v>
      </c>
      <c r="BL110" s="25" t="s">
        <v>284</v>
      </c>
      <c r="BM110" s="25" t="s">
        <v>3852</v>
      </c>
    </row>
    <row r="111" s="1" customFormat="1" ht="16.5" customHeight="1">
      <c r="B111" s="47"/>
      <c r="C111" s="236" t="s">
        <v>264</v>
      </c>
      <c r="D111" s="236" t="s">
        <v>186</v>
      </c>
      <c r="E111" s="237" t="s">
        <v>3853</v>
      </c>
      <c r="F111" s="238" t="s">
        <v>3854</v>
      </c>
      <c r="G111" s="239" t="s">
        <v>1996</v>
      </c>
      <c r="H111" s="240">
        <v>1</v>
      </c>
      <c r="I111" s="241"/>
      <c r="J111" s="242">
        <f>ROUND(I111*H111,2)</f>
        <v>0</v>
      </c>
      <c r="K111" s="238" t="s">
        <v>190</v>
      </c>
      <c r="L111" s="73"/>
      <c r="M111" s="243" t="s">
        <v>21</v>
      </c>
      <c r="N111" s="244" t="s">
        <v>47</v>
      </c>
      <c r="O111" s="48"/>
      <c r="P111" s="245">
        <f>O111*H111</f>
        <v>0</v>
      </c>
      <c r="Q111" s="245">
        <v>0</v>
      </c>
      <c r="R111" s="245">
        <f>Q111*H111</f>
        <v>0</v>
      </c>
      <c r="S111" s="245">
        <v>0.067000000000000004</v>
      </c>
      <c r="T111" s="246">
        <f>S111*H111</f>
        <v>0.067000000000000004</v>
      </c>
      <c r="AR111" s="25" t="s">
        <v>284</v>
      </c>
      <c r="AT111" s="25" t="s">
        <v>186</v>
      </c>
      <c r="AU111" s="25" t="s">
        <v>85</v>
      </c>
      <c r="AY111" s="25" t="s">
        <v>184</v>
      </c>
      <c r="BE111" s="247">
        <f>IF(N111="základní",J111,0)</f>
        <v>0</v>
      </c>
      <c r="BF111" s="247">
        <f>IF(N111="snížená",J111,0)</f>
        <v>0</v>
      </c>
      <c r="BG111" s="247">
        <f>IF(N111="zákl. přenesená",J111,0)</f>
        <v>0</v>
      </c>
      <c r="BH111" s="247">
        <f>IF(N111="sníž. přenesená",J111,0)</f>
        <v>0</v>
      </c>
      <c r="BI111" s="247">
        <f>IF(N111="nulová",J111,0)</f>
        <v>0</v>
      </c>
      <c r="BJ111" s="25" t="s">
        <v>83</v>
      </c>
      <c r="BK111" s="247">
        <f>ROUND(I111*H111,2)</f>
        <v>0</v>
      </c>
      <c r="BL111" s="25" t="s">
        <v>284</v>
      </c>
      <c r="BM111" s="25" t="s">
        <v>3855</v>
      </c>
    </row>
    <row r="112" s="12" customFormat="1">
      <c r="B112" s="251"/>
      <c r="C112" s="252"/>
      <c r="D112" s="248" t="s">
        <v>195</v>
      </c>
      <c r="E112" s="253" t="s">
        <v>21</v>
      </c>
      <c r="F112" s="254" t="s">
        <v>3856</v>
      </c>
      <c r="G112" s="252"/>
      <c r="H112" s="255">
        <v>1</v>
      </c>
      <c r="I112" s="256"/>
      <c r="J112" s="252"/>
      <c r="K112" s="252"/>
      <c r="L112" s="257"/>
      <c r="M112" s="258"/>
      <c r="N112" s="259"/>
      <c r="O112" s="259"/>
      <c r="P112" s="259"/>
      <c r="Q112" s="259"/>
      <c r="R112" s="259"/>
      <c r="S112" s="259"/>
      <c r="T112" s="260"/>
      <c r="AT112" s="261" t="s">
        <v>195</v>
      </c>
      <c r="AU112" s="261" t="s">
        <v>85</v>
      </c>
      <c r="AV112" s="12" t="s">
        <v>85</v>
      </c>
      <c r="AW112" s="12" t="s">
        <v>39</v>
      </c>
      <c r="AX112" s="12" t="s">
        <v>83</v>
      </c>
      <c r="AY112" s="261" t="s">
        <v>184</v>
      </c>
    </row>
    <row r="113" s="1" customFormat="1" ht="25.5" customHeight="1">
      <c r="B113" s="47"/>
      <c r="C113" s="236" t="s">
        <v>268</v>
      </c>
      <c r="D113" s="236" t="s">
        <v>186</v>
      </c>
      <c r="E113" s="237" t="s">
        <v>3857</v>
      </c>
      <c r="F113" s="238" t="s">
        <v>3858</v>
      </c>
      <c r="G113" s="239" t="s">
        <v>1996</v>
      </c>
      <c r="H113" s="240">
        <v>2</v>
      </c>
      <c r="I113" s="241"/>
      <c r="J113" s="242">
        <f>ROUND(I113*H113,2)</f>
        <v>0</v>
      </c>
      <c r="K113" s="238" t="s">
        <v>190</v>
      </c>
      <c r="L113" s="73"/>
      <c r="M113" s="243" t="s">
        <v>21</v>
      </c>
      <c r="N113" s="244" t="s">
        <v>47</v>
      </c>
      <c r="O113" s="48"/>
      <c r="P113" s="245">
        <f>O113*H113</f>
        <v>0</v>
      </c>
      <c r="Q113" s="245">
        <v>0</v>
      </c>
      <c r="R113" s="245">
        <f>Q113*H113</f>
        <v>0</v>
      </c>
      <c r="S113" s="245">
        <v>0.043499999999999997</v>
      </c>
      <c r="T113" s="246">
        <f>S113*H113</f>
        <v>0.086999999999999994</v>
      </c>
      <c r="AR113" s="25" t="s">
        <v>284</v>
      </c>
      <c r="AT113" s="25" t="s">
        <v>186</v>
      </c>
      <c r="AU113" s="25" t="s">
        <v>85</v>
      </c>
      <c r="AY113" s="25" t="s">
        <v>184</v>
      </c>
      <c r="BE113" s="247">
        <f>IF(N113="základní",J113,0)</f>
        <v>0</v>
      </c>
      <c r="BF113" s="247">
        <f>IF(N113="snížená",J113,0)</f>
        <v>0</v>
      </c>
      <c r="BG113" s="247">
        <f>IF(N113="zákl. přenesená",J113,0)</f>
        <v>0</v>
      </c>
      <c r="BH113" s="247">
        <f>IF(N113="sníž. přenesená",J113,0)</f>
        <v>0</v>
      </c>
      <c r="BI113" s="247">
        <f>IF(N113="nulová",J113,0)</f>
        <v>0</v>
      </c>
      <c r="BJ113" s="25" t="s">
        <v>83</v>
      </c>
      <c r="BK113" s="247">
        <f>ROUND(I113*H113,2)</f>
        <v>0</v>
      </c>
      <c r="BL113" s="25" t="s">
        <v>284</v>
      </c>
      <c r="BM113" s="25" t="s">
        <v>3859</v>
      </c>
    </row>
    <row r="114" s="12" customFormat="1">
      <c r="B114" s="251"/>
      <c r="C114" s="252"/>
      <c r="D114" s="248" t="s">
        <v>195</v>
      </c>
      <c r="E114" s="253" t="s">
        <v>21</v>
      </c>
      <c r="F114" s="254" t="s">
        <v>3860</v>
      </c>
      <c r="G114" s="252"/>
      <c r="H114" s="255">
        <v>1</v>
      </c>
      <c r="I114" s="256"/>
      <c r="J114" s="252"/>
      <c r="K114" s="252"/>
      <c r="L114" s="257"/>
      <c r="M114" s="258"/>
      <c r="N114" s="259"/>
      <c r="O114" s="259"/>
      <c r="P114" s="259"/>
      <c r="Q114" s="259"/>
      <c r="R114" s="259"/>
      <c r="S114" s="259"/>
      <c r="T114" s="260"/>
      <c r="AT114" s="261" t="s">
        <v>195</v>
      </c>
      <c r="AU114" s="261" t="s">
        <v>85</v>
      </c>
      <c r="AV114" s="12" t="s">
        <v>85</v>
      </c>
      <c r="AW114" s="12" t="s">
        <v>39</v>
      </c>
      <c r="AX114" s="12" t="s">
        <v>76</v>
      </c>
      <c r="AY114" s="261" t="s">
        <v>184</v>
      </c>
    </row>
    <row r="115" s="12" customFormat="1">
      <c r="B115" s="251"/>
      <c r="C115" s="252"/>
      <c r="D115" s="248" t="s">
        <v>195</v>
      </c>
      <c r="E115" s="253" t="s">
        <v>21</v>
      </c>
      <c r="F115" s="254" t="s">
        <v>3861</v>
      </c>
      <c r="G115" s="252"/>
      <c r="H115" s="255">
        <v>1</v>
      </c>
      <c r="I115" s="256"/>
      <c r="J115" s="252"/>
      <c r="K115" s="252"/>
      <c r="L115" s="257"/>
      <c r="M115" s="258"/>
      <c r="N115" s="259"/>
      <c r="O115" s="259"/>
      <c r="P115" s="259"/>
      <c r="Q115" s="259"/>
      <c r="R115" s="259"/>
      <c r="S115" s="259"/>
      <c r="T115" s="260"/>
      <c r="AT115" s="261" t="s">
        <v>195</v>
      </c>
      <c r="AU115" s="261" t="s">
        <v>85</v>
      </c>
      <c r="AV115" s="12" t="s">
        <v>85</v>
      </c>
      <c r="AW115" s="12" t="s">
        <v>39</v>
      </c>
      <c r="AX115" s="12" t="s">
        <v>76</v>
      </c>
      <c r="AY115" s="261" t="s">
        <v>184</v>
      </c>
    </row>
    <row r="116" s="14" customFormat="1">
      <c r="B116" s="272"/>
      <c r="C116" s="273"/>
      <c r="D116" s="248" t="s">
        <v>195</v>
      </c>
      <c r="E116" s="274" t="s">
        <v>21</v>
      </c>
      <c r="F116" s="275" t="s">
        <v>211</v>
      </c>
      <c r="G116" s="273"/>
      <c r="H116" s="276">
        <v>2</v>
      </c>
      <c r="I116" s="277"/>
      <c r="J116" s="273"/>
      <c r="K116" s="273"/>
      <c r="L116" s="278"/>
      <c r="M116" s="307"/>
      <c r="N116" s="308"/>
      <c r="O116" s="308"/>
      <c r="P116" s="308"/>
      <c r="Q116" s="308"/>
      <c r="R116" s="308"/>
      <c r="S116" s="308"/>
      <c r="T116" s="309"/>
      <c r="AT116" s="282" t="s">
        <v>195</v>
      </c>
      <c r="AU116" s="282" t="s">
        <v>85</v>
      </c>
      <c r="AV116" s="14" t="s">
        <v>191</v>
      </c>
      <c r="AW116" s="14" t="s">
        <v>39</v>
      </c>
      <c r="AX116" s="14" t="s">
        <v>83</v>
      </c>
      <c r="AY116" s="282" t="s">
        <v>184</v>
      </c>
    </row>
    <row r="117" s="1" customFormat="1" ht="6.96" customHeight="1">
      <c r="B117" s="68"/>
      <c r="C117" s="69"/>
      <c r="D117" s="69"/>
      <c r="E117" s="69"/>
      <c r="F117" s="69"/>
      <c r="G117" s="69"/>
      <c r="H117" s="69"/>
      <c r="I117" s="179"/>
      <c r="J117" s="69"/>
      <c r="K117" s="69"/>
      <c r="L117" s="73"/>
    </row>
  </sheetData>
  <sheetProtection sheet="1" autoFilter="0" formatColumns="0" formatRows="0" objects="1" scenarios="1" spinCount="100000" saltValue="D15mpPom07YEM3IpzbDE/M5CS3arBqo4mvt1b1mOKJNAT2bW3+xkaiFXYs9Gk20EnhMswV1ny2ZrGon5eTJgmw==" hashValue="sV90DbZOM/jz3uIY4reCLnfducSuSbzp7PEx3KvGNGszDOnnBNZ27ziSQT7zYLYFHI4NL3k3lwtlk3TGCn08kA==" algorithmName="SHA-512" password="CC35"/>
  <autoFilter ref="C84:K116"/>
  <mergeCells count="13">
    <mergeCell ref="E7:H7"/>
    <mergeCell ref="E9:H9"/>
    <mergeCell ref="E11:H11"/>
    <mergeCell ref="E26:H26"/>
    <mergeCell ref="E47:H47"/>
    <mergeCell ref="E49:H49"/>
    <mergeCell ref="E51:H51"/>
    <mergeCell ref="J55:J56"/>
    <mergeCell ref="E73:H73"/>
    <mergeCell ref="E75:H75"/>
    <mergeCell ref="E77:H77"/>
    <mergeCell ref="G1:H1"/>
    <mergeCell ref="L2:V2"/>
  </mergeCells>
  <hyperlinks>
    <hyperlink ref="F1:G1" location="C2" display="1) Krycí list soupisu"/>
    <hyperlink ref="G1:H1" location="C58" display="2) Rekapitulace"/>
    <hyperlink ref="J1" location="C8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114</v>
      </c>
      <c r="G1" s="152" t="s">
        <v>115</v>
      </c>
      <c r="H1" s="152"/>
      <c r="I1" s="153"/>
      <c r="J1" s="152" t="s">
        <v>116</v>
      </c>
      <c r="K1" s="151" t="s">
        <v>117</v>
      </c>
      <c r="L1" s="152" t="s">
        <v>118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97</v>
      </c>
    </row>
    <row r="3" ht="6.96" customHeight="1">
      <c r="B3" s="26"/>
      <c r="C3" s="27"/>
      <c r="D3" s="27"/>
      <c r="E3" s="27"/>
      <c r="F3" s="27"/>
      <c r="G3" s="27"/>
      <c r="H3" s="27"/>
      <c r="I3" s="154"/>
      <c r="J3" s="27"/>
      <c r="K3" s="28"/>
      <c r="AT3" s="25" t="s">
        <v>85</v>
      </c>
    </row>
    <row r="4" ht="36.96" customHeight="1">
      <c r="B4" s="29"/>
      <c r="C4" s="30"/>
      <c r="D4" s="31" t="s">
        <v>119</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Rekonstrukce podstávkového domu č.p.106 Nový Bor</v>
      </c>
      <c r="F7" s="41"/>
      <c r="G7" s="41"/>
      <c r="H7" s="41"/>
      <c r="I7" s="155"/>
      <c r="J7" s="30"/>
      <c r="K7" s="32"/>
    </row>
    <row r="8">
      <c r="B8" s="29"/>
      <c r="C8" s="30"/>
      <c r="D8" s="41" t="s">
        <v>120</v>
      </c>
      <c r="E8" s="30"/>
      <c r="F8" s="30"/>
      <c r="G8" s="30"/>
      <c r="H8" s="30"/>
      <c r="I8" s="155"/>
      <c r="J8" s="30"/>
      <c r="K8" s="32"/>
    </row>
    <row r="9" s="1" customFormat="1" ht="16.5" customHeight="1">
      <c r="B9" s="47"/>
      <c r="C9" s="48"/>
      <c r="D9" s="48"/>
      <c r="E9" s="156" t="s">
        <v>121</v>
      </c>
      <c r="F9" s="48"/>
      <c r="G9" s="48"/>
      <c r="H9" s="48"/>
      <c r="I9" s="157"/>
      <c r="J9" s="48"/>
      <c r="K9" s="52"/>
    </row>
    <row r="10" s="1" customFormat="1">
      <c r="B10" s="47"/>
      <c r="C10" s="48"/>
      <c r="D10" s="41" t="s">
        <v>122</v>
      </c>
      <c r="E10" s="48"/>
      <c r="F10" s="48"/>
      <c r="G10" s="48"/>
      <c r="H10" s="48"/>
      <c r="I10" s="157"/>
      <c r="J10" s="48"/>
      <c r="K10" s="52"/>
    </row>
    <row r="11" s="1" customFormat="1" ht="36.96" customHeight="1">
      <c r="B11" s="47"/>
      <c r="C11" s="48"/>
      <c r="D11" s="48"/>
      <c r="E11" s="158" t="s">
        <v>3862</v>
      </c>
      <c r="F11" s="48"/>
      <c r="G11" s="48"/>
      <c r="H11" s="48"/>
      <c r="I11" s="157"/>
      <c r="J11" s="48"/>
      <c r="K11" s="52"/>
    </row>
    <row r="12" s="1" customFormat="1">
      <c r="B12" s="47"/>
      <c r="C12" s="48"/>
      <c r="D12" s="48"/>
      <c r="E12" s="48"/>
      <c r="F12" s="48"/>
      <c r="G12" s="48"/>
      <c r="H12" s="48"/>
      <c r="I12" s="157"/>
      <c r="J12" s="48"/>
      <c r="K12" s="52"/>
    </row>
    <row r="13" s="1" customFormat="1" ht="14.4" customHeight="1">
      <c r="B13" s="47"/>
      <c r="C13" s="48"/>
      <c r="D13" s="41" t="s">
        <v>20</v>
      </c>
      <c r="E13" s="48"/>
      <c r="F13" s="36" t="s">
        <v>91</v>
      </c>
      <c r="G13" s="48"/>
      <c r="H13" s="48"/>
      <c r="I13" s="159" t="s">
        <v>22</v>
      </c>
      <c r="J13" s="36" t="s">
        <v>21</v>
      </c>
      <c r="K13" s="52"/>
    </row>
    <row r="14" s="1" customFormat="1" ht="14.4" customHeight="1">
      <c r="B14" s="47"/>
      <c r="C14" s="48"/>
      <c r="D14" s="41" t="s">
        <v>23</v>
      </c>
      <c r="E14" s="48"/>
      <c r="F14" s="36" t="s">
        <v>24</v>
      </c>
      <c r="G14" s="48"/>
      <c r="H14" s="48"/>
      <c r="I14" s="159" t="s">
        <v>25</v>
      </c>
      <c r="J14" s="160" t="str">
        <f>'Rekapitulace stavby'!AN8</f>
        <v>11. 8. 2017</v>
      </c>
      <c r="K14" s="52"/>
    </row>
    <row r="15" s="1" customFormat="1" ht="10.8" customHeight="1">
      <c r="B15" s="47"/>
      <c r="C15" s="48"/>
      <c r="D15" s="48"/>
      <c r="E15" s="48"/>
      <c r="F15" s="48"/>
      <c r="G15" s="48"/>
      <c r="H15" s="48"/>
      <c r="I15" s="157"/>
      <c r="J15" s="48"/>
      <c r="K15" s="52"/>
    </row>
    <row r="16" s="1" customFormat="1" ht="14.4" customHeight="1">
      <c r="B16" s="47"/>
      <c r="C16" s="48"/>
      <c r="D16" s="41" t="s">
        <v>27</v>
      </c>
      <c r="E16" s="48"/>
      <c r="F16" s="48"/>
      <c r="G16" s="48"/>
      <c r="H16" s="48"/>
      <c r="I16" s="159" t="s">
        <v>28</v>
      </c>
      <c r="J16" s="36" t="s">
        <v>29</v>
      </c>
      <c r="K16" s="52"/>
    </row>
    <row r="17" s="1" customFormat="1" ht="18" customHeight="1">
      <c r="B17" s="47"/>
      <c r="C17" s="48"/>
      <c r="D17" s="48"/>
      <c r="E17" s="36" t="s">
        <v>30</v>
      </c>
      <c r="F17" s="48"/>
      <c r="G17" s="48"/>
      <c r="H17" s="48"/>
      <c r="I17" s="159" t="s">
        <v>31</v>
      </c>
      <c r="J17" s="36" t="s">
        <v>32</v>
      </c>
      <c r="K17" s="52"/>
    </row>
    <row r="18" s="1" customFormat="1" ht="6.96" customHeight="1">
      <c r="B18" s="47"/>
      <c r="C18" s="48"/>
      <c r="D18" s="48"/>
      <c r="E18" s="48"/>
      <c r="F18" s="48"/>
      <c r="G18" s="48"/>
      <c r="H18" s="48"/>
      <c r="I18" s="157"/>
      <c r="J18" s="48"/>
      <c r="K18" s="52"/>
    </row>
    <row r="19" s="1" customFormat="1" ht="14.4" customHeight="1">
      <c r="B19" s="47"/>
      <c r="C19" s="48"/>
      <c r="D19" s="41" t="s">
        <v>33</v>
      </c>
      <c r="E19" s="48"/>
      <c r="F19" s="48"/>
      <c r="G19" s="48"/>
      <c r="H19" s="48"/>
      <c r="I19" s="159" t="s">
        <v>28</v>
      </c>
      <c r="J19" s="36" t="str">
        <f>IF('Rekapitulace stavby'!AN13="Vyplň údaj","",IF('Rekapitulace stavby'!AN13="","",'Rekapitulace stavby'!AN13))</f>
        <v/>
      </c>
      <c r="K19" s="52"/>
    </row>
    <row r="20"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1" customFormat="1" ht="6.96" customHeight="1">
      <c r="B21" s="47"/>
      <c r="C21" s="48"/>
      <c r="D21" s="48"/>
      <c r="E21" s="48"/>
      <c r="F21" s="48"/>
      <c r="G21" s="48"/>
      <c r="H21" s="48"/>
      <c r="I21" s="157"/>
      <c r="J21" s="48"/>
      <c r="K21" s="52"/>
    </row>
    <row r="22" s="1" customFormat="1" ht="14.4" customHeight="1">
      <c r="B22" s="47"/>
      <c r="C22" s="48"/>
      <c r="D22" s="41" t="s">
        <v>35</v>
      </c>
      <c r="E22" s="48"/>
      <c r="F22" s="48"/>
      <c r="G22" s="48"/>
      <c r="H22" s="48"/>
      <c r="I22" s="159" t="s">
        <v>28</v>
      </c>
      <c r="J22" s="36" t="s">
        <v>36</v>
      </c>
      <c r="K22" s="52"/>
    </row>
    <row r="23" s="1" customFormat="1" ht="18" customHeight="1">
      <c r="B23" s="47"/>
      <c r="C23" s="48"/>
      <c r="D23" s="48"/>
      <c r="E23" s="36" t="s">
        <v>37</v>
      </c>
      <c r="F23" s="48"/>
      <c r="G23" s="48"/>
      <c r="H23" s="48"/>
      <c r="I23" s="159" t="s">
        <v>31</v>
      </c>
      <c r="J23" s="36" t="s">
        <v>38</v>
      </c>
      <c r="K23" s="52"/>
    </row>
    <row r="24" s="1" customFormat="1" ht="6.96" customHeight="1">
      <c r="B24" s="47"/>
      <c r="C24" s="48"/>
      <c r="D24" s="48"/>
      <c r="E24" s="48"/>
      <c r="F24" s="48"/>
      <c r="G24" s="48"/>
      <c r="H24" s="48"/>
      <c r="I24" s="157"/>
      <c r="J24" s="48"/>
      <c r="K24" s="52"/>
    </row>
    <row r="25" s="1" customFormat="1" ht="14.4" customHeight="1">
      <c r="B25" s="47"/>
      <c r="C25" s="48"/>
      <c r="D25" s="41" t="s">
        <v>40</v>
      </c>
      <c r="E25" s="48"/>
      <c r="F25" s="48"/>
      <c r="G25" s="48"/>
      <c r="H25" s="48"/>
      <c r="I25" s="157"/>
      <c r="J25" s="48"/>
      <c r="K25" s="52"/>
    </row>
    <row r="26" s="7" customFormat="1" ht="16.5" customHeight="1">
      <c r="B26" s="161"/>
      <c r="C26" s="162"/>
      <c r="D26" s="162"/>
      <c r="E26" s="45" t="s">
        <v>21</v>
      </c>
      <c r="F26" s="45"/>
      <c r="G26" s="45"/>
      <c r="H26" s="45"/>
      <c r="I26" s="163"/>
      <c r="J26" s="162"/>
      <c r="K26" s="164"/>
    </row>
    <row r="27" s="1" customFormat="1" ht="6.96" customHeight="1">
      <c r="B27" s="47"/>
      <c r="C27" s="48"/>
      <c r="D27" s="48"/>
      <c r="E27" s="48"/>
      <c r="F27" s="48"/>
      <c r="G27" s="48"/>
      <c r="H27" s="48"/>
      <c r="I27" s="157"/>
      <c r="J27" s="48"/>
      <c r="K27" s="52"/>
    </row>
    <row r="28" s="1" customFormat="1" ht="6.96" customHeight="1">
      <c r="B28" s="47"/>
      <c r="C28" s="48"/>
      <c r="D28" s="107"/>
      <c r="E28" s="107"/>
      <c r="F28" s="107"/>
      <c r="G28" s="107"/>
      <c r="H28" s="107"/>
      <c r="I28" s="165"/>
      <c r="J28" s="107"/>
      <c r="K28" s="166"/>
    </row>
    <row r="29" s="1" customFormat="1" ht="25.44" customHeight="1">
      <c r="B29" s="47"/>
      <c r="C29" s="48"/>
      <c r="D29" s="167" t="s">
        <v>42</v>
      </c>
      <c r="E29" s="48"/>
      <c r="F29" s="48"/>
      <c r="G29" s="48"/>
      <c r="H29" s="48"/>
      <c r="I29" s="157"/>
      <c r="J29" s="168">
        <f>ROUND(J86,2)</f>
        <v>0</v>
      </c>
      <c r="K29" s="52"/>
    </row>
    <row r="30" s="1" customFormat="1" ht="6.96" customHeight="1">
      <c r="B30" s="47"/>
      <c r="C30" s="48"/>
      <c r="D30" s="107"/>
      <c r="E30" s="107"/>
      <c r="F30" s="107"/>
      <c r="G30" s="107"/>
      <c r="H30" s="107"/>
      <c r="I30" s="165"/>
      <c r="J30" s="107"/>
      <c r="K30" s="166"/>
    </row>
    <row r="31" s="1" customFormat="1" ht="14.4" customHeight="1">
      <c r="B31" s="47"/>
      <c r="C31" s="48"/>
      <c r="D31" s="48"/>
      <c r="E31" s="48"/>
      <c r="F31" s="53" t="s">
        <v>44</v>
      </c>
      <c r="G31" s="48"/>
      <c r="H31" s="48"/>
      <c r="I31" s="169" t="s">
        <v>43</v>
      </c>
      <c r="J31" s="53" t="s">
        <v>45</v>
      </c>
      <c r="K31" s="52"/>
    </row>
    <row r="32" s="1" customFormat="1" ht="14.4" customHeight="1">
      <c r="B32" s="47"/>
      <c r="C32" s="48"/>
      <c r="D32" s="56" t="s">
        <v>46</v>
      </c>
      <c r="E32" s="56" t="s">
        <v>47</v>
      </c>
      <c r="F32" s="170">
        <f>ROUND(SUM(BE86:BE140), 2)</f>
        <v>0</v>
      </c>
      <c r="G32" s="48"/>
      <c r="H32" s="48"/>
      <c r="I32" s="171">
        <v>0.20999999999999999</v>
      </c>
      <c r="J32" s="170">
        <f>ROUND(ROUND((SUM(BE86:BE140)), 2)*I32, 2)</f>
        <v>0</v>
      </c>
      <c r="K32" s="52"/>
    </row>
    <row r="33" s="1" customFormat="1" ht="14.4" customHeight="1">
      <c r="B33" s="47"/>
      <c r="C33" s="48"/>
      <c r="D33" s="48"/>
      <c r="E33" s="56" t="s">
        <v>48</v>
      </c>
      <c r="F33" s="170">
        <f>ROUND(SUM(BF86:BF140), 2)</f>
        <v>0</v>
      </c>
      <c r="G33" s="48"/>
      <c r="H33" s="48"/>
      <c r="I33" s="171">
        <v>0.14999999999999999</v>
      </c>
      <c r="J33" s="170">
        <f>ROUND(ROUND((SUM(BF86:BF140)), 2)*I33, 2)</f>
        <v>0</v>
      </c>
      <c r="K33" s="52"/>
    </row>
    <row r="34" hidden="1" s="1" customFormat="1" ht="14.4" customHeight="1">
      <c r="B34" s="47"/>
      <c r="C34" s="48"/>
      <c r="D34" s="48"/>
      <c r="E34" s="56" t="s">
        <v>49</v>
      </c>
      <c r="F34" s="170">
        <f>ROUND(SUM(BG86:BG140), 2)</f>
        <v>0</v>
      </c>
      <c r="G34" s="48"/>
      <c r="H34" s="48"/>
      <c r="I34" s="171">
        <v>0.20999999999999999</v>
      </c>
      <c r="J34" s="170">
        <v>0</v>
      </c>
      <c r="K34" s="52"/>
    </row>
    <row r="35" hidden="1" s="1" customFormat="1" ht="14.4" customHeight="1">
      <c r="B35" s="47"/>
      <c r="C35" s="48"/>
      <c r="D35" s="48"/>
      <c r="E35" s="56" t="s">
        <v>50</v>
      </c>
      <c r="F35" s="170">
        <f>ROUND(SUM(BH86:BH140), 2)</f>
        <v>0</v>
      </c>
      <c r="G35" s="48"/>
      <c r="H35" s="48"/>
      <c r="I35" s="171">
        <v>0.14999999999999999</v>
      </c>
      <c r="J35" s="170">
        <v>0</v>
      </c>
      <c r="K35" s="52"/>
    </row>
    <row r="36" hidden="1" s="1" customFormat="1" ht="14.4" customHeight="1">
      <c r="B36" s="47"/>
      <c r="C36" s="48"/>
      <c r="D36" s="48"/>
      <c r="E36" s="56" t="s">
        <v>51</v>
      </c>
      <c r="F36" s="170">
        <f>ROUND(SUM(BI86:BI140), 2)</f>
        <v>0</v>
      </c>
      <c r="G36" s="48"/>
      <c r="H36" s="48"/>
      <c r="I36" s="171">
        <v>0</v>
      </c>
      <c r="J36" s="170">
        <v>0</v>
      </c>
      <c r="K36" s="52"/>
    </row>
    <row r="37" s="1" customFormat="1" ht="6.96" customHeight="1">
      <c r="B37" s="47"/>
      <c r="C37" s="48"/>
      <c r="D37" s="48"/>
      <c r="E37" s="48"/>
      <c r="F37" s="48"/>
      <c r="G37" s="48"/>
      <c r="H37" s="48"/>
      <c r="I37" s="157"/>
      <c r="J37" s="48"/>
      <c r="K37" s="52"/>
    </row>
    <row r="38" s="1" customFormat="1" ht="25.44" customHeight="1">
      <c r="B38" s="47"/>
      <c r="C38" s="172"/>
      <c r="D38" s="173" t="s">
        <v>52</v>
      </c>
      <c r="E38" s="99"/>
      <c r="F38" s="99"/>
      <c r="G38" s="174" t="s">
        <v>53</v>
      </c>
      <c r="H38" s="175" t="s">
        <v>54</v>
      </c>
      <c r="I38" s="176"/>
      <c r="J38" s="177">
        <f>SUM(J29:J36)</f>
        <v>0</v>
      </c>
      <c r="K38" s="178"/>
    </row>
    <row r="39" s="1" customFormat="1" ht="14.4" customHeight="1">
      <c r="B39" s="68"/>
      <c r="C39" s="69"/>
      <c r="D39" s="69"/>
      <c r="E39" s="69"/>
      <c r="F39" s="69"/>
      <c r="G39" s="69"/>
      <c r="H39" s="69"/>
      <c r="I39" s="179"/>
      <c r="J39" s="69"/>
      <c r="K39" s="70"/>
    </row>
    <row r="43" s="1" customFormat="1" ht="6.96" customHeight="1">
      <c r="B43" s="180"/>
      <c r="C43" s="181"/>
      <c r="D43" s="181"/>
      <c r="E43" s="181"/>
      <c r="F43" s="181"/>
      <c r="G43" s="181"/>
      <c r="H43" s="181"/>
      <c r="I43" s="182"/>
      <c r="J43" s="181"/>
      <c r="K43" s="183"/>
    </row>
    <row r="44" s="1" customFormat="1" ht="36.96" customHeight="1">
      <c r="B44" s="47"/>
      <c r="C44" s="31" t="s">
        <v>124</v>
      </c>
      <c r="D44" s="48"/>
      <c r="E44" s="48"/>
      <c r="F44" s="48"/>
      <c r="G44" s="48"/>
      <c r="H44" s="48"/>
      <c r="I44" s="157"/>
      <c r="J44" s="48"/>
      <c r="K44" s="52"/>
    </row>
    <row r="45" s="1" customFormat="1" ht="6.96" customHeight="1">
      <c r="B45" s="47"/>
      <c r="C45" s="48"/>
      <c r="D45" s="48"/>
      <c r="E45" s="48"/>
      <c r="F45" s="48"/>
      <c r="G45" s="48"/>
      <c r="H45" s="48"/>
      <c r="I45" s="157"/>
      <c r="J45" s="48"/>
      <c r="K45" s="52"/>
    </row>
    <row r="46" s="1" customFormat="1" ht="14.4" customHeight="1">
      <c r="B46" s="47"/>
      <c r="C46" s="41" t="s">
        <v>18</v>
      </c>
      <c r="D46" s="48"/>
      <c r="E46" s="48"/>
      <c r="F46" s="48"/>
      <c r="G46" s="48"/>
      <c r="H46" s="48"/>
      <c r="I46" s="157"/>
      <c r="J46" s="48"/>
      <c r="K46" s="52"/>
    </row>
    <row r="47" s="1" customFormat="1" ht="16.5" customHeight="1">
      <c r="B47" s="47"/>
      <c r="C47" s="48"/>
      <c r="D47" s="48"/>
      <c r="E47" s="156" t="str">
        <f>E7</f>
        <v>Rekonstrukce podstávkového domu č.p.106 Nový Bor</v>
      </c>
      <c r="F47" s="41"/>
      <c r="G47" s="41"/>
      <c r="H47" s="41"/>
      <c r="I47" s="157"/>
      <c r="J47" s="48"/>
      <c r="K47" s="52"/>
    </row>
    <row r="48">
      <c r="B48" s="29"/>
      <c r="C48" s="41" t="s">
        <v>120</v>
      </c>
      <c r="D48" s="30"/>
      <c r="E48" s="30"/>
      <c r="F48" s="30"/>
      <c r="G48" s="30"/>
      <c r="H48" s="30"/>
      <c r="I48" s="155"/>
      <c r="J48" s="30"/>
      <c r="K48" s="32"/>
    </row>
    <row r="49" s="1" customFormat="1" ht="16.5" customHeight="1">
      <c r="B49" s="47"/>
      <c r="C49" s="48"/>
      <c r="D49" s="48"/>
      <c r="E49" s="156" t="s">
        <v>121</v>
      </c>
      <c r="F49" s="48"/>
      <c r="G49" s="48"/>
      <c r="H49" s="48"/>
      <c r="I49" s="157"/>
      <c r="J49" s="48"/>
      <c r="K49" s="52"/>
    </row>
    <row r="50" s="1" customFormat="1" ht="14.4" customHeight="1">
      <c r="B50" s="47"/>
      <c r="C50" s="41" t="s">
        <v>122</v>
      </c>
      <c r="D50" s="48"/>
      <c r="E50" s="48"/>
      <c r="F50" s="48"/>
      <c r="G50" s="48"/>
      <c r="H50" s="48"/>
      <c r="I50" s="157"/>
      <c r="J50" s="48"/>
      <c r="K50" s="52"/>
    </row>
    <row r="51" s="1" customFormat="1" ht="17.25" customHeight="1">
      <c r="B51" s="47"/>
      <c r="C51" s="48"/>
      <c r="D51" s="48"/>
      <c r="E51" s="158" t="str">
        <f>E11</f>
        <v>D.1.6 - Zařízení vzduchotechniky</v>
      </c>
      <c r="F51" s="48"/>
      <c r="G51" s="48"/>
      <c r="H51" s="48"/>
      <c r="I51" s="157"/>
      <c r="J51" s="48"/>
      <c r="K51" s="52"/>
    </row>
    <row r="52" s="1" customFormat="1" ht="6.96" customHeight="1">
      <c r="B52" s="47"/>
      <c r="C52" s="48"/>
      <c r="D52" s="48"/>
      <c r="E52" s="48"/>
      <c r="F52" s="48"/>
      <c r="G52" s="48"/>
      <c r="H52" s="48"/>
      <c r="I52" s="157"/>
      <c r="J52" s="48"/>
      <c r="K52" s="52"/>
    </row>
    <row r="53" s="1" customFormat="1" ht="18" customHeight="1">
      <c r="B53" s="47"/>
      <c r="C53" s="41" t="s">
        <v>23</v>
      </c>
      <c r="D53" s="48"/>
      <c r="E53" s="48"/>
      <c r="F53" s="36" t="str">
        <f>F14</f>
        <v xml:space="preserve">č.parc.: 152,153 k.ú. Nový Bor </v>
      </c>
      <c r="G53" s="48"/>
      <c r="H53" s="48"/>
      <c r="I53" s="159" t="s">
        <v>25</v>
      </c>
      <c r="J53" s="160" t="str">
        <f>IF(J14="","",J14)</f>
        <v>11. 8. 2017</v>
      </c>
      <c r="K53" s="52"/>
    </row>
    <row r="54" s="1" customFormat="1" ht="6.96" customHeight="1">
      <c r="B54" s="47"/>
      <c r="C54" s="48"/>
      <c r="D54" s="48"/>
      <c r="E54" s="48"/>
      <c r="F54" s="48"/>
      <c r="G54" s="48"/>
      <c r="H54" s="48"/>
      <c r="I54" s="157"/>
      <c r="J54" s="48"/>
      <c r="K54" s="52"/>
    </row>
    <row r="55" s="1" customFormat="1">
      <c r="B55" s="47"/>
      <c r="C55" s="41" t="s">
        <v>27</v>
      </c>
      <c r="D55" s="48"/>
      <c r="E55" s="48"/>
      <c r="F55" s="36" t="str">
        <f>E17</f>
        <v>Město Nový Bor náměstí Míru 1, 473 01 Nový Bor</v>
      </c>
      <c r="G55" s="48"/>
      <c r="H55" s="48"/>
      <c r="I55" s="159" t="s">
        <v>35</v>
      </c>
      <c r="J55" s="45" t="str">
        <f>E23</f>
        <v>BKN,spol.s r.o.Vladislavova 29/I,566 01Vysoké Mýto</v>
      </c>
      <c r="K55" s="52"/>
    </row>
    <row r="56" s="1" customFormat="1" ht="14.4" customHeight="1">
      <c r="B56" s="47"/>
      <c r="C56" s="41" t="s">
        <v>33</v>
      </c>
      <c r="D56" s="48"/>
      <c r="E56" s="48"/>
      <c r="F56" s="36" t="str">
        <f>IF(E20="","",E20)</f>
        <v/>
      </c>
      <c r="G56" s="48"/>
      <c r="H56" s="48"/>
      <c r="I56" s="157"/>
      <c r="J56" s="184"/>
      <c r="K56" s="52"/>
    </row>
    <row r="57" s="1" customFormat="1" ht="10.32" customHeight="1">
      <c r="B57" s="47"/>
      <c r="C57" s="48"/>
      <c r="D57" s="48"/>
      <c r="E57" s="48"/>
      <c r="F57" s="48"/>
      <c r="G57" s="48"/>
      <c r="H57" s="48"/>
      <c r="I57" s="157"/>
      <c r="J57" s="48"/>
      <c r="K57" s="52"/>
    </row>
    <row r="58" s="1" customFormat="1" ht="29.28" customHeight="1">
      <c r="B58" s="47"/>
      <c r="C58" s="185" t="s">
        <v>125</v>
      </c>
      <c r="D58" s="172"/>
      <c r="E58" s="172"/>
      <c r="F58" s="172"/>
      <c r="G58" s="172"/>
      <c r="H58" s="172"/>
      <c r="I58" s="186"/>
      <c r="J58" s="187" t="s">
        <v>126</v>
      </c>
      <c r="K58" s="188"/>
    </row>
    <row r="59" s="1" customFormat="1" ht="10.32" customHeight="1">
      <c r="B59" s="47"/>
      <c r="C59" s="48"/>
      <c r="D59" s="48"/>
      <c r="E59" s="48"/>
      <c r="F59" s="48"/>
      <c r="G59" s="48"/>
      <c r="H59" s="48"/>
      <c r="I59" s="157"/>
      <c r="J59" s="48"/>
      <c r="K59" s="52"/>
    </row>
    <row r="60" s="1" customFormat="1" ht="29.28" customHeight="1">
      <c r="B60" s="47"/>
      <c r="C60" s="189" t="s">
        <v>127</v>
      </c>
      <c r="D60" s="48"/>
      <c r="E60" s="48"/>
      <c r="F60" s="48"/>
      <c r="G60" s="48"/>
      <c r="H60" s="48"/>
      <c r="I60" s="157"/>
      <c r="J60" s="168">
        <f>J86</f>
        <v>0</v>
      </c>
      <c r="K60" s="52"/>
      <c r="AU60" s="25" t="s">
        <v>128</v>
      </c>
    </row>
    <row r="61" s="8" customFormat="1" ht="24.96" customHeight="1">
      <c r="B61" s="190"/>
      <c r="C61" s="191"/>
      <c r="D61" s="192" t="s">
        <v>142</v>
      </c>
      <c r="E61" s="193"/>
      <c r="F61" s="193"/>
      <c r="G61" s="193"/>
      <c r="H61" s="193"/>
      <c r="I61" s="194"/>
      <c r="J61" s="195">
        <f>J87</f>
        <v>0</v>
      </c>
      <c r="K61" s="196"/>
    </row>
    <row r="62" s="9" customFormat="1" ht="19.92" customHeight="1">
      <c r="B62" s="197"/>
      <c r="C62" s="198"/>
      <c r="D62" s="199" t="s">
        <v>3863</v>
      </c>
      <c r="E62" s="200"/>
      <c r="F62" s="200"/>
      <c r="G62" s="200"/>
      <c r="H62" s="200"/>
      <c r="I62" s="201"/>
      <c r="J62" s="202">
        <f>J88</f>
        <v>0</v>
      </c>
      <c r="K62" s="203"/>
    </row>
    <row r="63" s="9" customFormat="1" ht="19.92" customHeight="1">
      <c r="B63" s="197"/>
      <c r="C63" s="198"/>
      <c r="D63" s="199" t="s">
        <v>3864</v>
      </c>
      <c r="E63" s="200"/>
      <c r="F63" s="200"/>
      <c r="G63" s="200"/>
      <c r="H63" s="200"/>
      <c r="I63" s="201"/>
      <c r="J63" s="202">
        <f>J111</f>
        <v>0</v>
      </c>
      <c r="K63" s="203"/>
    </row>
    <row r="64" s="9" customFormat="1" ht="19.92" customHeight="1">
      <c r="B64" s="197"/>
      <c r="C64" s="198"/>
      <c r="D64" s="199" t="s">
        <v>3865</v>
      </c>
      <c r="E64" s="200"/>
      <c r="F64" s="200"/>
      <c r="G64" s="200"/>
      <c r="H64" s="200"/>
      <c r="I64" s="201"/>
      <c r="J64" s="202">
        <f>J136</f>
        <v>0</v>
      </c>
      <c r="K64" s="203"/>
    </row>
    <row r="65" s="1" customFormat="1" ht="21.84" customHeight="1">
      <c r="B65" s="47"/>
      <c r="C65" s="48"/>
      <c r="D65" s="48"/>
      <c r="E65" s="48"/>
      <c r="F65" s="48"/>
      <c r="G65" s="48"/>
      <c r="H65" s="48"/>
      <c r="I65" s="157"/>
      <c r="J65" s="48"/>
      <c r="K65" s="52"/>
    </row>
    <row r="66" s="1" customFormat="1" ht="6.96" customHeight="1">
      <c r="B66" s="68"/>
      <c r="C66" s="69"/>
      <c r="D66" s="69"/>
      <c r="E66" s="69"/>
      <c r="F66" s="69"/>
      <c r="G66" s="69"/>
      <c r="H66" s="69"/>
      <c r="I66" s="179"/>
      <c r="J66" s="69"/>
      <c r="K66" s="70"/>
    </row>
    <row r="70" s="1" customFormat="1" ht="6.96" customHeight="1">
      <c r="B70" s="71"/>
      <c r="C70" s="72"/>
      <c r="D70" s="72"/>
      <c r="E70" s="72"/>
      <c r="F70" s="72"/>
      <c r="G70" s="72"/>
      <c r="H70" s="72"/>
      <c r="I70" s="182"/>
      <c r="J70" s="72"/>
      <c r="K70" s="72"/>
      <c r="L70" s="73"/>
    </row>
    <row r="71" s="1" customFormat="1" ht="36.96" customHeight="1">
      <c r="B71" s="47"/>
      <c r="C71" s="74" t="s">
        <v>168</v>
      </c>
      <c r="D71" s="75"/>
      <c r="E71" s="75"/>
      <c r="F71" s="75"/>
      <c r="G71" s="75"/>
      <c r="H71" s="75"/>
      <c r="I71" s="204"/>
      <c r="J71" s="75"/>
      <c r="K71" s="75"/>
      <c r="L71" s="73"/>
    </row>
    <row r="72" s="1" customFormat="1" ht="6.96" customHeight="1">
      <c r="B72" s="47"/>
      <c r="C72" s="75"/>
      <c r="D72" s="75"/>
      <c r="E72" s="75"/>
      <c r="F72" s="75"/>
      <c r="G72" s="75"/>
      <c r="H72" s="75"/>
      <c r="I72" s="204"/>
      <c r="J72" s="75"/>
      <c r="K72" s="75"/>
      <c r="L72" s="73"/>
    </row>
    <row r="73" s="1" customFormat="1" ht="14.4" customHeight="1">
      <c r="B73" s="47"/>
      <c r="C73" s="77" t="s">
        <v>18</v>
      </c>
      <c r="D73" s="75"/>
      <c r="E73" s="75"/>
      <c r="F73" s="75"/>
      <c r="G73" s="75"/>
      <c r="H73" s="75"/>
      <c r="I73" s="204"/>
      <c r="J73" s="75"/>
      <c r="K73" s="75"/>
      <c r="L73" s="73"/>
    </row>
    <row r="74" s="1" customFormat="1" ht="16.5" customHeight="1">
      <c r="B74" s="47"/>
      <c r="C74" s="75"/>
      <c r="D74" s="75"/>
      <c r="E74" s="205" t="str">
        <f>E7</f>
        <v>Rekonstrukce podstávkového domu č.p.106 Nový Bor</v>
      </c>
      <c r="F74" s="77"/>
      <c r="G74" s="77"/>
      <c r="H74" s="77"/>
      <c r="I74" s="204"/>
      <c r="J74" s="75"/>
      <c r="K74" s="75"/>
      <c r="L74" s="73"/>
    </row>
    <row r="75">
      <c r="B75" s="29"/>
      <c r="C75" s="77" t="s">
        <v>120</v>
      </c>
      <c r="D75" s="206"/>
      <c r="E75" s="206"/>
      <c r="F75" s="206"/>
      <c r="G75" s="206"/>
      <c r="H75" s="206"/>
      <c r="I75" s="149"/>
      <c r="J75" s="206"/>
      <c r="K75" s="206"/>
      <c r="L75" s="207"/>
    </row>
    <row r="76" s="1" customFormat="1" ht="16.5" customHeight="1">
      <c r="B76" s="47"/>
      <c r="C76" s="75"/>
      <c r="D76" s="75"/>
      <c r="E76" s="205" t="s">
        <v>121</v>
      </c>
      <c r="F76" s="75"/>
      <c r="G76" s="75"/>
      <c r="H76" s="75"/>
      <c r="I76" s="204"/>
      <c r="J76" s="75"/>
      <c r="K76" s="75"/>
      <c r="L76" s="73"/>
    </row>
    <row r="77" s="1" customFormat="1" ht="14.4" customHeight="1">
      <c r="B77" s="47"/>
      <c r="C77" s="77" t="s">
        <v>122</v>
      </c>
      <c r="D77" s="75"/>
      <c r="E77" s="75"/>
      <c r="F77" s="75"/>
      <c r="G77" s="75"/>
      <c r="H77" s="75"/>
      <c r="I77" s="204"/>
      <c r="J77" s="75"/>
      <c r="K77" s="75"/>
      <c r="L77" s="73"/>
    </row>
    <row r="78" s="1" customFormat="1" ht="17.25" customHeight="1">
      <c r="B78" s="47"/>
      <c r="C78" s="75"/>
      <c r="D78" s="75"/>
      <c r="E78" s="83" t="str">
        <f>E11</f>
        <v>D.1.6 - Zařízení vzduchotechniky</v>
      </c>
      <c r="F78" s="75"/>
      <c r="G78" s="75"/>
      <c r="H78" s="75"/>
      <c r="I78" s="204"/>
      <c r="J78" s="75"/>
      <c r="K78" s="75"/>
      <c r="L78" s="73"/>
    </row>
    <row r="79" s="1" customFormat="1" ht="6.96" customHeight="1">
      <c r="B79" s="47"/>
      <c r="C79" s="75"/>
      <c r="D79" s="75"/>
      <c r="E79" s="75"/>
      <c r="F79" s="75"/>
      <c r="G79" s="75"/>
      <c r="H79" s="75"/>
      <c r="I79" s="204"/>
      <c r="J79" s="75"/>
      <c r="K79" s="75"/>
      <c r="L79" s="73"/>
    </row>
    <row r="80" s="1" customFormat="1" ht="18" customHeight="1">
      <c r="B80" s="47"/>
      <c r="C80" s="77" t="s">
        <v>23</v>
      </c>
      <c r="D80" s="75"/>
      <c r="E80" s="75"/>
      <c r="F80" s="208" t="str">
        <f>F14</f>
        <v xml:space="preserve">č.parc.: 152,153 k.ú. Nový Bor </v>
      </c>
      <c r="G80" s="75"/>
      <c r="H80" s="75"/>
      <c r="I80" s="209" t="s">
        <v>25</v>
      </c>
      <c r="J80" s="86" t="str">
        <f>IF(J14="","",J14)</f>
        <v>11. 8. 2017</v>
      </c>
      <c r="K80" s="75"/>
      <c r="L80" s="73"/>
    </row>
    <row r="81" s="1" customFormat="1" ht="6.96" customHeight="1">
      <c r="B81" s="47"/>
      <c r="C81" s="75"/>
      <c r="D81" s="75"/>
      <c r="E81" s="75"/>
      <c r="F81" s="75"/>
      <c r="G81" s="75"/>
      <c r="H81" s="75"/>
      <c r="I81" s="204"/>
      <c r="J81" s="75"/>
      <c r="K81" s="75"/>
      <c r="L81" s="73"/>
    </row>
    <row r="82" s="1" customFormat="1">
      <c r="B82" s="47"/>
      <c r="C82" s="77" t="s">
        <v>27</v>
      </c>
      <c r="D82" s="75"/>
      <c r="E82" s="75"/>
      <c r="F82" s="208" t="str">
        <f>E17</f>
        <v>Město Nový Bor náměstí Míru 1, 473 01 Nový Bor</v>
      </c>
      <c r="G82" s="75"/>
      <c r="H82" s="75"/>
      <c r="I82" s="209" t="s">
        <v>35</v>
      </c>
      <c r="J82" s="208" t="str">
        <f>E23</f>
        <v>BKN,spol.s r.o.Vladislavova 29/I,566 01Vysoké Mýto</v>
      </c>
      <c r="K82" s="75"/>
      <c r="L82" s="73"/>
    </row>
    <row r="83" s="1" customFormat="1" ht="14.4" customHeight="1">
      <c r="B83" s="47"/>
      <c r="C83" s="77" t="s">
        <v>33</v>
      </c>
      <c r="D83" s="75"/>
      <c r="E83" s="75"/>
      <c r="F83" s="208" t="str">
        <f>IF(E20="","",E20)</f>
        <v/>
      </c>
      <c r="G83" s="75"/>
      <c r="H83" s="75"/>
      <c r="I83" s="204"/>
      <c r="J83" s="75"/>
      <c r="K83" s="75"/>
      <c r="L83" s="73"/>
    </row>
    <row r="84" s="1" customFormat="1" ht="10.32" customHeight="1">
      <c r="B84" s="47"/>
      <c r="C84" s="75"/>
      <c r="D84" s="75"/>
      <c r="E84" s="75"/>
      <c r="F84" s="75"/>
      <c r="G84" s="75"/>
      <c r="H84" s="75"/>
      <c r="I84" s="204"/>
      <c r="J84" s="75"/>
      <c r="K84" s="75"/>
      <c r="L84" s="73"/>
    </row>
    <row r="85" s="10" customFormat="1" ht="29.28" customHeight="1">
      <c r="B85" s="210"/>
      <c r="C85" s="211" t="s">
        <v>169</v>
      </c>
      <c r="D85" s="212" t="s">
        <v>61</v>
      </c>
      <c r="E85" s="212" t="s">
        <v>57</v>
      </c>
      <c r="F85" s="212" t="s">
        <v>170</v>
      </c>
      <c r="G85" s="212" t="s">
        <v>171</v>
      </c>
      <c r="H85" s="212" t="s">
        <v>172</v>
      </c>
      <c r="I85" s="213" t="s">
        <v>173</v>
      </c>
      <c r="J85" s="212" t="s">
        <v>126</v>
      </c>
      <c r="K85" s="214" t="s">
        <v>174</v>
      </c>
      <c r="L85" s="215"/>
      <c r="M85" s="103" t="s">
        <v>175</v>
      </c>
      <c r="N85" s="104" t="s">
        <v>46</v>
      </c>
      <c r="O85" s="104" t="s">
        <v>176</v>
      </c>
      <c r="P85" s="104" t="s">
        <v>177</v>
      </c>
      <c r="Q85" s="104" t="s">
        <v>178</v>
      </c>
      <c r="R85" s="104" t="s">
        <v>179</v>
      </c>
      <c r="S85" s="104" t="s">
        <v>180</v>
      </c>
      <c r="T85" s="105" t="s">
        <v>181</v>
      </c>
    </row>
    <row r="86" s="1" customFormat="1" ht="29.28" customHeight="1">
      <c r="B86" s="47"/>
      <c r="C86" s="109" t="s">
        <v>127</v>
      </c>
      <c r="D86" s="75"/>
      <c r="E86" s="75"/>
      <c r="F86" s="75"/>
      <c r="G86" s="75"/>
      <c r="H86" s="75"/>
      <c r="I86" s="204"/>
      <c r="J86" s="216">
        <f>BK86</f>
        <v>0</v>
      </c>
      <c r="K86" s="75"/>
      <c r="L86" s="73"/>
      <c r="M86" s="106"/>
      <c r="N86" s="107"/>
      <c r="O86" s="107"/>
      <c r="P86" s="217">
        <f>P87</f>
        <v>0</v>
      </c>
      <c r="Q86" s="107"/>
      <c r="R86" s="217">
        <f>R87</f>
        <v>0.22999999999999998</v>
      </c>
      <c r="S86" s="107"/>
      <c r="T86" s="218">
        <f>T87</f>
        <v>0</v>
      </c>
      <c r="AT86" s="25" t="s">
        <v>75</v>
      </c>
      <c r="AU86" s="25" t="s">
        <v>128</v>
      </c>
      <c r="BK86" s="219">
        <f>BK87</f>
        <v>0</v>
      </c>
    </row>
    <row r="87" s="11" customFormat="1" ht="37.44" customHeight="1">
      <c r="B87" s="220"/>
      <c r="C87" s="221"/>
      <c r="D87" s="222" t="s">
        <v>75</v>
      </c>
      <c r="E87" s="223" t="s">
        <v>1658</v>
      </c>
      <c r="F87" s="223" t="s">
        <v>1659</v>
      </c>
      <c r="G87" s="221"/>
      <c r="H87" s="221"/>
      <c r="I87" s="224"/>
      <c r="J87" s="225">
        <f>BK87</f>
        <v>0</v>
      </c>
      <c r="K87" s="221"/>
      <c r="L87" s="226"/>
      <c r="M87" s="227"/>
      <c r="N87" s="228"/>
      <c r="O87" s="228"/>
      <c r="P87" s="229">
        <f>P88+P111+P136</f>
        <v>0</v>
      </c>
      <c r="Q87" s="228"/>
      <c r="R87" s="229">
        <f>R88+R111+R136</f>
        <v>0.22999999999999998</v>
      </c>
      <c r="S87" s="228"/>
      <c r="T87" s="230">
        <f>T88+T111+T136</f>
        <v>0</v>
      </c>
      <c r="AR87" s="231" t="s">
        <v>85</v>
      </c>
      <c r="AT87" s="232" t="s">
        <v>75</v>
      </c>
      <c r="AU87" s="232" t="s">
        <v>76</v>
      </c>
      <c r="AY87" s="231" t="s">
        <v>184</v>
      </c>
      <c r="BK87" s="233">
        <f>BK88+BK111+BK136</f>
        <v>0</v>
      </c>
    </row>
    <row r="88" s="11" customFormat="1" ht="19.92" customHeight="1">
      <c r="B88" s="220"/>
      <c r="C88" s="221"/>
      <c r="D88" s="222" t="s">
        <v>75</v>
      </c>
      <c r="E88" s="234" t="s">
        <v>3866</v>
      </c>
      <c r="F88" s="234" t="s">
        <v>3867</v>
      </c>
      <c r="G88" s="221"/>
      <c r="H88" s="221"/>
      <c r="I88" s="224"/>
      <c r="J88" s="235">
        <f>BK88</f>
        <v>0</v>
      </c>
      <c r="K88" s="221"/>
      <c r="L88" s="226"/>
      <c r="M88" s="227"/>
      <c r="N88" s="228"/>
      <c r="O88" s="228"/>
      <c r="P88" s="229">
        <f>SUM(P89:P110)</f>
        <v>0</v>
      </c>
      <c r="Q88" s="228"/>
      <c r="R88" s="229">
        <f>SUM(R89:R110)</f>
        <v>0.22999999999999998</v>
      </c>
      <c r="S88" s="228"/>
      <c r="T88" s="230">
        <f>SUM(T89:T110)</f>
        <v>0</v>
      </c>
      <c r="AR88" s="231" t="s">
        <v>85</v>
      </c>
      <c r="AT88" s="232" t="s">
        <v>75</v>
      </c>
      <c r="AU88" s="232" t="s">
        <v>83</v>
      </c>
      <c r="AY88" s="231" t="s">
        <v>184</v>
      </c>
      <c r="BK88" s="233">
        <f>SUM(BK89:BK110)</f>
        <v>0</v>
      </c>
    </row>
    <row r="89" s="1" customFormat="1" ht="63.75" customHeight="1">
      <c r="B89" s="47"/>
      <c r="C89" s="236" t="s">
        <v>83</v>
      </c>
      <c r="D89" s="236" t="s">
        <v>186</v>
      </c>
      <c r="E89" s="237" t="s">
        <v>3868</v>
      </c>
      <c r="F89" s="238" t="s">
        <v>3869</v>
      </c>
      <c r="G89" s="239" t="s">
        <v>3870</v>
      </c>
      <c r="H89" s="240">
        <v>1</v>
      </c>
      <c r="I89" s="241"/>
      <c r="J89" s="242">
        <f>ROUND(I89*H89,2)</f>
        <v>0</v>
      </c>
      <c r="K89" s="238" t="s">
        <v>21</v>
      </c>
      <c r="L89" s="73"/>
      <c r="M89" s="243" t="s">
        <v>21</v>
      </c>
      <c r="N89" s="244" t="s">
        <v>47</v>
      </c>
      <c r="O89" s="48"/>
      <c r="P89" s="245">
        <f>O89*H89</f>
        <v>0</v>
      </c>
      <c r="Q89" s="245">
        <v>0</v>
      </c>
      <c r="R89" s="245">
        <f>Q89*H89</f>
        <v>0</v>
      </c>
      <c r="S89" s="245">
        <v>0</v>
      </c>
      <c r="T89" s="246">
        <f>S89*H89</f>
        <v>0</v>
      </c>
      <c r="AR89" s="25" t="s">
        <v>284</v>
      </c>
      <c r="AT89" s="25" t="s">
        <v>186</v>
      </c>
      <c r="AU89" s="25" t="s">
        <v>85</v>
      </c>
      <c r="AY89" s="25" t="s">
        <v>184</v>
      </c>
      <c r="BE89" s="247">
        <f>IF(N89="základní",J89,0)</f>
        <v>0</v>
      </c>
      <c r="BF89" s="247">
        <f>IF(N89="snížená",J89,0)</f>
        <v>0</v>
      </c>
      <c r="BG89" s="247">
        <f>IF(N89="zákl. přenesená",J89,0)</f>
        <v>0</v>
      </c>
      <c r="BH89" s="247">
        <f>IF(N89="sníž. přenesená",J89,0)</f>
        <v>0</v>
      </c>
      <c r="BI89" s="247">
        <f>IF(N89="nulová",J89,0)</f>
        <v>0</v>
      </c>
      <c r="BJ89" s="25" t="s">
        <v>83</v>
      </c>
      <c r="BK89" s="247">
        <f>ROUND(I89*H89,2)</f>
        <v>0</v>
      </c>
      <c r="BL89" s="25" t="s">
        <v>284</v>
      </c>
      <c r="BM89" s="25" t="s">
        <v>3871</v>
      </c>
    </row>
    <row r="90" s="1" customFormat="1" ht="102" customHeight="1">
      <c r="B90" s="47"/>
      <c r="C90" s="283" t="s">
        <v>322</v>
      </c>
      <c r="D90" s="283" t="s">
        <v>303</v>
      </c>
      <c r="E90" s="284" t="s">
        <v>3868</v>
      </c>
      <c r="F90" s="285" t="s">
        <v>3872</v>
      </c>
      <c r="G90" s="286" t="s">
        <v>3870</v>
      </c>
      <c r="H90" s="287">
        <v>1</v>
      </c>
      <c r="I90" s="288"/>
      <c r="J90" s="289">
        <f>ROUND(I90*H90,2)</f>
        <v>0</v>
      </c>
      <c r="K90" s="285" t="s">
        <v>21</v>
      </c>
      <c r="L90" s="290"/>
      <c r="M90" s="291" t="s">
        <v>21</v>
      </c>
      <c r="N90" s="292" t="s">
        <v>47</v>
      </c>
      <c r="O90" s="48"/>
      <c r="P90" s="245">
        <f>O90*H90</f>
        <v>0</v>
      </c>
      <c r="Q90" s="245">
        <v>0.17999999999999999</v>
      </c>
      <c r="R90" s="245">
        <f>Q90*H90</f>
        <v>0.17999999999999999</v>
      </c>
      <c r="S90" s="245">
        <v>0</v>
      </c>
      <c r="T90" s="246">
        <f>S90*H90</f>
        <v>0</v>
      </c>
      <c r="AR90" s="25" t="s">
        <v>386</v>
      </c>
      <c r="AT90" s="25" t="s">
        <v>303</v>
      </c>
      <c r="AU90" s="25" t="s">
        <v>85</v>
      </c>
      <c r="AY90" s="25" t="s">
        <v>184</v>
      </c>
      <c r="BE90" s="247">
        <f>IF(N90="základní",J90,0)</f>
        <v>0</v>
      </c>
      <c r="BF90" s="247">
        <f>IF(N90="snížená",J90,0)</f>
        <v>0</v>
      </c>
      <c r="BG90" s="247">
        <f>IF(N90="zákl. přenesená",J90,0)</f>
        <v>0</v>
      </c>
      <c r="BH90" s="247">
        <f>IF(N90="sníž. přenesená",J90,0)</f>
        <v>0</v>
      </c>
      <c r="BI90" s="247">
        <f>IF(N90="nulová",J90,0)</f>
        <v>0</v>
      </c>
      <c r="BJ90" s="25" t="s">
        <v>83</v>
      </c>
      <c r="BK90" s="247">
        <f>ROUND(I90*H90,2)</f>
        <v>0</v>
      </c>
      <c r="BL90" s="25" t="s">
        <v>284</v>
      </c>
      <c r="BM90" s="25" t="s">
        <v>3873</v>
      </c>
    </row>
    <row r="91" s="1" customFormat="1" ht="16.5" customHeight="1">
      <c r="B91" s="47"/>
      <c r="C91" s="283" t="s">
        <v>329</v>
      </c>
      <c r="D91" s="283" t="s">
        <v>303</v>
      </c>
      <c r="E91" s="284" t="s">
        <v>3874</v>
      </c>
      <c r="F91" s="285" t="s">
        <v>3875</v>
      </c>
      <c r="G91" s="286" t="s">
        <v>3870</v>
      </c>
      <c r="H91" s="287">
        <v>1</v>
      </c>
      <c r="I91" s="288"/>
      <c r="J91" s="289">
        <f>ROUND(I91*H91,2)</f>
        <v>0</v>
      </c>
      <c r="K91" s="285" t="s">
        <v>21</v>
      </c>
      <c r="L91" s="290"/>
      <c r="M91" s="291" t="s">
        <v>21</v>
      </c>
      <c r="N91" s="292" t="s">
        <v>47</v>
      </c>
      <c r="O91" s="48"/>
      <c r="P91" s="245">
        <f>O91*H91</f>
        <v>0</v>
      </c>
      <c r="Q91" s="245">
        <v>0</v>
      </c>
      <c r="R91" s="245">
        <f>Q91*H91</f>
        <v>0</v>
      </c>
      <c r="S91" s="245">
        <v>0</v>
      </c>
      <c r="T91" s="246">
        <f>S91*H91</f>
        <v>0</v>
      </c>
      <c r="AR91" s="25" t="s">
        <v>386</v>
      </c>
      <c r="AT91" s="25" t="s">
        <v>303</v>
      </c>
      <c r="AU91" s="25" t="s">
        <v>85</v>
      </c>
      <c r="AY91" s="25" t="s">
        <v>184</v>
      </c>
      <c r="BE91" s="247">
        <f>IF(N91="základní",J91,0)</f>
        <v>0</v>
      </c>
      <c r="BF91" s="247">
        <f>IF(N91="snížená",J91,0)</f>
        <v>0</v>
      </c>
      <c r="BG91" s="247">
        <f>IF(N91="zákl. přenesená",J91,0)</f>
        <v>0</v>
      </c>
      <c r="BH91" s="247">
        <f>IF(N91="sníž. přenesená",J91,0)</f>
        <v>0</v>
      </c>
      <c r="BI91" s="247">
        <f>IF(N91="nulová",J91,0)</f>
        <v>0</v>
      </c>
      <c r="BJ91" s="25" t="s">
        <v>83</v>
      </c>
      <c r="BK91" s="247">
        <f>ROUND(I91*H91,2)</f>
        <v>0</v>
      </c>
      <c r="BL91" s="25" t="s">
        <v>284</v>
      </c>
      <c r="BM91" s="25" t="s">
        <v>3876</v>
      </c>
    </row>
    <row r="92" s="1" customFormat="1" ht="16.5" customHeight="1">
      <c r="B92" s="47"/>
      <c r="C92" s="283" t="s">
        <v>339</v>
      </c>
      <c r="D92" s="283" t="s">
        <v>303</v>
      </c>
      <c r="E92" s="284" t="s">
        <v>3877</v>
      </c>
      <c r="F92" s="285" t="s">
        <v>3878</v>
      </c>
      <c r="G92" s="286" t="s">
        <v>3879</v>
      </c>
      <c r="H92" s="287">
        <v>1</v>
      </c>
      <c r="I92" s="288"/>
      <c r="J92" s="289">
        <f>ROUND(I92*H92,2)</f>
        <v>0</v>
      </c>
      <c r="K92" s="285" t="s">
        <v>21</v>
      </c>
      <c r="L92" s="290"/>
      <c r="M92" s="291" t="s">
        <v>21</v>
      </c>
      <c r="N92" s="292" t="s">
        <v>47</v>
      </c>
      <c r="O92" s="48"/>
      <c r="P92" s="245">
        <f>O92*H92</f>
        <v>0</v>
      </c>
      <c r="Q92" s="245">
        <v>0</v>
      </c>
      <c r="R92" s="245">
        <f>Q92*H92</f>
        <v>0</v>
      </c>
      <c r="S92" s="245">
        <v>0</v>
      </c>
      <c r="T92" s="246">
        <f>S92*H92</f>
        <v>0</v>
      </c>
      <c r="AR92" s="25" t="s">
        <v>386</v>
      </c>
      <c r="AT92" s="25" t="s">
        <v>303</v>
      </c>
      <c r="AU92" s="25" t="s">
        <v>85</v>
      </c>
      <c r="AY92" s="25" t="s">
        <v>184</v>
      </c>
      <c r="BE92" s="247">
        <f>IF(N92="základní",J92,0)</f>
        <v>0</v>
      </c>
      <c r="BF92" s="247">
        <f>IF(N92="snížená",J92,0)</f>
        <v>0</v>
      </c>
      <c r="BG92" s="247">
        <f>IF(N92="zákl. přenesená",J92,0)</f>
        <v>0</v>
      </c>
      <c r="BH92" s="247">
        <f>IF(N92="sníž. přenesená",J92,0)</f>
        <v>0</v>
      </c>
      <c r="BI92" s="247">
        <f>IF(N92="nulová",J92,0)</f>
        <v>0</v>
      </c>
      <c r="BJ92" s="25" t="s">
        <v>83</v>
      </c>
      <c r="BK92" s="247">
        <f>ROUND(I92*H92,2)</f>
        <v>0</v>
      </c>
      <c r="BL92" s="25" t="s">
        <v>284</v>
      </c>
      <c r="BM92" s="25" t="s">
        <v>3880</v>
      </c>
    </row>
    <row r="93" s="1" customFormat="1" ht="38.25" customHeight="1">
      <c r="B93" s="47"/>
      <c r="C93" s="236" t="s">
        <v>191</v>
      </c>
      <c r="D93" s="236" t="s">
        <v>186</v>
      </c>
      <c r="E93" s="237" t="s">
        <v>3881</v>
      </c>
      <c r="F93" s="238" t="s">
        <v>3882</v>
      </c>
      <c r="G93" s="239" t="s">
        <v>3870</v>
      </c>
      <c r="H93" s="240">
        <v>12</v>
      </c>
      <c r="I93" s="241"/>
      <c r="J93" s="242">
        <f>ROUND(I93*H93,2)</f>
        <v>0</v>
      </c>
      <c r="K93" s="238" t="s">
        <v>21</v>
      </c>
      <c r="L93" s="73"/>
      <c r="M93" s="243" t="s">
        <v>21</v>
      </c>
      <c r="N93" s="244" t="s">
        <v>47</v>
      </c>
      <c r="O93" s="48"/>
      <c r="P93" s="245">
        <f>O93*H93</f>
        <v>0</v>
      </c>
      <c r="Q93" s="245">
        <v>0</v>
      </c>
      <c r="R93" s="245">
        <f>Q93*H93</f>
        <v>0</v>
      </c>
      <c r="S93" s="245">
        <v>0</v>
      </c>
      <c r="T93" s="246">
        <f>S93*H93</f>
        <v>0</v>
      </c>
      <c r="AR93" s="25" t="s">
        <v>284</v>
      </c>
      <c r="AT93" s="25" t="s">
        <v>186</v>
      </c>
      <c r="AU93" s="25" t="s">
        <v>85</v>
      </c>
      <c r="AY93" s="25" t="s">
        <v>184</v>
      </c>
      <c r="BE93" s="247">
        <f>IF(N93="základní",J93,0)</f>
        <v>0</v>
      </c>
      <c r="BF93" s="247">
        <f>IF(N93="snížená",J93,0)</f>
        <v>0</v>
      </c>
      <c r="BG93" s="247">
        <f>IF(N93="zákl. přenesená",J93,0)</f>
        <v>0</v>
      </c>
      <c r="BH93" s="247">
        <f>IF(N93="sníž. přenesená",J93,0)</f>
        <v>0</v>
      </c>
      <c r="BI93" s="247">
        <f>IF(N93="nulová",J93,0)</f>
        <v>0</v>
      </c>
      <c r="BJ93" s="25" t="s">
        <v>83</v>
      </c>
      <c r="BK93" s="247">
        <f>ROUND(I93*H93,2)</f>
        <v>0</v>
      </c>
      <c r="BL93" s="25" t="s">
        <v>284</v>
      </c>
      <c r="BM93" s="25" t="s">
        <v>3883</v>
      </c>
    </row>
    <row r="94" s="1" customFormat="1" ht="25.5" customHeight="1">
      <c r="B94" s="47"/>
      <c r="C94" s="283" t="s">
        <v>345</v>
      </c>
      <c r="D94" s="283" t="s">
        <v>303</v>
      </c>
      <c r="E94" s="284" t="s">
        <v>3881</v>
      </c>
      <c r="F94" s="285" t="s">
        <v>3884</v>
      </c>
      <c r="G94" s="286" t="s">
        <v>3870</v>
      </c>
      <c r="H94" s="287">
        <v>12</v>
      </c>
      <c r="I94" s="288"/>
      <c r="J94" s="289">
        <f>ROUND(I94*H94,2)</f>
        <v>0</v>
      </c>
      <c r="K94" s="285" t="s">
        <v>21</v>
      </c>
      <c r="L94" s="290"/>
      <c r="M94" s="291" t="s">
        <v>21</v>
      </c>
      <c r="N94" s="292" t="s">
        <v>47</v>
      </c>
      <c r="O94" s="48"/>
      <c r="P94" s="245">
        <f>O94*H94</f>
        <v>0</v>
      </c>
      <c r="Q94" s="245">
        <v>0</v>
      </c>
      <c r="R94" s="245">
        <f>Q94*H94</f>
        <v>0</v>
      </c>
      <c r="S94" s="245">
        <v>0</v>
      </c>
      <c r="T94" s="246">
        <f>S94*H94</f>
        <v>0</v>
      </c>
      <c r="AR94" s="25" t="s">
        <v>386</v>
      </c>
      <c r="AT94" s="25" t="s">
        <v>303</v>
      </c>
      <c r="AU94" s="25" t="s">
        <v>85</v>
      </c>
      <c r="AY94" s="25" t="s">
        <v>184</v>
      </c>
      <c r="BE94" s="247">
        <f>IF(N94="základní",J94,0)</f>
        <v>0</v>
      </c>
      <c r="BF94" s="247">
        <f>IF(N94="snížená",J94,0)</f>
        <v>0</v>
      </c>
      <c r="BG94" s="247">
        <f>IF(N94="zákl. přenesená",J94,0)</f>
        <v>0</v>
      </c>
      <c r="BH94" s="247">
        <f>IF(N94="sníž. přenesená",J94,0)</f>
        <v>0</v>
      </c>
      <c r="BI94" s="247">
        <f>IF(N94="nulová",J94,0)</f>
        <v>0</v>
      </c>
      <c r="BJ94" s="25" t="s">
        <v>83</v>
      </c>
      <c r="BK94" s="247">
        <f>ROUND(I94*H94,2)</f>
        <v>0</v>
      </c>
      <c r="BL94" s="25" t="s">
        <v>284</v>
      </c>
      <c r="BM94" s="25" t="s">
        <v>3885</v>
      </c>
    </row>
    <row r="95" s="1" customFormat="1" ht="16.5" customHeight="1">
      <c r="B95" s="47"/>
      <c r="C95" s="236" t="s">
        <v>234</v>
      </c>
      <c r="D95" s="236" t="s">
        <v>186</v>
      </c>
      <c r="E95" s="237" t="s">
        <v>3886</v>
      </c>
      <c r="F95" s="238" t="s">
        <v>3887</v>
      </c>
      <c r="G95" s="239" t="s">
        <v>3870</v>
      </c>
      <c r="H95" s="240">
        <v>2</v>
      </c>
      <c r="I95" s="241"/>
      <c r="J95" s="242">
        <f>ROUND(I95*H95,2)</f>
        <v>0</v>
      </c>
      <c r="K95" s="238" t="s">
        <v>21</v>
      </c>
      <c r="L95" s="73"/>
      <c r="M95" s="243" t="s">
        <v>21</v>
      </c>
      <c r="N95" s="244" t="s">
        <v>47</v>
      </c>
      <c r="O95" s="48"/>
      <c r="P95" s="245">
        <f>O95*H95</f>
        <v>0</v>
      </c>
      <c r="Q95" s="245">
        <v>0</v>
      </c>
      <c r="R95" s="245">
        <f>Q95*H95</f>
        <v>0</v>
      </c>
      <c r="S95" s="245">
        <v>0</v>
      </c>
      <c r="T95" s="246">
        <f>S95*H95</f>
        <v>0</v>
      </c>
      <c r="AR95" s="25" t="s">
        <v>284</v>
      </c>
      <c r="AT95" s="25" t="s">
        <v>186</v>
      </c>
      <c r="AU95" s="25" t="s">
        <v>85</v>
      </c>
      <c r="AY95" s="25" t="s">
        <v>184</v>
      </c>
      <c r="BE95" s="247">
        <f>IF(N95="základní",J95,0)</f>
        <v>0</v>
      </c>
      <c r="BF95" s="247">
        <f>IF(N95="snížená",J95,0)</f>
        <v>0</v>
      </c>
      <c r="BG95" s="247">
        <f>IF(N95="zákl. přenesená",J95,0)</f>
        <v>0</v>
      </c>
      <c r="BH95" s="247">
        <f>IF(N95="sníž. přenesená",J95,0)</f>
        <v>0</v>
      </c>
      <c r="BI95" s="247">
        <f>IF(N95="nulová",J95,0)</f>
        <v>0</v>
      </c>
      <c r="BJ95" s="25" t="s">
        <v>83</v>
      </c>
      <c r="BK95" s="247">
        <f>ROUND(I95*H95,2)</f>
        <v>0</v>
      </c>
      <c r="BL95" s="25" t="s">
        <v>284</v>
      </c>
      <c r="BM95" s="25" t="s">
        <v>3888</v>
      </c>
    </row>
    <row r="96" s="1" customFormat="1" ht="16.5" customHeight="1">
      <c r="B96" s="47"/>
      <c r="C96" s="283" t="s">
        <v>351</v>
      </c>
      <c r="D96" s="283" t="s">
        <v>303</v>
      </c>
      <c r="E96" s="284" t="s">
        <v>3886</v>
      </c>
      <c r="F96" s="285" t="s">
        <v>3889</v>
      </c>
      <c r="G96" s="286" t="s">
        <v>3870</v>
      </c>
      <c r="H96" s="287">
        <v>2</v>
      </c>
      <c r="I96" s="288"/>
      <c r="J96" s="289">
        <f>ROUND(I96*H96,2)</f>
        <v>0</v>
      </c>
      <c r="K96" s="285" t="s">
        <v>21</v>
      </c>
      <c r="L96" s="290"/>
      <c r="M96" s="291" t="s">
        <v>21</v>
      </c>
      <c r="N96" s="292" t="s">
        <v>47</v>
      </c>
      <c r="O96" s="48"/>
      <c r="P96" s="245">
        <f>O96*H96</f>
        <v>0</v>
      </c>
      <c r="Q96" s="245">
        <v>0</v>
      </c>
      <c r="R96" s="245">
        <f>Q96*H96</f>
        <v>0</v>
      </c>
      <c r="S96" s="245">
        <v>0</v>
      </c>
      <c r="T96" s="246">
        <f>S96*H96</f>
        <v>0</v>
      </c>
      <c r="AR96" s="25" t="s">
        <v>386</v>
      </c>
      <c r="AT96" s="25" t="s">
        <v>303</v>
      </c>
      <c r="AU96" s="25" t="s">
        <v>85</v>
      </c>
      <c r="AY96" s="25" t="s">
        <v>184</v>
      </c>
      <c r="BE96" s="247">
        <f>IF(N96="základní",J96,0)</f>
        <v>0</v>
      </c>
      <c r="BF96" s="247">
        <f>IF(N96="snížená",J96,0)</f>
        <v>0</v>
      </c>
      <c r="BG96" s="247">
        <f>IF(N96="zákl. přenesená",J96,0)</f>
        <v>0</v>
      </c>
      <c r="BH96" s="247">
        <f>IF(N96="sníž. přenesená",J96,0)</f>
        <v>0</v>
      </c>
      <c r="BI96" s="247">
        <f>IF(N96="nulová",J96,0)</f>
        <v>0</v>
      </c>
      <c r="BJ96" s="25" t="s">
        <v>83</v>
      </c>
      <c r="BK96" s="247">
        <f>ROUND(I96*H96,2)</f>
        <v>0</v>
      </c>
      <c r="BL96" s="25" t="s">
        <v>284</v>
      </c>
      <c r="BM96" s="25" t="s">
        <v>3890</v>
      </c>
    </row>
    <row r="97" s="1" customFormat="1" ht="16.5" customHeight="1">
      <c r="B97" s="47"/>
      <c r="C97" s="236" t="s">
        <v>238</v>
      </c>
      <c r="D97" s="236" t="s">
        <v>186</v>
      </c>
      <c r="E97" s="237" t="s">
        <v>3891</v>
      </c>
      <c r="F97" s="238" t="s">
        <v>3892</v>
      </c>
      <c r="G97" s="239" t="s">
        <v>3870</v>
      </c>
      <c r="H97" s="240">
        <v>11</v>
      </c>
      <c r="I97" s="241"/>
      <c r="J97" s="242">
        <f>ROUND(I97*H97,2)</f>
        <v>0</v>
      </c>
      <c r="K97" s="238" t="s">
        <v>21</v>
      </c>
      <c r="L97" s="73"/>
      <c r="M97" s="243" t="s">
        <v>21</v>
      </c>
      <c r="N97" s="244" t="s">
        <v>47</v>
      </c>
      <c r="O97" s="48"/>
      <c r="P97" s="245">
        <f>O97*H97</f>
        <v>0</v>
      </c>
      <c r="Q97" s="245">
        <v>0</v>
      </c>
      <c r="R97" s="245">
        <f>Q97*H97</f>
        <v>0</v>
      </c>
      <c r="S97" s="245">
        <v>0</v>
      </c>
      <c r="T97" s="246">
        <f>S97*H97</f>
        <v>0</v>
      </c>
      <c r="AR97" s="25" t="s">
        <v>284</v>
      </c>
      <c r="AT97" s="25" t="s">
        <v>186</v>
      </c>
      <c r="AU97" s="25" t="s">
        <v>85</v>
      </c>
      <c r="AY97" s="25" t="s">
        <v>184</v>
      </c>
      <c r="BE97" s="247">
        <f>IF(N97="základní",J97,0)</f>
        <v>0</v>
      </c>
      <c r="BF97" s="247">
        <f>IF(N97="snížená",J97,0)</f>
        <v>0</v>
      </c>
      <c r="BG97" s="247">
        <f>IF(N97="zákl. přenesená",J97,0)</f>
        <v>0</v>
      </c>
      <c r="BH97" s="247">
        <f>IF(N97="sníž. přenesená",J97,0)</f>
        <v>0</v>
      </c>
      <c r="BI97" s="247">
        <f>IF(N97="nulová",J97,0)</f>
        <v>0</v>
      </c>
      <c r="BJ97" s="25" t="s">
        <v>83</v>
      </c>
      <c r="BK97" s="247">
        <f>ROUND(I97*H97,2)</f>
        <v>0</v>
      </c>
      <c r="BL97" s="25" t="s">
        <v>284</v>
      </c>
      <c r="BM97" s="25" t="s">
        <v>3893</v>
      </c>
    </row>
    <row r="98" s="1" customFormat="1" ht="16.5" customHeight="1">
      <c r="B98" s="47"/>
      <c r="C98" s="283" t="s">
        <v>356</v>
      </c>
      <c r="D98" s="283" t="s">
        <v>303</v>
      </c>
      <c r="E98" s="284" t="s">
        <v>3891</v>
      </c>
      <c r="F98" s="285" t="s">
        <v>3894</v>
      </c>
      <c r="G98" s="286" t="s">
        <v>3870</v>
      </c>
      <c r="H98" s="287">
        <v>11</v>
      </c>
      <c r="I98" s="288"/>
      <c r="J98" s="289">
        <f>ROUND(I98*H98,2)</f>
        <v>0</v>
      </c>
      <c r="K98" s="285" t="s">
        <v>21</v>
      </c>
      <c r="L98" s="290"/>
      <c r="M98" s="291" t="s">
        <v>21</v>
      </c>
      <c r="N98" s="292" t="s">
        <v>47</v>
      </c>
      <c r="O98" s="48"/>
      <c r="P98" s="245">
        <f>O98*H98</f>
        <v>0</v>
      </c>
      <c r="Q98" s="245">
        <v>0</v>
      </c>
      <c r="R98" s="245">
        <f>Q98*H98</f>
        <v>0</v>
      </c>
      <c r="S98" s="245">
        <v>0</v>
      </c>
      <c r="T98" s="246">
        <f>S98*H98</f>
        <v>0</v>
      </c>
      <c r="AR98" s="25" t="s">
        <v>386</v>
      </c>
      <c r="AT98" s="25" t="s">
        <v>303</v>
      </c>
      <c r="AU98" s="25" t="s">
        <v>85</v>
      </c>
      <c r="AY98" s="25" t="s">
        <v>184</v>
      </c>
      <c r="BE98" s="247">
        <f>IF(N98="základní",J98,0)</f>
        <v>0</v>
      </c>
      <c r="BF98" s="247">
        <f>IF(N98="snížená",J98,0)</f>
        <v>0</v>
      </c>
      <c r="BG98" s="247">
        <f>IF(N98="zákl. přenesená",J98,0)</f>
        <v>0</v>
      </c>
      <c r="BH98" s="247">
        <f>IF(N98="sníž. přenesená",J98,0)</f>
        <v>0</v>
      </c>
      <c r="BI98" s="247">
        <f>IF(N98="nulová",J98,0)</f>
        <v>0</v>
      </c>
      <c r="BJ98" s="25" t="s">
        <v>83</v>
      </c>
      <c r="BK98" s="247">
        <f>ROUND(I98*H98,2)</f>
        <v>0</v>
      </c>
      <c r="BL98" s="25" t="s">
        <v>284</v>
      </c>
      <c r="BM98" s="25" t="s">
        <v>3895</v>
      </c>
    </row>
    <row r="99" s="1" customFormat="1" ht="16.5" customHeight="1">
      <c r="B99" s="47"/>
      <c r="C99" s="236" t="s">
        <v>242</v>
      </c>
      <c r="D99" s="236" t="s">
        <v>186</v>
      </c>
      <c r="E99" s="237" t="s">
        <v>3896</v>
      </c>
      <c r="F99" s="238" t="s">
        <v>3892</v>
      </c>
      <c r="G99" s="239" t="s">
        <v>3870</v>
      </c>
      <c r="H99" s="240">
        <v>1</v>
      </c>
      <c r="I99" s="241"/>
      <c r="J99" s="242">
        <f>ROUND(I99*H99,2)</f>
        <v>0</v>
      </c>
      <c r="K99" s="238" t="s">
        <v>21</v>
      </c>
      <c r="L99" s="73"/>
      <c r="M99" s="243" t="s">
        <v>21</v>
      </c>
      <c r="N99" s="244" t="s">
        <v>47</v>
      </c>
      <c r="O99" s="48"/>
      <c r="P99" s="245">
        <f>O99*H99</f>
        <v>0</v>
      </c>
      <c r="Q99" s="245">
        <v>0</v>
      </c>
      <c r="R99" s="245">
        <f>Q99*H99</f>
        <v>0</v>
      </c>
      <c r="S99" s="245">
        <v>0</v>
      </c>
      <c r="T99" s="246">
        <f>S99*H99</f>
        <v>0</v>
      </c>
      <c r="AR99" s="25" t="s">
        <v>284</v>
      </c>
      <c r="AT99" s="25" t="s">
        <v>186</v>
      </c>
      <c r="AU99" s="25" t="s">
        <v>85</v>
      </c>
      <c r="AY99" s="25" t="s">
        <v>184</v>
      </c>
      <c r="BE99" s="247">
        <f>IF(N99="základní",J99,0)</f>
        <v>0</v>
      </c>
      <c r="BF99" s="247">
        <f>IF(N99="snížená",J99,0)</f>
        <v>0</v>
      </c>
      <c r="BG99" s="247">
        <f>IF(N99="zákl. přenesená",J99,0)</f>
        <v>0</v>
      </c>
      <c r="BH99" s="247">
        <f>IF(N99="sníž. přenesená",J99,0)</f>
        <v>0</v>
      </c>
      <c r="BI99" s="247">
        <f>IF(N99="nulová",J99,0)</f>
        <v>0</v>
      </c>
      <c r="BJ99" s="25" t="s">
        <v>83</v>
      </c>
      <c r="BK99" s="247">
        <f>ROUND(I99*H99,2)</f>
        <v>0</v>
      </c>
      <c r="BL99" s="25" t="s">
        <v>284</v>
      </c>
      <c r="BM99" s="25" t="s">
        <v>3897</v>
      </c>
    </row>
    <row r="100" s="1" customFormat="1" ht="16.5" customHeight="1">
      <c r="B100" s="47"/>
      <c r="C100" s="283" t="s">
        <v>362</v>
      </c>
      <c r="D100" s="283" t="s">
        <v>303</v>
      </c>
      <c r="E100" s="284" t="s">
        <v>3896</v>
      </c>
      <c r="F100" s="285" t="s">
        <v>3894</v>
      </c>
      <c r="G100" s="286" t="s">
        <v>3870</v>
      </c>
      <c r="H100" s="287">
        <v>1</v>
      </c>
      <c r="I100" s="288"/>
      <c r="J100" s="289">
        <f>ROUND(I100*H100,2)</f>
        <v>0</v>
      </c>
      <c r="K100" s="285" t="s">
        <v>21</v>
      </c>
      <c r="L100" s="290"/>
      <c r="M100" s="291" t="s">
        <v>21</v>
      </c>
      <c r="N100" s="292" t="s">
        <v>47</v>
      </c>
      <c r="O100" s="48"/>
      <c r="P100" s="245">
        <f>O100*H100</f>
        <v>0</v>
      </c>
      <c r="Q100" s="245">
        <v>0</v>
      </c>
      <c r="R100" s="245">
        <f>Q100*H100</f>
        <v>0</v>
      </c>
      <c r="S100" s="245">
        <v>0</v>
      </c>
      <c r="T100" s="246">
        <f>S100*H100</f>
        <v>0</v>
      </c>
      <c r="AR100" s="25" t="s">
        <v>386</v>
      </c>
      <c r="AT100" s="25" t="s">
        <v>303</v>
      </c>
      <c r="AU100" s="25" t="s">
        <v>85</v>
      </c>
      <c r="AY100" s="25" t="s">
        <v>184</v>
      </c>
      <c r="BE100" s="247">
        <f>IF(N100="základní",J100,0)</f>
        <v>0</v>
      </c>
      <c r="BF100" s="247">
        <f>IF(N100="snížená",J100,0)</f>
        <v>0</v>
      </c>
      <c r="BG100" s="247">
        <f>IF(N100="zákl. přenesená",J100,0)</f>
        <v>0</v>
      </c>
      <c r="BH100" s="247">
        <f>IF(N100="sníž. přenesená",J100,0)</f>
        <v>0</v>
      </c>
      <c r="BI100" s="247">
        <f>IF(N100="nulová",J100,0)</f>
        <v>0</v>
      </c>
      <c r="BJ100" s="25" t="s">
        <v>83</v>
      </c>
      <c r="BK100" s="247">
        <f>ROUND(I100*H100,2)</f>
        <v>0</v>
      </c>
      <c r="BL100" s="25" t="s">
        <v>284</v>
      </c>
      <c r="BM100" s="25" t="s">
        <v>3898</v>
      </c>
    </row>
    <row r="101" s="1" customFormat="1" ht="16.5" customHeight="1">
      <c r="B101" s="47"/>
      <c r="C101" s="236" t="s">
        <v>247</v>
      </c>
      <c r="D101" s="236" t="s">
        <v>186</v>
      </c>
      <c r="E101" s="237" t="s">
        <v>3899</v>
      </c>
      <c r="F101" s="238" t="s">
        <v>3892</v>
      </c>
      <c r="G101" s="239" t="s">
        <v>3870</v>
      </c>
      <c r="H101" s="240">
        <v>1</v>
      </c>
      <c r="I101" s="241"/>
      <c r="J101" s="242">
        <f>ROUND(I101*H101,2)</f>
        <v>0</v>
      </c>
      <c r="K101" s="238" t="s">
        <v>21</v>
      </c>
      <c r="L101" s="73"/>
      <c r="M101" s="243" t="s">
        <v>21</v>
      </c>
      <c r="N101" s="244" t="s">
        <v>47</v>
      </c>
      <c r="O101" s="48"/>
      <c r="P101" s="245">
        <f>O101*H101</f>
        <v>0</v>
      </c>
      <c r="Q101" s="245">
        <v>0</v>
      </c>
      <c r="R101" s="245">
        <f>Q101*H101</f>
        <v>0</v>
      </c>
      <c r="S101" s="245">
        <v>0</v>
      </c>
      <c r="T101" s="246">
        <f>S101*H101</f>
        <v>0</v>
      </c>
      <c r="AR101" s="25" t="s">
        <v>284</v>
      </c>
      <c r="AT101" s="25" t="s">
        <v>186</v>
      </c>
      <c r="AU101" s="25" t="s">
        <v>85</v>
      </c>
      <c r="AY101" s="25" t="s">
        <v>184</v>
      </c>
      <c r="BE101" s="247">
        <f>IF(N101="základní",J101,0)</f>
        <v>0</v>
      </c>
      <c r="BF101" s="247">
        <f>IF(N101="snížená",J101,0)</f>
        <v>0</v>
      </c>
      <c r="BG101" s="247">
        <f>IF(N101="zákl. přenesená",J101,0)</f>
        <v>0</v>
      </c>
      <c r="BH101" s="247">
        <f>IF(N101="sníž. přenesená",J101,0)</f>
        <v>0</v>
      </c>
      <c r="BI101" s="247">
        <f>IF(N101="nulová",J101,0)</f>
        <v>0</v>
      </c>
      <c r="BJ101" s="25" t="s">
        <v>83</v>
      </c>
      <c r="BK101" s="247">
        <f>ROUND(I101*H101,2)</f>
        <v>0</v>
      </c>
      <c r="BL101" s="25" t="s">
        <v>284</v>
      </c>
      <c r="BM101" s="25" t="s">
        <v>3900</v>
      </c>
    </row>
    <row r="102" s="1" customFormat="1" ht="16.5" customHeight="1">
      <c r="B102" s="47"/>
      <c r="C102" s="283" t="s">
        <v>367</v>
      </c>
      <c r="D102" s="283" t="s">
        <v>303</v>
      </c>
      <c r="E102" s="284" t="s">
        <v>3899</v>
      </c>
      <c r="F102" s="285" t="s">
        <v>3894</v>
      </c>
      <c r="G102" s="286" t="s">
        <v>3870</v>
      </c>
      <c r="H102" s="287">
        <v>1</v>
      </c>
      <c r="I102" s="288"/>
      <c r="J102" s="289">
        <f>ROUND(I102*H102,2)</f>
        <v>0</v>
      </c>
      <c r="K102" s="285" t="s">
        <v>21</v>
      </c>
      <c r="L102" s="290"/>
      <c r="M102" s="291" t="s">
        <v>21</v>
      </c>
      <c r="N102" s="292" t="s">
        <v>47</v>
      </c>
      <c r="O102" s="48"/>
      <c r="P102" s="245">
        <f>O102*H102</f>
        <v>0</v>
      </c>
      <c r="Q102" s="245">
        <v>0</v>
      </c>
      <c r="R102" s="245">
        <f>Q102*H102</f>
        <v>0</v>
      </c>
      <c r="S102" s="245">
        <v>0</v>
      </c>
      <c r="T102" s="246">
        <f>S102*H102</f>
        <v>0</v>
      </c>
      <c r="AR102" s="25" t="s">
        <v>386</v>
      </c>
      <c r="AT102" s="25" t="s">
        <v>303</v>
      </c>
      <c r="AU102" s="25" t="s">
        <v>85</v>
      </c>
      <c r="AY102" s="25" t="s">
        <v>184</v>
      </c>
      <c r="BE102" s="247">
        <f>IF(N102="základní",J102,0)</f>
        <v>0</v>
      </c>
      <c r="BF102" s="247">
        <f>IF(N102="snížená",J102,0)</f>
        <v>0</v>
      </c>
      <c r="BG102" s="247">
        <f>IF(N102="zákl. přenesená",J102,0)</f>
        <v>0</v>
      </c>
      <c r="BH102" s="247">
        <f>IF(N102="sníž. přenesená",J102,0)</f>
        <v>0</v>
      </c>
      <c r="BI102" s="247">
        <f>IF(N102="nulová",J102,0)</f>
        <v>0</v>
      </c>
      <c r="BJ102" s="25" t="s">
        <v>83</v>
      </c>
      <c r="BK102" s="247">
        <f>ROUND(I102*H102,2)</f>
        <v>0</v>
      </c>
      <c r="BL102" s="25" t="s">
        <v>284</v>
      </c>
      <c r="BM102" s="25" t="s">
        <v>3901</v>
      </c>
    </row>
    <row r="103" s="1" customFormat="1" ht="51" customHeight="1">
      <c r="B103" s="47"/>
      <c r="C103" s="236" t="s">
        <v>251</v>
      </c>
      <c r="D103" s="236" t="s">
        <v>186</v>
      </c>
      <c r="E103" s="237" t="s">
        <v>3902</v>
      </c>
      <c r="F103" s="238" t="s">
        <v>3903</v>
      </c>
      <c r="G103" s="239" t="s">
        <v>3870</v>
      </c>
      <c r="H103" s="240">
        <v>1</v>
      </c>
      <c r="I103" s="241"/>
      <c r="J103" s="242">
        <f>ROUND(I103*H103,2)</f>
        <v>0</v>
      </c>
      <c r="K103" s="238" t="s">
        <v>21</v>
      </c>
      <c r="L103" s="73"/>
      <c r="M103" s="243" t="s">
        <v>21</v>
      </c>
      <c r="N103" s="244" t="s">
        <v>47</v>
      </c>
      <c r="O103" s="48"/>
      <c r="P103" s="245">
        <f>O103*H103</f>
        <v>0</v>
      </c>
      <c r="Q103" s="245">
        <v>0</v>
      </c>
      <c r="R103" s="245">
        <f>Q103*H103</f>
        <v>0</v>
      </c>
      <c r="S103" s="245">
        <v>0</v>
      </c>
      <c r="T103" s="246">
        <f>S103*H103</f>
        <v>0</v>
      </c>
      <c r="AR103" s="25" t="s">
        <v>284</v>
      </c>
      <c r="AT103" s="25" t="s">
        <v>186</v>
      </c>
      <c r="AU103" s="25" t="s">
        <v>85</v>
      </c>
      <c r="AY103" s="25" t="s">
        <v>184</v>
      </c>
      <c r="BE103" s="247">
        <f>IF(N103="základní",J103,0)</f>
        <v>0</v>
      </c>
      <c r="BF103" s="247">
        <f>IF(N103="snížená",J103,0)</f>
        <v>0</v>
      </c>
      <c r="BG103" s="247">
        <f>IF(N103="zákl. přenesená",J103,0)</f>
        <v>0</v>
      </c>
      <c r="BH103" s="247">
        <f>IF(N103="sníž. přenesená",J103,0)</f>
        <v>0</v>
      </c>
      <c r="BI103" s="247">
        <f>IF(N103="nulová",J103,0)</f>
        <v>0</v>
      </c>
      <c r="BJ103" s="25" t="s">
        <v>83</v>
      </c>
      <c r="BK103" s="247">
        <f>ROUND(I103*H103,2)</f>
        <v>0</v>
      </c>
      <c r="BL103" s="25" t="s">
        <v>284</v>
      </c>
      <c r="BM103" s="25" t="s">
        <v>3904</v>
      </c>
    </row>
    <row r="104" s="1" customFormat="1" ht="102" customHeight="1">
      <c r="B104" s="47"/>
      <c r="C104" s="283" t="s">
        <v>374</v>
      </c>
      <c r="D104" s="283" t="s">
        <v>303</v>
      </c>
      <c r="E104" s="284" t="s">
        <v>3902</v>
      </c>
      <c r="F104" s="285" t="s">
        <v>3905</v>
      </c>
      <c r="G104" s="286" t="s">
        <v>3870</v>
      </c>
      <c r="H104" s="287">
        <v>1</v>
      </c>
      <c r="I104" s="288"/>
      <c r="J104" s="289">
        <f>ROUND(I104*H104,2)</f>
        <v>0</v>
      </c>
      <c r="K104" s="285" t="s">
        <v>21</v>
      </c>
      <c r="L104" s="290"/>
      <c r="M104" s="291" t="s">
        <v>21</v>
      </c>
      <c r="N104" s="292" t="s">
        <v>47</v>
      </c>
      <c r="O104" s="48"/>
      <c r="P104" s="245">
        <f>O104*H104</f>
        <v>0</v>
      </c>
      <c r="Q104" s="245">
        <v>0.050000000000000003</v>
      </c>
      <c r="R104" s="245">
        <f>Q104*H104</f>
        <v>0.050000000000000003</v>
      </c>
      <c r="S104" s="245">
        <v>0</v>
      </c>
      <c r="T104" s="246">
        <f>S104*H104</f>
        <v>0</v>
      </c>
      <c r="AR104" s="25" t="s">
        <v>386</v>
      </c>
      <c r="AT104" s="25" t="s">
        <v>303</v>
      </c>
      <c r="AU104" s="25" t="s">
        <v>85</v>
      </c>
      <c r="AY104" s="25" t="s">
        <v>184</v>
      </c>
      <c r="BE104" s="247">
        <f>IF(N104="základní",J104,0)</f>
        <v>0</v>
      </c>
      <c r="BF104" s="247">
        <f>IF(N104="snížená",J104,0)</f>
        <v>0</v>
      </c>
      <c r="BG104" s="247">
        <f>IF(N104="zákl. přenesená",J104,0)</f>
        <v>0</v>
      </c>
      <c r="BH104" s="247">
        <f>IF(N104="sníž. přenesená",J104,0)</f>
        <v>0</v>
      </c>
      <c r="BI104" s="247">
        <f>IF(N104="nulová",J104,0)</f>
        <v>0</v>
      </c>
      <c r="BJ104" s="25" t="s">
        <v>83</v>
      </c>
      <c r="BK104" s="247">
        <f>ROUND(I104*H104,2)</f>
        <v>0</v>
      </c>
      <c r="BL104" s="25" t="s">
        <v>284</v>
      </c>
      <c r="BM104" s="25" t="s">
        <v>3906</v>
      </c>
    </row>
    <row r="105" s="1" customFormat="1" ht="16.5" customHeight="1">
      <c r="B105" s="47"/>
      <c r="C105" s="283" t="s">
        <v>381</v>
      </c>
      <c r="D105" s="283" t="s">
        <v>303</v>
      </c>
      <c r="E105" s="284" t="s">
        <v>3907</v>
      </c>
      <c r="F105" s="285" t="s">
        <v>3875</v>
      </c>
      <c r="G105" s="286" t="s">
        <v>3870</v>
      </c>
      <c r="H105" s="287">
        <v>1</v>
      </c>
      <c r="I105" s="288"/>
      <c r="J105" s="289">
        <f>ROUND(I105*H105,2)</f>
        <v>0</v>
      </c>
      <c r="K105" s="285" t="s">
        <v>21</v>
      </c>
      <c r="L105" s="290"/>
      <c r="M105" s="291" t="s">
        <v>21</v>
      </c>
      <c r="N105" s="292" t="s">
        <v>47</v>
      </c>
      <c r="O105" s="48"/>
      <c r="P105" s="245">
        <f>O105*H105</f>
        <v>0</v>
      </c>
      <c r="Q105" s="245">
        <v>0</v>
      </c>
      <c r="R105" s="245">
        <f>Q105*H105</f>
        <v>0</v>
      </c>
      <c r="S105" s="245">
        <v>0</v>
      </c>
      <c r="T105" s="246">
        <f>S105*H105</f>
        <v>0</v>
      </c>
      <c r="AR105" s="25" t="s">
        <v>386</v>
      </c>
      <c r="AT105" s="25" t="s">
        <v>303</v>
      </c>
      <c r="AU105" s="25" t="s">
        <v>85</v>
      </c>
      <c r="AY105" s="25" t="s">
        <v>184</v>
      </c>
      <c r="BE105" s="247">
        <f>IF(N105="základní",J105,0)</f>
        <v>0</v>
      </c>
      <c r="BF105" s="247">
        <f>IF(N105="snížená",J105,0)</f>
        <v>0</v>
      </c>
      <c r="BG105" s="247">
        <f>IF(N105="zákl. přenesená",J105,0)</f>
        <v>0</v>
      </c>
      <c r="BH105" s="247">
        <f>IF(N105="sníž. přenesená",J105,0)</f>
        <v>0</v>
      </c>
      <c r="BI105" s="247">
        <f>IF(N105="nulová",J105,0)</f>
        <v>0</v>
      </c>
      <c r="BJ105" s="25" t="s">
        <v>83</v>
      </c>
      <c r="BK105" s="247">
        <f>ROUND(I105*H105,2)</f>
        <v>0</v>
      </c>
      <c r="BL105" s="25" t="s">
        <v>284</v>
      </c>
      <c r="BM105" s="25" t="s">
        <v>3908</v>
      </c>
    </row>
    <row r="106" s="1" customFormat="1" ht="16.5" customHeight="1">
      <c r="B106" s="47"/>
      <c r="C106" s="283" t="s">
        <v>386</v>
      </c>
      <c r="D106" s="283" t="s">
        <v>303</v>
      </c>
      <c r="E106" s="284" t="s">
        <v>3909</v>
      </c>
      <c r="F106" s="285" t="s">
        <v>3878</v>
      </c>
      <c r="G106" s="286" t="s">
        <v>3879</v>
      </c>
      <c r="H106" s="287">
        <v>1</v>
      </c>
      <c r="I106" s="288"/>
      <c r="J106" s="289">
        <f>ROUND(I106*H106,2)</f>
        <v>0</v>
      </c>
      <c r="K106" s="285" t="s">
        <v>21</v>
      </c>
      <c r="L106" s="290"/>
      <c r="M106" s="291" t="s">
        <v>21</v>
      </c>
      <c r="N106" s="292" t="s">
        <v>47</v>
      </c>
      <c r="O106" s="48"/>
      <c r="P106" s="245">
        <f>O106*H106</f>
        <v>0</v>
      </c>
      <c r="Q106" s="245">
        <v>0</v>
      </c>
      <c r="R106" s="245">
        <f>Q106*H106</f>
        <v>0</v>
      </c>
      <c r="S106" s="245">
        <v>0</v>
      </c>
      <c r="T106" s="246">
        <f>S106*H106</f>
        <v>0</v>
      </c>
      <c r="AR106" s="25" t="s">
        <v>386</v>
      </c>
      <c r="AT106" s="25" t="s">
        <v>303</v>
      </c>
      <c r="AU106" s="25" t="s">
        <v>85</v>
      </c>
      <c r="AY106" s="25" t="s">
        <v>184</v>
      </c>
      <c r="BE106" s="247">
        <f>IF(N106="základní",J106,0)</f>
        <v>0</v>
      </c>
      <c r="BF106" s="247">
        <f>IF(N106="snížená",J106,0)</f>
        <v>0</v>
      </c>
      <c r="BG106" s="247">
        <f>IF(N106="zákl. přenesená",J106,0)</f>
        <v>0</v>
      </c>
      <c r="BH106" s="247">
        <f>IF(N106="sníž. přenesená",J106,0)</f>
        <v>0</v>
      </c>
      <c r="BI106" s="247">
        <f>IF(N106="nulová",J106,0)</f>
        <v>0</v>
      </c>
      <c r="BJ106" s="25" t="s">
        <v>83</v>
      </c>
      <c r="BK106" s="247">
        <f>ROUND(I106*H106,2)</f>
        <v>0</v>
      </c>
      <c r="BL106" s="25" t="s">
        <v>284</v>
      </c>
      <c r="BM106" s="25" t="s">
        <v>3910</v>
      </c>
    </row>
    <row r="107" s="1" customFormat="1" ht="16.5" customHeight="1">
      <c r="B107" s="47"/>
      <c r="C107" s="236" t="s">
        <v>264</v>
      </c>
      <c r="D107" s="236" t="s">
        <v>186</v>
      </c>
      <c r="E107" s="237" t="s">
        <v>3911</v>
      </c>
      <c r="F107" s="238" t="s">
        <v>3912</v>
      </c>
      <c r="G107" s="239" t="s">
        <v>3870</v>
      </c>
      <c r="H107" s="240">
        <v>1</v>
      </c>
      <c r="I107" s="241"/>
      <c r="J107" s="242">
        <f>ROUND(I107*H107,2)</f>
        <v>0</v>
      </c>
      <c r="K107" s="238" t="s">
        <v>21</v>
      </c>
      <c r="L107" s="73"/>
      <c r="M107" s="243" t="s">
        <v>21</v>
      </c>
      <c r="N107" s="244" t="s">
        <v>47</v>
      </c>
      <c r="O107" s="48"/>
      <c r="P107" s="245">
        <f>O107*H107</f>
        <v>0</v>
      </c>
      <c r="Q107" s="245">
        <v>0</v>
      </c>
      <c r="R107" s="245">
        <f>Q107*H107</f>
        <v>0</v>
      </c>
      <c r="S107" s="245">
        <v>0</v>
      </c>
      <c r="T107" s="246">
        <f>S107*H107</f>
        <v>0</v>
      </c>
      <c r="AR107" s="25" t="s">
        <v>284</v>
      </c>
      <c r="AT107" s="25" t="s">
        <v>186</v>
      </c>
      <c r="AU107" s="25" t="s">
        <v>85</v>
      </c>
      <c r="AY107" s="25" t="s">
        <v>184</v>
      </c>
      <c r="BE107" s="247">
        <f>IF(N107="základní",J107,0)</f>
        <v>0</v>
      </c>
      <c r="BF107" s="247">
        <f>IF(N107="snížená",J107,0)</f>
        <v>0</v>
      </c>
      <c r="BG107" s="247">
        <f>IF(N107="zákl. přenesená",J107,0)</f>
        <v>0</v>
      </c>
      <c r="BH107" s="247">
        <f>IF(N107="sníž. přenesená",J107,0)</f>
        <v>0</v>
      </c>
      <c r="BI107" s="247">
        <f>IF(N107="nulová",J107,0)</f>
        <v>0</v>
      </c>
      <c r="BJ107" s="25" t="s">
        <v>83</v>
      </c>
      <c r="BK107" s="247">
        <f>ROUND(I107*H107,2)</f>
        <v>0</v>
      </c>
      <c r="BL107" s="25" t="s">
        <v>284</v>
      </c>
      <c r="BM107" s="25" t="s">
        <v>3913</v>
      </c>
    </row>
    <row r="108" s="1" customFormat="1" ht="16.5" customHeight="1">
      <c r="B108" s="47"/>
      <c r="C108" s="283" t="s">
        <v>391</v>
      </c>
      <c r="D108" s="283" t="s">
        <v>303</v>
      </c>
      <c r="E108" s="284" t="s">
        <v>3911</v>
      </c>
      <c r="F108" s="285" t="s">
        <v>3914</v>
      </c>
      <c r="G108" s="286" t="s">
        <v>3870</v>
      </c>
      <c r="H108" s="287">
        <v>1</v>
      </c>
      <c r="I108" s="288"/>
      <c r="J108" s="289">
        <f>ROUND(I108*H108,2)</f>
        <v>0</v>
      </c>
      <c r="K108" s="285" t="s">
        <v>21</v>
      </c>
      <c r="L108" s="290"/>
      <c r="M108" s="291" t="s">
        <v>21</v>
      </c>
      <c r="N108" s="292" t="s">
        <v>47</v>
      </c>
      <c r="O108" s="48"/>
      <c r="P108" s="245">
        <f>O108*H108</f>
        <v>0</v>
      </c>
      <c r="Q108" s="245">
        <v>0</v>
      </c>
      <c r="R108" s="245">
        <f>Q108*H108</f>
        <v>0</v>
      </c>
      <c r="S108" s="245">
        <v>0</v>
      </c>
      <c r="T108" s="246">
        <f>S108*H108</f>
        <v>0</v>
      </c>
      <c r="AR108" s="25" t="s">
        <v>386</v>
      </c>
      <c r="AT108" s="25" t="s">
        <v>303</v>
      </c>
      <c r="AU108" s="25" t="s">
        <v>85</v>
      </c>
      <c r="AY108" s="25" t="s">
        <v>184</v>
      </c>
      <c r="BE108" s="247">
        <f>IF(N108="základní",J108,0)</f>
        <v>0</v>
      </c>
      <c r="BF108" s="247">
        <f>IF(N108="snížená",J108,0)</f>
        <v>0</v>
      </c>
      <c r="BG108" s="247">
        <f>IF(N108="zákl. přenesená",J108,0)</f>
        <v>0</v>
      </c>
      <c r="BH108" s="247">
        <f>IF(N108="sníž. přenesená",J108,0)</f>
        <v>0</v>
      </c>
      <c r="BI108" s="247">
        <f>IF(N108="nulová",J108,0)</f>
        <v>0</v>
      </c>
      <c r="BJ108" s="25" t="s">
        <v>83</v>
      </c>
      <c r="BK108" s="247">
        <f>ROUND(I108*H108,2)</f>
        <v>0</v>
      </c>
      <c r="BL108" s="25" t="s">
        <v>284</v>
      </c>
      <c r="BM108" s="25" t="s">
        <v>3915</v>
      </c>
    </row>
    <row r="109" s="1" customFormat="1" ht="38.25" customHeight="1">
      <c r="B109" s="47"/>
      <c r="C109" s="236" t="s">
        <v>268</v>
      </c>
      <c r="D109" s="236" t="s">
        <v>186</v>
      </c>
      <c r="E109" s="237" t="s">
        <v>3916</v>
      </c>
      <c r="F109" s="238" t="s">
        <v>3917</v>
      </c>
      <c r="G109" s="239" t="s">
        <v>370</v>
      </c>
      <c r="H109" s="240">
        <v>180</v>
      </c>
      <c r="I109" s="241"/>
      <c r="J109" s="242">
        <f>ROUND(I109*H109,2)</f>
        <v>0</v>
      </c>
      <c r="K109" s="238" t="s">
        <v>21</v>
      </c>
      <c r="L109" s="73"/>
      <c r="M109" s="243" t="s">
        <v>21</v>
      </c>
      <c r="N109" s="244" t="s">
        <v>47</v>
      </c>
      <c r="O109" s="48"/>
      <c r="P109" s="245">
        <f>O109*H109</f>
        <v>0</v>
      </c>
      <c r="Q109" s="245">
        <v>0</v>
      </c>
      <c r="R109" s="245">
        <f>Q109*H109</f>
        <v>0</v>
      </c>
      <c r="S109" s="245">
        <v>0</v>
      </c>
      <c r="T109" s="246">
        <f>S109*H109</f>
        <v>0</v>
      </c>
      <c r="AR109" s="25" t="s">
        <v>284</v>
      </c>
      <c r="AT109" s="25" t="s">
        <v>186</v>
      </c>
      <c r="AU109" s="25" t="s">
        <v>85</v>
      </c>
      <c r="AY109" s="25" t="s">
        <v>184</v>
      </c>
      <c r="BE109" s="247">
        <f>IF(N109="základní",J109,0)</f>
        <v>0</v>
      </c>
      <c r="BF109" s="247">
        <f>IF(N109="snížená",J109,0)</f>
        <v>0</v>
      </c>
      <c r="BG109" s="247">
        <f>IF(N109="zákl. přenesená",J109,0)</f>
        <v>0</v>
      </c>
      <c r="BH109" s="247">
        <f>IF(N109="sníž. přenesená",J109,0)</f>
        <v>0</v>
      </c>
      <c r="BI109" s="247">
        <f>IF(N109="nulová",J109,0)</f>
        <v>0</v>
      </c>
      <c r="BJ109" s="25" t="s">
        <v>83</v>
      </c>
      <c r="BK109" s="247">
        <f>ROUND(I109*H109,2)</f>
        <v>0</v>
      </c>
      <c r="BL109" s="25" t="s">
        <v>284</v>
      </c>
      <c r="BM109" s="25" t="s">
        <v>3918</v>
      </c>
    </row>
    <row r="110" s="1" customFormat="1" ht="38.25" customHeight="1">
      <c r="B110" s="47"/>
      <c r="C110" s="283" t="s">
        <v>397</v>
      </c>
      <c r="D110" s="283" t="s">
        <v>303</v>
      </c>
      <c r="E110" s="284" t="s">
        <v>3916</v>
      </c>
      <c r="F110" s="285" t="s">
        <v>3919</v>
      </c>
      <c r="G110" s="286" t="s">
        <v>370</v>
      </c>
      <c r="H110" s="287">
        <v>180</v>
      </c>
      <c r="I110" s="288"/>
      <c r="J110" s="289">
        <f>ROUND(I110*H110,2)</f>
        <v>0</v>
      </c>
      <c r="K110" s="285" t="s">
        <v>21</v>
      </c>
      <c r="L110" s="290"/>
      <c r="M110" s="291" t="s">
        <v>21</v>
      </c>
      <c r="N110" s="292" t="s">
        <v>47</v>
      </c>
      <c r="O110" s="48"/>
      <c r="P110" s="245">
        <f>O110*H110</f>
        <v>0</v>
      </c>
      <c r="Q110" s="245">
        <v>0</v>
      </c>
      <c r="R110" s="245">
        <f>Q110*H110</f>
        <v>0</v>
      </c>
      <c r="S110" s="245">
        <v>0</v>
      </c>
      <c r="T110" s="246">
        <f>S110*H110</f>
        <v>0</v>
      </c>
      <c r="AR110" s="25" t="s">
        <v>386</v>
      </c>
      <c r="AT110" s="25" t="s">
        <v>303</v>
      </c>
      <c r="AU110" s="25" t="s">
        <v>85</v>
      </c>
      <c r="AY110" s="25" t="s">
        <v>184</v>
      </c>
      <c r="BE110" s="247">
        <f>IF(N110="základní",J110,0)</f>
        <v>0</v>
      </c>
      <c r="BF110" s="247">
        <f>IF(N110="snížená",J110,0)</f>
        <v>0</v>
      </c>
      <c r="BG110" s="247">
        <f>IF(N110="zákl. přenesená",J110,0)</f>
        <v>0</v>
      </c>
      <c r="BH110" s="247">
        <f>IF(N110="sníž. přenesená",J110,0)</f>
        <v>0</v>
      </c>
      <c r="BI110" s="247">
        <f>IF(N110="nulová",J110,0)</f>
        <v>0</v>
      </c>
      <c r="BJ110" s="25" t="s">
        <v>83</v>
      </c>
      <c r="BK110" s="247">
        <f>ROUND(I110*H110,2)</f>
        <v>0</v>
      </c>
      <c r="BL110" s="25" t="s">
        <v>284</v>
      </c>
      <c r="BM110" s="25" t="s">
        <v>3920</v>
      </c>
    </row>
    <row r="111" s="11" customFormat="1" ht="29.88" customHeight="1">
      <c r="B111" s="220"/>
      <c r="C111" s="221"/>
      <c r="D111" s="222" t="s">
        <v>75</v>
      </c>
      <c r="E111" s="234" t="s">
        <v>3921</v>
      </c>
      <c r="F111" s="234" t="s">
        <v>3922</v>
      </c>
      <c r="G111" s="221"/>
      <c r="H111" s="221"/>
      <c r="I111" s="224"/>
      <c r="J111" s="235">
        <f>BK111</f>
        <v>0</v>
      </c>
      <c r="K111" s="221"/>
      <c r="L111" s="226"/>
      <c r="M111" s="227"/>
      <c r="N111" s="228"/>
      <c r="O111" s="228"/>
      <c r="P111" s="229">
        <f>SUM(P112:P135)</f>
        <v>0</v>
      </c>
      <c r="Q111" s="228"/>
      <c r="R111" s="229">
        <f>SUM(R112:R135)</f>
        <v>0</v>
      </c>
      <c r="S111" s="228"/>
      <c r="T111" s="230">
        <f>SUM(T112:T135)</f>
        <v>0</v>
      </c>
      <c r="AR111" s="231" t="s">
        <v>85</v>
      </c>
      <c r="AT111" s="232" t="s">
        <v>75</v>
      </c>
      <c r="AU111" s="232" t="s">
        <v>83</v>
      </c>
      <c r="AY111" s="231" t="s">
        <v>184</v>
      </c>
      <c r="BK111" s="233">
        <f>SUM(BK112:BK135)</f>
        <v>0</v>
      </c>
    </row>
    <row r="112" s="1" customFormat="1" ht="25.5" customHeight="1">
      <c r="B112" s="47"/>
      <c r="C112" s="236" t="s">
        <v>274</v>
      </c>
      <c r="D112" s="236" t="s">
        <v>186</v>
      </c>
      <c r="E112" s="237" t="s">
        <v>3923</v>
      </c>
      <c r="F112" s="238" t="s">
        <v>3924</v>
      </c>
      <c r="G112" s="239" t="s">
        <v>3870</v>
      </c>
      <c r="H112" s="240">
        <v>6</v>
      </c>
      <c r="I112" s="241"/>
      <c r="J112" s="242">
        <f>ROUND(I112*H112,2)</f>
        <v>0</v>
      </c>
      <c r="K112" s="238" t="s">
        <v>21</v>
      </c>
      <c r="L112" s="73"/>
      <c r="M112" s="243" t="s">
        <v>21</v>
      </c>
      <c r="N112" s="244" t="s">
        <v>47</v>
      </c>
      <c r="O112" s="48"/>
      <c r="P112" s="245">
        <f>O112*H112</f>
        <v>0</v>
      </c>
      <c r="Q112" s="245">
        <v>0</v>
      </c>
      <c r="R112" s="245">
        <f>Q112*H112</f>
        <v>0</v>
      </c>
      <c r="S112" s="245">
        <v>0</v>
      </c>
      <c r="T112" s="246">
        <f>S112*H112</f>
        <v>0</v>
      </c>
      <c r="AR112" s="25" t="s">
        <v>284</v>
      </c>
      <c r="AT112" s="25" t="s">
        <v>186</v>
      </c>
      <c r="AU112" s="25" t="s">
        <v>85</v>
      </c>
      <c r="AY112" s="25" t="s">
        <v>184</v>
      </c>
      <c r="BE112" s="247">
        <f>IF(N112="základní",J112,0)</f>
        <v>0</v>
      </c>
      <c r="BF112" s="247">
        <f>IF(N112="snížená",J112,0)</f>
        <v>0</v>
      </c>
      <c r="BG112" s="247">
        <f>IF(N112="zákl. přenesená",J112,0)</f>
        <v>0</v>
      </c>
      <c r="BH112" s="247">
        <f>IF(N112="sníž. přenesená",J112,0)</f>
        <v>0</v>
      </c>
      <c r="BI112" s="247">
        <f>IF(N112="nulová",J112,0)</f>
        <v>0</v>
      </c>
      <c r="BJ112" s="25" t="s">
        <v>83</v>
      </c>
      <c r="BK112" s="247">
        <f>ROUND(I112*H112,2)</f>
        <v>0</v>
      </c>
      <c r="BL112" s="25" t="s">
        <v>284</v>
      </c>
      <c r="BM112" s="25" t="s">
        <v>3925</v>
      </c>
    </row>
    <row r="113" s="1" customFormat="1" ht="25.5" customHeight="1">
      <c r="B113" s="47"/>
      <c r="C113" s="283" t="s">
        <v>404</v>
      </c>
      <c r="D113" s="283" t="s">
        <v>303</v>
      </c>
      <c r="E113" s="284" t="s">
        <v>3923</v>
      </c>
      <c r="F113" s="285" t="s">
        <v>3926</v>
      </c>
      <c r="G113" s="286" t="s">
        <v>3870</v>
      </c>
      <c r="H113" s="287">
        <v>6</v>
      </c>
      <c r="I113" s="288"/>
      <c r="J113" s="289">
        <f>ROUND(I113*H113,2)</f>
        <v>0</v>
      </c>
      <c r="K113" s="285" t="s">
        <v>21</v>
      </c>
      <c r="L113" s="290"/>
      <c r="M113" s="291" t="s">
        <v>21</v>
      </c>
      <c r="N113" s="292" t="s">
        <v>47</v>
      </c>
      <c r="O113" s="48"/>
      <c r="P113" s="245">
        <f>O113*H113</f>
        <v>0</v>
      </c>
      <c r="Q113" s="245">
        <v>0</v>
      </c>
      <c r="R113" s="245">
        <f>Q113*H113</f>
        <v>0</v>
      </c>
      <c r="S113" s="245">
        <v>0</v>
      </c>
      <c r="T113" s="246">
        <f>S113*H113</f>
        <v>0</v>
      </c>
      <c r="AR113" s="25" t="s">
        <v>386</v>
      </c>
      <c r="AT113" s="25" t="s">
        <v>303</v>
      </c>
      <c r="AU113" s="25" t="s">
        <v>85</v>
      </c>
      <c r="AY113" s="25" t="s">
        <v>184</v>
      </c>
      <c r="BE113" s="247">
        <f>IF(N113="základní",J113,0)</f>
        <v>0</v>
      </c>
      <c r="BF113" s="247">
        <f>IF(N113="snížená",J113,0)</f>
        <v>0</v>
      </c>
      <c r="BG113" s="247">
        <f>IF(N113="zákl. přenesená",J113,0)</f>
        <v>0</v>
      </c>
      <c r="BH113" s="247">
        <f>IF(N113="sníž. přenesená",J113,0)</f>
        <v>0</v>
      </c>
      <c r="BI113" s="247">
        <f>IF(N113="nulová",J113,0)</f>
        <v>0</v>
      </c>
      <c r="BJ113" s="25" t="s">
        <v>83</v>
      </c>
      <c r="BK113" s="247">
        <f>ROUND(I113*H113,2)</f>
        <v>0</v>
      </c>
      <c r="BL113" s="25" t="s">
        <v>284</v>
      </c>
      <c r="BM113" s="25" t="s">
        <v>3927</v>
      </c>
    </row>
    <row r="114" s="1" customFormat="1" ht="25.5" customHeight="1">
      <c r="B114" s="47"/>
      <c r="C114" s="236" t="s">
        <v>10</v>
      </c>
      <c r="D114" s="236" t="s">
        <v>186</v>
      </c>
      <c r="E114" s="237" t="s">
        <v>3928</v>
      </c>
      <c r="F114" s="238" t="s">
        <v>3929</v>
      </c>
      <c r="G114" s="239" t="s">
        <v>3870</v>
      </c>
      <c r="H114" s="240">
        <v>1</v>
      </c>
      <c r="I114" s="241"/>
      <c r="J114" s="242">
        <f>ROUND(I114*H114,2)</f>
        <v>0</v>
      </c>
      <c r="K114" s="238" t="s">
        <v>21</v>
      </c>
      <c r="L114" s="73"/>
      <c r="M114" s="243" t="s">
        <v>21</v>
      </c>
      <c r="N114" s="244" t="s">
        <v>47</v>
      </c>
      <c r="O114" s="48"/>
      <c r="P114" s="245">
        <f>O114*H114</f>
        <v>0</v>
      </c>
      <c r="Q114" s="245">
        <v>0</v>
      </c>
      <c r="R114" s="245">
        <f>Q114*H114</f>
        <v>0</v>
      </c>
      <c r="S114" s="245">
        <v>0</v>
      </c>
      <c r="T114" s="246">
        <f>S114*H114</f>
        <v>0</v>
      </c>
      <c r="AR114" s="25" t="s">
        <v>284</v>
      </c>
      <c r="AT114" s="25" t="s">
        <v>186</v>
      </c>
      <c r="AU114" s="25" t="s">
        <v>85</v>
      </c>
      <c r="AY114" s="25" t="s">
        <v>184</v>
      </c>
      <c r="BE114" s="247">
        <f>IF(N114="základní",J114,0)</f>
        <v>0</v>
      </c>
      <c r="BF114" s="247">
        <f>IF(N114="snížená",J114,0)</f>
        <v>0</v>
      </c>
      <c r="BG114" s="247">
        <f>IF(N114="zákl. přenesená",J114,0)</f>
        <v>0</v>
      </c>
      <c r="BH114" s="247">
        <f>IF(N114="sníž. přenesená",J114,0)</f>
        <v>0</v>
      </c>
      <c r="BI114" s="247">
        <f>IF(N114="nulová",J114,0)</f>
        <v>0</v>
      </c>
      <c r="BJ114" s="25" t="s">
        <v>83</v>
      </c>
      <c r="BK114" s="247">
        <f>ROUND(I114*H114,2)</f>
        <v>0</v>
      </c>
      <c r="BL114" s="25" t="s">
        <v>284</v>
      </c>
      <c r="BM114" s="25" t="s">
        <v>3930</v>
      </c>
    </row>
    <row r="115" s="1" customFormat="1" ht="25.5" customHeight="1">
      <c r="B115" s="47"/>
      <c r="C115" s="283" t="s">
        <v>414</v>
      </c>
      <c r="D115" s="283" t="s">
        <v>303</v>
      </c>
      <c r="E115" s="284" t="s">
        <v>3928</v>
      </c>
      <c r="F115" s="285" t="s">
        <v>3931</v>
      </c>
      <c r="G115" s="286" t="s">
        <v>3870</v>
      </c>
      <c r="H115" s="287">
        <v>1</v>
      </c>
      <c r="I115" s="288"/>
      <c r="J115" s="289">
        <f>ROUND(I115*H115,2)</f>
        <v>0</v>
      </c>
      <c r="K115" s="285" t="s">
        <v>21</v>
      </c>
      <c r="L115" s="290"/>
      <c r="M115" s="291" t="s">
        <v>21</v>
      </c>
      <c r="N115" s="292" t="s">
        <v>47</v>
      </c>
      <c r="O115" s="48"/>
      <c r="P115" s="245">
        <f>O115*H115</f>
        <v>0</v>
      </c>
      <c r="Q115" s="245">
        <v>0</v>
      </c>
      <c r="R115" s="245">
        <f>Q115*H115</f>
        <v>0</v>
      </c>
      <c r="S115" s="245">
        <v>0</v>
      </c>
      <c r="T115" s="246">
        <f>S115*H115</f>
        <v>0</v>
      </c>
      <c r="AR115" s="25" t="s">
        <v>386</v>
      </c>
      <c r="AT115" s="25" t="s">
        <v>303</v>
      </c>
      <c r="AU115" s="25" t="s">
        <v>85</v>
      </c>
      <c r="AY115" s="25" t="s">
        <v>184</v>
      </c>
      <c r="BE115" s="247">
        <f>IF(N115="základní",J115,0)</f>
        <v>0</v>
      </c>
      <c r="BF115" s="247">
        <f>IF(N115="snížená",J115,0)</f>
        <v>0</v>
      </c>
      <c r="BG115" s="247">
        <f>IF(N115="zákl. přenesená",J115,0)</f>
        <v>0</v>
      </c>
      <c r="BH115" s="247">
        <f>IF(N115="sníž. přenesená",J115,0)</f>
        <v>0</v>
      </c>
      <c r="BI115" s="247">
        <f>IF(N115="nulová",J115,0)</f>
        <v>0</v>
      </c>
      <c r="BJ115" s="25" t="s">
        <v>83</v>
      </c>
      <c r="BK115" s="247">
        <f>ROUND(I115*H115,2)</f>
        <v>0</v>
      </c>
      <c r="BL115" s="25" t="s">
        <v>284</v>
      </c>
      <c r="BM115" s="25" t="s">
        <v>3932</v>
      </c>
    </row>
    <row r="116" s="1" customFormat="1" ht="16.5" customHeight="1">
      <c r="B116" s="47"/>
      <c r="C116" s="236" t="s">
        <v>284</v>
      </c>
      <c r="D116" s="236" t="s">
        <v>186</v>
      </c>
      <c r="E116" s="237" t="s">
        <v>3933</v>
      </c>
      <c r="F116" s="238" t="s">
        <v>3934</v>
      </c>
      <c r="G116" s="239" t="s">
        <v>3870</v>
      </c>
      <c r="H116" s="240">
        <v>5</v>
      </c>
      <c r="I116" s="241"/>
      <c r="J116" s="242">
        <f>ROUND(I116*H116,2)</f>
        <v>0</v>
      </c>
      <c r="K116" s="238" t="s">
        <v>21</v>
      </c>
      <c r="L116" s="73"/>
      <c r="M116" s="243" t="s">
        <v>21</v>
      </c>
      <c r="N116" s="244" t="s">
        <v>47</v>
      </c>
      <c r="O116" s="48"/>
      <c r="P116" s="245">
        <f>O116*H116</f>
        <v>0</v>
      </c>
      <c r="Q116" s="245">
        <v>0</v>
      </c>
      <c r="R116" s="245">
        <f>Q116*H116</f>
        <v>0</v>
      </c>
      <c r="S116" s="245">
        <v>0</v>
      </c>
      <c r="T116" s="246">
        <f>S116*H116</f>
        <v>0</v>
      </c>
      <c r="AR116" s="25" t="s">
        <v>284</v>
      </c>
      <c r="AT116" s="25" t="s">
        <v>186</v>
      </c>
      <c r="AU116" s="25" t="s">
        <v>85</v>
      </c>
      <c r="AY116" s="25" t="s">
        <v>184</v>
      </c>
      <c r="BE116" s="247">
        <f>IF(N116="základní",J116,0)</f>
        <v>0</v>
      </c>
      <c r="BF116" s="247">
        <f>IF(N116="snížená",J116,0)</f>
        <v>0</v>
      </c>
      <c r="BG116" s="247">
        <f>IF(N116="zákl. přenesená",J116,0)</f>
        <v>0</v>
      </c>
      <c r="BH116" s="247">
        <f>IF(N116="sníž. přenesená",J116,0)</f>
        <v>0</v>
      </c>
      <c r="BI116" s="247">
        <f>IF(N116="nulová",J116,0)</f>
        <v>0</v>
      </c>
      <c r="BJ116" s="25" t="s">
        <v>83</v>
      </c>
      <c r="BK116" s="247">
        <f>ROUND(I116*H116,2)</f>
        <v>0</v>
      </c>
      <c r="BL116" s="25" t="s">
        <v>284</v>
      </c>
      <c r="BM116" s="25" t="s">
        <v>3935</v>
      </c>
    </row>
    <row r="117" s="1" customFormat="1" ht="16.5" customHeight="1">
      <c r="B117" s="47"/>
      <c r="C117" s="283" t="s">
        <v>421</v>
      </c>
      <c r="D117" s="283" t="s">
        <v>303</v>
      </c>
      <c r="E117" s="284" t="s">
        <v>3933</v>
      </c>
      <c r="F117" s="285" t="s">
        <v>3936</v>
      </c>
      <c r="G117" s="286" t="s">
        <v>3870</v>
      </c>
      <c r="H117" s="287">
        <v>5</v>
      </c>
      <c r="I117" s="288"/>
      <c r="J117" s="289">
        <f>ROUND(I117*H117,2)</f>
        <v>0</v>
      </c>
      <c r="K117" s="285" t="s">
        <v>21</v>
      </c>
      <c r="L117" s="290"/>
      <c r="M117" s="291" t="s">
        <v>21</v>
      </c>
      <c r="N117" s="292" t="s">
        <v>47</v>
      </c>
      <c r="O117" s="48"/>
      <c r="P117" s="245">
        <f>O117*H117</f>
        <v>0</v>
      </c>
      <c r="Q117" s="245">
        <v>0</v>
      </c>
      <c r="R117" s="245">
        <f>Q117*H117</f>
        <v>0</v>
      </c>
      <c r="S117" s="245">
        <v>0</v>
      </c>
      <c r="T117" s="246">
        <f>S117*H117</f>
        <v>0</v>
      </c>
      <c r="AR117" s="25" t="s">
        <v>386</v>
      </c>
      <c r="AT117" s="25" t="s">
        <v>303</v>
      </c>
      <c r="AU117" s="25" t="s">
        <v>85</v>
      </c>
      <c r="AY117" s="25" t="s">
        <v>184</v>
      </c>
      <c r="BE117" s="247">
        <f>IF(N117="základní",J117,0)</f>
        <v>0</v>
      </c>
      <c r="BF117" s="247">
        <f>IF(N117="snížená",J117,0)</f>
        <v>0</v>
      </c>
      <c r="BG117" s="247">
        <f>IF(N117="zákl. přenesená",J117,0)</f>
        <v>0</v>
      </c>
      <c r="BH117" s="247">
        <f>IF(N117="sníž. přenesená",J117,0)</f>
        <v>0</v>
      </c>
      <c r="BI117" s="247">
        <f>IF(N117="nulová",J117,0)</f>
        <v>0</v>
      </c>
      <c r="BJ117" s="25" t="s">
        <v>83</v>
      </c>
      <c r="BK117" s="247">
        <f>ROUND(I117*H117,2)</f>
        <v>0</v>
      </c>
      <c r="BL117" s="25" t="s">
        <v>284</v>
      </c>
      <c r="BM117" s="25" t="s">
        <v>3937</v>
      </c>
    </row>
    <row r="118" s="1" customFormat="1" ht="16.5" customHeight="1">
      <c r="B118" s="47"/>
      <c r="C118" s="236" t="s">
        <v>290</v>
      </c>
      <c r="D118" s="236" t="s">
        <v>186</v>
      </c>
      <c r="E118" s="237" t="s">
        <v>3938</v>
      </c>
      <c r="F118" s="238" t="s">
        <v>3939</v>
      </c>
      <c r="G118" s="239" t="s">
        <v>3870</v>
      </c>
      <c r="H118" s="240">
        <v>1</v>
      </c>
      <c r="I118" s="241"/>
      <c r="J118" s="242">
        <f>ROUND(I118*H118,2)</f>
        <v>0</v>
      </c>
      <c r="K118" s="238" t="s">
        <v>21</v>
      </c>
      <c r="L118" s="73"/>
      <c r="M118" s="243" t="s">
        <v>21</v>
      </c>
      <c r="N118" s="244" t="s">
        <v>47</v>
      </c>
      <c r="O118" s="48"/>
      <c r="P118" s="245">
        <f>O118*H118</f>
        <v>0</v>
      </c>
      <c r="Q118" s="245">
        <v>0</v>
      </c>
      <c r="R118" s="245">
        <f>Q118*H118</f>
        <v>0</v>
      </c>
      <c r="S118" s="245">
        <v>0</v>
      </c>
      <c r="T118" s="246">
        <f>S118*H118</f>
        <v>0</v>
      </c>
      <c r="AR118" s="25" t="s">
        <v>284</v>
      </c>
      <c r="AT118" s="25" t="s">
        <v>186</v>
      </c>
      <c r="AU118" s="25" t="s">
        <v>85</v>
      </c>
      <c r="AY118" s="25" t="s">
        <v>184</v>
      </c>
      <c r="BE118" s="247">
        <f>IF(N118="základní",J118,0)</f>
        <v>0</v>
      </c>
      <c r="BF118" s="247">
        <f>IF(N118="snížená",J118,0)</f>
        <v>0</v>
      </c>
      <c r="BG118" s="247">
        <f>IF(N118="zákl. přenesená",J118,0)</f>
        <v>0</v>
      </c>
      <c r="BH118" s="247">
        <f>IF(N118="sníž. přenesená",J118,0)</f>
        <v>0</v>
      </c>
      <c r="BI118" s="247">
        <f>IF(N118="nulová",J118,0)</f>
        <v>0</v>
      </c>
      <c r="BJ118" s="25" t="s">
        <v>83</v>
      </c>
      <c r="BK118" s="247">
        <f>ROUND(I118*H118,2)</f>
        <v>0</v>
      </c>
      <c r="BL118" s="25" t="s">
        <v>284</v>
      </c>
      <c r="BM118" s="25" t="s">
        <v>3940</v>
      </c>
    </row>
    <row r="119" s="1" customFormat="1" ht="16.5" customHeight="1">
      <c r="B119" s="47"/>
      <c r="C119" s="283" t="s">
        <v>426</v>
      </c>
      <c r="D119" s="283" t="s">
        <v>303</v>
      </c>
      <c r="E119" s="284" t="s">
        <v>3938</v>
      </c>
      <c r="F119" s="285" t="s">
        <v>3941</v>
      </c>
      <c r="G119" s="286" t="s">
        <v>3870</v>
      </c>
      <c r="H119" s="287">
        <v>1</v>
      </c>
      <c r="I119" s="288"/>
      <c r="J119" s="289">
        <f>ROUND(I119*H119,2)</f>
        <v>0</v>
      </c>
      <c r="K119" s="285" t="s">
        <v>21</v>
      </c>
      <c r="L119" s="290"/>
      <c r="M119" s="291" t="s">
        <v>21</v>
      </c>
      <c r="N119" s="292" t="s">
        <v>47</v>
      </c>
      <c r="O119" s="48"/>
      <c r="P119" s="245">
        <f>O119*H119</f>
        <v>0</v>
      </c>
      <c r="Q119" s="245">
        <v>0</v>
      </c>
      <c r="R119" s="245">
        <f>Q119*H119</f>
        <v>0</v>
      </c>
      <c r="S119" s="245">
        <v>0</v>
      </c>
      <c r="T119" s="246">
        <f>S119*H119</f>
        <v>0</v>
      </c>
      <c r="AR119" s="25" t="s">
        <v>386</v>
      </c>
      <c r="AT119" s="25" t="s">
        <v>303</v>
      </c>
      <c r="AU119" s="25" t="s">
        <v>85</v>
      </c>
      <c r="AY119" s="25" t="s">
        <v>184</v>
      </c>
      <c r="BE119" s="247">
        <f>IF(N119="základní",J119,0)</f>
        <v>0</v>
      </c>
      <c r="BF119" s="247">
        <f>IF(N119="snížená",J119,0)</f>
        <v>0</v>
      </c>
      <c r="BG119" s="247">
        <f>IF(N119="zákl. přenesená",J119,0)</f>
        <v>0</v>
      </c>
      <c r="BH119" s="247">
        <f>IF(N119="sníž. přenesená",J119,0)</f>
        <v>0</v>
      </c>
      <c r="BI119" s="247">
        <f>IF(N119="nulová",J119,0)</f>
        <v>0</v>
      </c>
      <c r="BJ119" s="25" t="s">
        <v>83</v>
      </c>
      <c r="BK119" s="247">
        <f>ROUND(I119*H119,2)</f>
        <v>0</v>
      </c>
      <c r="BL119" s="25" t="s">
        <v>284</v>
      </c>
      <c r="BM119" s="25" t="s">
        <v>3942</v>
      </c>
    </row>
    <row r="120" s="1" customFormat="1" ht="16.5" customHeight="1">
      <c r="B120" s="47"/>
      <c r="C120" s="236" t="s">
        <v>296</v>
      </c>
      <c r="D120" s="236" t="s">
        <v>186</v>
      </c>
      <c r="E120" s="237" t="s">
        <v>3943</v>
      </c>
      <c r="F120" s="238" t="s">
        <v>3944</v>
      </c>
      <c r="G120" s="239" t="s">
        <v>3879</v>
      </c>
      <c r="H120" s="240">
        <v>1</v>
      </c>
      <c r="I120" s="241"/>
      <c r="J120" s="242">
        <f>ROUND(I120*H120,2)</f>
        <v>0</v>
      </c>
      <c r="K120" s="238" t="s">
        <v>21</v>
      </c>
      <c r="L120" s="73"/>
      <c r="M120" s="243" t="s">
        <v>21</v>
      </c>
      <c r="N120" s="244" t="s">
        <v>47</v>
      </c>
      <c r="O120" s="48"/>
      <c r="P120" s="245">
        <f>O120*H120</f>
        <v>0</v>
      </c>
      <c r="Q120" s="245">
        <v>0</v>
      </c>
      <c r="R120" s="245">
        <f>Q120*H120</f>
        <v>0</v>
      </c>
      <c r="S120" s="245">
        <v>0</v>
      </c>
      <c r="T120" s="246">
        <f>S120*H120</f>
        <v>0</v>
      </c>
      <c r="AR120" s="25" t="s">
        <v>284</v>
      </c>
      <c r="AT120" s="25" t="s">
        <v>186</v>
      </c>
      <c r="AU120" s="25" t="s">
        <v>85</v>
      </c>
      <c r="AY120" s="25" t="s">
        <v>184</v>
      </c>
      <c r="BE120" s="247">
        <f>IF(N120="základní",J120,0)</f>
        <v>0</v>
      </c>
      <c r="BF120" s="247">
        <f>IF(N120="snížená",J120,0)</f>
        <v>0</v>
      </c>
      <c r="BG120" s="247">
        <f>IF(N120="zákl. přenesená",J120,0)</f>
        <v>0</v>
      </c>
      <c r="BH120" s="247">
        <f>IF(N120="sníž. přenesená",J120,0)</f>
        <v>0</v>
      </c>
      <c r="BI120" s="247">
        <f>IF(N120="nulová",J120,0)</f>
        <v>0</v>
      </c>
      <c r="BJ120" s="25" t="s">
        <v>83</v>
      </c>
      <c r="BK120" s="247">
        <f>ROUND(I120*H120,2)</f>
        <v>0</v>
      </c>
      <c r="BL120" s="25" t="s">
        <v>284</v>
      </c>
      <c r="BM120" s="25" t="s">
        <v>3945</v>
      </c>
    </row>
    <row r="121" s="1" customFormat="1" ht="16.5" customHeight="1">
      <c r="B121" s="47"/>
      <c r="C121" s="283" t="s">
        <v>432</v>
      </c>
      <c r="D121" s="283" t="s">
        <v>303</v>
      </c>
      <c r="E121" s="284" t="s">
        <v>3943</v>
      </c>
      <c r="F121" s="285" t="s">
        <v>3946</v>
      </c>
      <c r="G121" s="286" t="s">
        <v>3879</v>
      </c>
      <c r="H121" s="287">
        <v>1</v>
      </c>
      <c r="I121" s="288"/>
      <c r="J121" s="289">
        <f>ROUND(I121*H121,2)</f>
        <v>0</v>
      </c>
      <c r="K121" s="285" t="s">
        <v>21</v>
      </c>
      <c r="L121" s="290"/>
      <c r="M121" s="291" t="s">
        <v>21</v>
      </c>
      <c r="N121" s="292" t="s">
        <v>47</v>
      </c>
      <c r="O121" s="48"/>
      <c r="P121" s="245">
        <f>O121*H121</f>
        <v>0</v>
      </c>
      <c r="Q121" s="245">
        <v>0</v>
      </c>
      <c r="R121" s="245">
        <f>Q121*H121</f>
        <v>0</v>
      </c>
      <c r="S121" s="245">
        <v>0</v>
      </c>
      <c r="T121" s="246">
        <f>S121*H121</f>
        <v>0</v>
      </c>
      <c r="AR121" s="25" t="s">
        <v>386</v>
      </c>
      <c r="AT121" s="25" t="s">
        <v>303</v>
      </c>
      <c r="AU121" s="25" t="s">
        <v>85</v>
      </c>
      <c r="AY121" s="25" t="s">
        <v>184</v>
      </c>
      <c r="BE121" s="247">
        <f>IF(N121="základní",J121,0)</f>
        <v>0</v>
      </c>
      <c r="BF121" s="247">
        <f>IF(N121="snížená",J121,0)</f>
        <v>0</v>
      </c>
      <c r="BG121" s="247">
        <f>IF(N121="zákl. přenesená",J121,0)</f>
        <v>0</v>
      </c>
      <c r="BH121" s="247">
        <f>IF(N121="sníž. přenesená",J121,0)</f>
        <v>0</v>
      </c>
      <c r="BI121" s="247">
        <f>IF(N121="nulová",J121,0)</f>
        <v>0</v>
      </c>
      <c r="BJ121" s="25" t="s">
        <v>83</v>
      </c>
      <c r="BK121" s="247">
        <f>ROUND(I121*H121,2)</f>
        <v>0</v>
      </c>
      <c r="BL121" s="25" t="s">
        <v>284</v>
      </c>
      <c r="BM121" s="25" t="s">
        <v>3947</v>
      </c>
    </row>
    <row r="122" s="1" customFormat="1" ht="16.5" customHeight="1">
      <c r="B122" s="47"/>
      <c r="C122" s="236" t="s">
        <v>302</v>
      </c>
      <c r="D122" s="236" t="s">
        <v>186</v>
      </c>
      <c r="E122" s="237" t="s">
        <v>3948</v>
      </c>
      <c r="F122" s="238" t="s">
        <v>3949</v>
      </c>
      <c r="G122" s="239" t="s">
        <v>370</v>
      </c>
      <c r="H122" s="240">
        <v>8</v>
      </c>
      <c r="I122" s="241"/>
      <c r="J122" s="242">
        <f>ROUND(I122*H122,2)</f>
        <v>0</v>
      </c>
      <c r="K122" s="238" t="s">
        <v>21</v>
      </c>
      <c r="L122" s="73"/>
      <c r="M122" s="243" t="s">
        <v>21</v>
      </c>
      <c r="N122" s="244" t="s">
        <v>47</v>
      </c>
      <c r="O122" s="48"/>
      <c r="P122" s="245">
        <f>O122*H122</f>
        <v>0</v>
      </c>
      <c r="Q122" s="245">
        <v>0</v>
      </c>
      <c r="R122" s="245">
        <f>Q122*H122</f>
        <v>0</v>
      </c>
      <c r="S122" s="245">
        <v>0</v>
      </c>
      <c r="T122" s="246">
        <f>S122*H122</f>
        <v>0</v>
      </c>
      <c r="AR122" s="25" t="s">
        <v>284</v>
      </c>
      <c r="AT122" s="25" t="s">
        <v>186</v>
      </c>
      <c r="AU122" s="25" t="s">
        <v>85</v>
      </c>
      <c r="AY122" s="25" t="s">
        <v>184</v>
      </c>
      <c r="BE122" s="247">
        <f>IF(N122="základní",J122,0)</f>
        <v>0</v>
      </c>
      <c r="BF122" s="247">
        <f>IF(N122="snížená",J122,0)</f>
        <v>0</v>
      </c>
      <c r="BG122" s="247">
        <f>IF(N122="zákl. přenesená",J122,0)</f>
        <v>0</v>
      </c>
      <c r="BH122" s="247">
        <f>IF(N122="sníž. přenesená",J122,0)</f>
        <v>0</v>
      </c>
      <c r="BI122" s="247">
        <f>IF(N122="nulová",J122,0)</f>
        <v>0</v>
      </c>
      <c r="BJ122" s="25" t="s">
        <v>83</v>
      </c>
      <c r="BK122" s="247">
        <f>ROUND(I122*H122,2)</f>
        <v>0</v>
      </c>
      <c r="BL122" s="25" t="s">
        <v>284</v>
      </c>
      <c r="BM122" s="25" t="s">
        <v>3950</v>
      </c>
    </row>
    <row r="123" s="1" customFormat="1" ht="16.5" customHeight="1">
      <c r="B123" s="47"/>
      <c r="C123" s="283" t="s">
        <v>436</v>
      </c>
      <c r="D123" s="283" t="s">
        <v>303</v>
      </c>
      <c r="E123" s="284" t="s">
        <v>3948</v>
      </c>
      <c r="F123" s="285" t="s">
        <v>3951</v>
      </c>
      <c r="G123" s="286" t="s">
        <v>370</v>
      </c>
      <c r="H123" s="287">
        <v>8</v>
      </c>
      <c r="I123" s="288"/>
      <c r="J123" s="289">
        <f>ROUND(I123*H123,2)</f>
        <v>0</v>
      </c>
      <c r="K123" s="285" t="s">
        <v>21</v>
      </c>
      <c r="L123" s="290"/>
      <c r="M123" s="291" t="s">
        <v>21</v>
      </c>
      <c r="N123" s="292" t="s">
        <v>47</v>
      </c>
      <c r="O123" s="48"/>
      <c r="P123" s="245">
        <f>O123*H123</f>
        <v>0</v>
      </c>
      <c r="Q123" s="245">
        <v>0</v>
      </c>
      <c r="R123" s="245">
        <f>Q123*H123</f>
        <v>0</v>
      </c>
      <c r="S123" s="245">
        <v>0</v>
      </c>
      <c r="T123" s="246">
        <f>S123*H123</f>
        <v>0</v>
      </c>
      <c r="AR123" s="25" t="s">
        <v>386</v>
      </c>
      <c r="AT123" s="25" t="s">
        <v>303</v>
      </c>
      <c r="AU123" s="25" t="s">
        <v>85</v>
      </c>
      <c r="AY123" s="25" t="s">
        <v>184</v>
      </c>
      <c r="BE123" s="247">
        <f>IF(N123="základní",J123,0)</f>
        <v>0</v>
      </c>
      <c r="BF123" s="247">
        <f>IF(N123="snížená",J123,0)</f>
        <v>0</v>
      </c>
      <c r="BG123" s="247">
        <f>IF(N123="zákl. přenesená",J123,0)</f>
        <v>0</v>
      </c>
      <c r="BH123" s="247">
        <f>IF(N123="sníž. přenesená",J123,0)</f>
        <v>0</v>
      </c>
      <c r="BI123" s="247">
        <f>IF(N123="nulová",J123,0)</f>
        <v>0</v>
      </c>
      <c r="BJ123" s="25" t="s">
        <v>83</v>
      </c>
      <c r="BK123" s="247">
        <f>ROUND(I123*H123,2)</f>
        <v>0</v>
      </c>
      <c r="BL123" s="25" t="s">
        <v>284</v>
      </c>
      <c r="BM123" s="25" t="s">
        <v>3952</v>
      </c>
    </row>
    <row r="124" s="1" customFormat="1" ht="16.5" customHeight="1">
      <c r="B124" s="47"/>
      <c r="C124" s="236" t="s">
        <v>308</v>
      </c>
      <c r="D124" s="236" t="s">
        <v>186</v>
      </c>
      <c r="E124" s="237" t="s">
        <v>3953</v>
      </c>
      <c r="F124" s="238" t="s">
        <v>3954</v>
      </c>
      <c r="G124" s="239" t="s">
        <v>370</v>
      </c>
      <c r="H124" s="240">
        <v>1</v>
      </c>
      <c r="I124" s="241"/>
      <c r="J124" s="242">
        <f>ROUND(I124*H124,2)</f>
        <v>0</v>
      </c>
      <c r="K124" s="238" t="s">
        <v>21</v>
      </c>
      <c r="L124" s="73"/>
      <c r="M124" s="243" t="s">
        <v>21</v>
      </c>
      <c r="N124" s="244" t="s">
        <v>47</v>
      </c>
      <c r="O124" s="48"/>
      <c r="P124" s="245">
        <f>O124*H124</f>
        <v>0</v>
      </c>
      <c r="Q124" s="245">
        <v>0</v>
      </c>
      <c r="R124" s="245">
        <f>Q124*H124</f>
        <v>0</v>
      </c>
      <c r="S124" s="245">
        <v>0</v>
      </c>
      <c r="T124" s="246">
        <f>S124*H124</f>
        <v>0</v>
      </c>
      <c r="AR124" s="25" t="s">
        <v>284</v>
      </c>
      <c r="AT124" s="25" t="s">
        <v>186</v>
      </c>
      <c r="AU124" s="25" t="s">
        <v>85</v>
      </c>
      <c r="AY124" s="25" t="s">
        <v>184</v>
      </c>
      <c r="BE124" s="247">
        <f>IF(N124="základní",J124,0)</f>
        <v>0</v>
      </c>
      <c r="BF124" s="247">
        <f>IF(N124="snížená",J124,0)</f>
        <v>0</v>
      </c>
      <c r="BG124" s="247">
        <f>IF(N124="zákl. přenesená",J124,0)</f>
        <v>0</v>
      </c>
      <c r="BH124" s="247">
        <f>IF(N124="sníž. přenesená",J124,0)</f>
        <v>0</v>
      </c>
      <c r="BI124" s="247">
        <f>IF(N124="nulová",J124,0)</f>
        <v>0</v>
      </c>
      <c r="BJ124" s="25" t="s">
        <v>83</v>
      </c>
      <c r="BK124" s="247">
        <f>ROUND(I124*H124,2)</f>
        <v>0</v>
      </c>
      <c r="BL124" s="25" t="s">
        <v>284</v>
      </c>
      <c r="BM124" s="25" t="s">
        <v>3955</v>
      </c>
    </row>
    <row r="125" s="1" customFormat="1" ht="16.5" customHeight="1">
      <c r="B125" s="47"/>
      <c r="C125" s="283" t="s">
        <v>442</v>
      </c>
      <c r="D125" s="283" t="s">
        <v>303</v>
      </c>
      <c r="E125" s="284" t="s">
        <v>3953</v>
      </c>
      <c r="F125" s="285" t="s">
        <v>3956</v>
      </c>
      <c r="G125" s="286" t="s">
        <v>370</v>
      </c>
      <c r="H125" s="287">
        <v>1</v>
      </c>
      <c r="I125" s="288"/>
      <c r="J125" s="289">
        <f>ROUND(I125*H125,2)</f>
        <v>0</v>
      </c>
      <c r="K125" s="285" t="s">
        <v>21</v>
      </c>
      <c r="L125" s="290"/>
      <c r="M125" s="291" t="s">
        <v>21</v>
      </c>
      <c r="N125" s="292" t="s">
        <v>47</v>
      </c>
      <c r="O125" s="48"/>
      <c r="P125" s="245">
        <f>O125*H125</f>
        <v>0</v>
      </c>
      <c r="Q125" s="245">
        <v>0</v>
      </c>
      <c r="R125" s="245">
        <f>Q125*H125</f>
        <v>0</v>
      </c>
      <c r="S125" s="245">
        <v>0</v>
      </c>
      <c r="T125" s="246">
        <f>S125*H125</f>
        <v>0</v>
      </c>
      <c r="AR125" s="25" t="s">
        <v>386</v>
      </c>
      <c r="AT125" s="25" t="s">
        <v>303</v>
      </c>
      <c r="AU125" s="25" t="s">
        <v>85</v>
      </c>
      <c r="AY125" s="25" t="s">
        <v>184</v>
      </c>
      <c r="BE125" s="247">
        <f>IF(N125="základní",J125,0)</f>
        <v>0</v>
      </c>
      <c r="BF125" s="247">
        <f>IF(N125="snížená",J125,0)</f>
        <v>0</v>
      </c>
      <c r="BG125" s="247">
        <f>IF(N125="zákl. přenesená",J125,0)</f>
        <v>0</v>
      </c>
      <c r="BH125" s="247">
        <f>IF(N125="sníž. přenesená",J125,0)</f>
        <v>0</v>
      </c>
      <c r="BI125" s="247">
        <f>IF(N125="nulová",J125,0)</f>
        <v>0</v>
      </c>
      <c r="BJ125" s="25" t="s">
        <v>83</v>
      </c>
      <c r="BK125" s="247">
        <f>ROUND(I125*H125,2)</f>
        <v>0</v>
      </c>
      <c r="BL125" s="25" t="s">
        <v>284</v>
      </c>
      <c r="BM125" s="25" t="s">
        <v>3957</v>
      </c>
    </row>
    <row r="126" s="1" customFormat="1" ht="16.5" customHeight="1">
      <c r="B126" s="47"/>
      <c r="C126" s="236" t="s">
        <v>9</v>
      </c>
      <c r="D126" s="236" t="s">
        <v>186</v>
      </c>
      <c r="E126" s="237" t="s">
        <v>3958</v>
      </c>
      <c r="F126" s="238" t="s">
        <v>3959</v>
      </c>
      <c r="G126" s="239" t="s">
        <v>370</v>
      </c>
      <c r="H126" s="240">
        <v>2</v>
      </c>
      <c r="I126" s="241"/>
      <c r="J126" s="242">
        <f>ROUND(I126*H126,2)</f>
        <v>0</v>
      </c>
      <c r="K126" s="238" t="s">
        <v>21</v>
      </c>
      <c r="L126" s="73"/>
      <c r="M126" s="243" t="s">
        <v>21</v>
      </c>
      <c r="N126" s="244" t="s">
        <v>47</v>
      </c>
      <c r="O126" s="48"/>
      <c r="P126" s="245">
        <f>O126*H126</f>
        <v>0</v>
      </c>
      <c r="Q126" s="245">
        <v>0</v>
      </c>
      <c r="R126" s="245">
        <f>Q126*H126</f>
        <v>0</v>
      </c>
      <c r="S126" s="245">
        <v>0</v>
      </c>
      <c r="T126" s="246">
        <f>S126*H126</f>
        <v>0</v>
      </c>
      <c r="AR126" s="25" t="s">
        <v>284</v>
      </c>
      <c r="AT126" s="25" t="s">
        <v>186</v>
      </c>
      <c r="AU126" s="25" t="s">
        <v>85</v>
      </c>
      <c r="AY126" s="25" t="s">
        <v>184</v>
      </c>
      <c r="BE126" s="247">
        <f>IF(N126="základní",J126,0)</f>
        <v>0</v>
      </c>
      <c r="BF126" s="247">
        <f>IF(N126="snížená",J126,0)</f>
        <v>0</v>
      </c>
      <c r="BG126" s="247">
        <f>IF(N126="zákl. přenesená",J126,0)</f>
        <v>0</v>
      </c>
      <c r="BH126" s="247">
        <f>IF(N126="sníž. přenesená",J126,0)</f>
        <v>0</v>
      </c>
      <c r="BI126" s="247">
        <f>IF(N126="nulová",J126,0)</f>
        <v>0</v>
      </c>
      <c r="BJ126" s="25" t="s">
        <v>83</v>
      </c>
      <c r="BK126" s="247">
        <f>ROUND(I126*H126,2)</f>
        <v>0</v>
      </c>
      <c r="BL126" s="25" t="s">
        <v>284</v>
      </c>
      <c r="BM126" s="25" t="s">
        <v>3960</v>
      </c>
    </row>
    <row r="127" s="1" customFormat="1" ht="16.5" customHeight="1">
      <c r="B127" s="47"/>
      <c r="C127" s="283" t="s">
        <v>449</v>
      </c>
      <c r="D127" s="283" t="s">
        <v>303</v>
      </c>
      <c r="E127" s="284" t="s">
        <v>3958</v>
      </c>
      <c r="F127" s="285" t="s">
        <v>3961</v>
      </c>
      <c r="G127" s="286" t="s">
        <v>370</v>
      </c>
      <c r="H127" s="287">
        <v>2</v>
      </c>
      <c r="I127" s="288"/>
      <c r="J127" s="289">
        <f>ROUND(I127*H127,2)</f>
        <v>0</v>
      </c>
      <c r="K127" s="285" t="s">
        <v>21</v>
      </c>
      <c r="L127" s="290"/>
      <c r="M127" s="291" t="s">
        <v>21</v>
      </c>
      <c r="N127" s="292" t="s">
        <v>47</v>
      </c>
      <c r="O127" s="48"/>
      <c r="P127" s="245">
        <f>O127*H127</f>
        <v>0</v>
      </c>
      <c r="Q127" s="245">
        <v>0</v>
      </c>
      <c r="R127" s="245">
        <f>Q127*H127</f>
        <v>0</v>
      </c>
      <c r="S127" s="245">
        <v>0</v>
      </c>
      <c r="T127" s="246">
        <f>S127*H127</f>
        <v>0</v>
      </c>
      <c r="AR127" s="25" t="s">
        <v>386</v>
      </c>
      <c r="AT127" s="25" t="s">
        <v>303</v>
      </c>
      <c r="AU127" s="25" t="s">
        <v>85</v>
      </c>
      <c r="AY127" s="25" t="s">
        <v>184</v>
      </c>
      <c r="BE127" s="247">
        <f>IF(N127="základní",J127,0)</f>
        <v>0</v>
      </c>
      <c r="BF127" s="247">
        <f>IF(N127="snížená",J127,0)</f>
        <v>0</v>
      </c>
      <c r="BG127" s="247">
        <f>IF(N127="zákl. přenesená",J127,0)</f>
        <v>0</v>
      </c>
      <c r="BH127" s="247">
        <f>IF(N127="sníž. přenesená",J127,0)</f>
        <v>0</v>
      </c>
      <c r="BI127" s="247">
        <f>IF(N127="nulová",J127,0)</f>
        <v>0</v>
      </c>
      <c r="BJ127" s="25" t="s">
        <v>83</v>
      </c>
      <c r="BK127" s="247">
        <f>ROUND(I127*H127,2)</f>
        <v>0</v>
      </c>
      <c r="BL127" s="25" t="s">
        <v>284</v>
      </c>
      <c r="BM127" s="25" t="s">
        <v>3962</v>
      </c>
    </row>
    <row r="128" s="1" customFormat="1" ht="16.5" customHeight="1">
      <c r="B128" s="47"/>
      <c r="C128" s="283" t="s">
        <v>453</v>
      </c>
      <c r="D128" s="283" t="s">
        <v>303</v>
      </c>
      <c r="E128" s="284" t="s">
        <v>3963</v>
      </c>
      <c r="F128" s="285" t="s">
        <v>3964</v>
      </c>
      <c r="G128" s="286" t="s">
        <v>315</v>
      </c>
      <c r="H128" s="287">
        <v>2</v>
      </c>
      <c r="I128" s="288"/>
      <c r="J128" s="289">
        <f>ROUND(I128*H128,2)</f>
        <v>0</v>
      </c>
      <c r="K128" s="285" t="s">
        <v>21</v>
      </c>
      <c r="L128" s="290"/>
      <c r="M128" s="291" t="s">
        <v>21</v>
      </c>
      <c r="N128" s="292" t="s">
        <v>47</v>
      </c>
      <c r="O128" s="48"/>
      <c r="P128" s="245">
        <f>O128*H128</f>
        <v>0</v>
      </c>
      <c r="Q128" s="245">
        <v>0</v>
      </c>
      <c r="R128" s="245">
        <f>Q128*H128</f>
        <v>0</v>
      </c>
      <c r="S128" s="245">
        <v>0</v>
      </c>
      <c r="T128" s="246">
        <f>S128*H128</f>
        <v>0</v>
      </c>
      <c r="AR128" s="25" t="s">
        <v>386</v>
      </c>
      <c r="AT128" s="25" t="s">
        <v>303</v>
      </c>
      <c r="AU128" s="25" t="s">
        <v>85</v>
      </c>
      <c r="AY128" s="25" t="s">
        <v>184</v>
      </c>
      <c r="BE128" s="247">
        <f>IF(N128="základní",J128,0)</f>
        <v>0</v>
      </c>
      <c r="BF128" s="247">
        <f>IF(N128="snížená",J128,0)</f>
        <v>0</v>
      </c>
      <c r="BG128" s="247">
        <f>IF(N128="zákl. přenesená",J128,0)</f>
        <v>0</v>
      </c>
      <c r="BH128" s="247">
        <f>IF(N128="sníž. přenesená",J128,0)</f>
        <v>0</v>
      </c>
      <c r="BI128" s="247">
        <f>IF(N128="nulová",J128,0)</f>
        <v>0</v>
      </c>
      <c r="BJ128" s="25" t="s">
        <v>83</v>
      </c>
      <c r="BK128" s="247">
        <f>ROUND(I128*H128,2)</f>
        <v>0</v>
      </c>
      <c r="BL128" s="25" t="s">
        <v>284</v>
      </c>
      <c r="BM128" s="25" t="s">
        <v>3965</v>
      </c>
    </row>
    <row r="129" s="1" customFormat="1" ht="16.5" customHeight="1">
      <c r="B129" s="47"/>
      <c r="C129" s="283" t="s">
        <v>458</v>
      </c>
      <c r="D129" s="283" t="s">
        <v>303</v>
      </c>
      <c r="E129" s="284" t="s">
        <v>3966</v>
      </c>
      <c r="F129" s="285" t="s">
        <v>3967</v>
      </c>
      <c r="G129" s="286" t="s">
        <v>315</v>
      </c>
      <c r="H129" s="287">
        <v>1</v>
      </c>
      <c r="I129" s="288"/>
      <c r="J129" s="289">
        <f>ROUND(I129*H129,2)</f>
        <v>0</v>
      </c>
      <c r="K129" s="285" t="s">
        <v>21</v>
      </c>
      <c r="L129" s="290"/>
      <c r="M129" s="291" t="s">
        <v>21</v>
      </c>
      <c r="N129" s="292" t="s">
        <v>47</v>
      </c>
      <c r="O129" s="48"/>
      <c r="P129" s="245">
        <f>O129*H129</f>
        <v>0</v>
      </c>
      <c r="Q129" s="245">
        <v>0</v>
      </c>
      <c r="R129" s="245">
        <f>Q129*H129</f>
        <v>0</v>
      </c>
      <c r="S129" s="245">
        <v>0</v>
      </c>
      <c r="T129" s="246">
        <f>S129*H129</f>
        <v>0</v>
      </c>
      <c r="AR129" s="25" t="s">
        <v>386</v>
      </c>
      <c r="AT129" s="25" t="s">
        <v>303</v>
      </c>
      <c r="AU129" s="25" t="s">
        <v>85</v>
      </c>
      <c r="AY129" s="25" t="s">
        <v>184</v>
      </c>
      <c r="BE129" s="247">
        <f>IF(N129="základní",J129,0)</f>
        <v>0</v>
      </c>
      <c r="BF129" s="247">
        <f>IF(N129="snížená",J129,0)</f>
        <v>0</v>
      </c>
      <c r="BG129" s="247">
        <f>IF(N129="zákl. přenesená",J129,0)</f>
        <v>0</v>
      </c>
      <c r="BH129" s="247">
        <f>IF(N129="sníž. přenesená",J129,0)</f>
        <v>0</v>
      </c>
      <c r="BI129" s="247">
        <f>IF(N129="nulová",J129,0)</f>
        <v>0</v>
      </c>
      <c r="BJ129" s="25" t="s">
        <v>83</v>
      </c>
      <c r="BK129" s="247">
        <f>ROUND(I129*H129,2)</f>
        <v>0</v>
      </c>
      <c r="BL129" s="25" t="s">
        <v>284</v>
      </c>
      <c r="BM129" s="25" t="s">
        <v>3968</v>
      </c>
    </row>
    <row r="130" s="1" customFormat="1" ht="16.5" customHeight="1">
      <c r="B130" s="47"/>
      <c r="C130" s="283" t="s">
        <v>465</v>
      </c>
      <c r="D130" s="283" t="s">
        <v>303</v>
      </c>
      <c r="E130" s="284" t="s">
        <v>3969</v>
      </c>
      <c r="F130" s="285" t="s">
        <v>3970</v>
      </c>
      <c r="G130" s="286" t="s">
        <v>3870</v>
      </c>
      <c r="H130" s="287">
        <v>33</v>
      </c>
      <c r="I130" s="288"/>
      <c r="J130" s="289">
        <f>ROUND(I130*H130,2)</f>
        <v>0</v>
      </c>
      <c r="K130" s="285" t="s">
        <v>21</v>
      </c>
      <c r="L130" s="290"/>
      <c r="M130" s="291" t="s">
        <v>21</v>
      </c>
      <c r="N130" s="292" t="s">
        <v>47</v>
      </c>
      <c r="O130" s="48"/>
      <c r="P130" s="245">
        <f>O130*H130</f>
        <v>0</v>
      </c>
      <c r="Q130" s="245">
        <v>0</v>
      </c>
      <c r="R130" s="245">
        <f>Q130*H130</f>
        <v>0</v>
      </c>
      <c r="S130" s="245">
        <v>0</v>
      </c>
      <c r="T130" s="246">
        <f>S130*H130</f>
        <v>0</v>
      </c>
      <c r="AR130" s="25" t="s">
        <v>386</v>
      </c>
      <c r="AT130" s="25" t="s">
        <v>303</v>
      </c>
      <c r="AU130" s="25" t="s">
        <v>85</v>
      </c>
      <c r="AY130" s="25" t="s">
        <v>184</v>
      </c>
      <c r="BE130" s="247">
        <f>IF(N130="základní",J130,0)</f>
        <v>0</v>
      </c>
      <c r="BF130" s="247">
        <f>IF(N130="snížená",J130,0)</f>
        <v>0</v>
      </c>
      <c r="BG130" s="247">
        <f>IF(N130="zákl. přenesená",J130,0)</f>
        <v>0</v>
      </c>
      <c r="BH130" s="247">
        <f>IF(N130="sníž. přenesená",J130,0)</f>
        <v>0</v>
      </c>
      <c r="BI130" s="247">
        <f>IF(N130="nulová",J130,0)</f>
        <v>0</v>
      </c>
      <c r="BJ130" s="25" t="s">
        <v>83</v>
      </c>
      <c r="BK130" s="247">
        <f>ROUND(I130*H130,2)</f>
        <v>0</v>
      </c>
      <c r="BL130" s="25" t="s">
        <v>284</v>
      </c>
      <c r="BM130" s="25" t="s">
        <v>3971</v>
      </c>
    </row>
    <row r="131" s="1" customFormat="1" ht="16.5" customHeight="1">
      <c r="B131" s="47"/>
      <c r="C131" s="283" t="s">
        <v>470</v>
      </c>
      <c r="D131" s="283" t="s">
        <v>303</v>
      </c>
      <c r="E131" s="284" t="s">
        <v>3972</v>
      </c>
      <c r="F131" s="285" t="s">
        <v>3973</v>
      </c>
      <c r="G131" s="286" t="s">
        <v>3974</v>
      </c>
      <c r="H131" s="287">
        <v>1</v>
      </c>
      <c r="I131" s="288"/>
      <c r="J131" s="289">
        <f>ROUND(I131*H131,2)</f>
        <v>0</v>
      </c>
      <c r="K131" s="285" t="s">
        <v>21</v>
      </c>
      <c r="L131" s="290"/>
      <c r="M131" s="291" t="s">
        <v>21</v>
      </c>
      <c r="N131" s="292" t="s">
        <v>47</v>
      </c>
      <c r="O131" s="48"/>
      <c r="P131" s="245">
        <f>O131*H131</f>
        <v>0</v>
      </c>
      <c r="Q131" s="245">
        <v>0</v>
      </c>
      <c r="R131" s="245">
        <f>Q131*H131</f>
        <v>0</v>
      </c>
      <c r="S131" s="245">
        <v>0</v>
      </c>
      <c r="T131" s="246">
        <f>S131*H131</f>
        <v>0</v>
      </c>
      <c r="AR131" s="25" t="s">
        <v>386</v>
      </c>
      <c r="AT131" s="25" t="s">
        <v>303</v>
      </c>
      <c r="AU131" s="25" t="s">
        <v>85</v>
      </c>
      <c r="AY131" s="25" t="s">
        <v>184</v>
      </c>
      <c r="BE131" s="247">
        <f>IF(N131="základní",J131,0)</f>
        <v>0</v>
      </c>
      <c r="BF131" s="247">
        <f>IF(N131="snížená",J131,0)</f>
        <v>0</v>
      </c>
      <c r="BG131" s="247">
        <f>IF(N131="zákl. přenesená",J131,0)</f>
        <v>0</v>
      </c>
      <c r="BH131" s="247">
        <f>IF(N131="sníž. přenesená",J131,0)</f>
        <v>0</v>
      </c>
      <c r="BI131" s="247">
        <f>IF(N131="nulová",J131,0)</f>
        <v>0</v>
      </c>
      <c r="BJ131" s="25" t="s">
        <v>83</v>
      </c>
      <c r="BK131" s="247">
        <f>ROUND(I131*H131,2)</f>
        <v>0</v>
      </c>
      <c r="BL131" s="25" t="s">
        <v>284</v>
      </c>
      <c r="BM131" s="25" t="s">
        <v>3975</v>
      </c>
    </row>
    <row r="132" s="1" customFormat="1" ht="16.5" customHeight="1">
      <c r="B132" s="47"/>
      <c r="C132" s="283" t="s">
        <v>475</v>
      </c>
      <c r="D132" s="283" t="s">
        <v>303</v>
      </c>
      <c r="E132" s="284" t="s">
        <v>3976</v>
      </c>
      <c r="F132" s="285" t="s">
        <v>3977</v>
      </c>
      <c r="G132" s="286" t="s">
        <v>3974</v>
      </c>
      <c r="H132" s="287">
        <v>1</v>
      </c>
      <c r="I132" s="288"/>
      <c r="J132" s="289">
        <f>ROUND(I132*H132,2)</f>
        <v>0</v>
      </c>
      <c r="K132" s="285" t="s">
        <v>21</v>
      </c>
      <c r="L132" s="290"/>
      <c r="M132" s="291" t="s">
        <v>21</v>
      </c>
      <c r="N132" s="292" t="s">
        <v>47</v>
      </c>
      <c r="O132" s="48"/>
      <c r="P132" s="245">
        <f>O132*H132</f>
        <v>0</v>
      </c>
      <c r="Q132" s="245">
        <v>0</v>
      </c>
      <c r="R132" s="245">
        <f>Q132*H132</f>
        <v>0</v>
      </c>
      <c r="S132" s="245">
        <v>0</v>
      </c>
      <c r="T132" s="246">
        <f>S132*H132</f>
        <v>0</v>
      </c>
      <c r="AR132" s="25" t="s">
        <v>386</v>
      </c>
      <c r="AT132" s="25" t="s">
        <v>303</v>
      </c>
      <c r="AU132" s="25" t="s">
        <v>85</v>
      </c>
      <c r="AY132" s="25" t="s">
        <v>184</v>
      </c>
      <c r="BE132" s="247">
        <f>IF(N132="základní",J132,0)</f>
        <v>0</v>
      </c>
      <c r="BF132" s="247">
        <f>IF(N132="snížená",J132,0)</f>
        <v>0</v>
      </c>
      <c r="BG132" s="247">
        <f>IF(N132="zákl. přenesená",J132,0)</f>
        <v>0</v>
      </c>
      <c r="BH132" s="247">
        <f>IF(N132="sníž. přenesená",J132,0)</f>
        <v>0</v>
      </c>
      <c r="BI132" s="247">
        <f>IF(N132="nulová",J132,0)</f>
        <v>0</v>
      </c>
      <c r="BJ132" s="25" t="s">
        <v>83</v>
      </c>
      <c r="BK132" s="247">
        <f>ROUND(I132*H132,2)</f>
        <v>0</v>
      </c>
      <c r="BL132" s="25" t="s">
        <v>284</v>
      </c>
      <c r="BM132" s="25" t="s">
        <v>3978</v>
      </c>
    </row>
    <row r="133" s="1" customFormat="1" ht="16.5" customHeight="1">
      <c r="B133" s="47"/>
      <c r="C133" s="283" t="s">
        <v>480</v>
      </c>
      <c r="D133" s="283" t="s">
        <v>303</v>
      </c>
      <c r="E133" s="284" t="s">
        <v>3979</v>
      </c>
      <c r="F133" s="285" t="s">
        <v>3980</v>
      </c>
      <c r="G133" s="286" t="s">
        <v>3870</v>
      </c>
      <c r="H133" s="287">
        <v>4</v>
      </c>
      <c r="I133" s="288"/>
      <c r="J133" s="289">
        <f>ROUND(I133*H133,2)</f>
        <v>0</v>
      </c>
      <c r="K133" s="285" t="s">
        <v>21</v>
      </c>
      <c r="L133" s="290"/>
      <c r="M133" s="291" t="s">
        <v>21</v>
      </c>
      <c r="N133" s="292" t="s">
        <v>47</v>
      </c>
      <c r="O133" s="48"/>
      <c r="P133" s="245">
        <f>O133*H133</f>
        <v>0</v>
      </c>
      <c r="Q133" s="245">
        <v>0</v>
      </c>
      <c r="R133" s="245">
        <f>Q133*H133</f>
        <v>0</v>
      </c>
      <c r="S133" s="245">
        <v>0</v>
      </c>
      <c r="T133" s="246">
        <f>S133*H133</f>
        <v>0</v>
      </c>
      <c r="AR133" s="25" t="s">
        <v>386</v>
      </c>
      <c r="AT133" s="25" t="s">
        <v>303</v>
      </c>
      <c r="AU133" s="25" t="s">
        <v>85</v>
      </c>
      <c r="AY133" s="25" t="s">
        <v>184</v>
      </c>
      <c r="BE133" s="247">
        <f>IF(N133="základní",J133,0)</f>
        <v>0</v>
      </c>
      <c r="BF133" s="247">
        <f>IF(N133="snížená",J133,0)</f>
        <v>0</v>
      </c>
      <c r="BG133" s="247">
        <f>IF(N133="zákl. přenesená",J133,0)</f>
        <v>0</v>
      </c>
      <c r="BH133" s="247">
        <f>IF(N133="sníž. přenesená",J133,0)</f>
        <v>0</v>
      </c>
      <c r="BI133" s="247">
        <f>IF(N133="nulová",J133,0)</f>
        <v>0</v>
      </c>
      <c r="BJ133" s="25" t="s">
        <v>83</v>
      </c>
      <c r="BK133" s="247">
        <f>ROUND(I133*H133,2)</f>
        <v>0</v>
      </c>
      <c r="BL133" s="25" t="s">
        <v>284</v>
      </c>
      <c r="BM133" s="25" t="s">
        <v>3981</v>
      </c>
    </row>
    <row r="134" s="1" customFormat="1" ht="16.5" customHeight="1">
      <c r="B134" s="47"/>
      <c r="C134" s="283" t="s">
        <v>484</v>
      </c>
      <c r="D134" s="283" t="s">
        <v>303</v>
      </c>
      <c r="E134" s="284" t="s">
        <v>3982</v>
      </c>
      <c r="F134" s="285" t="s">
        <v>3983</v>
      </c>
      <c r="G134" s="286" t="s">
        <v>3870</v>
      </c>
      <c r="H134" s="287">
        <v>2</v>
      </c>
      <c r="I134" s="288"/>
      <c r="J134" s="289">
        <f>ROUND(I134*H134,2)</f>
        <v>0</v>
      </c>
      <c r="K134" s="285" t="s">
        <v>21</v>
      </c>
      <c r="L134" s="290"/>
      <c r="M134" s="291" t="s">
        <v>21</v>
      </c>
      <c r="N134" s="292" t="s">
        <v>47</v>
      </c>
      <c r="O134" s="48"/>
      <c r="P134" s="245">
        <f>O134*H134</f>
        <v>0</v>
      </c>
      <c r="Q134" s="245">
        <v>0</v>
      </c>
      <c r="R134" s="245">
        <f>Q134*H134</f>
        <v>0</v>
      </c>
      <c r="S134" s="245">
        <v>0</v>
      </c>
      <c r="T134" s="246">
        <f>S134*H134</f>
        <v>0</v>
      </c>
      <c r="AR134" s="25" t="s">
        <v>386</v>
      </c>
      <c r="AT134" s="25" t="s">
        <v>303</v>
      </c>
      <c r="AU134" s="25" t="s">
        <v>85</v>
      </c>
      <c r="AY134" s="25" t="s">
        <v>184</v>
      </c>
      <c r="BE134" s="247">
        <f>IF(N134="základní",J134,0)</f>
        <v>0</v>
      </c>
      <c r="BF134" s="247">
        <f>IF(N134="snížená",J134,0)</f>
        <v>0</v>
      </c>
      <c r="BG134" s="247">
        <f>IF(N134="zákl. přenesená",J134,0)</f>
        <v>0</v>
      </c>
      <c r="BH134" s="247">
        <f>IF(N134="sníž. přenesená",J134,0)</f>
        <v>0</v>
      </c>
      <c r="BI134" s="247">
        <f>IF(N134="nulová",J134,0)</f>
        <v>0</v>
      </c>
      <c r="BJ134" s="25" t="s">
        <v>83</v>
      </c>
      <c r="BK134" s="247">
        <f>ROUND(I134*H134,2)</f>
        <v>0</v>
      </c>
      <c r="BL134" s="25" t="s">
        <v>284</v>
      </c>
      <c r="BM134" s="25" t="s">
        <v>3984</v>
      </c>
    </row>
    <row r="135" s="1" customFormat="1" ht="16.5" customHeight="1">
      <c r="B135" s="47"/>
      <c r="C135" s="283" t="s">
        <v>490</v>
      </c>
      <c r="D135" s="283" t="s">
        <v>303</v>
      </c>
      <c r="E135" s="284" t="s">
        <v>3985</v>
      </c>
      <c r="F135" s="285" t="s">
        <v>3986</v>
      </c>
      <c r="G135" s="286" t="s">
        <v>3870</v>
      </c>
      <c r="H135" s="287">
        <v>14</v>
      </c>
      <c r="I135" s="288"/>
      <c r="J135" s="289">
        <f>ROUND(I135*H135,2)</f>
        <v>0</v>
      </c>
      <c r="K135" s="285" t="s">
        <v>21</v>
      </c>
      <c r="L135" s="290"/>
      <c r="M135" s="291" t="s">
        <v>21</v>
      </c>
      <c r="N135" s="292" t="s">
        <v>47</v>
      </c>
      <c r="O135" s="48"/>
      <c r="P135" s="245">
        <f>O135*H135</f>
        <v>0</v>
      </c>
      <c r="Q135" s="245">
        <v>0</v>
      </c>
      <c r="R135" s="245">
        <f>Q135*H135</f>
        <v>0</v>
      </c>
      <c r="S135" s="245">
        <v>0</v>
      </c>
      <c r="T135" s="246">
        <f>S135*H135</f>
        <v>0</v>
      </c>
      <c r="AR135" s="25" t="s">
        <v>386</v>
      </c>
      <c r="AT135" s="25" t="s">
        <v>303</v>
      </c>
      <c r="AU135" s="25" t="s">
        <v>85</v>
      </c>
      <c r="AY135" s="25" t="s">
        <v>184</v>
      </c>
      <c r="BE135" s="247">
        <f>IF(N135="základní",J135,0)</f>
        <v>0</v>
      </c>
      <c r="BF135" s="247">
        <f>IF(N135="snížená",J135,0)</f>
        <v>0</v>
      </c>
      <c r="BG135" s="247">
        <f>IF(N135="zákl. přenesená",J135,0)</f>
        <v>0</v>
      </c>
      <c r="BH135" s="247">
        <f>IF(N135="sníž. přenesená",J135,0)</f>
        <v>0</v>
      </c>
      <c r="BI135" s="247">
        <f>IF(N135="nulová",J135,0)</f>
        <v>0</v>
      </c>
      <c r="BJ135" s="25" t="s">
        <v>83</v>
      </c>
      <c r="BK135" s="247">
        <f>ROUND(I135*H135,2)</f>
        <v>0</v>
      </c>
      <c r="BL135" s="25" t="s">
        <v>284</v>
      </c>
      <c r="BM135" s="25" t="s">
        <v>3987</v>
      </c>
    </row>
    <row r="136" s="11" customFormat="1" ht="29.88" customHeight="1">
      <c r="B136" s="220"/>
      <c r="C136" s="221"/>
      <c r="D136" s="222" t="s">
        <v>75</v>
      </c>
      <c r="E136" s="234" t="s">
        <v>3988</v>
      </c>
      <c r="F136" s="234" t="s">
        <v>3989</v>
      </c>
      <c r="G136" s="221"/>
      <c r="H136" s="221"/>
      <c r="I136" s="224"/>
      <c r="J136" s="235">
        <f>BK136</f>
        <v>0</v>
      </c>
      <c r="K136" s="221"/>
      <c r="L136" s="226"/>
      <c r="M136" s="227"/>
      <c r="N136" s="228"/>
      <c r="O136" s="228"/>
      <c r="P136" s="229">
        <f>SUM(P137:P140)</f>
        <v>0</v>
      </c>
      <c r="Q136" s="228"/>
      <c r="R136" s="229">
        <f>SUM(R137:R140)</f>
        <v>0</v>
      </c>
      <c r="S136" s="228"/>
      <c r="T136" s="230">
        <f>SUM(T137:T140)</f>
        <v>0</v>
      </c>
      <c r="AR136" s="231" t="s">
        <v>85</v>
      </c>
      <c r="AT136" s="232" t="s">
        <v>75</v>
      </c>
      <c r="AU136" s="232" t="s">
        <v>83</v>
      </c>
      <c r="AY136" s="231" t="s">
        <v>184</v>
      </c>
      <c r="BK136" s="233">
        <f>SUM(BK137:BK140)</f>
        <v>0</v>
      </c>
    </row>
    <row r="137" s="1" customFormat="1" ht="16.5" customHeight="1">
      <c r="B137" s="47"/>
      <c r="C137" s="236" t="s">
        <v>495</v>
      </c>
      <c r="D137" s="236" t="s">
        <v>186</v>
      </c>
      <c r="E137" s="237" t="s">
        <v>3990</v>
      </c>
      <c r="F137" s="238" t="s">
        <v>3991</v>
      </c>
      <c r="G137" s="239" t="s">
        <v>189</v>
      </c>
      <c r="H137" s="240">
        <v>1</v>
      </c>
      <c r="I137" s="241"/>
      <c r="J137" s="242">
        <f>ROUND(I137*H137,2)</f>
        <v>0</v>
      </c>
      <c r="K137" s="238" t="s">
        <v>21</v>
      </c>
      <c r="L137" s="73"/>
      <c r="M137" s="243" t="s">
        <v>21</v>
      </c>
      <c r="N137" s="244" t="s">
        <v>47</v>
      </c>
      <c r="O137" s="48"/>
      <c r="P137" s="245">
        <f>O137*H137</f>
        <v>0</v>
      </c>
      <c r="Q137" s="245">
        <v>0</v>
      </c>
      <c r="R137" s="245">
        <f>Q137*H137</f>
        <v>0</v>
      </c>
      <c r="S137" s="245">
        <v>0</v>
      </c>
      <c r="T137" s="246">
        <f>S137*H137</f>
        <v>0</v>
      </c>
      <c r="AR137" s="25" t="s">
        <v>284</v>
      </c>
      <c r="AT137" s="25" t="s">
        <v>186</v>
      </c>
      <c r="AU137" s="25" t="s">
        <v>85</v>
      </c>
      <c r="AY137" s="25" t="s">
        <v>184</v>
      </c>
      <c r="BE137" s="247">
        <f>IF(N137="základní",J137,0)</f>
        <v>0</v>
      </c>
      <c r="BF137" s="247">
        <f>IF(N137="snížená",J137,0)</f>
        <v>0</v>
      </c>
      <c r="BG137" s="247">
        <f>IF(N137="zákl. přenesená",J137,0)</f>
        <v>0</v>
      </c>
      <c r="BH137" s="247">
        <f>IF(N137="sníž. přenesená",J137,0)</f>
        <v>0</v>
      </c>
      <c r="BI137" s="247">
        <f>IF(N137="nulová",J137,0)</f>
        <v>0</v>
      </c>
      <c r="BJ137" s="25" t="s">
        <v>83</v>
      </c>
      <c r="BK137" s="247">
        <f>ROUND(I137*H137,2)</f>
        <v>0</v>
      </c>
      <c r="BL137" s="25" t="s">
        <v>284</v>
      </c>
      <c r="BM137" s="25" t="s">
        <v>3992</v>
      </c>
    </row>
    <row r="138" s="1" customFormat="1" ht="38.25" customHeight="1">
      <c r="B138" s="47"/>
      <c r="C138" s="236" t="s">
        <v>506</v>
      </c>
      <c r="D138" s="236" t="s">
        <v>186</v>
      </c>
      <c r="E138" s="237" t="s">
        <v>3993</v>
      </c>
      <c r="F138" s="238" t="s">
        <v>3994</v>
      </c>
      <c r="G138" s="239" t="s">
        <v>293</v>
      </c>
      <c r="H138" s="240">
        <v>4.6689999999999996</v>
      </c>
      <c r="I138" s="241"/>
      <c r="J138" s="242">
        <f>ROUND(I138*H138,2)</f>
        <v>0</v>
      </c>
      <c r="K138" s="238" t="s">
        <v>190</v>
      </c>
      <c r="L138" s="73"/>
      <c r="M138" s="243" t="s">
        <v>21</v>
      </c>
      <c r="N138" s="244" t="s">
        <v>47</v>
      </c>
      <c r="O138" s="48"/>
      <c r="P138" s="245">
        <f>O138*H138</f>
        <v>0</v>
      </c>
      <c r="Q138" s="245">
        <v>0</v>
      </c>
      <c r="R138" s="245">
        <f>Q138*H138</f>
        <v>0</v>
      </c>
      <c r="S138" s="245">
        <v>0</v>
      </c>
      <c r="T138" s="246">
        <f>S138*H138</f>
        <v>0</v>
      </c>
      <c r="AR138" s="25" t="s">
        <v>284</v>
      </c>
      <c r="AT138" s="25" t="s">
        <v>186</v>
      </c>
      <c r="AU138" s="25" t="s">
        <v>85</v>
      </c>
      <c r="AY138" s="25" t="s">
        <v>184</v>
      </c>
      <c r="BE138" s="247">
        <f>IF(N138="základní",J138,0)</f>
        <v>0</v>
      </c>
      <c r="BF138" s="247">
        <f>IF(N138="snížená",J138,0)</f>
        <v>0</v>
      </c>
      <c r="BG138" s="247">
        <f>IF(N138="zákl. přenesená",J138,0)</f>
        <v>0</v>
      </c>
      <c r="BH138" s="247">
        <f>IF(N138="sníž. přenesená",J138,0)</f>
        <v>0</v>
      </c>
      <c r="BI138" s="247">
        <f>IF(N138="nulová",J138,0)</f>
        <v>0</v>
      </c>
      <c r="BJ138" s="25" t="s">
        <v>83</v>
      </c>
      <c r="BK138" s="247">
        <f>ROUND(I138*H138,2)</f>
        <v>0</v>
      </c>
      <c r="BL138" s="25" t="s">
        <v>284</v>
      </c>
      <c r="BM138" s="25" t="s">
        <v>3995</v>
      </c>
    </row>
    <row r="139" s="1" customFormat="1">
      <c r="B139" s="47"/>
      <c r="C139" s="75"/>
      <c r="D139" s="248" t="s">
        <v>193</v>
      </c>
      <c r="E139" s="75"/>
      <c r="F139" s="249" t="s">
        <v>1787</v>
      </c>
      <c r="G139" s="75"/>
      <c r="H139" s="75"/>
      <c r="I139" s="204"/>
      <c r="J139" s="75"/>
      <c r="K139" s="75"/>
      <c r="L139" s="73"/>
      <c r="M139" s="250"/>
      <c r="N139" s="48"/>
      <c r="O139" s="48"/>
      <c r="P139" s="48"/>
      <c r="Q139" s="48"/>
      <c r="R139" s="48"/>
      <c r="S139" s="48"/>
      <c r="T139" s="96"/>
      <c r="AT139" s="25" t="s">
        <v>193</v>
      </c>
      <c r="AU139" s="25" t="s">
        <v>85</v>
      </c>
    </row>
    <row r="140" s="1" customFormat="1" ht="16.5" customHeight="1">
      <c r="B140" s="47"/>
      <c r="C140" s="236" t="s">
        <v>501</v>
      </c>
      <c r="D140" s="236" t="s">
        <v>186</v>
      </c>
      <c r="E140" s="237" t="s">
        <v>3996</v>
      </c>
      <c r="F140" s="238" t="s">
        <v>3997</v>
      </c>
      <c r="G140" s="239" t="s">
        <v>189</v>
      </c>
      <c r="H140" s="240">
        <v>1</v>
      </c>
      <c r="I140" s="241"/>
      <c r="J140" s="242">
        <f>ROUND(I140*H140,2)</f>
        <v>0</v>
      </c>
      <c r="K140" s="238" t="s">
        <v>21</v>
      </c>
      <c r="L140" s="73"/>
      <c r="M140" s="243" t="s">
        <v>21</v>
      </c>
      <c r="N140" s="310" t="s">
        <v>47</v>
      </c>
      <c r="O140" s="311"/>
      <c r="P140" s="312">
        <f>O140*H140</f>
        <v>0</v>
      </c>
      <c r="Q140" s="312">
        <v>0</v>
      </c>
      <c r="R140" s="312">
        <f>Q140*H140</f>
        <v>0</v>
      </c>
      <c r="S140" s="312">
        <v>0</v>
      </c>
      <c r="T140" s="313">
        <f>S140*H140</f>
        <v>0</v>
      </c>
      <c r="AR140" s="25" t="s">
        <v>284</v>
      </c>
      <c r="AT140" s="25" t="s">
        <v>186</v>
      </c>
      <c r="AU140" s="25" t="s">
        <v>85</v>
      </c>
      <c r="AY140" s="25" t="s">
        <v>184</v>
      </c>
      <c r="BE140" s="247">
        <f>IF(N140="základní",J140,0)</f>
        <v>0</v>
      </c>
      <c r="BF140" s="247">
        <f>IF(N140="snížená",J140,0)</f>
        <v>0</v>
      </c>
      <c r="BG140" s="247">
        <f>IF(N140="zákl. přenesená",J140,0)</f>
        <v>0</v>
      </c>
      <c r="BH140" s="247">
        <f>IF(N140="sníž. přenesená",J140,0)</f>
        <v>0</v>
      </c>
      <c r="BI140" s="247">
        <f>IF(N140="nulová",J140,0)</f>
        <v>0</v>
      </c>
      <c r="BJ140" s="25" t="s">
        <v>83</v>
      </c>
      <c r="BK140" s="247">
        <f>ROUND(I140*H140,2)</f>
        <v>0</v>
      </c>
      <c r="BL140" s="25" t="s">
        <v>284</v>
      </c>
      <c r="BM140" s="25" t="s">
        <v>3998</v>
      </c>
    </row>
    <row r="141" s="1" customFormat="1" ht="6.96" customHeight="1">
      <c r="B141" s="68"/>
      <c r="C141" s="69"/>
      <c r="D141" s="69"/>
      <c r="E141" s="69"/>
      <c r="F141" s="69"/>
      <c r="G141" s="69"/>
      <c r="H141" s="69"/>
      <c r="I141" s="179"/>
      <c r="J141" s="69"/>
      <c r="K141" s="69"/>
      <c r="L141" s="73"/>
    </row>
  </sheetData>
  <sheetProtection sheet="1" autoFilter="0" formatColumns="0" formatRows="0" objects="1" scenarios="1" spinCount="100000" saltValue="WKVqBZ6Ls48Ldh5UFBiSO0nmR1jqvrEOQ7bv6dSydix6ATedEBcxF3/k8XlIGjHD7NipkdcUBTZzKdbQsx3LRw==" hashValue="FqZW60gQewLNjnFHvlfo1unFg/m3PPXDDQaq9FpkL+chgVE5c1FPUVfgqlpsROkAKLfmaJtQB/XTgCAah/3lCg==" algorithmName="SHA-512" password="CC35"/>
  <autoFilter ref="C85:K140"/>
  <mergeCells count="13">
    <mergeCell ref="E7:H7"/>
    <mergeCell ref="E9:H9"/>
    <mergeCell ref="E11:H11"/>
    <mergeCell ref="E26:H26"/>
    <mergeCell ref="E47:H47"/>
    <mergeCell ref="E49:H49"/>
    <mergeCell ref="E51:H51"/>
    <mergeCell ref="J55:J56"/>
    <mergeCell ref="E74:H74"/>
    <mergeCell ref="E76:H76"/>
    <mergeCell ref="E78:H78"/>
    <mergeCell ref="G1:H1"/>
    <mergeCell ref="L2:V2"/>
  </mergeCells>
  <hyperlinks>
    <hyperlink ref="F1:G1" location="C2" display="1) Krycí list soupisu"/>
    <hyperlink ref="G1:H1" location="C58" display="2) Rekapitulace"/>
    <hyperlink ref="J1" location="C85"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114</v>
      </c>
      <c r="G1" s="152" t="s">
        <v>115</v>
      </c>
      <c r="H1" s="152"/>
      <c r="I1" s="153"/>
      <c r="J1" s="152" t="s">
        <v>116</v>
      </c>
      <c r="K1" s="151" t="s">
        <v>117</v>
      </c>
      <c r="L1" s="152" t="s">
        <v>118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100</v>
      </c>
    </row>
    <row r="3" ht="6.96" customHeight="1">
      <c r="B3" s="26"/>
      <c r="C3" s="27"/>
      <c r="D3" s="27"/>
      <c r="E3" s="27"/>
      <c r="F3" s="27"/>
      <c r="G3" s="27"/>
      <c r="H3" s="27"/>
      <c r="I3" s="154"/>
      <c r="J3" s="27"/>
      <c r="K3" s="28"/>
      <c r="AT3" s="25" t="s">
        <v>85</v>
      </c>
    </row>
    <row r="4" ht="36.96" customHeight="1">
      <c r="B4" s="29"/>
      <c r="C4" s="30"/>
      <c r="D4" s="31" t="s">
        <v>119</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Rekonstrukce podstávkového domu č.p.106 Nový Bor</v>
      </c>
      <c r="F7" s="41"/>
      <c r="G7" s="41"/>
      <c r="H7" s="41"/>
      <c r="I7" s="155"/>
      <c r="J7" s="30"/>
      <c r="K7" s="32"/>
    </row>
    <row r="8">
      <c r="B8" s="29"/>
      <c r="C8" s="30"/>
      <c r="D8" s="41" t="s">
        <v>120</v>
      </c>
      <c r="E8" s="30"/>
      <c r="F8" s="30"/>
      <c r="G8" s="30"/>
      <c r="H8" s="30"/>
      <c r="I8" s="155"/>
      <c r="J8" s="30"/>
      <c r="K8" s="32"/>
    </row>
    <row r="9" s="1" customFormat="1" ht="16.5" customHeight="1">
      <c r="B9" s="47"/>
      <c r="C9" s="48"/>
      <c r="D9" s="48"/>
      <c r="E9" s="156" t="s">
        <v>121</v>
      </c>
      <c r="F9" s="48"/>
      <c r="G9" s="48"/>
      <c r="H9" s="48"/>
      <c r="I9" s="157"/>
      <c r="J9" s="48"/>
      <c r="K9" s="52"/>
    </row>
    <row r="10" s="1" customFormat="1">
      <c r="B10" s="47"/>
      <c r="C10" s="48"/>
      <c r="D10" s="41" t="s">
        <v>122</v>
      </c>
      <c r="E10" s="48"/>
      <c r="F10" s="48"/>
      <c r="G10" s="48"/>
      <c r="H10" s="48"/>
      <c r="I10" s="157"/>
      <c r="J10" s="48"/>
      <c r="K10" s="52"/>
    </row>
    <row r="11" s="1" customFormat="1" ht="36.96" customHeight="1">
      <c r="B11" s="47"/>
      <c r="C11" s="48"/>
      <c r="D11" s="48"/>
      <c r="E11" s="158" t="s">
        <v>3999</v>
      </c>
      <c r="F11" s="48"/>
      <c r="G11" s="48"/>
      <c r="H11" s="48"/>
      <c r="I11" s="157"/>
      <c r="J11" s="48"/>
      <c r="K11" s="52"/>
    </row>
    <row r="12" s="1" customFormat="1">
      <c r="B12" s="47"/>
      <c r="C12" s="48"/>
      <c r="D12" s="48"/>
      <c r="E12" s="48"/>
      <c r="F12" s="48"/>
      <c r="G12" s="48"/>
      <c r="H12" s="48"/>
      <c r="I12" s="157"/>
      <c r="J12" s="48"/>
      <c r="K12" s="52"/>
    </row>
    <row r="13" s="1" customFormat="1" ht="14.4" customHeight="1">
      <c r="B13" s="47"/>
      <c r="C13" s="48"/>
      <c r="D13" s="41" t="s">
        <v>20</v>
      </c>
      <c r="E13" s="48"/>
      <c r="F13" s="36" t="s">
        <v>91</v>
      </c>
      <c r="G13" s="48"/>
      <c r="H13" s="48"/>
      <c r="I13" s="159" t="s">
        <v>22</v>
      </c>
      <c r="J13" s="36" t="s">
        <v>21</v>
      </c>
      <c r="K13" s="52"/>
    </row>
    <row r="14" s="1" customFormat="1" ht="14.4" customHeight="1">
      <c r="B14" s="47"/>
      <c r="C14" s="48"/>
      <c r="D14" s="41" t="s">
        <v>23</v>
      </c>
      <c r="E14" s="48"/>
      <c r="F14" s="36" t="s">
        <v>24</v>
      </c>
      <c r="G14" s="48"/>
      <c r="H14" s="48"/>
      <c r="I14" s="159" t="s">
        <v>25</v>
      </c>
      <c r="J14" s="160" t="str">
        <f>'Rekapitulace stavby'!AN8</f>
        <v>11. 8. 2017</v>
      </c>
      <c r="K14" s="52"/>
    </row>
    <row r="15" s="1" customFormat="1" ht="10.8" customHeight="1">
      <c r="B15" s="47"/>
      <c r="C15" s="48"/>
      <c r="D15" s="48"/>
      <c r="E15" s="48"/>
      <c r="F15" s="48"/>
      <c r="G15" s="48"/>
      <c r="H15" s="48"/>
      <c r="I15" s="157"/>
      <c r="J15" s="48"/>
      <c r="K15" s="52"/>
    </row>
    <row r="16" s="1" customFormat="1" ht="14.4" customHeight="1">
      <c r="B16" s="47"/>
      <c r="C16" s="48"/>
      <c r="D16" s="41" t="s">
        <v>27</v>
      </c>
      <c r="E16" s="48"/>
      <c r="F16" s="48"/>
      <c r="G16" s="48"/>
      <c r="H16" s="48"/>
      <c r="I16" s="159" t="s">
        <v>28</v>
      </c>
      <c r="J16" s="36" t="s">
        <v>29</v>
      </c>
      <c r="K16" s="52"/>
    </row>
    <row r="17" s="1" customFormat="1" ht="18" customHeight="1">
      <c r="B17" s="47"/>
      <c r="C17" s="48"/>
      <c r="D17" s="48"/>
      <c r="E17" s="36" t="s">
        <v>30</v>
      </c>
      <c r="F17" s="48"/>
      <c r="G17" s="48"/>
      <c r="H17" s="48"/>
      <c r="I17" s="159" t="s">
        <v>31</v>
      </c>
      <c r="J17" s="36" t="s">
        <v>32</v>
      </c>
      <c r="K17" s="52"/>
    </row>
    <row r="18" s="1" customFormat="1" ht="6.96" customHeight="1">
      <c r="B18" s="47"/>
      <c r="C18" s="48"/>
      <c r="D18" s="48"/>
      <c r="E18" s="48"/>
      <c r="F18" s="48"/>
      <c r="G18" s="48"/>
      <c r="H18" s="48"/>
      <c r="I18" s="157"/>
      <c r="J18" s="48"/>
      <c r="K18" s="52"/>
    </row>
    <row r="19" s="1" customFormat="1" ht="14.4" customHeight="1">
      <c r="B19" s="47"/>
      <c r="C19" s="48"/>
      <c r="D19" s="41" t="s">
        <v>33</v>
      </c>
      <c r="E19" s="48"/>
      <c r="F19" s="48"/>
      <c r="G19" s="48"/>
      <c r="H19" s="48"/>
      <c r="I19" s="159" t="s">
        <v>28</v>
      </c>
      <c r="J19" s="36" t="str">
        <f>IF('Rekapitulace stavby'!AN13="Vyplň údaj","",IF('Rekapitulace stavby'!AN13="","",'Rekapitulace stavby'!AN13))</f>
        <v/>
      </c>
      <c r="K19" s="52"/>
    </row>
    <row r="20"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1" customFormat="1" ht="6.96" customHeight="1">
      <c r="B21" s="47"/>
      <c r="C21" s="48"/>
      <c r="D21" s="48"/>
      <c r="E21" s="48"/>
      <c r="F21" s="48"/>
      <c r="G21" s="48"/>
      <c r="H21" s="48"/>
      <c r="I21" s="157"/>
      <c r="J21" s="48"/>
      <c r="K21" s="52"/>
    </row>
    <row r="22" s="1" customFormat="1" ht="14.4" customHeight="1">
      <c r="B22" s="47"/>
      <c r="C22" s="48"/>
      <c r="D22" s="41" t="s">
        <v>35</v>
      </c>
      <c r="E22" s="48"/>
      <c r="F22" s="48"/>
      <c r="G22" s="48"/>
      <c r="H22" s="48"/>
      <c r="I22" s="159" t="s">
        <v>28</v>
      </c>
      <c r="J22" s="36" t="s">
        <v>36</v>
      </c>
      <c r="K22" s="52"/>
    </row>
    <row r="23" s="1" customFormat="1" ht="18" customHeight="1">
      <c r="B23" s="47"/>
      <c r="C23" s="48"/>
      <c r="D23" s="48"/>
      <c r="E23" s="36" t="s">
        <v>37</v>
      </c>
      <c r="F23" s="48"/>
      <c r="G23" s="48"/>
      <c r="H23" s="48"/>
      <c r="I23" s="159" t="s">
        <v>31</v>
      </c>
      <c r="J23" s="36" t="s">
        <v>38</v>
      </c>
      <c r="K23" s="52"/>
    </row>
    <row r="24" s="1" customFormat="1" ht="6.96" customHeight="1">
      <c r="B24" s="47"/>
      <c r="C24" s="48"/>
      <c r="D24" s="48"/>
      <c r="E24" s="48"/>
      <c r="F24" s="48"/>
      <c r="G24" s="48"/>
      <c r="H24" s="48"/>
      <c r="I24" s="157"/>
      <c r="J24" s="48"/>
      <c r="K24" s="52"/>
    </row>
    <row r="25" s="1" customFormat="1" ht="14.4" customHeight="1">
      <c r="B25" s="47"/>
      <c r="C25" s="48"/>
      <c r="D25" s="41" t="s">
        <v>40</v>
      </c>
      <c r="E25" s="48"/>
      <c r="F25" s="48"/>
      <c r="G25" s="48"/>
      <c r="H25" s="48"/>
      <c r="I25" s="157"/>
      <c r="J25" s="48"/>
      <c r="K25" s="52"/>
    </row>
    <row r="26" s="7" customFormat="1" ht="16.5" customHeight="1">
      <c r="B26" s="161"/>
      <c r="C26" s="162"/>
      <c r="D26" s="162"/>
      <c r="E26" s="45" t="s">
        <v>21</v>
      </c>
      <c r="F26" s="45"/>
      <c r="G26" s="45"/>
      <c r="H26" s="45"/>
      <c r="I26" s="163"/>
      <c r="J26" s="162"/>
      <c r="K26" s="164"/>
    </row>
    <row r="27" s="1" customFormat="1" ht="6.96" customHeight="1">
      <c r="B27" s="47"/>
      <c r="C27" s="48"/>
      <c r="D27" s="48"/>
      <c r="E27" s="48"/>
      <c r="F27" s="48"/>
      <c r="G27" s="48"/>
      <c r="H27" s="48"/>
      <c r="I27" s="157"/>
      <c r="J27" s="48"/>
      <c r="K27" s="52"/>
    </row>
    <row r="28" s="1" customFormat="1" ht="6.96" customHeight="1">
      <c r="B28" s="47"/>
      <c r="C28" s="48"/>
      <c r="D28" s="107"/>
      <c r="E28" s="107"/>
      <c r="F28" s="107"/>
      <c r="G28" s="107"/>
      <c r="H28" s="107"/>
      <c r="I28" s="165"/>
      <c r="J28" s="107"/>
      <c r="K28" s="166"/>
    </row>
    <row r="29" s="1" customFormat="1" ht="25.44" customHeight="1">
      <c r="B29" s="47"/>
      <c r="C29" s="48"/>
      <c r="D29" s="167" t="s">
        <v>42</v>
      </c>
      <c r="E29" s="48"/>
      <c r="F29" s="48"/>
      <c r="G29" s="48"/>
      <c r="H29" s="48"/>
      <c r="I29" s="157"/>
      <c r="J29" s="168">
        <f>ROUND(J91,2)</f>
        <v>0</v>
      </c>
      <c r="K29" s="52"/>
    </row>
    <row r="30" s="1" customFormat="1" ht="6.96" customHeight="1">
      <c r="B30" s="47"/>
      <c r="C30" s="48"/>
      <c r="D30" s="107"/>
      <c r="E30" s="107"/>
      <c r="F30" s="107"/>
      <c r="G30" s="107"/>
      <c r="H30" s="107"/>
      <c r="I30" s="165"/>
      <c r="J30" s="107"/>
      <c r="K30" s="166"/>
    </row>
    <row r="31" s="1" customFormat="1" ht="14.4" customHeight="1">
      <c r="B31" s="47"/>
      <c r="C31" s="48"/>
      <c r="D31" s="48"/>
      <c r="E31" s="48"/>
      <c r="F31" s="53" t="s">
        <v>44</v>
      </c>
      <c r="G31" s="48"/>
      <c r="H31" s="48"/>
      <c r="I31" s="169" t="s">
        <v>43</v>
      </c>
      <c r="J31" s="53" t="s">
        <v>45</v>
      </c>
      <c r="K31" s="52"/>
    </row>
    <row r="32" s="1" customFormat="1" ht="14.4" customHeight="1">
      <c r="B32" s="47"/>
      <c r="C32" s="48"/>
      <c r="D32" s="56" t="s">
        <v>46</v>
      </c>
      <c r="E32" s="56" t="s">
        <v>47</v>
      </c>
      <c r="F32" s="170">
        <f>ROUND(SUM(BE91:BE344), 2)</f>
        <v>0</v>
      </c>
      <c r="G32" s="48"/>
      <c r="H32" s="48"/>
      <c r="I32" s="171">
        <v>0.20999999999999999</v>
      </c>
      <c r="J32" s="170">
        <f>ROUND(ROUND((SUM(BE91:BE344)), 2)*I32, 2)</f>
        <v>0</v>
      </c>
      <c r="K32" s="52"/>
    </row>
    <row r="33" s="1" customFormat="1" ht="14.4" customHeight="1">
      <c r="B33" s="47"/>
      <c r="C33" s="48"/>
      <c r="D33" s="48"/>
      <c r="E33" s="56" t="s">
        <v>48</v>
      </c>
      <c r="F33" s="170">
        <f>ROUND(SUM(BF91:BF344), 2)</f>
        <v>0</v>
      </c>
      <c r="G33" s="48"/>
      <c r="H33" s="48"/>
      <c r="I33" s="171">
        <v>0.14999999999999999</v>
      </c>
      <c r="J33" s="170">
        <f>ROUND(ROUND((SUM(BF91:BF344)), 2)*I33, 2)</f>
        <v>0</v>
      </c>
      <c r="K33" s="52"/>
    </row>
    <row r="34" hidden="1" s="1" customFormat="1" ht="14.4" customHeight="1">
      <c r="B34" s="47"/>
      <c r="C34" s="48"/>
      <c r="D34" s="48"/>
      <c r="E34" s="56" t="s">
        <v>49</v>
      </c>
      <c r="F34" s="170">
        <f>ROUND(SUM(BG91:BG344), 2)</f>
        <v>0</v>
      </c>
      <c r="G34" s="48"/>
      <c r="H34" s="48"/>
      <c r="I34" s="171">
        <v>0.20999999999999999</v>
      </c>
      <c r="J34" s="170">
        <v>0</v>
      </c>
      <c r="K34" s="52"/>
    </row>
    <row r="35" hidden="1" s="1" customFormat="1" ht="14.4" customHeight="1">
      <c r="B35" s="47"/>
      <c r="C35" s="48"/>
      <c r="D35" s="48"/>
      <c r="E35" s="56" t="s">
        <v>50</v>
      </c>
      <c r="F35" s="170">
        <f>ROUND(SUM(BH91:BH344), 2)</f>
        <v>0</v>
      </c>
      <c r="G35" s="48"/>
      <c r="H35" s="48"/>
      <c r="I35" s="171">
        <v>0.14999999999999999</v>
      </c>
      <c r="J35" s="170">
        <v>0</v>
      </c>
      <c r="K35" s="52"/>
    </row>
    <row r="36" hidden="1" s="1" customFormat="1" ht="14.4" customHeight="1">
      <c r="B36" s="47"/>
      <c r="C36" s="48"/>
      <c r="D36" s="48"/>
      <c r="E36" s="56" t="s">
        <v>51</v>
      </c>
      <c r="F36" s="170">
        <f>ROUND(SUM(BI91:BI344), 2)</f>
        <v>0</v>
      </c>
      <c r="G36" s="48"/>
      <c r="H36" s="48"/>
      <c r="I36" s="171">
        <v>0</v>
      </c>
      <c r="J36" s="170">
        <v>0</v>
      </c>
      <c r="K36" s="52"/>
    </row>
    <row r="37" s="1" customFormat="1" ht="6.96" customHeight="1">
      <c r="B37" s="47"/>
      <c r="C37" s="48"/>
      <c r="D37" s="48"/>
      <c r="E37" s="48"/>
      <c r="F37" s="48"/>
      <c r="G37" s="48"/>
      <c r="H37" s="48"/>
      <c r="I37" s="157"/>
      <c r="J37" s="48"/>
      <c r="K37" s="52"/>
    </row>
    <row r="38" s="1" customFormat="1" ht="25.44" customHeight="1">
      <c r="B38" s="47"/>
      <c r="C38" s="172"/>
      <c r="D38" s="173" t="s">
        <v>52</v>
      </c>
      <c r="E38" s="99"/>
      <c r="F38" s="99"/>
      <c r="G38" s="174" t="s">
        <v>53</v>
      </c>
      <c r="H38" s="175" t="s">
        <v>54</v>
      </c>
      <c r="I38" s="176"/>
      <c r="J38" s="177">
        <f>SUM(J29:J36)</f>
        <v>0</v>
      </c>
      <c r="K38" s="178"/>
    </row>
    <row r="39" s="1" customFormat="1" ht="14.4" customHeight="1">
      <c r="B39" s="68"/>
      <c r="C39" s="69"/>
      <c r="D39" s="69"/>
      <c r="E39" s="69"/>
      <c r="F39" s="69"/>
      <c r="G39" s="69"/>
      <c r="H39" s="69"/>
      <c r="I39" s="179"/>
      <c r="J39" s="69"/>
      <c r="K39" s="70"/>
    </row>
    <row r="43" s="1" customFormat="1" ht="6.96" customHeight="1">
      <c r="B43" s="180"/>
      <c r="C43" s="181"/>
      <c r="D43" s="181"/>
      <c r="E43" s="181"/>
      <c r="F43" s="181"/>
      <c r="G43" s="181"/>
      <c r="H43" s="181"/>
      <c r="I43" s="182"/>
      <c r="J43" s="181"/>
      <c r="K43" s="183"/>
    </row>
    <row r="44" s="1" customFormat="1" ht="36.96" customHeight="1">
      <c r="B44" s="47"/>
      <c r="C44" s="31" t="s">
        <v>124</v>
      </c>
      <c r="D44" s="48"/>
      <c r="E44" s="48"/>
      <c r="F44" s="48"/>
      <c r="G44" s="48"/>
      <c r="H44" s="48"/>
      <c r="I44" s="157"/>
      <c r="J44" s="48"/>
      <c r="K44" s="52"/>
    </row>
    <row r="45" s="1" customFormat="1" ht="6.96" customHeight="1">
      <c r="B45" s="47"/>
      <c r="C45" s="48"/>
      <c r="D45" s="48"/>
      <c r="E45" s="48"/>
      <c r="F45" s="48"/>
      <c r="G45" s="48"/>
      <c r="H45" s="48"/>
      <c r="I45" s="157"/>
      <c r="J45" s="48"/>
      <c r="K45" s="52"/>
    </row>
    <row r="46" s="1" customFormat="1" ht="14.4" customHeight="1">
      <c r="B46" s="47"/>
      <c r="C46" s="41" t="s">
        <v>18</v>
      </c>
      <c r="D46" s="48"/>
      <c r="E46" s="48"/>
      <c r="F46" s="48"/>
      <c r="G46" s="48"/>
      <c r="H46" s="48"/>
      <c r="I46" s="157"/>
      <c r="J46" s="48"/>
      <c r="K46" s="52"/>
    </row>
    <row r="47" s="1" customFormat="1" ht="16.5" customHeight="1">
      <c r="B47" s="47"/>
      <c r="C47" s="48"/>
      <c r="D47" s="48"/>
      <c r="E47" s="156" t="str">
        <f>E7</f>
        <v>Rekonstrukce podstávkového domu č.p.106 Nový Bor</v>
      </c>
      <c r="F47" s="41"/>
      <c r="G47" s="41"/>
      <c r="H47" s="41"/>
      <c r="I47" s="157"/>
      <c r="J47" s="48"/>
      <c r="K47" s="52"/>
    </row>
    <row r="48">
      <c r="B48" s="29"/>
      <c r="C48" s="41" t="s">
        <v>120</v>
      </c>
      <c r="D48" s="30"/>
      <c r="E48" s="30"/>
      <c r="F48" s="30"/>
      <c r="G48" s="30"/>
      <c r="H48" s="30"/>
      <c r="I48" s="155"/>
      <c r="J48" s="30"/>
      <c r="K48" s="32"/>
    </row>
    <row r="49" s="1" customFormat="1" ht="16.5" customHeight="1">
      <c r="B49" s="47"/>
      <c r="C49" s="48"/>
      <c r="D49" s="48"/>
      <c r="E49" s="156" t="s">
        <v>121</v>
      </c>
      <c r="F49" s="48"/>
      <c r="G49" s="48"/>
      <c r="H49" s="48"/>
      <c r="I49" s="157"/>
      <c r="J49" s="48"/>
      <c r="K49" s="52"/>
    </row>
    <row r="50" s="1" customFormat="1" ht="14.4" customHeight="1">
      <c r="B50" s="47"/>
      <c r="C50" s="41" t="s">
        <v>122</v>
      </c>
      <c r="D50" s="48"/>
      <c r="E50" s="48"/>
      <c r="F50" s="48"/>
      <c r="G50" s="48"/>
      <c r="H50" s="48"/>
      <c r="I50" s="157"/>
      <c r="J50" s="48"/>
      <c r="K50" s="52"/>
    </row>
    <row r="51" s="1" customFormat="1" ht="17.25" customHeight="1">
      <c r="B51" s="47"/>
      <c r="C51" s="48"/>
      <c r="D51" s="48"/>
      <c r="E51" s="158" t="str">
        <f>E11</f>
        <v>D.1.7 - Zařízení zdravotně technických instalací</v>
      </c>
      <c r="F51" s="48"/>
      <c r="G51" s="48"/>
      <c r="H51" s="48"/>
      <c r="I51" s="157"/>
      <c r="J51" s="48"/>
      <c r="K51" s="52"/>
    </row>
    <row r="52" s="1" customFormat="1" ht="6.96" customHeight="1">
      <c r="B52" s="47"/>
      <c r="C52" s="48"/>
      <c r="D52" s="48"/>
      <c r="E52" s="48"/>
      <c r="F52" s="48"/>
      <c r="G52" s="48"/>
      <c r="H52" s="48"/>
      <c r="I52" s="157"/>
      <c r="J52" s="48"/>
      <c r="K52" s="52"/>
    </row>
    <row r="53" s="1" customFormat="1" ht="18" customHeight="1">
      <c r="B53" s="47"/>
      <c r="C53" s="41" t="s">
        <v>23</v>
      </c>
      <c r="D53" s="48"/>
      <c r="E53" s="48"/>
      <c r="F53" s="36" t="str">
        <f>F14</f>
        <v xml:space="preserve">č.parc.: 152,153 k.ú. Nový Bor </v>
      </c>
      <c r="G53" s="48"/>
      <c r="H53" s="48"/>
      <c r="I53" s="159" t="s">
        <v>25</v>
      </c>
      <c r="J53" s="160" t="str">
        <f>IF(J14="","",J14)</f>
        <v>11. 8. 2017</v>
      </c>
      <c r="K53" s="52"/>
    </row>
    <row r="54" s="1" customFormat="1" ht="6.96" customHeight="1">
      <c r="B54" s="47"/>
      <c r="C54" s="48"/>
      <c r="D54" s="48"/>
      <c r="E54" s="48"/>
      <c r="F54" s="48"/>
      <c r="G54" s="48"/>
      <c r="H54" s="48"/>
      <c r="I54" s="157"/>
      <c r="J54" s="48"/>
      <c r="K54" s="52"/>
    </row>
    <row r="55" s="1" customFormat="1">
      <c r="B55" s="47"/>
      <c r="C55" s="41" t="s">
        <v>27</v>
      </c>
      <c r="D55" s="48"/>
      <c r="E55" s="48"/>
      <c r="F55" s="36" t="str">
        <f>E17</f>
        <v>Město Nový Bor náměstí Míru 1, 473 01 Nový Bor</v>
      </c>
      <c r="G55" s="48"/>
      <c r="H55" s="48"/>
      <c r="I55" s="159" t="s">
        <v>35</v>
      </c>
      <c r="J55" s="45" t="str">
        <f>E23</f>
        <v>BKN,spol.s r.o.Vladislavova 29/I,566 01Vysoké Mýto</v>
      </c>
      <c r="K55" s="52"/>
    </row>
    <row r="56" s="1" customFormat="1" ht="14.4" customHeight="1">
      <c r="B56" s="47"/>
      <c r="C56" s="41" t="s">
        <v>33</v>
      </c>
      <c r="D56" s="48"/>
      <c r="E56" s="48"/>
      <c r="F56" s="36" t="str">
        <f>IF(E20="","",E20)</f>
        <v/>
      </c>
      <c r="G56" s="48"/>
      <c r="H56" s="48"/>
      <c r="I56" s="157"/>
      <c r="J56" s="184"/>
      <c r="K56" s="52"/>
    </row>
    <row r="57" s="1" customFormat="1" ht="10.32" customHeight="1">
      <c r="B57" s="47"/>
      <c r="C57" s="48"/>
      <c r="D57" s="48"/>
      <c r="E57" s="48"/>
      <c r="F57" s="48"/>
      <c r="G57" s="48"/>
      <c r="H57" s="48"/>
      <c r="I57" s="157"/>
      <c r="J57" s="48"/>
      <c r="K57" s="52"/>
    </row>
    <row r="58" s="1" customFormat="1" ht="29.28" customHeight="1">
      <c r="B58" s="47"/>
      <c r="C58" s="185" t="s">
        <v>125</v>
      </c>
      <c r="D58" s="172"/>
      <c r="E58" s="172"/>
      <c r="F58" s="172"/>
      <c r="G58" s="172"/>
      <c r="H58" s="172"/>
      <c r="I58" s="186"/>
      <c r="J58" s="187" t="s">
        <v>126</v>
      </c>
      <c r="K58" s="188"/>
    </row>
    <row r="59" s="1" customFormat="1" ht="10.32" customHeight="1">
      <c r="B59" s="47"/>
      <c r="C59" s="48"/>
      <c r="D59" s="48"/>
      <c r="E59" s="48"/>
      <c r="F59" s="48"/>
      <c r="G59" s="48"/>
      <c r="H59" s="48"/>
      <c r="I59" s="157"/>
      <c r="J59" s="48"/>
      <c r="K59" s="52"/>
    </row>
    <row r="60" s="1" customFormat="1" ht="29.28" customHeight="1">
      <c r="B60" s="47"/>
      <c r="C60" s="189" t="s">
        <v>127</v>
      </c>
      <c r="D60" s="48"/>
      <c r="E60" s="48"/>
      <c r="F60" s="48"/>
      <c r="G60" s="48"/>
      <c r="H60" s="48"/>
      <c r="I60" s="157"/>
      <c r="J60" s="168">
        <f>J91</f>
        <v>0</v>
      </c>
      <c r="K60" s="52"/>
      <c r="AU60" s="25" t="s">
        <v>128</v>
      </c>
    </row>
    <row r="61" s="8" customFormat="1" ht="24.96" customHeight="1">
      <c r="B61" s="190"/>
      <c r="C61" s="191"/>
      <c r="D61" s="192" t="s">
        <v>129</v>
      </c>
      <c r="E61" s="193"/>
      <c r="F61" s="193"/>
      <c r="G61" s="193"/>
      <c r="H61" s="193"/>
      <c r="I61" s="194"/>
      <c r="J61" s="195">
        <f>J92</f>
        <v>0</v>
      </c>
      <c r="K61" s="196"/>
    </row>
    <row r="62" s="9" customFormat="1" ht="19.92" customHeight="1">
      <c r="B62" s="197"/>
      <c r="C62" s="198"/>
      <c r="D62" s="199" t="s">
        <v>130</v>
      </c>
      <c r="E62" s="200"/>
      <c r="F62" s="200"/>
      <c r="G62" s="200"/>
      <c r="H62" s="200"/>
      <c r="I62" s="201"/>
      <c r="J62" s="202">
        <f>J93</f>
        <v>0</v>
      </c>
      <c r="K62" s="203"/>
    </row>
    <row r="63" s="9" customFormat="1" ht="19.92" customHeight="1">
      <c r="B63" s="197"/>
      <c r="C63" s="198"/>
      <c r="D63" s="199" t="s">
        <v>134</v>
      </c>
      <c r="E63" s="200"/>
      <c r="F63" s="200"/>
      <c r="G63" s="200"/>
      <c r="H63" s="200"/>
      <c r="I63" s="201"/>
      <c r="J63" s="202">
        <f>J145</f>
        <v>0</v>
      </c>
      <c r="K63" s="203"/>
    </row>
    <row r="64" s="9" customFormat="1" ht="19.92" customHeight="1">
      <c r="B64" s="197"/>
      <c r="C64" s="198"/>
      <c r="D64" s="199" t="s">
        <v>137</v>
      </c>
      <c r="E64" s="200"/>
      <c r="F64" s="200"/>
      <c r="G64" s="200"/>
      <c r="H64" s="200"/>
      <c r="I64" s="201"/>
      <c r="J64" s="202">
        <f>J150</f>
        <v>0</v>
      </c>
      <c r="K64" s="203"/>
    </row>
    <row r="65" s="9" customFormat="1" ht="19.92" customHeight="1">
      <c r="B65" s="197"/>
      <c r="C65" s="198"/>
      <c r="D65" s="199" t="s">
        <v>141</v>
      </c>
      <c r="E65" s="200"/>
      <c r="F65" s="200"/>
      <c r="G65" s="200"/>
      <c r="H65" s="200"/>
      <c r="I65" s="201"/>
      <c r="J65" s="202">
        <f>J153</f>
        <v>0</v>
      </c>
      <c r="K65" s="203"/>
    </row>
    <row r="66" s="8" customFormat="1" ht="24.96" customHeight="1">
      <c r="B66" s="190"/>
      <c r="C66" s="191"/>
      <c r="D66" s="192" t="s">
        <v>142</v>
      </c>
      <c r="E66" s="193"/>
      <c r="F66" s="193"/>
      <c r="G66" s="193"/>
      <c r="H66" s="193"/>
      <c r="I66" s="194"/>
      <c r="J66" s="195">
        <f>J156</f>
        <v>0</v>
      </c>
      <c r="K66" s="196"/>
    </row>
    <row r="67" s="9" customFormat="1" ht="19.92" customHeight="1">
      <c r="B67" s="197"/>
      <c r="C67" s="198"/>
      <c r="D67" s="199" t="s">
        <v>146</v>
      </c>
      <c r="E67" s="200"/>
      <c r="F67" s="200"/>
      <c r="G67" s="200"/>
      <c r="H67" s="200"/>
      <c r="I67" s="201"/>
      <c r="J67" s="202">
        <f>J157</f>
        <v>0</v>
      </c>
      <c r="K67" s="203"/>
    </row>
    <row r="68" s="9" customFormat="1" ht="19.92" customHeight="1">
      <c r="B68" s="197"/>
      <c r="C68" s="198"/>
      <c r="D68" s="199" t="s">
        <v>147</v>
      </c>
      <c r="E68" s="200"/>
      <c r="F68" s="200"/>
      <c r="G68" s="200"/>
      <c r="H68" s="200"/>
      <c r="I68" s="201"/>
      <c r="J68" s="202">
        <f>J215</f>
        <v>0</v>
      </c>
      <c r="K68" s="203"/>
    </row>
    <row r="69" s="9" customFormat="1" ht="19.92" customHeight="1">
      <c r="B69" s="197"/>
      <c r="C69" s="198"/>
      <c r="D69" s="199" t="s">
        <v>148</v>
      </c>
      <c r="E69" s="200"/>
      <c r="F69" s="200"/>
      <c r="G69" s="200"/>
      <c r="H69" s="200"/>
      <c r="I69" s="201"/>
      <c r="J69" s="202">
        <f>J257</f>
        <v>0</v>
      </c>
      <c r="K69" s="203"/>
    </row>
    <row r="70" s="1" customFormat="1" ht="21.84" customHeight="1">
      <c r="B70" s="47"/>
      <c r="C70" s="48"/>
      <c r="D70" s="48"/>
      <c r="E70" s="48"/>
      <c r="F70" s="48"/>
      <c r="G70" s="48"/>
      <c r="H70" s="48"/>
      <c r="I70" s="157"/>
      <c r="J70" s="48"/>
      <c r="K70" s="52"/>
    </row>
    <row r="71" s="1" customFormat="1" ht="6.96" customHeight="1">
      <c r="B71" s="68"/>
      <c r="C71" s="69"/>
      <c r="D71" s="69"/>
      <c r="E71" s="69"/>
      <c r="F71" s="69"/>
      <c r="G71" s="69"/>
      <c r="H71" s="69"/>
      <c r="I71" s="179"/>
      <c r="J71" s="69"/>
      <c r="K71" s="70"/>
    </row>
    <row r="75" s="1" customFormat="1" ht="6.96" customHeight="1">
      <c r="B75" s="71"/>
      <c r="C75" s="72"/>
      <c r="D75" s="72"/>
      <c r="E75" s="72"/>
      <c r="F75" s="72"/>
      <c r="G75" s="72"/>
      <c r="H75" s="72"/>
      <c r="I75" s="182"/>
      <c r="J75" s="72"/>
      <c r="K75" s="72"/>
      <c r="L75" s="73"/>
    </row>
    <row r="76" s="1" customFormat="1" ht="36.96" customHeight="1">
      <c r="B76" s="47"/>
      <c r="C76" s="74" t="s">
        <v>168</v>
      </c>
      <c r="D76" s="75"/>
      <c r="E76" s="75"/>
      <c r="F76" s="75"/>
      <c r="G76" s="75"/>
      <c r="H76" s="75"/>
      <c r="I76" s="204"/>
      <c r="J76" s="75"/>
      <c r="K76" s="75"/>
      <c r="L76" s="73"/>
    </row>
    <row r="77" s="1" customFormat="1" ht="6.96" customHeight="1">
      <c r="B77" s="47"/>
      <c r="C77" s="75"/>
      <c r="D77" s="75"/>
      <c r="E77" s="75"/>
      <c r="F77" s="75"/>
      <c r="G77" s="75"/>
      <c r="H77" s="75"/>
      <c r="I77" s="204"/>
      <c r="J77" s="75"/>
      <c r="K77" s="75"/>
      <c r="L77" s="73"/>
    </row>
    <row r="78" s="1" customFormat="1" ht="14.4" customHeight="1">
      <c r="B78" s="47"/>
      <c r="C78" s="77" t="s">
        <v>18</v>
      </c>
      <c r="D78" s="75"/>
      <c r="E78" s="75"/>
      <c r="F78" s="75"/>
      <c r="G78" s="75"/>
      <c r="H78" s="75"/>
      <c r="I78" s="204"/>
      <c r="J78" s="75"/>
      <c r="K78" s="75"/>
      <c r="L78" s="73"/>
    </row>
    <row r="79" s="1" customFormat="1" ht="16.5" customHeight="1">
      <c r="B79" s="47"/>
      <c r="C79" s="75"/>
      <c r="D79" s="75"/>
      <c r="E79" s="205" t="str">
        <f>E7</f>
        <v>Rekonstrukce podstávkového domu č.p.106 Nový Bor</v>
      </c>
      <c r="F79" s="77"/>
      <c r="G79" s="77"/>
      <c r="H79" s="77"/>
      <c r="I79" s="204"/>
      <c r="J79" s="75"/>
      <c r="K79" s="75"/>
      <c r="L79" s="73"/>
    </row>
    <row r="80">
      <c r="B80" s="29"/>
      <c r="C80" s="77" t="s">
        <v>120</v>
      </c>
      <c r="D80" s="206"/>
      <c r="E80" s="206"/>
      <c r="F80" s="206"/>
      <c r="G80" s="206"/>
      <c r="H80" s="206"/>
      <c r="I80" s="149"/>
      <c r="J80" s="206"/>
      <c r="K80" s="206"/>
      <c r="L80" s="207"/>
    </row>
    <row r="81" s="1" customFormat="1" ht="16.5" customHeight="1">
      <c r="B81" s="47"/>
      <c r="C81" s="75"/>
      <c r="D81" s="75"/>
      <c r="E81" s="205" t="s">
        <v>121</v>
      </c>
      <c r="F81" s="75"/>
      <c r="G81" s="75"/>
      <c r="H81" s="75"/>
      <c r="I81" s="204"/>
      <c r="J81" s="75"/>
      <c r="K81" s="75"/>
      <c r="L81" s="73"/>
    </row>
    <row r="82" s="1" customFormat="1" ht="14.4" customHeight="1">
      <c r="B82" s="47"/>
      <c r="C82" s="77" t="s">
        <v>122</v>
      </c>
      <c r="D82" s="75"/>
      <c r="E82" s="75"/>
      <c r="F82" s="75"/>
      <c r="G82" s="75"/>
      <c r="H82" s="75"/>
      <c r="I82" s="204"/>
      <c r="J82" s="75"/>
      <c r="K82" s="75"/>
      <c r="L82" s="73"/>
    </row>
    <row r="83" s="1" customFormat="1" ht="17.25" customHeight="1">
      <c r="B83" s="47"/>
      <c r="C83" s="75"/>
      <c r="D83" s="75"/>
      <c r="E83" s="83" t="str">
        <f>E11</f>
        <v>D.1.7 - Zařízení zdravotně technických instalací</v>
      </c>
      <c r="F83" s="75"/>
      <c r="G83" s="75"/>
      <c r="H83" s="75"/>
      <c r="I83" s="204"/>
      <c r="J83" s="75"/>
      <c r="K83" s="75"/>
      <c r="L83" s="73"/>
    </row>
    <row r="84" s="1" customFormat="1" ht="6.96" customHeight="1">
      <c r="B84" s="47"/>
      <c r="C84" s="75"/>
      <c r="D84" s="75"/>
      <c r="E84" s="75"/>
      <c r="F84" s="75"/>
      <c r="G84" s="75"/>
      <c r="H84" s="75"/>
      <c r="I84" s="204"/>
      <c r="J84" s="75"/>
      <c r="K84" s="75"/>
      <c r="L84" s="73"/>
    </row>
    <row r="85" s="1" customFormat="1" ht="18" customHeight="1">
      <c r="B85" s="47"/>
      <c r="C85" s="77" t="s">
        <v>23</v>
      </c>
      <c r="D85" s="75"/>
      <c r="E85" s="75"/>
      <c r="F85" s="208" t="str">
        <f>F14</f>
        <v xml:space="preserve">č.parc.: 152,153 k.ú. Nový Bor </v>
      </c>
      <c r="G85" s="75"/>
      <c r="H85" s="75"/>
      <c r="I85" s="209" t="s">
        <v>25</v>
      </c>
      <c r="J85" s="86" t="str">
        <f>IF(J14="","",J14)</f>
        <v>11. 8. 2017</v>
      </c>
      <c r="K85" s="75"/>
      <c r="L85" s="73"/>
    </row>
    <row r="86" s="1" customFormat="1" ht="6.96" customHeight="1">
      <c r="B86" s="47"/>
      <c r="C86" s="75"/>
      <c r="D86" s="75"/>
      <c r="E86" s="75"/>
      <c r="F86" s="75"/>
      <c r="G86" s="75"/>
      <c r="H86" s="75"/>
      <c r="I86" s="204"/>
      <c r="J86" s="75"/>
      <c r="K86" s="75"/>
      <c r="L86" s="73"/>
    </row>
    <row r="87" s="1" customFormat="1">
      <c r="B87" s="47"/>
      <c r="C87" s="77" t="s">
        <v>27</v>
      </c>
      <c r="D87" s="75"/>
      <c r="E87" s="75"/>
      <c r="F87" s="208" t="str">
        <f>E17</f>
        <v>Město Nový Bor náměstí Míru 1, 473 01 Nový Bor</v>
      </c>
      <c r="G87" s="75"/>
      <c r="H87" s="75"/>
      <c r="I87" s="209" t="s">
        <v>35</v>
      </c>
      <c r="J87" s="208" t="str">
        <f>E23</f>
        <v>BKN,spol.s r.o.Vladislavova 29/I,566 01Vysoké Mýto</v>
      </c>
      <c r="K87" s="75"/>
      <c r="L87" s="73"/>
    </row>
    <row r="88" s="1" customFormat="1" ht="14.4" customHeight="1">
      <c r="B88" s="47"/>
      <c r="C88" s="77" t="s">
        <v>33</v>
      </c>
      <c r="D88" s="75"/>
      <c r="E88" s="75"/>
      <c r="F88" s="208" t="str">
        <f>IF(E20="","",E20)</f>
        <v/>
      </c>
      <c r="G88" s="75"/>
      <c r="H88" s="75"/>
      <c r="I88" s="204"/>
      <c r="J88" s="75"/>
      <c r="K88" s="75"/>
      <c r="L88" s="73"/>
    </row>
    <row r="89" s="1" customFormat="1" ht="10.32" customHeight="1">
      <c r="B89" s="47"/>
      <c r="C89" s="75"/>
      <c r="D89" s="75"/>
      <c r="E89" s="75"/>
      <c r="F89" s="75"/>
      <c r="G89" s="75"/>
      <c r="H89" s="75"/>
      <c r="I89" s="204"/>
      <c r="J89" s="75"/>
      <c r="K89" s="75"/>
      <c r="L89" s="73"/>
    </row>
    <row r="90" s="10" customFormat="1" ht="29.28" customHeight="1">
      <c r="B90" s="210"/>
      <c r="C90" s="211" t="s">
        <v>169</v>
      </c>
      <c r="D90" s="212" t="s">
        <v>61</v>
      </c>
      <c r="E90" s="212" t="s">
        <v>57</v>
      </c>
      <c r="F90" s="212" t="s">
        <v>170</v>
      </c>
      <c r="G90" s="212" t="s">
        <v>171</v>
      </c>
      <c r="H90" s="212" t="s">
        <v>172</v>
      </c>
      <c r="I90" s="213" t="s">
        <v>173</v>
      </c>
      <c r="J90" s="212" t="s">
        <v>126</v>
      </c>
      <c r="K90" s="214" t="s">
        <v>174</v>
      </c>
      <c r="L90" s="215"/>
      <c r="M90" s="103" t="s">
        <v>175</v>
      </c>
      <c r="N90" s="104" t="s">
        <v>46</v>
      </c>
      <c r="O90" s="104" t="s">
        <v>176</v>
      </c>
      <c r="P90" s="104" t="s">
        <v>177</v>
      </c>
      <c r="Q90" s="104" t="s">
        <v>178</v>
      </c>
      <c r="R90" s="104" t="s">
        <v>179</v>
      </c>
      <c r="S90" s="104" t="s">
        <v>180</v>
      </c>
      <c r="T90" s="105" t="s">
        <v>181</v>
      </c>
    </row>
    <row r="91" s="1" customFormat="1" ht="29.28" customHeight="1">
      <c r="B91" s="47"/>
      <c r="C91" s="109" t="s">
        <v>127</v>
      </c>
      <c r="D91" s="75"/>
      <c r="E91" s="75"/>
      <c r="F91" s="75"/>
      <c r="G91" s="75"/>
      <c r="H91" s="75"/>
      <c r="I91" s="204"/>
      <c r="J91" s="216">
        <f>BK91</f>
        <v>0</v>
      </c>
      <c r="K91" s="75"/>
      <c r="L91" s="73"/>
      <c r="M91" s="106"/>
      <c r="N91" s="107"/>
      <c r="O91" s="107"/>
      <c r="P91" s="217">
        <f>P92+P156</f>
        <v>0</v>
      </c>
      <c r="Q91" s="107"/>
      <c r="R91" s="217">
        <f>R92+R156</f>
        <v>52.848682000000004</v>
      </c>
      <c r="S91" s="107"/>
      <c r="T91" s="218">
        <f>T92+T156</f>
        <v>0</v>
      </c>
      <c r="AT91" s="25" t="s">
        <v>75</v>
      </c>
      <c r="AU91" s="25" t="s">
        <v>128</v>
      </c>
      <c r="BK91" s="219">
        <f>BK92+BK156</f>
        <v>0</v>
      </c>
    </row>
    <row r="92" s="11" customFormat="1" ht="37.44" customHeight="1">
      <c r="B92" s="220"/>
      <c r="C92" s="221"/>
      <c r="D92" s="222" t="s">
        <v>75</v>
      </c>
      <c r="E92" s="223" t="s">
        <v>182</v>
      </c>
      <c r="F92" s="223" t="s">
        <v>183</v>
      </c>
      <c r="G92" s="221"/>
      <c r="H92" s="221"/>
      <c r="I92" s="224"/>
      <c r="J92" s="225">
        <f>BK92</f>
        <v>0</v>
      </c>
      <c r="K92" s="221"/>
      <c r="L92" s="226"/>
      <c r="M92" s="227"/>
      <c r="N92" s="228"/>
      <c r="O92" s="228"/>
      <c r="P92" s="229">
        <f>P93+P145+P150+P153</f>
        <v>0</v>
      </c>
      <c r="Q92" s="228"/>
      <c r="R92" s="229">
        <f>R93+R145+R150+R153</f>
        <v>52.192592000000005</v>
      </c>
      <c r="S92" s="228"/>
      <c r="T92" s="230">
        <f>T93+T145+T150+T153</f>
        <v>0</v>
      </c>
      <c r="AR92" s="231" t="s">
        <v>83</v>
      </c>
      <c r="AT92" s="232" t="s">
        <v>75</v>
      </c>
      <c r="AU92" s="232" t="s">
        <v>76</v>
      </c>
      <c r="AY92" s="231" t="s">
        <v>184</v>
      </c>
      <c r="BK92" s="233">
        <f>BK93+BK145+BK150+BK153</f>
        <v>0</v>
      </c>
    </row>
    <row r="93" s="11" customFormat="1" ht="19.92" customHeight="1">
      <c r="B93" s="220"/>
      <c r="C93" s="221"/>
      <c r="D93" s="222" t="s">
        <v>75</v>
      </c>
      <c r="E93" s="234" t="s">
        <v>83</v>
      </c>
      <c r="F93" s="234" t="s">
        <v>185</v>
      </c>
      <c r="G93" s="221"/>
      <c r="H93" s="221"/>
      <c r="I93" s="224"/>
      <c r="J93" s="235">
        <f>BK93</f>
        <v>0</v>
      </c>
      <c r="K93" s="221"/>
      <c r="L93" s="226"/>
      <c r="M93" s="227"/>
      <c r="N93" s="228"/>
      <c r="O93" s="228"/>
      <c r="P93" s="229">
        <f>SUM(P94:P144)</f>
        <v>0</v>
      </c>
      <c r="Q93" s="228"/>
      <c r="R93" s="229">
        <f>SUM(R94:R144)</f>
        <v>52.002592000000007</v>
      </c>
      <c r="S93" s="228"/>
      <c r="T93" s="230">
        <f>SUM(T94:T144)</f>
        <v>0</v>
      </c>
      <c r="AR93" s="231" t="s">
        <v>83</v>
      </c>
      <c r="AT93" s="232" t="s">
        <v>75</v>
      </c>
      <c r="AU93" s="232" t="s">
        <v>83</v>
      </c>
      <c r="AY93" s="231" t="s">
        <v>184</v>
      </c>
      <c r="BK93" s="233">
        <f>SUM(BK94:BK144)</f>
        <v>0</v>
      </c>
    </row>
    <row r="94" s="1" customFormat="1" ht="38.25" customHeight="1">
      <c r="B94" s="47"/>
      <c r="C94" s="236" t="s">
        <v>83</v>
      </c>
      <c r="D94" s="236" t="s">
        <v>186</v>
      </c>
      <c r="E94" s="237" t="s">
        <v>4000</v>
      </c>
      <c r="F94" s="238" t="s">
        <v>4001</v>
      </c>
      <c r="G94" s="239" t="s">
        <v>204</v>
      </c>
      <c r="H94" s="240">
        <v>33.723999999999997</v>
      </c>
      <c r="I94" s="241"/>
      <c r="J94" s="242">
        <f>ROUND(I94*H94,2)</f>
        <v>0</v>
      </c>
      <c r="K94" s="238" t="s">
        <v>190</v>
      </c>
      <c r="L94" s="73"/>
      <c r="M94" s="243" t="s">
        <v>21</v>
      </c>
      <c r="N94" s="244" t="s">
        <v>47</v>
      </c>
      <c r="O94" s="48"/>
      <c r="P94" s="245">
        <f>O94*H94</f>
        <v>0</v>
      </c>
      <c r="Q94" s="245">
        <v>0</v>
      </c>
      <c r="R94" s="245">
        <f>Q94*H94</f>
        <v>0</v>
      </c>
      <c r="S94" s="245">
        <v>0</v>
      </c>
      <c r="T94" s="246">
        <f>S94*H94</f>
        <v>0</v>
      </c>
      <c r="AR94" s="25" t="s">
        <v>191</v>
      </c>
      <c r="AT94" s="25" t="s">
        <v>186</v>
      </c>
      <c r="AU94" s="25" t="s">
        <v>85</v>
      </c>
      <c r="AY94" s="25" t="s">
        <v>184</v>
      </c>
      <c r="BE94" s="247">
        <f>IF(N94="základní",J94,0)</f>
        <v>0</v>
      </c>
      <c r="BF94" s="247">
        <f>IF(N94="snížená",J94,0)</f>
        <v>0</v>
      </c>
      <c r="BG94" s="247">
        <f>IF(N94="zákl. přenesená",J94,0)</f>
        <v>0</v>
      </c>
      <c r="BH94" s="247">
        <f>IF(N94="sníž. přenesená",J94,0)</f>
        <v>0</v>
      </c>
      <c r="BI94" s="247">
        <f>IF(N94="nulová",J94,0)</f>
        <v>0</v>
      </c>
      <c r="BJ94" s="25" t="s">
        <v>83</v>
      </c>
      <c r="BK94" s="247">
        <f>ROUND(I94*H94,2)</f>
        <v>0</v>
      </c>
      <c r="BL94" s="25" t="s">
        <v>191</v>
      </c>
      <c r="BM94" s="25" t="s">
        <v>4002</v>
      </c>
    </row>
    <row r="95" s="1" customFormat="1">
      <c r="B95" s="47"/>
      <c r="C95" s="75"/>
      <c r="D95" s="248" t="s">
        <v>193</v>
      </c>
      <c r="E95" s="75"/>
      <c r="F95" s="249" t="s">
        <v>4003</v>
      </c>
      <c r="G95" s="75"/>
      <c r="H95" s="75"/>
      <c r="I95" s="204"/>
      <c r="J95" s="75"/>
      <c r="K95" s="75"/>
      <c r="L95" s="73"/>
      <c r="M95" s="250"/>
      <c r="N95" s="48"/>
      <c r="O95" s="48"/>
      <c r="P95" s="48"/>
      <c r="Q95" s="48"/>
      <c r="R95" s="48"/>
      <c r="S95" s="48"/>
      <c r="T95" s="96"/>
      <c r="AT95" s="25" t="s">
        <v>193</v>
      </c>
      <c r="AU95" s="25" t="s">
        <v>85</v>
      </c>
    </row>
    <row r="96" s="13" customFormat="1">
      <c r="B96" s="262"/>
      <c r="C96" s="263"/>
      <c r="D96" s="248" t="s">
        <v>195</v>
      </c>
      <c r="E96" s="264" t="s">
        <v>21</v>
      </c>
      <c r="F96" s="265" t="s">
        <v>4004</v>
      </c>
      <c r="G96" s="263"/>
      <c r="H96" s="264" t="s">
        <v>21</v>
      </c>
      <c r="I96" s="266"/>
      <c r="J96" s="263"/>
      <c r="K96" s="263"/>
      <c r="L96" s="267"/>
      <c r="M96" s="268"/>
      <c r="N96" s="269"/>
      <c r="O96" s="269"/>
      <c r="P96" s="269"/>
      <c r="Q96" s="269"/>
      <c r="R96" s="269"/>
      <c r="S96" s="269"/>
      <c r="T96" s="270"/>
      <c r="AT96" s="271" t="s">
        <v>195</v>
      </c>
      <c r="AU96" s="271" t="s">
        <v>85</v>
      </c>
      <c r="AV96" s="13" t="s">
        <v>83</v>
      </c>
      <c r="AW96" s="13" t="s">
        <v>39</v>
      </c>
      <c r="AX96" s="13" t="s">
        <v>76</v>
      </c>
      <c r="AY96" s="271" t="s">
        <v>184</v>
      </c>
    </row>
    <row r="97" s="12" customFormat="1">
      <c r="B97" s="251"/>
      <c r="C97" s="252"/>
      <c r="D97" s="248" t="s">
        <v>195</v>
      </c>
      <c r="E97" s="253" t="s">
        <v>21</v>
      </c>
      <c r="F97" s="254" t="s">
        <v>4005</v>
      </c>
      <c r="G97" s="252"/>
      <c r="H97" s="255">
        <v>33.723999999999997</v>
      </c>
      <c r="I97" s="256"/>
      <c r="J97" s="252"/>
      <c r="K97" s="252"/>
      <c r="L97" s="257"/>
      <c r="M97" s="258"/>
      <c r="N97" s="259"/>
      <c r="O97" s="259"/>
      <c r="P97" s="259"/>
      <c r="Q97" s="259"/>
      <c r="R97" s="259"/>
      <c r="S97" s="259"/>
      <c r="T97" s="260"/>
      <c r="AT97" s="261" t="s">
        <v>195</v>
      </c>
      <c r="AU97" s="261" t="s">
        <v>85</v>
      </c>
      <c r="AV97" s="12" t="s">
        <v>85</v>
      </c>
      <c r="AW97" s="12" t="s">
        <v>39</v>
      </c>
      <c r="AX97" s="12" t="s">
        <v>83</v>
      </c>
      <c r="AY97" s="261" t="s">
        <v>184</v>
      </c>
    </row>
    <row r="98" s="1" customFormat="1" ht="38.25" customHeight="1">
      <c r="B98" s="47"/>
      <c r="C98" s="236" t="s">
        <v>85</v>
      </c>
      <c r="D98" s="236" t="s">
        <v>186</v>
      </c>
      <c r="E98" s="237" t="s">
        <v>4006</v>
      </c>
      <c r="F98" s="238" t="s">
        <v>4007</v>
      </c>
      <c r="G98" s="239" t="s">
        <v>204</v>
      </c>
      <c r="H98" s="240">
        <v>16.861999999999998</v>
      </c>
      <c r="I98" s="241"/>
      <c r="J98" s="242">
        <f>ROUND(I98*H98,2)</f>
        <v>0</v>
      </c>
      <c r="K98" s="238" t="s">
        <v>190</v>
      </c>
      <c r="L98" s="73"/>
      <c r="M98" s="243" t="s">
        <v>21</v>
      </c>
      <c r="N98" s="244" t="s">
        <v>47</v>
      </c>
      <c r="O98" s="48"/>
      <c r="P98" s="245">
        <f>O98*H98</f>
        <v>0</v>
      </c>
      <c r="Q98" s="245">
        <v>0</v>
      </c>
      <c r="R98" s="245">
        <f>Q98*H98</f>
        <v>0</v>
      </c>
      <c r="S98" s="245">
        <v>0</v>
      </c>
      <c r="T98" s="246">
        <f>S98*H98</f>
        <v>0</v>
      </c>
      <c r="AR98" s="25" t="s">
        <v>191</v>
      </c>
      <c r="AT98" s="25" t="s">
        <v>186</v>
      </c>
      <c r="AU98" s="25" t="s">
        <v>85</v>
      </c>
      <c r="AY98" s="25" t="s">
        <v>184</v>
      </c>
      <c r="BE98" s="247">
        <f>IF(N98="základní",J98,0)</f>
        <v>0</v>
      </c>
      <c r="BF98" s="247">
        <f>IF(N98="snížená",J98,0)</f>
        <v>0</v>
      </c>
      <c r="BG98" s="247">
        <f>IF(N98="zákl. přenesená",J98,0)</f>
        <v>0</v>
      </c>
      <c r="BH98" s="247">
        <f>IF(N98="sníž. přenesená",J98,0)</f>
        <v>0</v>
      </c>
      <c r="BI98" s="247">
        <f>IF(N98="nulová",J98,0)</f>
        <v>0</v>
      </c>
      <c r="BJ98" s="25" t="s">
        <v>83</v>
      </c>
      <c r="BK98" s="247">
        <f>ROUND(I98*H98,2)</f>
        <v>0</v>
      </c>
      <c r="BL98" s="25" t="s">
        <v>191</v>
      </c>
      <c r="BM98" s="25" t="s">
        <v>4008</v>
      </c>
    </row>
    <row r="99" s="1" customFormat="1">
      <c r="B99" s="47"/>
      <c r="C99" s="75"/>
      <c r="D99" s="248" t="s">
        <v>193</v>
      </c>
      <c r="E99" s="75"/>
      <c r="F99" s="249" t="s">
        <v>4003</v>
      </c>
      <c r="G99" s="75"/>
      <c r="H99" s="75"/>
      <c r="I99" s="204"/>
      <c r="J99" s="75"/>
      <c r="K99" s="75"/>
      <c r="L99" s="73"/>
      <c r="M99" s="250"/>
      <c r="N99" s="48"/>
      <c r="O99" s="48"/>
      <c r="P99" s="48"/>
      <c r="Q99" s="48"/>
      <c r="R99" s="48"/>
      <c r="S99" s="48"/>
      <c r="T99" s="96"/>
      <c r="AT99" s="25" t="s">
        <v>193</v>
      </c>
      <c r="AU99" s="25" t="s">
        <v>85</v>
      </c>
    </row>
    <row r="100" s="12" customFormat="1">
      <c r="B100" s="251"/>
      <c r="C100" s="252"/>
      <c r="D100" s="248" t="s">
        <v>195</v>
      </c>
      <c r="E100" s="253" t="s">
        <v>21</v>
      </c>
      <c r="F100" s="254" t="s">
        <v>4009</v>
      </c>
      <c r="G100" s="252"/>
      <c r="H100" s="255">
        <v>16.861999999999998</v>
      </c>
      <c r="I100" s="256"/>
      <c r="J100" s="252"/>
      <c r="K100" s="252"/>
      <c r="L100" s="257"/>
      <c r="M100" s="258"/>
      <c r="N100" s="259"/>
      <c r="O100" s="259"/>
      <c r="P100" s="259"/>
      <c r="Q100" s="259"/>
      <c r="R100" s="259"/>
      <c r="S100" s="259"/>
      <c r="T100" s="260"/>
      <c r="AT100" s="261" t="s">
        <v>195</v>
      </c>
      <c r="AU100" s="261" t="s">
        <v>85</v>
      </c>
      <c r="AV100" s="12" t="s">
        <v>85</v>
      </c>
      <c r="AW100" s="12" t="s">
        <v>39</v>
      </c>
      <c r="AX100" s="12" t="s">
        <v>83</v>
      </c>
      <c r="AY100" s="261" t="s">
        <v>184</v>
      </c>
    </row>
    <row r="101" s="1" customFormat="1" ht="25.5" customHeight="1">
      <c r="B101" s="47"/>
      <c r="C101" s="236" t="s">
        <v>201</v>
      </c>
      <c r="D101" s="236" t="s">
        <v>186</v>
      </c>
      <c r="E101" s="237" t="s">
        <v>4010</v>
      </c>
      <c r="F101" s="238" t="s">
        <v>4011</v>
      </c>
      <c r="G101" s="239" t="s">
        <v>315</v>
      </c>
      <c r="H101" s="240">
        <v>38.799999999999997</v>
      </c>
      <c r="I101" s="241"/>
      <c r="J101" s="242">
        <f>ROUND(I101*H101,2)</f>
        <v>0</v>
      </c>
      <c r="K101" s="238" t="s">
        <v>190</v>
      </c>
      <c r="L101" s="73"/>
      <c r="M101" s="243" t="s">
        <v>21</v>
      </c>
      <c r="N101" s="244" t="s">
        <v>47</v>
      </c>
      <c r="O101" s="48"/>
      <c r="P101" s="245">
        <f>O101*H101</f>
        <v>0</v>
      </c>
      <c r="Q101" s="245">
        <v>0.00084000000000000003</v>
      </c>
      <c r="R101" s="245">
        <f>Q101*H101</f>
        <v>0.032591999999999996</v>
      </c>
      <c r="S101" s="245">
        <v>0</v>
      </c>
      <c r="T101" s="246">
        <f>S101*H101</f>
        <v>0</v>
      </c>
      <c r="AR101" s="25" t="s">
        <v>191</v>
      </c>
      <c r="AT101" s="25" t="s">
        <v>186</v>
      </c>
      <c r="AU101" s="25" t="s">
        <v>85</v>
      </c>
      <c r="AY101" s="25" t="s">
        <v>184</v>
      </c>
      <c r="BE101" s="247">
        <f>IF(N101="základní",J101,0)</f>
        <v>0</v>
      </c>
      <c r="BF101" s="247">
        <f>IF(N101="snížená",J101,0)</f>
        <v>0</v>
      </c>
      <c r="BG101" s="247">
        <f>IF(N101="zákl. přenesená",J101,0)</f>
        <v>0</v>
      </c>
      <c r="BH101" s="247">
        <f>IF(N101="sníž. přenesená",J101,0)</f>
        <v>0</v>
      </c>
      <c r="BI101" s="247">
        <f>IF(N101="nulová",J101,0)</f>
        <v>0</v>
      </c>
      <c r="BJ101" s="25" t="s">
        <v>83</v>
      </c>
      <c r="BK101" s="247">
        <f>ROUND(I101*H101,2)</f>
        <v>0</v>
      </c>
      <c r="BL101" s="25" t="s">
        <v>191</v>
      </c>
      <c r="BM101" s="25" t="s">
        <v>4012</v>
      </c>
    </row>
    <row r="102" s="1" customFormat="1">
      <c r="B102" s="47"/>
      <c r="C102" s="75"/>
      <c r="D102" s="248" t="s">
        <v>193</v>
      </c>
      <c r="E102" s="75"/>
      <c r="F102" s="249" t="s">
        <v>4013</v>
      </c>
      <c r="G102" s="75"/>
      <c r="H102" s="75"/>
      <c r="I102" s="204"/>
      <c r="J102" s="75"/>
      <c r="K102" s="75"/>
      <c r="L102" s="73"/>
      <c r="M102" s="250"/>
      <c r="N102" s="48"/>
      <c r="O102" s="48"/>
      <c r="P102" s="48"/>
      <c r="Q102" s="48"/>
      <c r="R102" s="48"/>
      <c r="S102" s="48"/>
      <c r="T102" s="96"/>
      <c r="AT102" s="25" t="s">
        <v>193</v>
      </c>
      <c r="AU102" s="25" t="s">
        <v>85</v>
      </c>
    </row>
    <row r="103" s="13" customFormat="1">
      <c r="B103" s="262"/>
      <c r="C103" s="263"/>
      <c r="D103" s="248" t="s">
        <v>195</v>
      </c>
      <c r="E103" s="264" t="s">
        <v>21</v>
      </c>
      <c r="F103" s="265" t="s">
        <v>4004</v>
      </c>
      <c r="G103" s="263"/>
      <c r="H103" s="264" t="s">
        <v>21</v>
      </c>
      <c r="I103" s="266"/>
      <c r="J103" s="263"/>
      <c r="K103" s="263"/>
      <c r="L103" s="267"/>
      <c r="M103" s="268"/>
      <c r="N103" s="269"/>
      <c r="O103" s="269"/>
      <c r="P103" s="269"/>
      <c r="Q103" s="269"/>
      <c r="R103" s="269"/>
      <c r="S103" s="269"/>
      <c r="T103" s="270"/>
      <c r="AT103" s="271" t="s">
        <v>195</v>
      </c>
      <c r="AU103" s="271" t="s">
        <v>85</v>
      </c>
      <c r="AV103" s="13" t="s">
        <v>83</v>
      </c>
      <c r="AW103" s="13" t="s">
        <v>39</v>
      </c>
      <c r="AX103" s="13" t="s">
        <v>76</v>
      </c>
      <c r="AY103" s="271" t="s">
        <v>184</v>
      </c>
    </row>
    <row r="104" s="12" customFormat="1">
      <c r="B104" s="251"/>
      <c r="C104" s="252"/>
      <c r="D104" s="248" t="s">
        <v>195</v>
      </c>
      <c r="E104" s="253" t="s">
        <v>21</v>
      </c>
      <c r="F104" s="254" t="s">
        <v>4014</v>
      </c>
      <c r="G104" s="252"/>
      <c r="H104" s="255">
        <v>38.799999999999997</v>
      </c>
      <c r="I104" s="256"/>
      <c r="J104" s="252"/>
      <c r="K104" s="252"/>
      <c r="L104" s="257"/>
      <c r="M104" s="258"/>
      <c r="N104" s="259"/>
      <c r="O104" s="259"/>
      <c r="P104" s="259"/>
      <c r="Q104" s="259"/>
      <c r="R104" s="259"/>
      <c r="S104" s="259"/>
      <c r="T104" s="260"/>
      <c r="AT104" s="261" t="s">
        <v>195</v>
      </c>
      <c r="AU104" s="261" t="s">
        <v>85</v>
      </c>
      <c r="AV104" s="12" t="s">
        <v>85</v>
      </c>
      <c r="AW104" s="12" t="s">
        <v>39</v>
      </c>
      <c r="AX104" s="12" t="s">
        <v>83</v>
      </c>
      <c r="AY104" s="261" t="s">
        <v>184</v>
      </c>
    </row>
    <row r="105" s="1" customFormat="1" ht="25.5" customHeight="1">
      <c r="B105" s="47"/>
      <c r="C105" s="236" t="s">
        <v>191</v>
      </c>
      <c r="D105" s="236" t="s">
        <v>186</v>
      </c>
      <c r="E105" s="237" t="s">
        <v>4015</v>
      </c>
      <c r="F105" s="238" t="s">
        <v>4016</v>
      </c>
      <c r="G105" s="239" t="s">
        <v>315</v>
      </c>
      <c r="H105" s="240">
        <v>38.799999999999997</v>
      </c>
      <c r="I105" s="241"/>
      <c r="J105" s="242">
        <f>ROUND(I105*H105,2)</f>
        <v>0</v>
      </c>
      <c r="K105" s="238" t="s">
        <v>190</v>
      </c>
      <c r="L105" s="73"/>
      <c r="M105" s="243" t="s">
        <v>21</v>
      </c>
      <c r="N105" s="244" t="s">
        <v>47</v>
      </c>
      <c r="O105" s="48"/>
      <c r="P105" s="245">
        <f>O105*H105</f>
        <v>0</v>
      </c>
      <c r="Q105" s="245">
        <v>0</v>
      </c>
      <c r="R105" s="245">
        <f>Q105*H105</f>
        <v>0</v>
      </c>
      <c r="S105" s="245">
        <v>0</v>
      </c>
      <c r="T105" s="246">
        <f>S105*H105</f>
        <v>0</v>
      </c>
      <c r="AR105" s="25" t="s">
        <v>191</v>
      </c>
      <c r="AT105" s="25" t="s">
        <v>186</v>
      </c>
      <c r="AU105" s="25" t="s">
        <v>85</v>
      </c>
      <c r="AY105" s="25" t="s">
        <v>184</v>
      </c>
      <c r="BE105" s="247">
        <f>IF(N105="základní",J105,0)</f>
        <v>0</v>
      </c>
      <c r="BF105" s="247">
        <f>IF(N105="snížená",J105,0)</f>
        <v>0</v>
      </c>
      <c r="BG105" s="247">
        <f>IF(N105="zákl. přenesená",J105,0)</f>
        <v>0</v>
      </c>
      <c r="BH105" s="247">
        <f>IF(N105="sníž. přenesená",J105,0)</f>
        <v>0</v>
      </c>
      <c r="BI105" s="247">
        <f>IF(N105="nulová",J105,0)</f>
        <v>0</v>
      </c>
      <c r="BJ105" s="25" t="s">
        <v>83</v>
      </c>
      <c r="BK105" s="247">
        <f>ROUND(I105*H105,2)</f>
        <v>0</v>
      </c>
      <c r="BL105" s="25" t="s">
        <v>191</v>
      </c>
      <c r="BM105" s="25" t="s">
        <v>4017</v>
      </c>
    </row>
    <row r="106" s="1" customFormat="1" ht="38.25" customHeight="1">
      <c r="B106" s="47"/>
      <c r="C106" s="236" t="s">
        <v>234</v>
      </c>
      <c r="D106" s="236" t="s">
        <v>186</v>
      </c>
      <c r="E106" s="237" t="s">
        <v>4018</v>
      </c>
      <c r="F106" s="238" t="s">
        <v>4019</v>
      </c>
      <c r="G106" s="239" t="s">
        <v>204</v>
      </c>
      <c r="H106" s="240">
        <v>33.723999999999997</v>
      </c>
      <c r="I106" s="241"/>
      <c r="J106" s="242">
        <f>ROUND(I106*H106,2)</f>
        <v>0</v>
      </c>
      <c r="K106" s="238" t="s">
        <v>190</v>
      </c>
      <c r="L106" s="73"/>
      <c r="M106" s="243" t="s">
        <v>21</v>
      </c>
      <c r="N106" s="244" t="s">
        <v>47</v>
      </c>
      <c r="O106" s="48"/>
      <c r="P106" s="245">
        <f>O106*H106</f>
        <v>0</v>
      </c>
      <c r="Q106" s="245">
        <v>0</v>
      </c>
      <c r="R106" s="245">
        <f>Q106*H106</f>
        <v>0</v>
      </c>
      <c r="S106" s="245">
        <v>0</v>
      </c>
      <c r="T106" s="246">
        <f>S106*H106</f>
        <v>0</v>
      </c>
      <c r="AR106" s="25" t="s">
        <v>191</v>
      </c>
      <c r="AT106" s="25" t="s">
        <v>186</v>
      </c>
      <c r="AU106" s="25" t="s">
        <v>85</v>
      </c>
      <c r="AY106" s="25" t="s">
        <v>184</v>
      </c>
      <c r="BE106" s="247">
        <f>IF(N106="základní",J106,0)</f>
        <v>0</v>
      </c>
      <c r="BF106" s="247">
        <f>IF(N106="snížená",J106,0)</f>
        <v>0</v>
      </c>
      <c r="BG106" s="247">
        <f>IF(N106="zákl. přenesená",J106,0)</f>
        <v>0</v>
      </c>
      <c r="BH106" s="247">
        <f>IF(N106="sníž. přenesená",J106,0)</f>
        <v>0</v>
      </c>
      <c r="BI106" s="247">
        <f>IF(N106="nulová",J106,0)</f>
        <v>0</v>
      </c>
      <c r="BJ106" s="25" t="s">
        <v>83</v>
      </c>
      <c r="BK106" s="247">
        <f>ROUND(I106*H106,2)</f>
        <v>0</v>
      </c>
      <c r="BL106" s="25" t="s">
        <v>191</v>
      </c>
      <c r="BM106" s="25" t="s">
        <v>4020</v>
      </c>
    </row>
    <row r="107" s="13" customFormat="1">
      <c r="B107" s="262"/>
      <c r="C107" s="263"/>
      <c r="D107" s="248" t="s">
        <v>195</v>
      </c>
      <c r="E107" s="264" t="s">
        <v>21</v>
      </c>
      <c r="F107" s="265" t="s">
        <v>4004</v>
      </c>
      <c r="G107" s="263"/>
      <c r="H107" s="264" t="s">
        <v>21</v>
      </c>
      <c r="I107" s="266"/>
      <c r="J107" s="263"/>
      <c r="K107" s="263"/>
      <c r="L107" s="267"/>
      <c r="M107" s="268"/>
      <c r="N107" s="269"/>
      <c r="O107" s="269"/>
      <c r="P107" s="269"/>
      <c r="Q107" s="269"/>
      <c r="R107" s="269"/>
      <c r="S107" s="269"/>
      <c r="T107" s="270"/>
      <c r="AT107" s="271" t="s">
        <v>195</v>
      </c>
      <c r="AU107" s="271" t="s">
        <v>85</v>
      </c>
      <c r="AV107" s="13" t="s">
        <v>83</v>
      </c>
      <c r="AW107" s="13" t="s">
        <v>39</v>
      </c>
      <c r="AX107" s="13" t="s">
        <v>76</v>
      </c>
      <c r="AY107" s="271" t="s">
        <v>184</v>
      </c>
    </row>
    <row r="108" s="12" customFormat="1">
      <c r="B108" s="251"/>
      <c r="C108" s="252"/>
      <c r="D108" s="248" t="s">
        <v>195</v>
      </c>
      <c r="E108" s="253" t="s">
        <v>21</v>
      </c>
      <c r="F108" s="254" t="s">
        <v>4005</v>
      </c>
      <c r="G108" s="252"/>
      <c r="H108" s="255">
        <v>33.723999999999997</v>
      </c>
      <c r="I108" s="256"/>
      <c r="J108" s="252"/>
      <c r="K108" s="252"/>
      <c r="L108" s="257"/>
      <c r="M108" s="258"/>
      <c r="N108" s="259"/>
      <c r="O108" s="259"/>
      <c r="P108" s="259"/>
      <c r="Q108" s="259"/>
      <c r="R108" s="259"/>
      <c r="S108" s="259"/>
      <c r="T108" s="260"/>
      <c r="AT108" s="261" t="s">
        <v>195</v>
      </c>
      <c r="AU108" s="261" t="s">
        <v>85</v>
      </c>
      <c r="AV108" s="12" t="s">
        <v>85</v>
      </c>
      <c r="AW108" s="12" t="s">
        <v>39</v>
      </c>
      <c r="AX108" s="12" t="s">
        <v>83</v>
      </c>
      <c r="AY108" s="261" t="s">
        <v>184</v>
      </c>
    </row>
    <row r="109" s="1" customFormat="1" ht="38.25" customHeight="1">
      <c r="B109" s="47"/>
      <c r="C109" s="236" t="s">
        <v>238</v>
      </c>
      <c r="D109" s="236" t="s">
        <v>186</v>
      </c>
      <c r="E109" s="237" t="s">
        <v>235</v>
      </c>
      <c r="F109" s="238" t="s">
        <v>236</v>
      </c>
      <c r="G109" s="239" t="s">
        <v>204</v>
      </c>
      <c r="H109" s="240">
        <v>28.864000000000001</v>
      </c>
      <c r="I109" s="241"/>
      <c r="J109" s="242">
        <f>ROUND(I109*H109,2)</f>
        <v>0</v>
      </c>
      <c r="K109" s="238" t="s">
        <v>190</v>
      </c>
      <c r="L109" s="73"/>
      <c r="M109" s="243" t="s">
        <v>21</v>
      </c>
      <c r="N109" s="244" t="s">
        <v>47</v>
      </c>
      <c r="O109" s="48"/>
      <c r="P109" s="245">
        <f>O109*H109</f>
        <v>0</v>
      </c>
      <c r="Q109" s="245">
        <v>0</v>
      </c>
      <c r="R109" s="245">
        <f>Q109*H109</f>
        <v>0</v>
      </c>
      <c r="S109" s="245">
        <v>0</v>
      </c>
      <c r="T109" s="246">
        <f>S109*H109</f>
        <v>0</v>
      </c>
      <c r="AR109" s="25" t="s">
        <v>191</v>
      </c>
      <c r="AT109" s="25" t="s">
        <v>186</v>
      </c>
      <c r="AU109" s="25" t="s">
        <v>85</v>
      </c>
      <c r="AY109" s="25" t="s">
        <v>184</v>
      </c>
      <c r="BE109" s="247">
        <f>IF(N109="základní",J109,0)</f>
        <v>0</v>
      </c>
      <c r="BF109" s="247">
        <f>IF(N109="snížená",J109,0)</f>
        <v>0</v>
      </c>
      <c r="BG109" s="247">
        <f>IF(N109="zákl. přenesená",J109,0)</f>
        <v>0</v>
      </c>
      <c r="BH109" s="247">
        <f>IF(N109="sníž. přenesená",J109,0)</f>
        <v>0</v>
      </c>
      <c r="BI109" s="247">
        <f>IF(N109="nulová",J109,0)</f>
        <v>0</v>
      </c>
      <c r="BJ109" s="25" t="s">
        <v>83</v>
      </c>
      <c r="BK109" s="247">
        <f>ROUND(I109*H109,2)</f>
        <v>0</v>
      </c>
      <c r="BL109" s="25" t="s">
        <v>191</v>
      </c>
      <c r="BM109" s="25" t="s">
        <v>4021</v>
      </c>
    </row>
    <row r="110" s="13" customFormat="1">
      <c r="B110" s="262"/>
      <c r="C110" s="263"/>
      <c r="D110" s="248" t="s">
        <v>195</v>
      </c>
      <c r="E110" s="264" t="s">
        <v>21</v>
      </c>
      <c r="F110" s="265" t="s">
        <v>4004</v>
      </c>
      <c r="G110" s="263"/>
      <c r="H110" s="264" t="s">
        <v>21</v>
      </c>
      <c r="I110" s="266"/>
      <c r="J110" s="263"/>
      <c r="K110" s="263"/>
      <c r="L110" s="267"/>
      <c r="M110" s="268"/>
      <c r="N110" s="269"/>
      <c r="O110" s="269"/>
      <c r="P110" s="269"/>
      <c r="Q110" s="269"/>
      <c r="R110" s="269"/>
      <c r="S110" s="269"/>
      <c r="T110" s="270"/>
      <c r="AT110" s="271" t="s">
        <v>195</v>
      </c>
      <c r="AU110" s="271" t="s">
        <v>85</v>
      </c>
      <c r="AV110" s="13" t="s">
        <v>83</v>
      </c>
      <c r="AW110" s="13" t="s">
        <v>39</v>
      </c>
      <c r="AX110" s="13" t="s">
        <v>76</v>
      </c>
      <c r="AY110" s="271" t="s">
        <v>184</v>
      </c>
    </row>
    <row r="111" s="12" customFormat="1">
      <c r="B111" s="251"/>
      <c r="C111" s="252"/>
      <c r="D111" s="248" t="s">
        <v>195</v>
      </c>
      <c r="E111" s="253" t="s">
        <v>21</v>
      </c>
      <c r="F111" s="254" t="s">
        <v>4022</v>
      </c>
      <c r="G111" s="252"/>
      <c r="H111" s="255">
        <v>28.864000000000001</v>
      </c>
      <c r="I111" s="256"/>
      <c r="J111" s="252"/>
      <c r="K111" s="252"/>
      <c r="L111" s="257"/>
      <c r="M111" s="258"/>
      <c r="N111" s="259"/>
      <c r="O111" s="259"/>
      <c r="P111" s="259"/>
      <c r="Q111" s="259"/>
      <c r="R111" s="259"/>
      <c r="S111" s="259"/>
      <c r="T111" s="260"/>
      <c r="AT111" s="261" t="s">
        <v>195</v>
      </c>
      <c r="AU111" s="261" t="s">
        <v>85</v>
      </c>
      <c r="AV111" s="12" t="s">
        <v>85</v>
      </c>
      <c r="AW111" s="12" t="s">
        <v>39</v>
      </c>
      <c r="AX111" s="12" t="s">
        <v>83</v>
      </c>
      <c r="AY111" s="261" t="s">
        <v>184</v>
      </c>
    </row>
    <row r="112" s="1" customFormat="1" ht="38.25" customHeight="1">
      <c r="B112" s="47"/>
      <c r="C112" s="236" t="s">
        <v>242</v>
      </c>
      <c r="D112" s="236" t="s">
        <v>186</v>
      </c>
      <c r="E112" s="237" t="s">
        <v>239</v>
      </c>
      <c r="F112" s="238" t="s">
        <v>240</v>
      </c>
      <c r="G112" s="239" t="s">
        <v>204</v>
      </c>
      <c r="H112" s="240">
        <v>28.864000000000001</v>
      </c>
      <c r="I112" s="241"/>
      <c r="J112" s="242">
        <f>ROUND(I112*H112,2)</f>
        <v>0</v>
      </c>
      <c r="K112" s="238" t="s">
        <v>190</v>
      </c>
      <c r="L112" s="73"/>
      <c r="M112" s="243" t="s">
        <v>21</v>
      </c>
      <c r="N112" s="244" t="s">
        <v>47</v>
      </c>
      <c r="O112" s="48"/>
      <c r="P112" s="245">
        <f>O112*H112</f>
        <v>0</v>
      </c>
      <c r="Q112" s="245">
        <v>0</v>
      </c>
      <c r="R112" s="245">
        <f>Q112*H112</f>
        <v>0</v>
      </c>
      <c r="S112" s="245">
        <v>0</v>
      </c>
      <c r="T112" s="246">
        <f>S112*H112</f>
        <v>0</v>
      </c>
      <c r="AR112" s="25" t="s">
        <v>191</v>
      </c>
      <c r="AT112" s="25" t="s">
        <v>186</v>
      </c>
      <c r="AU112" s="25" t="s">
        <v>85</v>
      </c>
      <c r="AY112" s="25" t="s">
        <v>184</v>
      </c>
      <c r="BE112" s="247">
        <f>IF(N112="základní",J112,0)</f>
        <v>0</v>
      </c>
      <c r="BF112" s="247">
        <f>IF(N112="snížená",J112,0)</f>
        <v>0</v>
      </c>
      <c r="BG112" s="247">
        <f>IF(N112="zákl. přenesená",J112,0)</f>
        <v>0</v>
      </c>
      <c r="BH112" s="247">
        <f>IF(N112="sníž. přenesená",J112,0)</f>
        <v>0</v>
      </c>
      <c r="BI112" s="247">
        <f>IF(N112="nulová",J112,0)</f>
        <v>0</v>
      </c>
      <c r="BJ112" s="25" t="s">
        <v>83</v>
      </c>
      <c r="BK112" s="247">
        <f>ROUND(I112*H112,2)</f>
        <v>0</v>
      </c>
      <c r="BL112" s="25" t="s">
        <v>191</v>
      </c>
      <c r="BM112" s="25" t="s">
        <v>4023</v>
      </c>
    </row>
    <row r="113" s="1" customFormat="1" ht="38.25" customHeight="1">
      <c r="B113" s="47"/>
      <c r="C113" s="236" t="s">
        <v>247</v>
      </c>
      <c r="D113" s="236" t="s">
        <v>186</v>
      </c>
      <c r="E113" s="237" t="s">
        <v>269</v>
      </c>
      <c r="F113" s="238" t="s">
        <v>270</v>
      </c>
      <c r="G113" s="239" t="s">
        <v>204</v>
      </c>
      <c r="H113" s="240">
        <v>33.723999999999997</v>
      </c>
      <c r="I113" s="241"/>
      <c r="J113" s="242">
        <f>ROUND(I113*H113,2)</f>
        <v>0</v>
      </c>
      <c r="K113" s="238" t="s">
        <v>190</v>
      </c>
      <c r="L113" s="73"/>
      <c r="M113" s="243" t="s">
        <v>21</v>
      </c>
      <c r="N113" s="244" t="s">
        <v>47</v>
      </c>
      <c r="O113" s="48"/>
      <c r="P113" s="245">
        <f>O113*H113</f>
        <v>0</v>
      </c>
      <c r="Q113" s="245">
        <v>0</v>
      </c>
      <c r="R113" s="245">
        <f>Q113*H113</f>
        <v>0</v>
      </c>
      <c r="S113" s="245">
        <v>0</v>
      </c>
      <c r="T113" s="246">
        <f>S113*H113</f>
        <v>0</v>
      </c>
      <c r="AR113" s="25" t="s">
        <v>191</v>
      </c>
      <c r="AT113" s="25" t="s">
        <v>186</v>
      </c>
      <c r="AU113" s="25" t="s">
        <v>85</v>
      </c>
      <c r="AY113" s="25" t="s">
        <v>184</v>
      </c>
      <c r="BE113" s="247">
        <f>IF(N113="základní",J113,0)</f>
        <v>0</v>
      </c>
      <c r="BF113" s="247">
        <f>IF(N113="snížená",J113,0)</f>
        <v>0</v>
      </c>
      <c r="BG113" s="247">
        <f>IF(N113="zákl. přenesená",J113,0)</f>
        <v>0</v>
      </c>
      <c r="BH113" s="247">
        <f>IF(N113="sníž. přenesená",J113,0)</f>
        <v>0</v>
      </c>
      <c r="BI113" s="247">
        <f>IF(N113="nulová",J113,0)</f>
        <v>0</v>
      </c>
      <c r="BJ113" s="25" t="s">
        <v>83</v>
      </c>
      <c r="BK113" s="247">
        <f>ROUND(I113*H113,2)</f>
        <v>0</v>
      </c>
      <c r="BL113" s="25" t="s">
        <v>191</v>
      </c>
      <c r="BM113" s="25" t="s">
        <v>4024</v>
      </c>
    </row>
    <row r="114" s="1" customFormat="1">
      <c r="B114" s="47"/>
      <c r="C114" s="75"/>
      <c r="D114" s="248" t="s">
        <v>193</v>
      </c>
      <c r="E114" s="75"/>
      <c r="F114" s="249" t="s">
        <v>272</v>
      </c>
      <c r="G114" s="75"/>
      <c r="H114" s="75"/>
      <c r="I114" s="204"/>
      <c r="J114" s="75"/>
      <c r="K114" s="75"/>
      <c r="L114" s="73"/>
      <c r="M114" s="250"/>
      <c r="N114" s="48"/>
      <c r="O114" s="48"/>
      <c r="P114" s="48"/>
      <c r="Q114" s="48"/>
      <c r="R114" s="48"/>
      <c r="S114" s="48"/>
      <c r="T114" s="96"/>
      <c r="AT114" s="25" t="s">
        <v>193</v>
      </c>
      <c r="AU114" s="25" t="s">
        <v>85</v>
      </c>
    </row>
    <row r="115" s="1" customFormat="1" ht="51" customHeight="1">
      <c r="B115" s="47"/>
      <c r="C115" s="236" t="s">
        <v>251</v>
      </c>
      <c r="D115" s="236" t="s">
        <v>186</v>
      </c>
      <c r="E115" s="237" t="s">
        <v>275</v>
      </c>
      <c r="F115" s="238" t="s">
        <v>276</v>
      </c>
      <c r="G115" s="239" t="s">
        <v>204</v>
      </c>
      <c r="H115" s="240">
        <v>168.62000000000001</v>
      </c>
      <c r="I115" s="241"/>
      <c r="J115" s="242">
        <f>ROUND(I115*H115,2)</f>
        <v>0</v>
      </c>
      <c r="K115" s="238" t="s">
        <v>190</v>
      </c>
      <c r="L115" s="73"/>
      <c r="M115" s="243" t="s">
        <v>21</v>
      </c>
      <c r="N115" s="244" t="s">
        <v>47</v>
      </c>
      <c r="O115" s="48"/>
      <c r="P115" s="245">
        <f>O115*H115</f>
        <v>0</v>
      </c>
      <c r="Q115" s="245">
        <v>0</v>
      </c>
      <c r="R115" s="245">
        <f>Q115*H115</f>
        <v>0</v>
      </c>
      <c r="S115" s="245">
        <v>0</v>
      </c>
      <c r="T115" s="246">
        <f>S115*H115</f>
        <v>0</v>
      </c>
      <c r="AR115" s="25" t="s">
        <v>191</v>
      </c>
      <c r="AT115" s="25" t="s">
        <v>186</v>
      </c>
      <c r="AU115" s="25" t="s">
        <v>85</v>
      </c>
      <c r="AY115" s="25" t="s">
        <v>184</v>
      </c>
      <c r="BE115" s="247">
        <f>IF(N115="základní",J115,0)</f>
        <v>0</v>
      </c>
      <c r="BF115" s="247">
        <f>IF(N115="snížená",J115,0)</f>
        <v>0</v>
      </c>
      <c r="BG115" s="247">
        <f>IF(N115="zákl. přenesená",J115,0)</f>
        <v>0</v>
      </c>
      <c r="BH115" s="247">
        <f>IF(N115="sníž. přenesená",J115,0)</f>
        <v>0</v>
      </c>
      <c r="BI115" s="247">
        <f>IF(N115="nulová",J115,0)</f>
        <v>0</v>
      </c>
      <c r="BJ115" s="25" t="s">
        <v>83</v>
      </c>
      <c r="BK115" s="247">
        <f>ROUND(I115*H115,2)</f>
        <v>0</v>
      </c>
      <c r="BL115" s="25" t="s">
        <v>191</v>
      </c>
      <c r="BM115" s="25" t="s">
        <v>4025</v>
      </c>
    </row>
    <row r="116" s="1" customFormat="1">
      <c r="B116" s="47"/>
      <c r="C116" s="75"/>
      <c r="D116" s="248" t="s">
        <v>193</v>
      </c>
      <c r="E116" s="75"/>
      <c r="F116" s="249" t="s">
        <v>272</v>
      </c>
      <c r="G116" s="75"/>
      <c r="H116" s="75"/>
      <c r="I116" s="204"/>
      <c r="J116" s="75"/>
      <c r="K116" s="75"/>
      <c r="L116" s="73"/>
      <c r="M116" s="250"/>
      <c r="N116" s="48"/>
      <c r="O116" s="48"/>
      <c r="P116" s="48"/>
      <c r="Q116" s="48"/>
      <c r="R116" s="48"/>
      <c r="S116" s="48"/>
      <c r="T116" s="96"/>
      <c r="AT116" s="25" t="s">
        <v>193</v>
      </c>
      <c r="AU116" s="25" t="s">
        <v>85</v>
      </c>
    </row>
    <row r="117" s="12" customFormat="1">
      <c r="B117" s="251"/>
      <c r="C117" s="252"/>
      <c r="D117" s="248" t="s">
        <v>195</v>
      </c>
      <c r="E117" s="253" t="s">
        <v>21</v>
      </c>
      <c r="F117" s="254" t="s">
        <v>4026</v>
      </c>
      <c r="G117" s="252"/>
      <c r="H117" s="255">
        <v>168.62000000000001</v>
      </c>
      <c r="I117" s="256"/>
      <c r="J117" s="252"/>
      <c r="K117" s="252"/>
      <c r="L117" s="257"/>
      <c r="M117" s="258"/>
      <c r="N117" s="259"/>
      <c r="O117" s="259"/>
      <c r="P117" s="259"/>
      <c r="Q117" s="259"/>
      <c r="R117" s="259"/>
      <c r="S117" s="259"/>
      <c r="T117" s="260"/>
      <c r="AT117" s="261" t="s">
        <v>195</v>
      </c>
      <c r="AU117" s="261" t="s">
        <v>85</v>
      </c>
      <c r="AV117" s="12" t="s">
        <v>85</v>
      </c>
      <c r="AW117" s="12" t="s">
        <v>39</v>
      </c>
      <c r="AX117" s="12" t="s">
        <v>83</v>
      </c>
      <c r="AY117" s="261" t="s">
        <v>184</v>
      </c>
    </row>
    <row r="118" s="1" customFormat="1" ht="25.5" customHeight="1">
      <c r="B118" s="47"/>
      <c r="C118" s="236" t="s">
        <v>256</v>
      </c>
      <c r="D118" s="236" t="s">
        <v>186</v>
      </c>
      <c r="E118" s="237" t="s">
        <v>279</v>
      </c>
      <c r="F118" s="238" t="s">
        <v>280</v>
      </c>
      <c r="G118" s="239" t="s">
        <v>204</v>
      </c>
      <c r="H118" s="240">
        <v>33.723999999999997</v>
      </c>
      <c r="I118" s="241"/>
      <c r="J118" s="242">
        <f>ROUND(I118*H118,2)</f>
        <v>0</v>
      </c>
      <c r="K118" s="238" t="s">
        <v>190</v>
      </c>
      <c r="L118" s="73"/>
      <c r="M118" s="243" t="s">
        <v>21</v>
      </c>
      <c r="N118" s="244" t="s">
        <v>47</v>
      </c>
      <c r="O118" s="48"/>
      <c r="P118" s="245">
        <f>O118*H118</f>
        <v>0</v>
      </c>
      <c r="Q118" s="245">
        <v>0</v>
      </c>
      <c r="R118" s="245">
        <f>Q118*H118</f>
        <v>0</v>
      </c>
      <c r="S118" s="245">
        <v>0</v>
      </c>
      <c r="T118" s="246">
        <f>S118*H118</f>
        <v>0</v>
      </c>
      <c r="AR118" s="25" t="s">
        <v>191</v>
      </c>
      <c r="AT118" s="25" t="s">
        <v>186</v>
      </c>
      <c r="AU118" s="25" t="s">
        <v>85</v>
      </c>
      <c r="AY118" s="25" t="s">
        <v>184</v>
      </c>
      <c r="BE118" s="247">
        <f>IF(N118="základní",J118,0)</f>
        <v>0</v>
      </c>
      <c r="BF118" s="247">
        <f>IF(N118="snížená",J118,0)</f>
        <v>0</v>
      </c>
      <c r="BG118" s="247">
        <f>IF(N118="zákl. přenesená",J118,0)</f>
        <v>0</v>
      </c>
      <c r="BH118" s="247">
        <f>IF(N118="sníž. přenesená",J118,0)</f>
        <v>0</v>
      </c>
      <c r="BI118" s="247">
        <f>IF(N118="nulová",J118,0)</f>
        <v>0</v>
      </c>
      <c r="BJ118" s="25" t="s">
        <v>83</v>
      </c>
      <c r="BK118" s="247">
        <f>ROUND(I118*H118,2)</f>
        <v>0</v>
      </c>
      <c r="BL118" s="25" t="s">
        <v>191</v>
      </c>
      <c r="BM118" s="25" t="s">
        <v>4027</v>
      </c>
    </row>
    <row r="119" s="1" customFormat="1">
      <c r="B119" s="47"/>
      <c r="C119" s="75"/>
      <c r="D119" s="248" t="s">
        <v>193</v>
      </c>
      <c r="E119" s="75"/>
      <c r="F119" s="249" t="s">
        <v>282</v>
      </c>
      <c r="G119" s="75"/>
      <c r="H119" s="75"/>
      <c r="I119" s="204"/>
      <c r="J119" s="75"/>
      <c r="K119" s="75"/>
      <c r="L119" s="73"/>
      <c r="M119" s="250"/>
      <c r="N119" s="48"/>
      <c r="O119" s="48"/>
      <c r="P119" s="48"/>
      <c r="Q119" s="48"/>
      <c r="R119" s="48"/>
      <c r="S119" s="48"/>
      <c r="T119" s="96"/>
      <c r="AT119" s="25" t="s">
        <v>193</v>
      </c>
      <c r="AU119" s="25" t="s">
        <v>85</v>
      </c>
    </row>
    <row r="120" s="1" customFormat="1" ht="16.5" customHeight="1">
      <c r="B120" s="47"/>
      <c r="C120" s="236" t="s">
        <v>260</v>
      </c>
      <c r="D120" s="236" t="s">
        <v>186</v>
      </c>
      <c r="E120" s="237" t="s">
        <v>285</v>
      </c>
      <c r="F120" s="238" t="s">
        <v>286</v>
      </c>
      <c r="G120" s="239" t="s">
        <v>204</v>
      </c>
      <c r="H120" s="240">
        <v>33.723999999999997</v>
      </c>
      <c r="I120" s="241"/>
      <c r="J120" s="242">
        <f>ROUND(I120*H120,2)</f>
        <v>0</v>
      </c>
      <c r="K120" s="238" t="s">
        <v>190</v>
      </c>
      <c r="L120" s="73"/>
      <c r="M120" s="243" t="s">
        <v>21</v>
      </c>
      <c r="N120" s="244" t="s">
        <v>47</v>
      </c>
      <c r="O120" s="48"/>
      <c r="P120" s="245">
        <f>O120*H120</f>
        <v>0</v>
      </c>
      <c r="Q120" s="245">
        <v>0</v>
      </c>
      <c r="R120" s="245">
        <f>Q120*H120</f>
        <v>0</v>
      </c>
      <c r="S120" s="245">
        <v>0</v>
      </c>
      <c r="T120" s="246">
        <f>S120*H120</f>
        <v>0</v>
      </c>
      <c r="AR120" s="25" t="s">
        <v>191</v>
      </c>
      <c r="AT120" s="25" t="s">
        <v>186</v>
      </c>
      <c r="AU120" s="25" t="s">
        <v>85</v>
      </c>
      <c r="AY120" s="25" t="s">
        <v>184</v>
      </c>
      <c r="BE120" s="247">
        <f>IF(N120="základní",J120,0)</f>
        <v>0</v>
      </c>
      <c r="BF120" s="247">
        <f>IF(N120="snížená",J120,0)</f>
        <v>0</v>
      </c>
      <c r="BG120" s="247">
        <f>IF(N120="zákl. přenesená",J120,0)</f>
        <v>0</v>
      </c>
      <c r="BH120" s="247">
        <f>IF(N120="sníž. přenesená",J120,0)</f>
        <v>0</v>
      </c>
      <c r="BI120" s="247">
        <f>IF(N120="nulová",J120,0)</f>
        <v>0</v>
      </c>
      <c r="BJ120" s="25" t="s">
        <v>83</v>
      </c>
      <c r="BK120" s="247">
        <f>ROUND(I120*H120,2)</f>
        <v>0</v>
      </c>
      <c r="BL120" s="25" t="s">
        <v>191</v>
      </c>
      <c r="BM120" s="25" t="s">
        <v>4028</v>
      </c>
    </row>
    <row r="121" s="1" customFormat="1">
      <c r="B121" s="47"/>
      <c r="C121" s="75"/>
      <c r="D121" s="248" t="s">
        <v>193</v>
      </c>
      <c r="E121" s="75"/>
      <c r="F121" s="249" t="s">
        <v>288</v>
      </c>
      <c r="G121" s="75"/>
      <c r="H121" s="75"/>
      <c r="I121" s="204"/>
      <c r="J121" s="75"/>
      <c r="K121" s="75"/>
      <c r="L121" s="73"/>
      <c r="M121" s="250"/>
      <c r="N121" s="48"/>
      <c r="O121" s="48"/>
      <c r="P121" s="48"/>
      <c r="Q121" s="48"/>
      <c r="R121" s="48"/>
      <c r="S121" s="48"/>
      <c r="T121" s="96"/>
      <c r="AT121" s="25" t="s">
        <v>193</v>
      </c>
      <c r="AU121" s="25" t="s">
        <v>85</v>
      </c>
    </row>
    <row r="122" s="1" customFormat="1" ht="16.5" customHeight="1">
      <c r="B122" s="47"/>
      <c r="C122" s="236" t="s">
        <v>264</v>
      </c>
      <c r="D122" s="236" t="s">
        <v>186</v>
      </c>
      <c r="E122" s="237" t="s">
        <v>291</v>
      </c>
      <c r="F122" s="238" t="s">
        <v>292</v>
      </c>
      <c r="G122" s="239" t="s">
        <v>293</v>
      </c>
      <c r="H122" s="240">
        <v>64.075999999999993</v>
      </c>
      <c r="I122" s="241"/>
      <c r="J122" s="242">
        <f>ROUND(I122*H122,2)</f>
        <v>0</v>
      </c>
      <c r="K122" s="238" t="s">
        <v>190</v>
      </c>
      <c r="L122" s="73"/>
      <c r="M122" s="243" t="s">
        <v>21</v>
      </c>
      <c r="N122" s="244" t="s">
        <v>47</v>
      </c>
      <c r="O122" s="48"/>
      <c r="P122" s="245">
        <f>O122*H122</f>
        <v>0</v>
      </c>
      <c r="Q122" s="245">
        <v>0</v>
      </c>
      <c r="R122" s="245">
        <f>Q122*H122</f>
        <v>0</v>
      </c>
      <c r="S122" s="245">
        <v>0</v>
      </c>
      <c r="T122" s="246">
        <f>S122*H122</f>
        <v>0</v>
      </c>
      <c r="AR122" s="25" t="s">
        <v>191</v>
      </c>
      <c r="AT122" s="25" t="s">
        <v>186</v>
      </c>
      <c r="AU122" s="25" t="s">
        <v>85</v>
      </c>
      <c r="AY122" s="25" t="s">
        <v>184</v>
      </c>
      <c r="BE122" s="247">
        <f>IF(N122="základní",J122,0)</f>
        <v>0</v>
      </c>
      <c r="BF122" s="247">
        <f>IF(N122="snížená",J122,0)</f>
        <v>0</v>
      </c>
      <c r="BG122" s="247">
        <f>IF(N122="zákl. přenesená",J122,0)</f>
        <v>0</v>
      </c>
      <c r="BH122" s="247">
        <f>IF(N122="sníž. přenesená",J122,0)</f>
        <v>0</v>
      </c>
      <c r="BI122" s="247">
        <f>IF(N122="nulová",J122,0)</f>
        <v>0</v>
      </c>
      <c r="BJ122" s="25" t="s">
        <v>83</v>
      </c>
      <c r="BK122" s="247">
        <f>ROUND(I122*H122,2)</f>
        <v>0</v>
      </c>
      <c r="BL122" s="25" t="s">
        <v>191</v>
      </c>
      <c r="BM122" s="25" t="s">
        <v>4029</v>
      </c>
    </row>
    <row r="123" s="1" customFormat="1">
      <c r="B123" s="47"/>
      <c r="C123" s="75"/>
      <c r="D123" s="248" t="s">
        <v>193</v>
      </c>
      <c r="E123" s="75"/>
      <c r="F123" s="249" t="s">
        <v>288</v>
      </c>
      <c r="G123" s="75"/>
      <c r="H123" s="75"/>
      <c r="I123" s="204"/>
      <c r="J123" s="75"/>
      <c r="K123" s="75"/>
      <c r="L123" s="73"/>
      <c r="M123" s="250"/>
      <c r="N123" s="48"/>
      <c r="O123" s="48"/>
      <c r="P123" s="48"/>
      <c r="Q123" s="48"/>
      <c r="R123" s="48"/>
      <c r="S123" s="48"/>
      <c r="T123" s="96"/>
      <c r="AT123" s="25" t="s">
        <v>193</v>
      </c>
      <c r="AU123" s="25" t="s">
        <v>85</v>
      </c>
    </row>
    <row r="124" s="12" customFormat="1">
      <c r="B124" s="251"/>
      <c r="C124" s="252"/>
      <c r="D124" s="248" t="s">
        <v>195</v>
      </c>
      <c r="E124" s="253" t="s">
        <v>21</v>
      </c>
      <c r="F124" s="254" t="s">
        <v>4030</v>
      </c>
      <c r="G124" s="252"/>
      <c r="H124" s="255">
        <v>64.075999999999993</v>
      </c>
      <c r="I124" s="256"/>
      <c r="J124" s="252"/>
      <c r="K124" s="252"/>
      <c r="L124" s="257"/>
      <c r="M124" s="258"/>
      <c r="N124" s="259"/>
      <c r="O124" s="259"/>
      <c r="P124" s="259"/>
      <c r="Q124" s="259"/>
      <c r="R124" s="259"/>
      <c r="S124" s="259"/>
      <c r="T124" s="260"/>
      <c r="AT124" s="261" t="s">
        <v>195</v>
      </c>
      <c r="AU124" s="261" t="s">
        <v>85</v>
      </c>
      <c r="AV124" s="12" t="s">
        <v>85</v>
      </c>
      <c r="AW124" s="12" t="s">
        <v>39</v>
      </c>
      <c r="AX124" s="12" t="s">
        <v>83</v>
      </c>
      <c r="AY124" s="261" t="s">
        <v>184</v>
      </c>
    </row>
    <row r="125" s="1" customFormat="1" ht="25.5" customHeight="1">
      <c r="B125" s="47"/>
      <c r="C125" s="236" t="s">
        <v>268</v>
      </c>
      <c r="D125" s="236" t="s">
        <v>186</v>
      </c>
      <c r="E125" s="237" t="s">
        <v>297</v>
      </c>
      <c r="F125" s="238" t="s">
        <v>298</v>
      </c>
      <c r="G125" s="239" t="s">
        <v>204</v>
      </c>
      <c r="H125" s="240">
        <v>3.375</v>
      </c>
      <c r="I125" s="241"/>
      <c r="J125" s="242">
        <f>ROUND(I125*H125,2)</f>
        <v>0</v>
      </c>
      <c r="K125" s="238" t="s">
        <v>190</v>
      </c>
      <c r="L125" s="73"/>
      <c r="M125" s="243" t="s">
        <v>21</v>
      </c>
      <c r="N125" s="244" t="s">
        <v>47</v>
      </c>
      <c r="O125" s="48"/>
      <c r="P125" s="245">
        <f>O125*H125</f>
        <v>0</v>
      </c>
      <c r="Q125" s="245">
        <v>0</v>
      </c>
      <c r="R125" s="245">
        <f>Q125*H125</f>
        <v>0</v>
      </c>
      <c r="S125" s="245">
        <v>0</v>
      </c>
      <c r="T125" s="246">
        <f>S125*H125</f>
        <v>0</v>
      </c>
      <c r="AR125" s="25" t="s">
        <v>191</v>
      </c>
      <c r="AT125" s="25" t="s">
        <v>186</v>
      </c>
      <c r="AU125" s="25" t="s">
        <v>85</v>
      </c>
      <c r="AY125" s="25" t="s">
        <v>184</v>
      </c>
      <c r="BE125" s="247">
        <f>IF(N125="základní",J125,0)</f>
        <v>0</v>
      </c>
      <c r="BF125" s="247">
        <f>IF(N125="snížená",J125,0)</f>
        <v>0</v>
      </c>
      <c r="BG125" s="247">
        <f>IF(N125="zákl. přenesená",J125,0)</f>
        <v>0</v>
      </c>
      <c r="BH125" s="247">
        <f>IF(N125="sníž. přenesená",J125,0)</f>
        <v>0</v>
      </c>
      <c r="BI125" s="247">
        <f>IF(N125="nulová",J125,0)</f>
        <v>0</v>
      </c>
      <c r="BJ125" s="25" t="s">
        <v>83</v>
      </c>
      <c r="BK125" s="247">
        <f>ROUND(I125*H125,2)</f>
        <v>0</v>
      </c>
      <c r="BL125" s="25" t="s">
        <v>191</v>
      </c>
      <c r="BM125" s="25" t="s">
        <v>4031</v>
      </c>
    </row>
    <row r="126" s="1" customFormat="1">
      <c r="B126" s="47"/>
      <c r="C126" s="75"/>
      <c r="D126" s="248" t="s">
        <v>193</v>
      </c>
      <c r="E126" s="75"/>
      <c r="F126" s="249" t="s">
        <v>300</v>
      </c>
      <c r="G126" s="75"/>
      <c r="H126" s="75"/>
      <c r="I126" s="204"/>
      <c r="J126" s="75"/>
      <c r="K126" s="75"/>
      <c r="L126" s="73"/>
      <c r="M126" s="250"/>
      <c r="N126" s="48"/>
      <c r="O126" s="48"/>
      <c r="P126" s="48"/>
      <c r="Q126" s="48"/>
      <c r="R126" s="48"/>
      <c r="S126" s="48"/>
      <c r="T126" s="96"/>
      <c r="AT126" s="25" t="s">
        <v>193</v>
      </c>
      <c r="AU126" s="25" t="s">
        <v>85</v>
      </c>
    </row>
    <row r="127" s="13" customFormat="1">
      <c r="B127" s="262"/>
      <c r="C127" s="263"/>
      <c r="D127" s="248" t="s">
        <v>195</v>
      </c>
      <c r="E127" s="264" t="s">
        <v>21</v>
      </c>
      <c r="F127" s="265" t="s">
        <v>4004</v>
      </c>
      <c r="G127" s="263"/>
      <c r="H127" s="264" t="s">
        <v>21</v>
      </c>
      <c r="I127" s="266"/>
      <c r="J127" s="263"/>
      <c r="K127" s="263"/>
      <c r="L127" s="267"/>
      <c r="M127" s="268"/>
      <c r="N127" s="269"/>
      <c r="O127" s="269"/>
      <c r="P127" s="269"/>
      <c r="Q127" s="269"/>
      <c r="R127" s="269"/>
      <c r="S127" s="269"/>
      <c r="T127" s="270"/>
      <c r="AT127" s="271" t="s">
        <v>195</v>
      </c>
      <c r="AU127" s="271" t="s">
        <v>85</v>
      </c>
      <c r="AV127" s="13" t="s">
        <v>83</v>
      </c>
      <c r="AW127" s="13" t="s">
        <v>39</v>
      </c>
      <c r="AX127" s="13" t="s">
        <v>76</v>
      </c>
      <c r="AY127" s="271" t="s">
        <v>184</v>
      </c>
    </row>
    <row r="128" s="12" customFormat="1">
      <c r="B128" s="251"/>
      <c r="C128" s="252"/>
      <c r="D128" s="248" t="s">
        <v>195</v>
      </c>
      <c r="E128" s="253" t="s">
        <v>21</v>
      </c>
      <c r="F128" s="254" t="s">
        <v>4032</v>
      </c>
      <c r="G128" s="252"/>
      <c r="H128" s="255">
        <v>3.375</v>
      </c>
      <c r="I128" s="256"/>
      <c r="J128" s="252"/>
      <c r="K128" s="252"/>
      <c r="L128" s="257"/>
      <c r="M128" s="258"/>
      <c r="N128" s="259"/>
      <c r="O128" s="259"/>
      <c r="P128" s="259"/>
      <c r="Q128" s="259"/>
      <c r="R128" s="259"/>
      <c r="S128" s="259"/>
      <c r="T128" s="260"/>
      <c r="AT128" s="261" t="s">
        <v>195</v>
      </c>
      <c r="AU128" s="261" t="s">
        <v>85</v>
      </c>
      <c r="AV128" s="12" t="s">
        <v>85</v>
      </c>
      <c r="AW128" s="12" t="s">
        <v>39</v>
      </c>
      <c r="AX128" s="12" t="s">
        <v>83</v>
      </c>
      <c r="AY128" s="261" t="s">
        <v>184</v>
      </c>
    </row>
    <row r="129" s="1" customFormat="1" ht="25.5" customHeight="1">
      <c r="B129" s="47"/>
      <c r="C129" s="236" t="s">
        <v>274</v>
      </c>
      <c r="D129" s="236" t="s">
        <v>186</v>
      </c>
      <c r="E129" s="237" t="s">
        <v>309</v>
      </c>
      <c r="F129" s="238" t="s">
        <v>310</v>
      </c>
      <c r="G129" s="239" t="s">
        <v>204</v>
      </c>
      <c r="H129" s="240">
        <v>16.384</v>
      </c>
      <c r="I129" s="241"/>
      <c r="J129" s="242">
        <f>ROUND(I129*H129,2)</f>
        <v>0</v>
      </c>
      <c r="K129" s="238" t="s">
        <v>190</v>
      </c>
      <c r="L129" s="73"/>
      <c r="M129" s="243" t="s">
        <v>21</v>
      </c>
      <c r="N129" s="244" t="s">
        <v>47</v>
      </c>
      <c r="O129" s="48"/>
      <c r="P129" s="245">
        <f>O129*H129</f>
        <v>0</v>
      </c>
      <c r="Q129" s="245">
        <v>0</v>
      </c>
      <c r="R129" s="245">
        <f>Q129*H129</f>
        <v>0</v>
      </c>
      <c r="S129" s="245">
        <v>0</v>
      </c>
      <c r="T129" s="246">
        <f>S129*H129</f>
        <v>0</v>
      </c>
      <c r="AR129" s="25" t="s">
        <v>191</v>
      </c>
      <c r="AT129" s="25" t="s">
        <v>186</v>
      </c>
      <c r="AU129" s="25" t="s">
        <v>85</v>
      </c>
      <c r="AY129" s="25" t="s">
        <v>184</v>
      </c>
      <c r="BE129" s="247">
        <f>IF(N129="základní",J129,0)</f>
        <v>0</v>
      </c>
      <c r="BF129" s="247">
        <f>IF(N129="snížená",J129,0)</f>
        <v>0</v>
      </c>
      <c r="BG129" s="247">
        <f>IF(N129="zákl. přenesená",J129,0)</f>
        <v>0</v>
      </c>
      <c r="BH129" s="247">
        <f>IF(N129="sníž. přenesená",J129,0)</f>
        <v>0</v>
      </c>
      <c r="BI129" s="247">
        <f>IF(N129="nulová",J129,0)</f>
        <v>0</v>
      </c>
      <c r="BJ129" s="25" t="s">
        <v>83</v>
      </c>
      <c r="BK129" s="247">
        <f>ROUND(I129*H129,2)</f>
        <v>0</v>
      </c>
      <c r="BL129" s="25" t="s">
        <v>191</v>
      </c>
      <c r="BM129" s="25" t="s">
        <v>4033</v>
      </c>
    </row>
    <row r="130" s="1" customFormat="1">
      <c r="B130" s="47"/>
      <c r="C130" s="75"/>
      <c r="D130" s="248" t="s">
        <v>193</v>
      </c>
      <c r="E130" s="75"/>
      <c r="F130" s="249" t="s">
        <v>300</v>
      </c>
      <c r="G130" s="75"/>
      <c r="H130" s="75"/>
      <c r="I130" s="204"/>
      <c r="J130" s="75"/>
      <c r="K130" s="75"/>
      <c r="L130" s="73"/>
      <c r="M130" s="250"/>
      <c r="N130" s="48"/>
      <c r="O130" s="48"/>
      <c r="P130" s="48"/>
      <c r="Q130" s="48"/>
      <c r="R130" s="48"/>
      <c r="S130" s="48"/>
      <c r="T130" s="96"/>
      <c r="AT130" s="25" t="s">
        <v>193</v>
      </c>
      <c r="AU130" s="25" t="s">
        <v>85</v>
      </c>
    </row>
    <row r="131" s="12" customFormat="1">
      <c r="B131" s="251"/>
      <c r="C131" s="252"/>
      <c r="D131" s="248" t="s">
        <v>195</v>
      </c>
      <c r="E131" s="253" t="s">
        <v>21</v>
      </c>
      <c r="F131" s="254" t="s">
        <v>4022</v>
      </c>
      <c r="G131" s="252"/>
      <c r="H131" s="255">
        <v>28.864000000000001</v>
      </c>
      <c r="I131" s="256"/>
      <c r="J131" s="252"/>
      <c r="K131" s="252"/>
      <c r="L131" s="257"/>
      <c r="M131" s="258"/>
      <c r="N131" s="259"/>
      <c r="O131" s="259"/>
      <c r="P131" s="259"/>
      <c r="Q131" s="259"/>
      <c r="R131" s="259"/>
      <c r="S131" s="259"/>
      <c r="T131" s="260"/>
      <c r="AT131" s="261" t="s">
        <v>195</v>
      </c>
      <c r="AU131" s="261" t="s">
        <v>85</v>
      </c>
      <c r="AV131" s="12" t="s">
        <v>85</v>
      </c>
      <c r="AW131" s="12" t="s">
        <v>39</v>
      </c>
      <c r="AX131" s="12" t="s">
        <v>76</v>
      </c>
      <c r="AY131" s="261" t="s">
        <v>184</v>
      </c>
    </row>
    <row r="132" s="12" customFormat="1">
      <c r="B132" s="251"/>
      <c r="C132" s="252"/>
      <c r="D132" s="248" t="s">
        <v>195</v>
      </c>
      <c r="E132" s="253" t="s">
        <v>21</v>
      </c>
      <c r="F132" s="254" t="s">
        <v>4034</v>
      </c>
      <c r="G132" s="252"/>
      <c r="H132" s="255">
        <v>-12.48</v>
      </c>
      <c r="I132" s="256"/>
      <c r="J132" s="252"/>
      <c r="K132" s="252"/>
      <c r="L132" s="257"/>
      <c r="M132" s="258"/>
      <c r="N132" s="259"/>
      <c r="O132" s="259"/>
      <c r="P132" s="259"/>
      <c r="Q132" s="259"/>
      <c r="R132" s="259"/>
      <c r="S132" s="259"/>
      <c r="T132" s="260"/>
      <c r="AT132" s="261" t="s">
        <v>195</v>
      </c>
      <c r="AU132" s="261" t="s">
        <v>85</v>
      </c>
      <c r="AV132" s="12" t="s">
        <v>85</v>
      </c>
      <c r="AW132" s="12" t="s">
        <v>39</v>
      </c>
      <c r="AX132" s="12" t="s">
        <v>76</v>
      </c>
      <c r="AY132" s="261" t="s">
        <v>184</v>
      </c>
    </row>
    <row r="133" s="14" customFormat="1">
      <c r="B133" s="272"/>
      <c r="C133" s="273"/>
      <c r="D133" s="248" t="s">
        <v>195</v>
      </c>
      <c r="E133" s="274" t="s">
        <v>21</v>
      </c>
      <c r="F133" s="275" t="s">
        <v>211</v>
      </c>
      <c r="G133" s="273"/>
      <c r="H133" s="276">
        <v>16.384</v>
      </c>
      <c r="I133" s="277"/>
      <c r="J133" s="273"/>
      <c r="K133" s="273"/>
      <c r="L133" s="278"/>
      <c r="M133" s="279"/>
      <c r="N133" s="280"/>
      <c r="O133" s="280"/>
      <c r="P133" s="280"/>
      <c r="Q133" s="280"/>
      <c r="R133" s="280"/>
      <c r="S133" s="280"/>
      <c r="T133" s="281"/>
      <c r="AT133" s="282" t="s">
        <v>195</v>
      </c>
      <c r="AU133" s="282" t="s">
        <v>85</v>
      </c>
      <c r="AV133" s="14" t="s">
        <v>191</v>
      </c>
      <c r="AW133" s="14" t="s">
        <v>39</v>
      </c>
      <c r="AX133" s="14" t="s">
        <v>83</v>
      </c>
      <c r="AY133" s="282" t="s">
        <v>184</v>
      </c>
    </row>
    <row r="134" s="1" customFormat="1" ht="16.5" customHeight="1">
      <c r="B134" s="47"/>
      <c r="C134" s="283" t="s">
        <v>10</v>
      </c>
      <c r="D134" s="283" t="s">
        <v>303</v>
      </c>
      <c r="E134" s="284" t="s">
        <v>304</v>
      </c>
      <c r="F134" s="285" t="s">
        <v>305</v>
      </c>
      <c r="G134" s="286" t="s">
        <v>293</v>
      </c>
      <c r="H134" s="287">
        <v>33.590000000000003</v>
      </c>
      <c r="I134" s="288"/>
      <c r="J134" s="289">
        <f>ROUND(I134*H134,2)</f>
        <v>0</v>
      </c>
      <c r="K134" s="285" t="s">
        <v>190</v>
      </c>
      <c r="L134" s="290"/>
      <c r="M134" s="291" t="s">
        <v>21</v>
      </c>
      <c r="N134" s="292" t="s">
        <v>47</v>
      </c>
      <c r="O134" s="48"/>
      <c r="P134" s="245">
        <f>O134*H134</f>
        <v>0</v>
      </c>
      <c r="Q134" s="245">
        <v>1</v>
      </c>
      <c r="R134" s="245">
        <f>Q134*H134</f>
        <v>33.590000000000003</v>
      </c>
      <c r="S134" s="245">
        <v>0</v>
      </c>
      <c r="T134" s="246">
        <f>S134*H134</f>
        <v>0</v>
      </c>
      <c r="AR134" s="25" t="s">
        <v>247</v>
      </c>
      <c r="AT134" s="25" t="s">
        <v>303</v>
      </c>
      <c r="AU134" s="25" t="s">
        <v>85</v>
      </c>
      <c r="AY134" s="25" t="s">
        <v>184</v>
      </c>
      <c r="BE134" s="247">
        <f>IF(N134="základní",J134,0)</f>
        <v>0</v>
      </c>
      <c r="BF134" s="247">
        <f>IF(N134="snížená",J134,0)</f>
        <v>0</v>
      </c>
      <c r="BG134" s="247">
        <f>IF(N134="zákl. přenesená",J134,0)</f>
        <v>0</v>
      </c>
      <c r="BH134" s="247">
        <f>IF(N134="sníž. přenesená",J134,0)</f>
        <v>0</v>
      </c>
      <c r="BI134" s="247">
        <f>IF(N134="nulová",J134,0)</f>
        <v>0</v>
      </c>
      <c r="BJ134" s="25" t="s">
        <v>83</v>
      </c>
      <c r="BK134" s="247">
        <f>ROUND(I134*H134,2)</f>
        <v>0</v>
      </c>
      <c r="BL134" s="25" t="s">
        <v>191</v>
      </c>
      <c r="BM134" s="25" t="s">
        <v>4035</v>
      </c>
    </row>
    <row r="135" s="12" customFormat="1">
      <c r="B135" s="251"/>
      <c r="C135" s="252"/>
      <c r="D135" s="248" t="s">
        <v>195</v>
      </c>
      <c r="E135" s="253" t="s">
        <v>21</v>
      </c>
      <c r="F135" s="254" t="s">
        <v>4036</v>
      </c>
      <c r="G135" s="252"/>
      <c r="H135" s="255">
        <v>33.590000000000003</v>
      </c>
      <c r="I135" s="256"/>
      <c r="J135" s="252"/>
      <c r="K135" s="252"/>
      <c r="L135" s="257"/>
      <c r="M135" s="258"/>
      <c r="N135" s="259"/>
      <c r="O135" s="259"/>
      <c r="P135" s="259"/>
      <c r="Q135" s="259"/>
      <c r="R135" s="259"/>
      <c r="S135" s="259"/>
      <c r="T135" s="260"/>
      <c r="AT135" s="261" t="s">
        <v>195</v>
      </c>
      <c r="AU135" s="261" t="s">
        <v>85</v>
      </c>
      <c r="AV135" s="12" t="s">
        <v>85</v>
      </c>
      <c r="AW135" s="12" t="s">
        <v>39</v>
      </c>
      <c r="AX135" s="12" t="s">
        <v>83</v>
      </c>
      <c r="AY135" s="261" t="s">
        <v>184</v>
      </c>
    </row>
    <row r="136" s="1" customFormat="1" ht="38.25" customHeight="1">
      <c r="B136" s="47"/>
      <c r="C136" s="236" t="s">
        <v>284</v>
      </c>
      <c r="D136" s="236" t="s">
        <v>186</v>
      </c>
      <c r="E136" s="237" t="s">
        <v>4037</v>
      </c>
      <c r="F136" s="238" t="s">
        <v>4038</v>
      </c>
      <c r="G136" s="239" t="s">
        <v>204</v>
      </c>
      <c r="H136" s="240">
        <v>10.811999999999999</v>
      </c>
      <c r="I136" s="241"/>
      <c r="J136" s="242">
        <f>ROUND(I136*H136,2)</f>
        <v>0</v>
      </c>
      <c r="K136" s="238" t="s">
        <v>190</v>
      </c>
      <c r="L136" s="73"/>
      <c r="M136" s="243" t="s">
        <v>21</v>
      </c>
      <c r="N136" s="244" t="s">
        <v>47</v>
      </c>
      <c r="O136" s="48"/>
      <c r="P136" s="245">
        <f>O136*H136</f>
        <v>0</v>
      </c>
      <c r="Q136" s="245">
        <v>0</v>
      </c>
      <c r="R136" s="245">
        <f>Q136*H136</f>
        <v>0</v>
      </c>
      <c r="S136" s="245">
        <v>0</v>
      </c>
      <c r="T136" s="246">
        <f>S136*H136</f>
        <v>0</v>
      </c>
      <c r="AR136" s="25" t="s">
        <v>191</v>
      </c>
      <c r="AT136" s="25" t="s">
        <v>186</v>
      </c>
      <c r="AU136" s="25" t="s">
        <v>85</v>
      </c>
      <c r="AY136" s="25" t="s">
        <v>184</v>
      </c>
      <c r="BE136" s="247">
        <f>IF(N136="základní",J136,0)</f>
        <v>0</v>
      </c>
      <c r="BF136" s="247">
        <f>IF(N136="snížená",J136,0)</f>
        <v>0</v>
      </c>
      <c r="BG136" s="247">
        <f>IF(N136="zákl. přenesená",J136,0)</f>
        <v>0</v>
      </c>
      <c r="BH136" s="247">
        <f>IF(N136="sníž. přenesená",J136,0)</f>
        <v>0</v>
      </c>
      <c r="BI136" s="247">
        <f>IF(N136="nulová",J136,0)</f>
        <v>0</v>
      </c>
      <c r="BJ136" s="25" t="s">
        <v>83</v>
      </c>
      <c r="BK136" s="247">
        <f>ROUND(I136*H136,2)</f>
        <v>0</v>
      </c>
      <c r="BL136" s="25" t="s">
        <v>191</v>
      </c>
      <c r="BM136" s="25" t="s">
        <v>4039</v>
      </c>
    </row>
    <row r="137" s="1" customFormat="1">
      <c r="B137" s="47"/>
      <c r="C137" s="75"/>
      <c r="D137" s="248" t="s">
        <v>193</v>
      </c>
      <c r="E137" s="75"/>
      <c r="F137" s="249" t="s">
        <v>4040</v>
      </c>
      <c r="G137" s="75"/>
      <c r="H137" s="75"/>
      <c r="I137" s="204"/>
      <c r="J137" s="75"/>
      <c r="K137" s="75"/>
      <c r="L137" s="73"/>
      <c r="M137" s="250"/>
      <c r="N137" s="48"/>
      <c r="O137" s="48"/>
      <c r="P137" s="48"/>
      <c r="Q137" s="48"/>
      <c r="R137" s="48"/>
      <c r="S137" s="48"/>
      <c r="T137" s="96"/>
      <c r="AT137" s="25" t="s">
        <v>193</v>
      </c>
      <c r="AU137" s="25" t="s">
        <v>85</v>
      </c>
    </row>
    <row r="138" s="13" customFormat="1">
      <c r="B138" s="262"/>
      <c r="C138" s="263"/>
      <c r="D138" s="248" t="s">
        <v>195</v>
      </c>
      <c r="E138" s="264" t="s">
        <v>21</v>
      </c>
      <c r="F138" s="265" t="s">
        <v>4004</v>
      </c>
      <c r="G138" s="263"/>
      <c r="H138" s="264" t="s">
        <v>21</v>
      </c>
      <c r="I138" s="266"/>
      <c r="J138" s="263"/>
      <c r="K138" s="263"/>
      <c r="L138" s="267"/>
      <c r="M138" s="268"/>
      <c r="N138" s="269"/>
      <c r="O138" s="269"/>
      <c r="P138" s="269"/>
      <c r="Q138" s="269"/>
      <c r="R138" s="269"/>
      <c r="S138" s="269"/>
      <c r="T138" s="270"/>
      <c r="AT138" s="271" t="s">
        <v>195</v>
      </c>
      <c r="AU138" s="271" t="s">
        <v>85</v>
      </c>
      <c r="AV138" s="13" t="s">
        <v>83</v>
      </c>
      <c r="AW138" s="13" t="s">
        <v>39</v>
      </c>
      <c r="AX138" s="13" t="s">
        <v>76</v>
      </c>
      <c r="AY138" s="271" t="s">
        <v>184</v>
      </c>
    </row>
    <row r="139" s="12" customFormat="1">
      <c r="B139" s="251"/>
      <c r="C139" s="252"/>
      <c r="D139" s="248" t="s">
        <v>195</v>
      </c>
      <c r="E139" s="253" t="s">
        <v>21</v>
      </c>
      <c r="F139" s="254" t="s">
        <v>4041</v>
      </c>
      <c r="G139" s="252"/>
      <c r="H139" s="255">
        <v>11.275</v>
      </c>
      <c r="I139" s="256"/>
      <c r="J139" s="252"/>
      <c r="K139" s="252"/>
      <c r="L139" s="257"/>
      <c r="M139" s="258"/>
      <c r="N139" s="259"/>
      <c r="O139" s="259"/>
      <c r="P139" s="259"/>
      <c r="Q139" s="259"/>
      <c r="R139" s="259"/>
      <c r="S139" s="259"/>
      <c r="T139" s="260"/>
      <c r="AT139" s="261" t="s">
        <v>195</v>
      </c>
      <c r="AU139" s="261" t="s">
        <v>85</v>
      </c>
      <c r="AV139" s="12" t="s">
        <v>85</v>
      </c>
      <c r="AW139" s="12" t="s">
        <v>39</v>
      </c>
      <c r="AX139" s="12" t="s">
        <v>76</v>
      </c>
      <c r="AY139" s="261" t="s">
        <v>184</v>
      </c>
    </row>
    <row r="140" s="12" customFormat="1">
      <c r="B140" s="251"/>
      <c r="C140" s="252"/>
      <c r="D140" s="248" t="s">
        <v>195</v>
      </c>
      <c r="E140" s="253" t="s">
        <v>21</v>
      </c>
      <c r="F140" s="254" t="s">
        <v>4042</v>
      </c>
      <c r="G140" s="252"/>
      <c r="H140" s="255">
        <v>-0.28599999999999998</v>
      </c>
      <c r="I140" s="256"/>
      <c r="J140" s="252"/>
      <c r="K140" s="252"/>
      <c r="L140" s="257"/>
      <c r="M140" s="258"/>
      <c r="N140" s="259"/>
      <c r="O140" s="259"/>
      <c r="P140" s="259"/>
      <c r="Q140" s="259"/>
      <c r="R140" s="259"/>
      <c r="S140" s="259"/>
      <c r="T140" s="260"/>
      <c r="AT140" s="261" t="s">
        <v>195</v>
      </c>
      <c r="AU140" s="261" t="s">
        <v>85</v>
      </c>
      <c r="AV140" s="12" t="s">
        <v>85</v>
      </c>
      <c r="AW140" s="12" t="s">
        <v>39</v>
      </c>
      <c r="AX140" s="12" t="s">
        <v>76</v>
      </c>
      <c r="AY140" s="261" t="s">
        <v>184</v>
      </c>
    </row>
    <row r="141" s="12" customFormat="1">
      <c r="B141" s="251"/>
      <c r="C141" s="252"/>
      <c r="D141" s="248" t="s">
        <v>195</v>
      </c>
      <c r="E141" s="253" t="s">
        <v>21</v>
      </c>
      <c r="F141" s="254" t="s">
        <v>4043</v>
      </c>
      <c r="G141" s="252"/>
      <c r="H141" s="255">
        <v>-0.17699999999999999</v>
      </c>
      <c r="I141" s="256"/>
      <c r="J141" s="252"/>
      <c r="K141" s="252"/>
      <c r="L141" s="257"/>
      <c r="M141" s="258"/>
      <c r="N141" s="259"/>
      <c r="O141" s="259"/>
      <c r="P141" s="259"/>
      <c r="Q141" s="259"/>
      <c r="R141" s="259"/>
      <c r="S141" s="259"/>
      <c r="T141" s="260"/>
      <c r="AT141" s="261" t="s">
        <v>195</v>
      </c>
      <c r="AU141" s="261" t="s">
        <v>85</v>
      </c>
      <c r="AV141" s="12" t="s">
        <v>85</v>
      </c>
      <c r="AW141" s="12" t="s">
        <v>39</v>
      </c>
      <c r="AX141" s="12" t="s">
        <v>76</v>
      </c>
      <c r="AY141" s="261" t="s">
        <v>184</v>
      </c>
    </row>
    <row r="142" s="14" customFormat="1">
      <c r="B142" s="272"/>
      <c r="C142" s="273"/>
      <c r="D142" s="248" t="s">
        <v>195</v>
      </c>
      <c r="E142" s="274" t="s">
        <v>21</v>
      </c>
      <c r="F142" s="275" t="s">
        <v>211</v>
      </c>
      <c r="G142" s="273"/>
      <c r="H142" s="276">
        <v>10.811999999999999</v>
      </c>
      <c r="I142" s="277"/>
      <c r="J142" s="273"/>
      <c r="K142" s="273"/>
      <c r="L142" s="278"/>
      <c r="M142" s="279"/>
      <c r="N142" s="280"/>
      <c r="O142" s="280"/>
      <c r="P142" s="280"/>
      <c r="Q142" s="280"/>
      <c r="R142" s="280"/>
      <c r="S142" s="280"/>
      <c r="T142" s="281"/>
      <c r="AT142" s="282" t="s">
        <v>195</v>
      </c>
      <c r="AU142" s="282" t="s">
        <v>85</v>
      </c>
      <c r="AV142" s="14" t="s">
        <v>191</v>
      </c>
      <c r="AW142" s="14" t="s">
        <v>39</v>
      </c>
      <c r="AX142" s="14" t="s">
        <v>83</v>
      </c>
      <c r="AY142" s="282" t="s">
        <v>184</v>
      </c>
    </row>
    <row r="143" s="1" customFormat="1" ht="16.5" customHeight="1">
      <c r="B143" s="47"/>
      <c r="C143" s="283" t="s">
        <v>290</v>
      </c>
      <c r="D143" s="283" t="s">
        <v>303</v>
      </c>
      <c r="E143" s="284" t="s">
        <v>4044</v>
      </c>
      <c r="F143" s="285" t="s">
        <v>4045</v>
      </c>
      <c r="G143" s="286" t="s">
        <v>293</v>
      </c>
      <c r="H143" s="287">
        <v>18.379999999999999</v>
      </c>
      <c r="I143" s="288"/>
      <c r="J143" s="289">
        <f>ROUND(I143*H143,2)</f>
        <v>0</v>
      </c>
      <c r="K143" s="285" t="s">
        <v>190</v>
      </c>
      <c r="L143" s="290"/>
      <c r="M143" s="291" t="s">
        <v>21</v>
      </c>
      <c r="N143" s="292" t="s">
        <v>47</v>
      </c>
      <c r="O143" s="48"/>
      <c r="P143" s="245">
        <f>O143*H143</f>
        <v>0</v>
      </c>
      <c r="Q143" s="245">
        <v>1</v>
      </c>
      <c r="R143" s="245">
        <f>Q143*H143</f>
        <v>18.379999999999999</v>
      </c>
      <c r="S143" s="245">
        <v>0</v>
      </c>
      <c r="T143" s="246">
        <f>S143*H143</f>
        <v>0</v>
      </c>
      <c r="AR143" s="25" t="s">
        <v>247</v>
      </c>
      <c r="AT143" s="25" t="s">
        <v>303</v>
      </c>
      <c r="AU143" s="25" t="s">
        <v>85</v>
      </c>
      <c r="AY143" s="25" t="s">
        <v>184</v>
      </c>
      <c r="BE143" s="247">
        <f>IF(N143="základní",J143,0)</f>
        <v>0</v>
      </c>
      <c r="BF143" s="247">
        <f>IF(N143="snížená",J143,0)</f>
        <v>0</v>
      </c>
      <c r="BG143" s="247">
        <f>IF(N143="zákl. přenesená",J143,0)</f>
        <v>0</v>
      </c>
      <c r="BH143" s="247">
        <f>IF(N143="sníž. přenesená",J143,0)</f>
        <v>0</v>
      </c>
      <c r="BI143" s="247">
        <f>IF(N143="nulová",J143,0)</f>
        <v>0</v>
      </c>
      <c r="BJ143" s="25" t="s">
        <v>83</v>
      </c>
      <c r="BK143" s="247">
        <f>ROUND(I143*H143,2)</f>
        <v>0</v>
      </c>
      <c r="BL143" s="25" t="s">
        <v>191</v>
      </c>
      <c r="BM143" s="25" t="s">
        <v>4046</v>
      </c>
    </row>
    <row r="144" s="12" customFormat="1">
      <c r="B144" s="251"/>
      <c r="C144" s="252"/>
      <c r="D144" s="248" t="s">
        <v>195</v>
      </c>
      <c r="E144" s="253" t="s">
        <v>21</v>
      </c>
      <c r="F144" s="254" t="s">
        <v>4047</v>
      </c>
      <c r="G144" s="252"/>
      <c r="H144" s="255">
        <v>18.379999999999999</v>
      </c>
      <c r="I144" s="256"/>
      <c r="J144" s="252"/>
      <c r="K144" s="252"/>
      <c r="L144" s="257"/>
      <c r="M144" s="258"/>
      <c r="N144" s="259"/>
      <c r="O144" s="259"/>
      <c r="P144" s="259"/>
      <c r="Q144" s="259"/>
      <c r="R144" s="259"/>
      <c r="S144" s="259"/>
      <c r="T144" s="260"/>
      <c r="AT144" s="261" t="s">
        <v>195</v>
      </c>
      <c r="AU144" s="261" t="s">
        <v>85</v>
      </c>
      <c r="AV144" s="12" t="s">
        <v>85</v>
      </c>
      <c r="AW144" s="12" t="s">
        <v>39</v>
      </c>
      <c r="AX144" s="12" t="s">
        <v>83</v>
      </c>
      <c r="AY144" s="261" t="s">
        <v>184</v>
      </c>
    </row>
    <row r="145" s="11" customFormat="1" ht="29.88" customHeight="1">
      <c r="B145" s="220"/>
      <c r="C145" s="221"/>
      <c r="D145" s="222" t="s">
        <v>75</v>
      </c>
      <c r="E145" s="234" t="s">
        <v>191</v>
      </c>
      <c r="F145" s="234" t="s">
        <v>615</v>
      </c>
      <c r="G145" s="221"/>
      <c r="H145" s="221"/>
      <c r="I145" s="224"/>
      <c r="J145" s="235">
        <f>BK145</f>
        <v>0</v>
      </c>
      <c r="K145" s="221"/>
      <c r="L145" s="226"/>
      <c r="M145" s="227"/>
      <c r="N145" s="228"/>
      <c r="O145" s="228"/>
      <c r="P145" s="229">
        <f>SUM(P146:P149)</f>
        <v>0</v>
      </c>
      <c r="Q145" s="228"/>
      <c r="R145" s="229">
        <f>SUM(R146:R149)</f>
        <v>0</v>
      </c>
      <c r="S145" s="228"/>
      <c r="T145" s="230">
        <f>SUM(T146:T149)</f>
        <v>0</v>
      </c>
      <c r="AR145" s="231" t="s">
        <v>83</v>
      </c>
      <c r="AT145" s="232" t="s">
        <v>75</v>
      </c>
      <c r="AU145" s="232" t="s">
        <v>83</v>
      </c>
      <c r="AY145" s="231" t="s">
        <v>184</v>
      </c>
      <c r="BK145" s="233">
        <f>SUM(BK146:BK149)</f>
        <v>0</v>
      </c>
    </row>
    <row r="146" s="1" customFormat="1" ht="25.5" customHeight="1">
      <c r="B146" s="47"/>
      <c r="C146" s="236" t="s">
        <v>296</v>
      </c>
      <c r="D146" s="236" t="s">
        <v>186</v>
      </c>
      <c r="E146" s="237" t="s">
        <v>4048</v>
      </c>
      <c r="F146" s="238" t="s">
        <v>4049</v>
      </c>
      <c r="G146" s="239" t="s">
        <v>204</v>
      </c>
      <c r="H146" s="240">
        <v>2.6899999999999999</v>
      </c>
      <c r="I146" s="241"/>
      <c r="J146" s="242">
        <f>ROUND(I146*H146,2)</f>
        <v>0</v>
      </c>
      <c r="K146" s="238" t="s">
        <v>190</v>
      </c>
      <c r="L146" s="73"/>
      <c r="M146" s="243" t="s">
        <v>21</v>
      </c>
      <c r="N146" s="244" t="s">
        <v>47</v>
      </c>
      <c r="O146" s="48"/>
      <c r="P146" s="245">
        <f>O146*H146</f>
        <v>0</v>
      </c>
      <c r="Q146" s="245">
        <v>0</v>
      </c>
      <c r="R146" s="245">
        <f>Q146*H146</f>
        <v>0</v>
      </c>
      <c r="S146" s="245">
        <v>0</v>
      </c>
      <c r="T146" s="246">
        <f>S146*H146</f>
        <v>0</v>
      </c>
      <c r="AR146" s="25" t="s">
        <v>191</v>
      </c>
      <c r="AT146" s="25" t="s">
        <v>186</v>
      </c>
      <c r="AU146" s="25" t="s">
        <v>85</v>
      </c>
      <c r="AY146" s="25" t="s">
        <v>184</v>
      </c>
      <c r="BE146" s="247">
        <f>IF(N146="základní",J146,0)</f>
        <v>0</v>
      </c>
      <c r="BF146" s="247">
        <f>IF(N146="snížená",J146,0)</f>
        <v>0</v>
      </c>
      <c r="BG146" s="247">
        <f>IF(N146="zákl. přenesená",J146,0)</f>
        <v>0</v>
      </c>
      <c r="BH146" s="247">
        <f>IF(N146="sníž. přenesená",J146,0)</f>
        <v>0</v>
      </c>
      <c r="BI146" s="247">
        <f>IF(N146="nulová",J146,0)</f>
        <v>0</v>
      </c>
      <c r="BJ146" s="25" t="s">
        <v>83</v>
      </c>
      <c r="BK146" s="247">
        <f>ROUND(I146*H146,2)</f>
        <v>0</v>
      </c>
      <c r="BL146" s="25" t="s">
        <v>191</v>
      </c>
      <c r="BM146" s="25" t="s">
        <v>4050</v>
      </c>
    </row>
    <row r="147" s="1" customFormat="1">
      <c r="B147" s="47"/>
      <c r="C147" s="75"/>
      <c r="D147" s="248" t="s">
        <v>193</v>
      </c>
      <c r="E147" s="75"/>
      <c r="F147" s="249" t="s">
        <v>4051</v>
      </c>
      <c r="G147" s="75"/>
      <c r="H147" s="75"/>
      <c r="I147" s="204"/>
      <c r="J147" s="75"/>
      <c r="K147" s="75"/>
      <c r="L147" s="73"/>
      <c r="M147" s="250"/>
      <c r="N147" s="48"/>
      <c r="O147" s="48"/>
      <c r="P147" s="48"/>
      <c r="Q147" s="48"/>
      <c r="R147" s="48"/>
      <c r="S147" s="48"/>
      <c r="T147" s="96"/>
      <c r="AT147" s="25" t="s">
        <v>193</v>
      </c>
      <c r="AU147" s="25" t="s">
        <v>85</v>
      </c>
    </row>
    <row r="148" s="13" customFormat="1">
      <c r="B148" s="262"/>
      <c r="C148" s="263"/>
      <c r="D148" s="248" t="s">
        <v>195</v>
      </c>
      <c r="E148" s="264" t="s">
        <v>21</v>
      </c>
      <c r="F148" s="265" t="s">
        <v>4004</v>
      </c>
      <c r="G148" s="263"/>
      <c r="H148" s="264" t="s">
        <v>21</v>
      </c>
      <c r="I148" s="266"/>
      <c r="J148" s="263"/>
      <c r="K148" s="263"/>
      <c r="L148" s="267"/>
      <c r="M148" s="268"/>
      <c r="N148" s="269"/>
      <c r="O148" s="269"/>
      <c r="P148" s="269"/>
      <c r="Q148" s="269"/>
      <c r="R148" s="269"/>
      <c r="S148" s="269"/>
      <c r="T148" s="270"/>
      <c r="AT148" s="271" t="s">
        <v>195</v>
      </c>
      <c r="AU148" s="271" t="s">
        <v>85</v>
      </c>
      <c r="AV148" s="13" t="s">
        <v>83</v>
      </c>
      <c r="AW148" s="13" t="s">
        <v>39</v>
      </c>
      <c r="AX148" s="13" t="s">
        <v>76</v>
      </c>
      <c r="AY148" s="271" t="s">
        <v>184</v>
      </c>
    </row>
    <row r="149" s="12" customFormat="1">
      <c r="B149" s="251"/>
      <c r="C149" s="252"/>
      <c r="D149" s="248" t="s">
        <v>195</v>
      </c>
      <c r="E149" s="253" t="s">
        <v>21</v>
      </c>
      <c r="F149" s="254" t="s">
        <v>4052</v>
      </c>
      <c r="G149" s="252"/>
      <c r="H149" s="255">
        <v>2.6899999999999999</v>
      </c>
      <c r="I149" s="256"/>
      <c r="J149" s="252"/>
      <c r="K149" s="252"/>
      <c r="L149" s="257"/>
      <c r="M149" s="258"/>
      <c r="N149" s="259"/>
      <c r="O149" s="259"/>
      <c r="P149" s="259"/>
      <c r="Q149" s="259"/>
      <c r="R149" s="259"/>
      <c r="S149" s="259"/>
      <c r="T149" s="260"/>
      <c r="AT149" s="261" t="s">
        <v>195</v>
      </c>
      <c r="AU149" s="261" t="s">
        <v>85</v>
      </c>
      <c r="AV149" s="12" t="s">
        <v>85</v>
      </c>
      <c r="AW149" s="12" t="s">
        <v>39</v>
      </c>
      <c r="AX149" s="12" t="s">
        <v>83</v>
      </c>
      <c r="AY149" s="261" t="s">
        <v>184</v>
      </c>
    </row>
    <row r="150" s="11" customFormat="1" ht="29.88" customHeight="1">
      <c r="B150" s="220"/>
      <c r="C150" s="221"/>
      <c r="D150" s="222" t="s">
        <v>75</v>
      </c>
      <c r="E150" s="234" t="s">
        <v>247</v>
      </c>
      <c r="F150" s="234" t="s">
        <v>1121</v>
      </c>
      <c r="G150" s="221"/>
      <c r="H150" s="221"/>
      <c r="I150" s="224"/>
      <c r="J150" s="235">
        <f>BK150</f>
        <v>0</v>
      </c>
      <c r="K150" s="221"/>
      <c r="L150" s="226"/>
      <c r="M150" s="227"/>
      <c r="N150" s="228"/>
      <c r="O150" s="228"/>
      <c r="P150" s="229">
        <f>SUM(P151:P152)</f>
        <v>0</v>
      </c>
      <c r="Q150" s="228"/>
      <c r="R150" s="229">
        <f>SUM(R151:R152)</f>
        <v>0.19</v>
      </c>
      <c r="S150" s="228"/>
      <c r="T150" s="230">
        <f>SUM(T151:T152)</f>
        <v>0</v>
      </c>
      <c r="AR150" s="231" t="s">
        <v>83</v>
      </c>
      <c r="AT150" s="232" t="s">
        <v>75</v>
      </c>
      <c r="AU150" s="232" t="s">
        <v>83</v>
      </c>
      <c r="AY150" s="231" t="s">
        <v>184</v>
      </c>
      <c r="BK150" s="233">
        <f>SUM(BK151:BK152)</f>
        <v>0</v>
      </c>
    </row>
    <row r="151" s="1" customFormat="1" ht="38.25" customHeight="1">
      <c r="B151" s="47"/>
      <c r="C151" s="236" t="s">
        <v>302</v>
      </c>
      <c r="D151" s="236" t="s">
        <v>186</v>
      </c>
      <c r="E151" s="237" t="s">
        <v>4053</v>
      </c>
      <c r="F151" s="238" t="s">
        <v>4054</v>
      </c>
      <c r="G151" s="239" t="s">
        <v>189</v>
      </c>
      <c r="H151" s="240">
        <v>1</v>
      </c>
      <c r="I151" s="241"/>
      <c r="J151" s="242">
        <f>ROUND(I151*H151,2)</f>
        <v>0</v>
      </c>
      <c r="K151" s="238" t="s">
        <v>21</v>
      </c>
      <c r="L151" s="73"/>
      <c r="M151" s="243" t="s">
        <v>21</v>
      </c>
      <c r="N151" s="244" t="s">
        <v>47</v>
      </c>
      <c r="O151" s="48"/>
      <c r="P151" s="245">
        <f>O151*H151</f>
        <v>0</v>
      </c>
      <c r="Q151" s="245">
        <v>0.19</v>
      </c>
      <c r="R151" s="245">
        <f>Q151*H151</f>
        <v>0.19</v>
      </c>
      <c r="S151" s="245">
        <v>0</v>
      </c>
      <c r="T151" s="246">
        <f>S151*H151</f>
        <v>0</v>
      </c>
      <c r="AR151" s="25" t="s">
        <v>191</v>
      </c>
      <c r="AT151" s="25" t="s">
        <v>186</v>
      </c>
      <c r="AU151" s="25" t="s">
        <v>85</v>
      </c>
      <c r="AY151" s="25" t="s">
        <v>184</v>
      </c>
      <c r="BE151" s="247">
        <f>IF(N151="základní",J151,0)</f>
        <v>0</v>
      </c>
      <c r="BF151" s="247">
        <f>IF(N151="snížená",J151,0)</f>
        <v>0</v>
      </c>
      <c r="BG151" s="247">
        <f>IF(N151="zákl. přenesená",J151,0)</f>
        <v>0</v>
      </c>
      <c r="BH151" s="247">
        <f>IF(N151="sníž. přenesená",J151,0)</f>
        <v>0</v>
      </c>
      <c r="BI151" s="247">
        <f>IF(N151="nulová",J151,0)</f>
        <v>0</v>
      </c>
      <c r="BJ151" s="25" t="s">
        <v>83</v>
      </c>
      <c r="BK151" s="247">
        <f>ROUND(I151*H151,2)</f>
        <v>0</v>
      </c>
      <c r="BL151" s="25" t="s">
        <v>191</v>
      </c>
      <c r="BM151" s="25" t="s">
        <v>4055</v>
      </c>
    </row>
    <row r="152" s="12" customFormat="1">
      <c r="B152" s="251"/>
      <c r="C152" s="252"/>
      <c r="D152" s="248" t="s">
        <v>195</v>
      </c>
      <c r="E152" s="253" t="s">
        <v>21</v>
      </c>
      <c r="F152" s="254" t="s">
        <v>4056</v>
      </c>
      <c r="G152" s="252"/>
      <c r="H152" s="255">
        <v>1</v>
      </c>
      <c r="I152" s="256"/>
      <c r="J152" s="252"/>
      <c r="K152" s="252"/>
      <c r="L152" s="257"/>
      <c r="M152" s="258"/>
      <c r="N152" s="259"/>
      <c r="O152" s="259"/>
      <c r="P152" s="259"/>
      <c r="Q152" s="259"/>
      <c r="R152" s="259"/>
      <c r="S152" s="259"/>
      <c r="T152" s="260"/>
      <c r="AT152" s="261" t="s">
        <v>195</v>
      </c>
      <c r="AU152" s="261" t="s">
        <v>85</v>
      </c>
      <c r="AV152" s="12" t="s">
        <v>85</v>
      </c>
      <c r="AW152" s="12" t="s">
        <v>39</v>
      </c>
      <c r="AX152" s="12" t="s">
        <v>83</v>
      </c>
      <c r="AY152" s="261" t="s">
        <v>184</v>
      </c>
    </row>
    <row r="153" s="11" customFormat="1" ht="29.88" customHeight="1">
      <c r="B153" s="220"/>
      <c r="C153" s="221"/>
      <c r="D153" s="222" t="s">
        <v>75</v>
      </c>
      <c r="E153" s="234" t="s">
        <v>1651</v>
      </c>
      <c r="F153" s="234" t="s">
        <v>1652</v>
      </c>
      <c r="G153" s="221"/>
      <c r="H153" s="221"/>
      <c r="I153" s="224"/>
      <c r="J153" s="235">
        <f>BK153</f>
        <v>0</v>
      </c>
      <c r="K153" s="221"/>
      <c r="L153" s="226"/>
      <c r="M153" s="227"/>
      <c r="N153" s="228"/>
      <c r="O153" s="228"/>
      <c r="P153" s="229">
        <f>SUM(P154:P155)</f>
        <v>0</v>
      </c>
      <c r="Q153" s="228"/>
      <c r="R153" s="229">
        <f>SUM(R154:R155)</f>
        <v>0</v>
      </c>
      <c r="S153" s="228"/>
      <c r="T153" s="230">
        <f>SUM(T154:T155)</f>
        <v>0</v>
      </c>
      <c r="AR153" s="231" t="s">
        <v>83</v>
      </c>
      <c r="AT153" s="232" t="s">
        <v>75</v>
      </c>
      <c r="AU153" s="232" t="s">
        <v>83</v>
      </c>
      <c r="AY153" s="231" t="s">
        <v>184</v>
      </c>
      <c r="BK153" s="233">
        <f>SUM(BK154:BK155)</f>
        <v>0</v>
      </c>
    </row>
    <row r="154" s="1" customFormat="1" ht="38.25" customHeight="1">
      <c r="B154" s="47"/>
      <c r="C154" s="236" t="s">
        <v>308</v>
      </c>
      <c r="D154" s="236" t="s">
        <v>186</v>
      </c>
      <c r="E154" s="237" t="s">
        <v>1654</v>
      </c>
      <c r="F154" s="238" t="s">
        <v>1655</v>
      </c>
      <c r="G154" s="239" t="s">
        <v>293</v>
      </c>
      <c r="H154" s="240">
        <v>52.192999999999998</v>
      </c>
      <c r="I154" s="241"/>
      <c r="J154" s="242">
        <f>ROUND(I154*H154,2)</f>
        <v>0</v>
      </c>
      <c r="K154" s="238" t="s">
        <v>190</v>
      </c>
      <c r="L154" s="73"/>
      <c r="M154" s="243" t="s">
        <v>21</v>
      </c>
      <c r="N154" s="244" t="s">
        <v>47</v>
      </c>
      <c r="O154" s="48"/>
      <c r="P154" s="245">
        <f>O154*H154</f>
        <v>0</v>
      </c>
      <c r="Q154" s="245">
        <v>0</v>
      </c>
      <c r="R154" s="245">
        <f>Q154*H154</f>
        <v>0</v>
      </c>
      <c r="S154" s="245">
        <v>0</v>
      </c>
      <c r="T154" s="246">
        <f>S154*H154</f>
        <v>0</v>
      </c>
      <c r="AR154" s="25" t="s">
        <v>191</v>
      </c>
      <c r="AT154" s="25" t="s">
        <v>186</v>
      </c>
      <c r="AU154" s="25" t="s">
        <v>85</v>
      </c>
      <c r="AY154" s="25" t="s">
        <v>184</v>
      </c>
      <c r="BE154" s="247">
        <f>IF(N154="základní",J154,0)</f>
        <v>0</v>
      </c>
      <c r="BF154" s="247">
        <f>IF(N154="snížená",J154,0)</f>
        <v>0</v>
      </c>
      <c r="BG154" s="247">
        <f>IF(N154="zákl. přenesená",J154,0)</f>
        <v>0</v>
      </c>
      <c r="BH154" s="247">
        <f>IF(N154="sníž. přenesená",J154,0)</f>
        <v>0</v>
      </c>
      <c r="BI154" s="247">
        <f>IF(N154="nulová",J154,0)</f>
        <v>0</v>
      </c>
      <c r="BJ154" s="25" t="s">
        <v>83</v>
      </c>
      <c r="BK154" s="247">
        <f>ROUND(I154*H154,2)</f>
        <v>0</v>
      </c>
      <c r="BL154" s="25" t="s">
        <v>191</v>
      </c>
      <c r="BM154" s="25" t="s">
        <v>4057</v>
      </c>
    </row>
    <row r="155" s="1" customFormat="1">
      <c r="B155" s="47"/>
      <c r="C155" s="75"/>
      <c r="D155" s="248" t="s">
        <v>193</v>
      </c>
      <c r="E155" s="75"/>
      <c r="F155" s="249" t="s">
        <v>1657</v>
      </c>
      <c r="G155" s="75"/>
      <c r="H155" s="75"/>
      <c r="I155" s="204"/>
      <c r="J155" s="75"/>
      <c r="K155" s="75"/>
      <c r="L155" s="73"/>
      <c r="M155" s="250"/>
      <c r="N155" s="48"/>
      <c r="O155" s="48"/>
      <c r="P155" s="48"/>
      <c r="Q155" s="48"/>
      <c r="R155" s="48"/>
      <c r="S155" s="48"/>
      <c r="T155" s="96"/>
      <c r="AT155" s="25" t="s">
        <v>193</v>
      </c>
      <c r="AU155" s="25" t="s">
        <v>85</v>
      </c>
    </row>
    <row r="156" s="11" customFormat="1" ht="37.44" customHeight="1">
      <c r="B156" s="220"/>
      <c r="C156" s="221"/>
      <c r="D156" s="222" t="s">
        <v>75</v>
      </c>
      <c r="E156" s="223" t="s">
        <v>1658</v>
      </c>
      <c r="F156" s="223" t="s">
        <v>1659</v>
      </c>
      <c r="G156" s="221"/>
      <c r="H156" s="221"/>
      <c r="I156" s="224"/>
      <c r="J156" s="225">
        <f>BK156</f>
        <v>0</v>
      </c>
      <c r="K156" s="221"/>
      <c r="L156" s="226"/>
      <c r="M156" s="227"/>
      <c r="N156" s="228"/>
      <c r="O156" s="228"/>
      <c r="P156" s="229">
        <f>P157+P215+P257</f>
        <v>0</v>
      </c>
      <c r="Q156" s="228"/>
      <c r="R156" s="229">
        <f>R157+R215+R257</f>
        <v>0.65609000000000006</v>
      </c>
      <c r="S156" s="228"/>
      <c r="T156" s="230">
        <f>T157+T215+T257</f>
        <v>0</v>
      </c>
      <c r="AR156" s="231" t="s">
        <v>85</v>
      </c>
      <c r="AT156" s="232" t="s">
        <v>75</v>
      </c>
      <c r="AU156" s="232" t="s">
        <v>76</v>
      </c>
      <c r="AY156" s="231" t="s">
        <v>184</v>
      </c>
      <c r="BK156" s="233">
        <f>BK157+BK215+BK257</f>
        <v>0</v>
      </c>
    </row>
    <row r="157" s="11" customFormat="1" ht="19.92" customHeight="1">
      <c r="B157" s="220"/>
      <c r="C157" s="221"/>
      <c r="D157" s="222" t="s">
        <v>75</v>
      </c>
      <c r="E157" s="234" t="s">
        <v>1963</v>
      </c>
      <c r="F157" s="234" t="s">
        <v>1964</v>
      </c>
      <c r="G157" s="221"/>
      <c r="H157" s="221"/>
      <c r="I157" s="224"/>
      <c r="J157" s="235">
        <f>BK157</f>
        <v>0</v>
      </c>
      <c r="K157" s="221"/>
      <c r="L157" s="226"/>
      <c r="M157" s="227"/>
      <c r="N157" s="228"/>
      <c r="O157" s="228"/>
      <c r="P157" s="229">
        <f>SUM(P158:P214)</f>
        <v>0</v>
      </c>
      <c r="Q157" s="228"/>
      <c r="R157" s="229">
        <f>SUM(R158:R214)</f>
        <v>0.21397000000000002</v>
      </c>
      <c r="S157" s="228"/>
      <c r="T157" s="230">
        <f>SUM(T158:T214)</f>
        <v>0</v>
      </c>
      <c r="AR157" s="231" t="s">
        <v>85</v>
      </c>
      <c r="AT157" s="232" t="s">
        <v>75</v>
      </c>
      <c r="AU157" s="232" t="s">
        <v>83</v>
      </c>
      <c r="AY157" s="231" t="s">
        <v>184</v>
      </c>
      <c r="BK157" s="233">
        <f>SUM(BK158:BK214)</f>
        <v>0</v>
      </c>
    </row>
    <row r="158" s="1" customFormat="1" ht="16.5" customHeight="1">
      <c r="B158" s="47"/>
      <c r="C158" s="236" t="s">
        <v>9</v>
      </c>
      <c r="D158" s="236" t="s">
        <v>186</v>
      </c>
      <c r="E158" s="237" t="s">
        <v>4058</v>
      </c>
      <c r="F158" s="238" t="s">
        <v>4059</v>
      </c>
      <c r="G158" s="239" t="s">
        <v>189</v>
      </c>
      <c r="H158" s="240">
        <v>1</v>
      </c>
      <c r="I158" s="241"/>
      <c r="J158" s="242">
        <f>ROUND(I158*H158,2)</f>
        <v>0</v>
      </c>
      <c r="K158" s="238" t="s">
        <v>190</v>
      </c>
      <c r="L158" s="73"/>
      <c r="M158" s="243" t="s">
        <v>21</v>
      </c>
      <c r="N158" s="244" t="s">
        <v>47</v>
      </c>
      <c r="O158" s="48"/>
      <c r="P158" s="245">
        <f>O158*H158</f>
        <v>0</v>
      </c>
      <c r="Q158" s="245">
        <v>0.0103</v>
      </c>
      <c r="R158" s="245">
        <f>Q158*H158</f>
        <v>0.0103</v>
      </c>
      <c r="S158" s="245">
        <v>0</v>
      </c>
      <c r="T158" s="246">
        <f>S158*H158</f>
        <v>0</v>
      </c>
      <c r="AR158" s="25" t="s">
        <v>284</v>
      </c>
      <c r="AT158" s="25" t="s">
        <v>186</v>
      </c>
      <c r="AU158" s="25" t="s">
        <v>85</v>
      </c>
      <c r="AY158" s="25" t="s">
        <v>184</v>
      </c>
      <c r="BE158" s="247">
        <f>IF(N158="základní",J158,0)</f>
        <v>0</v>
      </c>
      <c r="BF158" s="247">
        <f>IF(N158="snížená",J158,0)</f>
        <v>0</v>
      </c>
      <c r="BG158" s="247">
        <f>IF(N158="zákl. přenesená",J158,0)</f>
        <v>0</v>
      </c>
      <c r="BH158" s="247">
        <f>IF(N158="sníž. přenesená",J158,0)</f>
        <v>0</v>
      </c>
      <c r="BI158" s="247">
        <f>IF(N158="nulová",J158,0)</f>
        <v>0</v>
      </c>
      <c r="BJ158" s="25" t="s">
        <v>83</v>
      </c>
      <c r="BK158" s="247">
        <f>ROUND(I158*H158,2)</f>
        <v>0</v>
      </c>
      <c r="BL158" s="25" t="s">
        <v>284</v>
      </c>
      <c r="BM158" s="25" t="s">
        <v>4060</v>
      </c>
    </row>
    <row r="159" s="12" customFormat="1">
      <c r="B159" s="251"/>
      <c r="C159" s="252"/>
      <c r="D159" s="248" t="s">
        <v>195</v>
      </c>
      <c r="E159" s="253" t="s">
        <v>21</v>
      </c>
      <c r="F159" s="254" t="s">
        <v>4061</v>
      </c>
      <c r="G159" s="252"/>
      <c r="H159" s="255">
        <v>1</v>
      </c>
      <c r="I159" s="256"/>
      <c r="J159" s="252"/>
      <c r="K159" s="252"/>
      <c r="L159" s="257"/>
      <c r="M159" s="258"/>
      <c r="N159" s="259"/>
      <c r="O159" s="259"/>
      <c r="P159" s="259"/>
      <c r="Q159" s="259"/>
      <c r="R159" s="259"/>
      <c r="S159" s="259"/>
      <c r="T159" s="260"/>
      <c r="AT159" s="261" t="s">
        <v>195</v>
      </c>
      <c r="AU159" s="261" t="s">
        <v>85</v>
      </c>
      <c r="AV159" s="12" t="s">
        <v>85</v>
      </c>
      <c r="AW159" s="12" t="s">
        <v>39</v>
      </c>
      <c r="AX159" s="12" t="s">
        <v>83</v>
      </c>
      <c r="AY159" s="261" t="s">
        <v>184</v>
      </c>
    </row>
    <row r="160" s="1" customFormat="1" ht="16.5" customHeight="1">
      <c r="B160" s="47"/>
      <c r="C160" s="236" t="s">
        <v>322</v>
      </c>
      <c r="D160" s="236" t="s">
        <v>186</v>
      </c>
      <c r="E160" s="237" t="s">
        <v>4062</v>
      </c>
      <c r="F160" s="238" t="s">
        <v>4063</v>
      </c>
      <c r="G160" s="239" t="s">
        <v>370</v>
      </c>
      <c r="H160" s="240">
        <v>12</v>
      </c>
      <c r="I160" s="241"/>
      <c r="J160" s="242">
        <f>ROUND(I160*H160,2)</f>
        <v>0</v>
      </c>
      <c r="K160" s="238" t="s">
        <v>190</v>
      </c>
      <c r="L160" s="73"/>
      <c r="M160" s="243" t="s">
        <v>21</v>
      </c>
      <c r="N160" s="244" t="s">
        <v>47</v>
      </c>
      <c r="O160" s="48"/>
      <c r="P160" s="245">
        <f>O160*H160</f>
        <v>0</v>
      </c>
      <c r="Q160" s="245">
        <v>0.00189</v>
      </c>
      <c r="R160" s="245">
        <f>Q160*H160</f>
        <v>0.022679999999999999</v>
      </c>
      <c r="S160" s="245">
        <v>0</v>
      </c>
      <c r="T160" s="246">
        <f>S160*H160</f>
        <v>0</v>
      </c>
      <c r="AR160" s="25" t="s">
        <v>284</v>
      </c>
      <c r="AT160" s="25" t="s">
        <v>186</v>
      </c>
      <c r="AU160" s="25" t="s">
        <v>85</v>
      </c>
      <c r="AY160" s="25" t="s">
        <v>184</v>
      </c>
      <c r="BE160" s="247">
        <f>IF(N160="základní",J160,0)</f>
        <v>0</v>
      </c>
      <c r="BF160" s="247">
        <f>IF(N160="snížená",J160,0)</f>
        <v>0</v>
      </c>
      <c r="BG160" s="247">
        <f>IF(N160="zákl. přenesená",J160,0)</f>
        <v>0</v>
      </c>
      <c r="BH160" s="247">
        <f>IF(N160="sníž. přenesená",J160,0)</f>
        <v>0</v>
      </c>
      <c r="BI160" s="247">
        <f>IF(N160="nulová",J160,0)</f>
        <v>0</v>
      </c>
      <c r="BJ160" s="25" t="s">
        <v>83</v>
      </c>
      <c r="BK160" s="247">
        <f>ROUND(I160*H160,2)</f>
        <v>0</v>
      </c>
      <c r="BL160" s="25" t="s">
        <v>284</v>
      </c>
      <c r="BM160" s="25" t="s">
        <v>4064</v>
      </c>
    </row>
    <row r="161" s="1" customFormat="1">
      <c r="B161" s="47"/>
      <c r="C161" s="75"/>
      <c r="D161" s="248" t="s">
        <v>193</v>
      </c>
      <c r="E161" s="75"/>
      <c r="F161" s="249" t="s">
        <v>4065</v>
      </c>
      <c r="G161" s="75"/>
      <c r="H161" s="75"/>
      <c r="I161" s="204"/>
      <c r="J161" s="75"/>
      <c r="K161" s="75"/>
      <c r="L161" s="73"/>
      <c r="M161" s="250"/>
      <c r="N161" s="48"/>
      <c r="O161" s="48"/>
      <c r="P161" s="48"/>
      <c r="Q161" s="48"/>
      <c r="R161" s="48"/>
      <c r="S161" s="48"/>
      <c r="T161" s="96"/>
      <c r="AT161" s="25" t="s">
        <v>193</v>
      </c>
      <c r="AU161" s="25" t="s">
        <v>85</v>
      </c>
    </row>
    <row r="162" s="12" customFormat="1">
      <c r="B162" s="251"/>
      <c r="C162" s="252"/>
      <c r="D162" s="248" t="s">
        <v>195</v>
      </c>
      <c r="E162" s="253" t="s">
        <v>21</v>
      </c>
      <c r="F162" s="254" t="s">
        <v>4066</v>
      </c>
      <c r="G162" s="252"/>
      <c r="H162" s="255">
        <v>12</v>
      </c>
      <c r="I162" s="256"/>
      <c r="J162" s="252"/>
      <c r="K162" s="252"/>
      <c r="L162" s="257"/>
      <c r="M162" s="258"/>
      <c r="N162" s="259"/>
      <c r="O162" s="259"/>
      <c r="P162" s="259"/>
      <c r="Q162" s="259"/>
      <c r="R162" s="259"/>
      <c r="S162" s="259"/>
      <c r="T162" s="260"/>
      <c r="AT162" s="261" t="s">
        <v>195</v>
      </c>
      <c r="AU162" s="261" t="s">
        <v>85</v>
      </c>
      <c r="AV162" s="12" t="s">
        <v>85</v>
      </c>
      <c r="AW162" s="12" t="s">
        <v>39</v>
      </c>
      <c r="AX162" s="12" t="s">
        <v>83</v>
      </c>
      <c r="AY162" s="261" t="s">
        <v>184</v>
      </c>
    </row>
    <row r="163" s="1" customFormat="1" ht="16.5" customHeight="1">
      <c r="B163" s="47"/>
      <c r="C163" s="236" t="s">
        <v>329</v>
      </c>
      <c r="D163" s="236" t="s">
        <v>186</v>
      </c>
      <c r="E163" s="237" t="s">
        <v>4067</v>
      </c>
      <c r="F163" s="238" t="s">
        <v>4068</v>
      </c>
      <c r="G163" s="239" t="s">
        <v>370</v>
      </c>
      <c r="H163" s="240">
        <v>14</v>
      </c>
      <c r="I163" s="241"/>
      <c r="J163" s="242">
        <f>ROUND(I163*H163,2)</f>
        <v>0</v>
      </c>
      <c r="K163" s="238" t="s">
        <v>190</v>
      </c>
      <c r="L163" s="73"/>
      <c r="M163" s="243" t="s">
        <v>21</v>
      </c>
      <c r="N163" s="244" t="s">
        <v>47</v>
      </c>
      <c r="O163" s="48"/>
      <c r="P163" s="245">
        <f>O163*H163</f>
        <v>0</v>
      </c>
      <c r="Q163" s="245">
        <v>0.0012600000000000001</v>
      </c>
      <c r="R163" s="245">
        <f>Q163*H163</f>
        <v>0.017639999999999999</v>
      </c>
      <c r="S163" s="245">
        <v>0</v>
      </c>
      <c r="T163" s="246">
        <f>S163*H163</f>
        <v>0</v>
      </c>
      <c r="AR163" s="25" t="s">
        <v>284</v>
      </c>
      <c r="AT163" s="25" t="s">
        <v>186</v>
      </c>
      <c r="AU163" s="25" t="s">
        <v>85</v>
      </c>
      <c r="AY163" s="25" t="s">
        <v>184</v>
      </c>
      <c r="BE163" s="247">
        <f>IF(N163="základní",J163,0)</f>
        <v>0</v>
      </c>
      <c r="BF163" s="247">
        <f>IF(N163="snížená",J163,0)</f>
        <v>0</v>
      </c>
      <c r="BG163" s="247">
        <f>IF(N163="zákl. přenesená",J163,0)</f>
        <v>0</v>
      </c>
      <c r="BH163" s="247">
        <f>IF(N163="sníž. přenesená",J163,0)</f>
        <v>0</v>
      </c>
      <c r="BI163" s="247">
        <f>IF(N163="nulová",J163,0)</f>
        <v>0</v>
      </c>
      <c r="BJ163" s="25" t="s">
        <v>83</v>
      </c>
      <c r="BK163" s="247">
        <f>ROUND(I163*H163,2)</f>
        <v>0</v>
      </c>
      <c r="BL163" s="25" t="s">
        <v>284</v>
      </c>
      <c r="BM163" s="25" t="s">
        <v>4069</v>
      </c>
    </row>
    <row r="164" s="1" customFormat="1">
      <c r="B164" s="47"/>
      <c r="C164" s="75"/>
      <c r="D164" s="248" t="s">
        <v>193</v>
      </c>
      <c r="E164" s="75"/>
      <c r="F164" s="249" t="s">
        <v>4065</v>
      </c>
      <c r="G164" s="75"/>
      <c r="H164" s="75"/>
      <c r="I164" s="204"/>
      <c r="J164" s="75"/>
      <c r="K164" s="75"/>
      <c r="L164" s="73"/>
      <c r="M164" s="250"/>
      <c r="N164" s="48"/>
      <c r="O164" s="48"/>
      <c r="P164" s="48"/>
      <c r="Q164" s="48"/>
      <c r="R164" s="48"/>
      <c r="S164" s="48"/>
      <c r="T164" s="96"/>
      <c r="AT164" s="25" t="s">
        <v>193</v>
      </c>
      <c r="AU164" s="25" t="s">
        <v>85</v>
      </c>
    </row>
    <row r="165" s="12" customFormat="1">
      <c r="B165" s="251"/>
      <c r="C165" s="252"/>
      <c r="D165" s="248" t="s">
        <v>195</v>
      </c>
      <c r="E165" s="253" t="s">
        <v>21</v>
      </c>
      <c r="F165" s="254" t="s">
        <v>4070</v>
      </c>
      <c r="G165" s="252"/>
      <c r="H165" s="255">
        <v>14</v>
      </c>
      <c r="I165" s="256"/>
      <c r="J165" s="252"/>
      <c r="K165" s="252"/>
      <c r="L165" s="257"/>
      <c r="M165" s="258"/>
      <c r="N165" s="259"/>
      <c r="O165" s="259"/>
      <c r="P165" s="259"/>
      <c r="Q165" s="259"/>
      <c r="R165" s="259"/>
      <c r="S165" s="259"/>
      <c r="T165" s="260"/>
      <c r="AT165" s="261" t="s">
        <v>195</v>
      </c>
      <c r="AU165" s="261" t="s">
        <v>85</v>
      </c>
      <c r="AV165" s="12" t="s">
        <v>85</v>
      </c>
      <c r="AW165" s="12" t="s">
        <v>39</v>
      </c>
      <c r="AX165" s="12" t="s">
        <v>83</v>
      </c>
      <c r="AY165" s="261" t="s">
        <v>184</v>
      </c>
    </row>
    <row r="166" s="1" customFormat="1" ht="16.5" customHeight="1">
      <c r="B166" s="47"/>
      <c r="C166" s="236" t="s">
        <v>339</v>
      </c>
      <c r="D166" s="236" t="s">
        <v>186</v>
      </c>
      <c r="E166" s="237" t="s">
        <v>4071</v>
      </c>
      <c r="F166" s="238" t="s">
        <v>4072</v>
      </c>
      <c r="G166" s="239" t="s">
        <v>370</v>
      </c>
      <c r="H166" s="240">
        <v>26</v>
      </c>
      <c r="I166" s="241"/>
      <c r="J166" s="242">
        <f>ROUND(I166*H166,2)</f>
        <v>0</v>
      </c>
      <c r="K166" s="238" t="s">
        <v>190</v>
      </c>
      <c r="L166" s="73"/>
      <c r="M166" s="243" t="s">
        <v>21</v>
      </c>
      <c r="N166" s="244" t="s">
        <v>47</v>
      </c>
      <c r="O166" s="48"/>
      <c r="P166" s="245">
        <f>O166*H166</f>
        <v>0</v>
      </c>
      <c r="Q166" s="245">
        <v>0.0017700000000000001</v>
      </c>
      <c r="R166" s="245">
        <f>Q166*H166</f>
        <v>0.046020000000000005</v>
      </c>
      <c r="S166" s="245">
        <v>0</v>
      </c>
      <c r="T166" s="246">
        <f>S166*H166</f>
        <v>0</v>
      </c>
      <c r="AR166" s="25" t="s">
        <v>284</v>
      </c>
      <c r="AT166" s="25" t="s">
        <v>186</v>
      </c>
      <c r="AU166" s="25" t="s">
        <v>85</v>
      </c>
      <c r="AY166" s="25" t="s">
        <v>184</v>
      </c>
      <c r="BE166" s="247">
        <f>IF(N166="základní",J166,0)</f>
        <v>0</v>
      </c>
      <c r="BF166" s="247">
        <f>IF(N166="snížená",J166,0)</f>
        <v>0</v>
      </c>
      <c r="BG166" s="247">
        <f>IF(N166="zákl. přenesená",J166,0)</f>
        <v>0</v>
      </c>
      <c r="BH166" s="247">
        <f>IF(N166="sníž. přenesená",J166,0)</f>
        <v>0</v>
      </c>
      <c r="BI166" s="247">
        <f>IF(N166="nulová",J166,0)</f>
        <v>0</v>
      </c>
      <c r="BJ166" s="25" t="s">
        <v>83</v>
      </c>
      <c r="BK166" s="247">
        <f>ROUND(I166*H166,2)</f>
        <v>0</v>
      </c>
      <c r="BL166" s="25" t="s">
        <v>284</v>
      </c>
      <c r="BM166" s="25" t="s">
        <v>4073</v>
      </c>
    </row>
    <row r="167" s="1" customFormat="1">
      <c r="B167" s="47"/>
      <c r="C167" s="75"/>
      <c r="D167" s="248" t="s">
        <v>193</v>
      </c>
      <c r="E167" s="75"/>
      <c r="F167" s="249" t="s">
        <v>4065</v>
      </c>
      <c r="G167" s="75"/>
      <c r="H167" s="75"/>
      <c r="I167" s="204"/>
      <c r="J167" s="75"/>
      <c r="K167" s="75"/>
      <c r="L167" s="73"/>
      <c r="M167" s="250"/>
      <c r="N167" s="48"/>
      <c r="O167" s="48"/>
      <c r="P167" s="48"/>
      <c r="Q167" s="48"/>
      <c r="R167" s="48"/>
      <c r="S167" s="48"/>
      <c r="T167" s="96"/>
      <c r="AT167" s="25" t="s">
        <v>193</v>
      </c>
      <c r="AU167" s="25" t="s">
        <v>85</v>
      </c>
    </row>
    <row r="168" s="12" customFormat="1">
      <c r="B168" s="251"/>
      <c r="C168" s="252"/>
      <c r="D168" s="248" t="s">
        <v>195</v>
      </c>
      <c r="E168" s="253" t="s">
        <v>21</v>
      </c>
      <c r="F168" s="254" t="s">
        <v>4074</v>
      </c>
      <c r="G168" s="252"/>
      <c r="H168" s="255">
        <v>26</v>
      </c>
      <c r="I168" s="256"/>
      <c r="J168" s="252"/>
      <c r="K168" s="252"/>
      <c r="L168" s="257"/>
      <c r="M168" s="258"/>
      <c r="N168" s="259"/>
      <c r="O168" s="259"/>
      <c r="P168" s="259"/>
      <c r="Q168" s="259"/>
      <c r="R168" s="259"/>
      <c r="S168" s="259"/>
      <c r="T168" s="260"/>
      <c r="AT168" s="261" t="s">
        <v>195</v>
      </c>
      <c r="AU168" s="261" t="s">
        <v>85</v>
      </c>
      <c r="AV168" s="12" t="s">
        <v>85</v>
      </c>
      <c r="AW168" s="12" t="s">
        <v>39</v>
      </c>
      <c r="AX168" s="12" t="s">
        <v>83</v>
      </c>
      <c r="AY168" s="261" t="s">
        <v>184</v>
      </c>
    </row>
    <row r="169" s="1" customFormat="1" ht="16.5" customHeight="1">
      <c r="B169" s="47"/>
      <c r="C169" s="236" t="s">
        <v>345</v>
      </c>
      <c r="D169" s="236" t="s">
        <v>186</v>
      </c>
      <c r="E169" s="237" t="s">
        <v>4075</v>
      </c>
      <c r="F169" s="238" t="s">
        <v>4076</v>
      </c>
      <c r="G169" s="239" t="s">
        <v>370</v>
      </c>
      <c r="H169" s="240">
        <v>5</v>
      </c>
      <c r="I169" s="241"/>
      <c r="J169" s="242">
        <f>ROUND(I169*H169,2)</f>
        <v>0</v>
      </c>
      <c r="K169" s="238" t="s">
        <v>190</v>
      </c>
      <c r="L169" s="73"/>
      <c r="M169" s="243" t="s">
        <v>21</v>
      </c>
      <c r="N169" s="244" t="s">
        <v>47</v>
      </c>
      <c r="O169" s="48"/>
      <c r="P169" s="245">
        <f>O169*H169</f>
        <v>0</v>
      </c>
      <c r="Q169" s="245">
        <v>0.0027699999999999999</v>
      </c>
      <c r="R169" s="245">
        <f>Q169*H169</f>
        <v>0.01385</v>
      </c>
      <c r="S169" s="245">
        <v>0</v>
      </c>
      <c r="T169" s="246">
        <f>S169*H169</f>
        <v>0</v>
      </c>
      <c r="AR169" s="25" t="s">
        <v>284</v>
      </c>
      <c r="AT169" s="25" t="s">
        <v>186</v>
      </c>
      <c r="AU169" s="25" t="s">
        <v>85</v>
      </c>
      <c r="AY169" s="25" t="s">
        <v>184</v>
      </c>
      <c r="BE169" s="247">
        <f>IF(N169="základní",J169,0)</f>
        <v>0</v>
      </c>
      <c r="BF169" s="247">
        <f>IF(N169="snížená",J169,0)</f>
        <v>0</v>
      </c>
      <c r="BG169" s="247">
        <f>IF(N169="zákl. přenesená",J169,0)</f>
        <v>0</v>
      </c>
      <c r="BH169" s="247">
        <f>IF(N169="sníž. přenesená",J169,0)</f>
        <v>0</v>
      </c>
      <c r="BI169" s="247">
        <f>IF(N169="nulová",J169,0)</f>
        <v>0</v>
      </c>
      <c r="BJ169" s="25" t="s">
        <v>83</v>
      </c>
      <c r="BK169" s="247">
        <f>ROUND(I169*H169,2)</f>
        <v>0</v>
      </c>
      <c r="BL169" s="25" t="s">
        <v>284</v>
      </c>
      <c r="BM169" s="25" t="s">
        <v>4077</v>
      </c>
    </row>
    <row r="170" s="1" customFormat="1">
      <c r="B170" s="47"/>
      <c r="C170" s="75"/>
      <c r="D170" s="248" t="s">
        <v>193</v>
      </c>
      <c r="E170" s="75"/>
      <c r="F170" s="249" t="s">
        <v>4065</v>
      </c>
      <c r="G170" s="75"/>
      <c r="H170" s="75"/>
      <c r="I170" s="204"/>
      <c r="J170" s="75"/>
      <c r="K170" s="75"/>
      <c r="L170" s="73"/>
      <c r="M170" s="250"/>
      <c r="N170" s="48"/>
      <c r="O170" s="48"/>
      <c r="P170" s="48"/>
      <c r="Q170" s="48"/>
      <c r="R170" s="48"/>
      <c r="S170" s="48"/>
      <c r="T170" s="96"/>
      <c r="AT170" s="25" t="s">
        <v>193</v>
      </c>
      <c r="AU170" s="25" t="s">
        <v>85</v>
      </c>
    </row>
    <row r="171" s="12" customFormat="1">
      <c r="B171" s="251"/>
      <c r="C171" s="252"/>
      <c r="D171" s="248" t="s">
        <v>195</v>
      </c>
      <c r="E171" s="253" t="s">
        <v>21</v>
      </c>
      <c r="F171" s="254" t="s">
        <v>4078</v>
      </c>
      <c r="G171" s="252"/>
      <c r="H171" s="255">
        <v>5</v>
      </c>
      <c r="I171" s="256"/>
      <c r="J171" s="252"/>
      <c r="K171" s="252"/>
      <c r="L171" s="257"/>
      <c r="M171" s="258"/>
      <c r="N171" s="259"/>
      <c r="O171" s="259"/>
      <c r="P171" s="259"/>
      <c r="Q171" s="259"/>
      <c r="R171" s="259"/>
      <c r="S171" s="259"/>
      <c r="T171" s="260"/>
      <c r="AT171" s="261" t="s">
        <v>195</v>
      </c>
      <c r="AU171" s="261" t="s">
        <v>85</v>
      </c>
      <c r="AV171" s="12" t="s">
        <v>85</v>
      </c>
      <c r="AW171" s="12" t="s">
        <v>39</v>
      </c>
      <c r="AX171" s="12" t="s">
        <v>83</v>
      </c>
      <c r="AY171" s="261" t="s">
        <v>184</v>
      </c>
    </row>
    <row r="172" s="1" customFormat="1" ht="16.5" customHeight="1">
      <c r="B172" s="47"/>
      <c r="C172" s="236" t="s">
        <v>351</v>
      </c>
      <c r="D172" s="236" t="s">
        <v>186</v>
      </c>
      <c r="E172" s="237" t="s">
        <v>4079</v>
      </c>
      <c r="F172" s="238" t="s">
        <v>4080</v>
      </c>
      <c r="G172" s="239" t="s">
        <v>370</v>
      </c>
      <c r="H172" s="240">
        <v>34</v>
      </c>
      <c r="I172" s="241"/>
      <c r="J172" s="242">
        <f>ROUND(I172*H172,2)</f>
        <v>0</v>
      </c>
      <c r="K172" s="238" t="s">
        <v>190</v>
      </c>
      <c r="L172" s="73"/>
      <c r="M172" s="243" t="s">
        <v>21</v>
      </c>
      <c r="N172" s="244" t="s">
        <v>47</v>
      </c>
      <c r="O172" s="48"/>
      <c r="P172" s="245">
        <f>O172*H172</f>
        <v>0</v>
      </c>
      <c r="Q172" s="245">
        <v>0.0012099999999999999</v>
      </c>
      <c r="R172" s="245">
        <f>Q172*H172</f>
        <v>0.041139999999999996</v>
      </c>
      <c r="S172" s="245">
        <v>0</v>
      </c>
      <c r="T172" s="246">
        <f>S172*H172</f>
        <v>0</v>
      </c>
      <c r="AR172" s="25" t="s">
        <v>284</v>
      </c>
      <c r="AT172" s="25" t="s">
        <v>186</v>
      </c>
      <c r="AU172" s="25" t="s">
        <v>85</v>
      </c>
      <c r="AY172" s="25" t="s">
        <v>184</v>
      </c>
      <c r="BE172" s="247">
        <f>IF(N172="základní",J172,0)</f>
        <v>0</v>
      </c>
      <c r="BF172" s="247">
        <f>IF(N172="snížená",J172,0)</f>
        <v>0</v>
      </c>
      <c r="BG172" s="247">
        <f>IF(N172="zákl. přenesená",J172,0)</f>
        <v>0</v>
      </c>
      <c r="BH172" s="247">
        <f>IF(N172="sníž. přenesená",J172,0)</f>
        <v>0</v>
      </c>
      <c r="BI172" s="247">
        <f>IF(N172="nulová",J172,0)</f>
        <v>0</v>
      </c>
      <c r="BJ172" s="25" t="s">
        <v>83</v>
      </c>
      <c r="BK172" s="247">
        <f>ROUND(I172*H172,2)</f>
        <v>0</v>
      </c>
      <c r="BL172" s="25" t="s">
        <v>284</v>
      </c>
      <c r="BM172" s="25" t="s">
        <v>4081</v>
      </c>
    </row>
    <row r="173" s="1" customFormat="1">
      <c r="B173" s="47"/>
      <c r="C173" s="75"/>
      <c r="D173" s="248" t="s">
        <v>193</v>
      </c>
      <c r="E173" s="75"/>
      <c r="F173" s="249" t="s">
        <v>4065</v>
      </c>
      <c r="G173" s="75"/>
      <c r="H173" s="75"/>
      <c r="I173" s="204"/>
      <c r="J173" s="75"/>
      <c r="K173" s="75"/>
      <c r="L173" s="73"/>
      <c r="M173" s="250"/>
      <c r="N173" s="48"/>
      <c r="O173" s="48"/>
      <c r="P173" s="48"/>
      <c r="Q173" s="48"/>
      <c r="R173" s="48"/>
      <c r="S173" s="48"/>
      <c r="T173" s="96"/>
      <c r="AT173" s="25" t="s">
        <v>193</v>
      </c>
      <c r="AU173" s="25" t="s">
        <v>85</v>
      </c>
    </row>
    <row r="174" s="12" customFormat="1">
      <c r="B174" s="251"/>
      <c r="C174" s="252"/>
      <c r="D174" s="248" t="s">
        <v>195</v>
      </c>
      <c r="E174" s="253" t="s">
        <v>21</v>
      </c>
      <c r="F174" s="254" t="s">
        <v>4082</v>
      </c>
      <c r="G174" s="252"/>
      <c r="H174" s="255">
        <v>34</v>
      </c>
      <c r="I174" s="256"/>
      <c r="J174" s="252"/>
      <c r="K174" s="252"/>
      <c r="L174" s="257"/>
      <c r="M174" s="258"/>
      <c r="N174" s="259"/>
      <c r="O174" s="259"/>
      <c r="P174" s="259"/>
      <c r="Q174" s="259"/>
      <c r="R174" s="259"/>
      <c r="S174" s="259"/>
      <c r="T174" s="260"/>
      <c r="AT174" s="261" t="s">
        <v>195</v>
      </c>
      <c r="AU174" s="261" t="s">
        <v>85</v>
      </c>
      <c r="AV174" s="12" t="s">
        <v>85</v>
      </c>
      <c r="AW174" s="12" t="s">
        <v>39</v>
      </c>
      <c r="AX174" s="12" t="s">
        <v>83</v>
      </c>
      <c r="AY174" s="261" t="s">
        <v>184</v>
      </c>
    </row>
    <row r="175" s="1" customFormat="1" ht="16.5" customHeight="1">
      <c r="B175" s="47"/>
      <c r="C175" s="236" t="s">
        <v>356</v>
      </c>
      <c r="D175" s="236" t="s">
        <v>186</v>
      </c>
      <c r="E175" s="237" t="s">
        <v>4083</v>
      </c>
      <c r="F175" s="238" t="s">
        <v>4084</v>
      </c>
      <c r="G175" s="239" t="s">
        <v>370</v>
      </c>
      <c r="H175" s="240">
        <v>84</v>
      </c>
      <c r="I175" s="241"/>
      <c r="J175" s="242">
        <f>ROUND(I175*H175,2)</f>
        <v>0</v>
      </c>
      <c r="K175" s="238" t="s">
        <v>21</v>
      </c>
      <c r="L175" s="73"/>
      <c r="M175" s="243" t="s">
        <v>21</v>
      </c>
      <c r="N175" s="244" t="s">
        <v>47</v>
      </c>
      <c r="O175" s="48"/>
      <c r="P175" s="245">
        <f>O175*H175</f>
        <v>0</v>
      </c>
      <c r="Q175" s="245">
        <v>0.00029</v>
      </c>
      <c r="R175" s="245">
        <f>Q175*H175</f>
        <v>0.02436</v>
      </c>
      <c r="S175" s="245">
        <v>0</v>
      </c>
      <c r="T175" s="246">
        <f>S175*H175</f>
        <v>0</v>
      </c>
      <c r="AR175" s="25" t="s">
        <v>284</v>
      </c>
      <c r="AT175" s="25" t="s">
        <v>186</v>
      </c>
      <c r="AU175" s="25" t="s">
        <v>85</v>
      </c>
      <c r="AY175" s="25" t="s">
        <v>184</v>
      </c>
      <c r="BE175" s="247">
        <f>IF(N175="základní",J175,0)</f>
        <v>0</v>
      </c>
      <c r="BF175" s="247">
        <f>IF(N175="snížená",J175,0)</f>
        <v>0</v>
      </c>
      <c r="BG175" s="247">
        <f>IF(N175="zákl. přenesená",J175,0)</f>
        <v>0</v>
      </c>
      <c r="BH175" s="247">
        <f>IF(N175="sníž. přenesená",J175,0)</f>
        <v>0</v>
      </c>
      <c r="BI175" s="247">
        <f>IF(N175="nulová",J175,0)</f>
        <v>0</v>
      </c>
      <c r="BJ175" s="25" t="s">
        <v>83</v>
      </c>
      <c r="BK175" s="247">
        <f>ROUND(I175*H175,2)</f>
        <v>0</v>
      </c>
      <c r="BL175" s="25" t="s">
        <v>284</v>
      </c>
      <c r="BM175" s="25" t="s">
        <v>4085</v>
      </c>
    </row>
    <row r="176" s="12" customFormat="1">
      <c r="B176" s="251"/>
      <c r="C176" s="252"/>
      <c r="D176" s="248" t="s">
        <v>195</v>
      </c>
      <c r="E176" s="253" t="s">
        <v>21</v>
      </c>
      <c r="F176" s="254" t="s">
        <v>4086</v>
      </c>
      <c r="G176" s="252"/>
      <c r="H176" s="255">
        <v>84</v>
      </c>
      <c r="I176" s="256"/>
      <c r="J176" s="252"/>
      <c r="K176" s="252"/>
      <c r="L176" s="257"/>
      <c r="M176" s="258"/>
      <c r="N176" s="259"/>
      <c r="O176" s="259"/>
      <c r="P176" s="259"/>
      <c r="Q176" s="259"/>
      <c r="R176" s="259"/>
      <c r="S176" s="259"/>
      <c r="T176" s="260"/>
      <c r="AT176" s="261" t="s">
        <v>195</v>
      </c>
      <c r="AU176" s="261" t="s">
        <v>85</v>
      </c>
      <c r="AV176" s="12" t="s">
        <v>85</v>
      </c>
      <c r="AW176" s="12" t="s">
        <v>39</v>
      </c>
      <c r="AX176" s="12" t="s">
        <v>83</v>
      </c>
      <c r="AY176" s="261" t="s">
        <v>184</v>
      </c>
    </row>
    <row r="177" s="1" customFormat="1" ht="16.5" customHeight="1">
      <c r="B177" s="47"/>
      <c r="C177" s="236" t="s">
        <v>362</v>
      </c>
      <c r="D177" s="236" t="s">
        <v>186</v>
      </c>
      <c r="E177" s="237" t="s">
        <v>4087</v>
      </c>
      <c r="F177" s="238" t="s">
        <v>4088</v>
      </c>
      <c r="G177" s="239" t="s">
        <v>370</v>
      </c>
      <c r="H177" s="240">
        <v>20</v>
      </c>
      <c r="I177" s="241"/>
      <c r="J177" s="242">
        <f>ROUND(I177*H177,2)</f>
        <v>0</v>
      </c>
      <c r="K177" s="238" t="s">
        <v>190</v>
      </c>
      <c r="L177" s="73"/>
      <c r="M177" s="243" t="s">
        <v>21</v>
      </c>
      <c r="N177" s="244" t="s">
        <v>47</v>
      </c>
      <c r="O177" s="48"/>
      <c r="P177" s="245">
        <f>O177*H177</f>
        <v>0</v>
      </c>
      <c r="Q177" s="245">
        <v>0.00035</v>
      </c>
      <c r="R177" s="245">
        <f>Q177*H177</f>
        <v>0.0070000000000000001</v>
      </c>
      <c r="S177" s="245">
        <v>0</v>
      </c>
      <c r="T177" s="246">
        <f>S177*H177</f>
        <v>0</v>
      </c>
      <c r="AR177" s="25" t="s">
        <v>284</v>
      </c>
      <c r="AT177" s="25" t="s">
        <v>186</v>
      </c>
      <c r="AU177" s="25" t="s">
        <v>85</v>
      </c>
      <c r="AY177" s="25" t="s">
        <v>184</v>
      </c>
      <c r="BE177" s="247">
        <f>IF(N177="základní",J177,0)</f>
        <v>0</v>
      </c>
      <c r="BF177" s="247">
        <f>IF(N177="snížená",J177,0)</f>
        <v>0</v>
      </c>
      <c r="BG177" s="247">
        <f>IF(N177="zákl. přenesená",J177,0)</f>
        <v>0</v>
      </c>
      <c r="BH177" s="247">
        <f>IF(N177="sníž. přenesená",J177,0)</f>
        <v>0</v>
      </c>
      <c r="BI177" s="247">
        <f>IF(N177="nulová",J177,0)</f>
        <v>0</v>
      </c>
      <c r="BJ177" s="25" t="s">
        <v>83</v>
      </c>
      <c r="BK177" s="247">
        <f>ROUND(I177*H177,2)</f>
        <v>0</v>
      </c>
      <c r="BL177" s="25" t="s">
        <v>284</v>
      </c>
      <c r="BM177" s="25" t="s">
        <v>4089</v>
      </c>
    </row>
    <row r="178" s="1" customFormat="1">
      <c r="B178" s="47"/>
      <c r="C178" s="75"/>
      <c r="D178" s="248" t="s">
        <v>193</v>
      </c>
      <c r="E178" s="75"/>
      <c r="F178" s="249" t="s">
        <v>4065</v>
      </c>
      <c r="G178" s="75"/>
      <c r="H178" s="75"/>
      <c r="I178" s="204"/>
      <c r="J178" s="75"/>
      <c r="K178" s="75"/>
      <c r="L178" s="73"/>
      <c r="M178" s="250"/>
      <c r="N178" s="48"/>
      <c r="O178" s="48"/>
      <c r="P178" s="48"/>
      <c r="Q178" s="48"/>
      <c r="R178" s="48"/>
      <c r="S178" s="48"/>
      <c r="T178" s="96"/>
      <c r="AT178" s="25" t="s">
        <v>193</v>
      </c>
      <c r="AU178" s="25" t="s">
        <v>85</v>
      </c>
    </row>
    <row r="179" s="12" customFormat="1">
      <c r="B179" s="251"/>
      <c r="C179" s="252"/>
      <c r="D179" s="248" t="s">
        <v>195</v>
      </c>
      <c r="E179" s="253" t="s">
        <v>21</v>
      </c>
      <c r="F179" s="254" t="s">
        <v>4090</v>
      </c>
      <c r="G179" s="252"/>
      <c r="H179" s="255">
        <v>20</v>
      </c>
      <c r="I179" s="256"/>
      <c r="J179" s="252"/>
      <c r="K179" s="252"/>
      <c r="L179" s="257"/>
      <c r="M179" s="258"/>
      <c r="N179" s="259"/>
      <c r="O179" s="259"/>
      <c r="P179" s="259"/>
      <c r="Q179" s="259"/>
      <c r="R179" s="259"/>
      <c r="S179" s="259"/>
      <c r="T179" s="260"/>
      <c r="AT179" s="261" t="s">
        <v>195</v>
      </c>
      <c r="AU179" s="261" t="s">
        <v>85</v>
      </c>
      <c r="AV179" s="12" t="s">
        <v>85</v>
      </c>
      <c r="AW179" s="12" t="s">
        <v>39</v>
      </c>
      <c r="AX179" s="12" t="s">
        <v>83</v>
      </c>
      <c r="AY179" s="261" t="s">
        <v>184</v>
      </c>
    </row>
    <row r="180" s="1" customFormat="1" ht="16.5" customHeight="1">
      <c r="B180" s="47"/>
      <c r="C180" s="236" t="s">
        <v>367</v>
      </c>
      <c r="D180" s="236" t="s">
        <v>186</v>
      </c>
      <c r="E180" s="237" t="s">
        <v>4091</v>
      </c>
      <c r="F180" s="238" t="s">
        <v>4092</v>
      </c>
      <c r="G180" s="239" t="s">
        <v>370</v>
      </c>
      <c r="H180" s="240">
        <v>10</v>
      </c>
      <c r="I180" s="241"/>
      <c r="J180" s="242">
        <f>ROUND(I180*H180,2)</f>
        <v>0</v>
      </c>
      <c r="K180" s="238" t="s">
        <v>190</v>
      </c>
      <c r="L180" s="73"/>
      <c r="M180" s="243" t="s">
        <v>21</v>
      </c>
      <c r="N180" s="244" t="s">
        <v>47</v>
      </c>
      <c r="O180" s="48"/>
      <c r="P180" s="245">
        <f>O180*H180</f>
        <v>0</v>
      </c>
      <c r="Q180" s="245">
        <v>0.00056999999999999998</v>
      </c>
      <c r="R180" s="245">
        <f>Q180*H180</f>
        <v>0.0057000000000000002</v>
      </c>
      <c r="S180" s="245">
        <v>0</v>
      </c>
      <c r="T180" s="246">
        <f>S180*H180</f>
        <v>0</v>
      </c>
      <c r="AR180" s="25" t="s">
        <v>284</v>
      </c>
      <c r="AT180" s="25" t="s">
        <v>186</v>
      </c>
      <c r="AU180" s="25" t="s">
        <v>85</v>
      </c>
      <c r="AY180" s="25" t="s">
        <v>184</v>
      </c>
      <c r="BE180" s="247">
        <f>IF(N180="základní",J180,0)</f>
        <v>0</v>
      </c>
      <c r="BF180" s="247">
        <f>IF(N180="snížená",J180,0)</f>
        <v>0</v>
      </c>
      <c r="BG180" s="247">
        <f>IF(N180="zákl. přenesená",J180,0)</f>
        <v>0</v>
      </c>
      <c r="BH180" s="247">
        <f>IF(N180="sníž. přenesená",J180,0)</f>
        <v>0</v>
      </c>
      <c r="BI180" s="247">
        <f>IF(N180="nulová",J180,0)</f>
        <v>0</v>
      </c>
      <c r="BJ180" s="25" t="s">
        <v>83</v>
      </c>
      <c r="BK180" s="247">
        <f>ROUND(I180*H180,2)</f>
        <v>0</v>
      </c>
      <c r="BL180" s="25" t="s">
        <v>284</v>
      </c>
      <c r="BM180" s="25" t="s">
        <v>4093</v>
      </c>
    </row>
    <row r="181" s="1" customFormat="1">
      <c r="B181" s="47"/>
      <c r="C181" s="75"/>
      <c r="D181" s="248" t="s">
        <v>193</v>
      </c>
      <c r="E181" s="75"/>
      <c r="F181" s="249" t="s">
        <v>4065</v>
      </c>
      <c r="G181" s="75"/>
      <c r="H181" s="75"/>
      <c r="I181" s="204"/>
      <c r="J181" s="75"/>
      <c r="K181" s="75"/>
      <c r="L181" s="73"/>
      <c r="M181" s="250"/>
      <c r="N181" s="48"/>
      <c r="O181" s="48"/>
      <c r="P181" s="48"/>
      <c r="Q181" s="48"/>
      <c r="R181" s="48"/>
      <c r="S181" s="48"/>
      <c r="T181" s="96"/>
      <c r="AT181" s="25" t="s">
        <v>193</v>
      </c>
      <c r="AU181" s="25" t="s">
        <v>85</v>
      </c>
    </row>
    <row r="182" s="12" customFormat="1">
      <c r="B182" s="251"/>
      <c r="C182" s="252"/>
      <c r="D182" s="248" t="s">
        <v>195</v>
      </c>
      <c r="E182" s="253" t="s">
        <v>21</v>
      </c>
      <c r="F182" s="254" t="s">
        <v>4094</v>
      </c>
      <c r="G182" s="252"/>
      <c r="H182" s="255">
        <v>10</v>
      </c>
      <c r="I182" s="256"/>
      <c r="J182" s="252"/>
      <c r="K182" s="252"/>
      <c r="L182" s="257"/>
      <c r="M182" s="258"/>
      <c r="N182" s="259"/>
      <c r="O182" s="259"/>
      <c r="P182" s="259"/>
      <c r="Q182" s="259"/>
      <c r="R182" s="259"/>
      <c r="S182" s="259"/>
      <c r="T182" s="260"/>
      <c r="AT182" s="261" t="s">
        <v>195</v>
      </c>
      <c r="AU182" s="261" t="s">
        <v>85</v>
      </c>
      <c r="AV182" s="12" t="s">
        <v>85</v>
      </c>
      <c r="AW182" s="12" t="s">
        <v>39</v>
      </c>
      <c r="AX182" s="12" t="s">
        <v>83</v>
      </c>
      <c r="AY182" s="261" t="s">
        <v>184</v>
      </c>
    </row>
    <row r="183" s="1" customFormat="1" ht="16.5" customHeight="1">
      <c r="B183" s="47"/>
      <c r="C183" s="236" t="s">
        <v>374</v>
      </c>
      <c r="D183" s="236" t="s">
        <v>186</v>
      </c>
      <c r="E183" s="237" t="s">
        <v>4095</v>
      </c>
      <c r="F183" s="238" t="s">
        <v>4096</v>
      </c>
      <c r="G183" s="239" t="s">
        <v>370</v>
      </c>
      <c r="H183" s="240">
        <v>6</v>
      </c>
      <c r="I183" s="241"/>
      <c r="J183" s="242">
        <f>ROUND(I183*H183,2)</f>
        <v>0</v>
      </c>
      <c r="K183" s="238" t="s">
        <v>190</v>
      </c>
      <c r="L183" s="73"/>
      <c r="M183" s="243" t="s">
        <v>21</v>
      </c>
      <c r="N183" s="244" t="s">
        <v>47</v>
      </c>
      <c r="O183" s="48"/>
      <c r="P183" s="245">
        <f>O183*H183</f>
        <v>0</v>
      </c>
      <c r="Q183" s="245">
        <v>0.00114</v>
      </c>
      <c r="R183" s="245">
        <f>Q183*H183</f>
        <v>0.0068399999999999997</v>
      </c>
      <c r="S183" s="245">
        <v>0</v>
      </c>
      <c r="T183" s="246">
        <f>S183*H183</f>
        <v>0</v>
      </c>
      <c r="AR183" s="25" t="s">
        <v>284</v>
      </c>
      <c r="AT183" s="25" t="s">
        <v>186</v>
      </c>
      <c r="AU183" s="25" t="s">
        <v>85</v>
      </c>
      <c r="AY183" s="25" t="s">
        <v>184</v>
      </c>
      <c r="BE183" s="247">
        <f>IF(N183="základní",J183,0)</f>
        <v>0</v>
      </c>
      <c r="BF183" s="247">
        <f>IF(N183="snížená",J183,0)</f>
        <v>0</v>
      </c>
      <c r="BG183" s="247">
        <f>IF(N183="zákl. přenesená",J183,0)</f>
        <v>0</v>
      </c>
      <c r="BH183" s="247">
        <f>IF(N183="sníž. přenesená",J183,0)</f>
        <v>0</v>
      </c>
      <c r="BI183" s="247">
        <f>IF(N183="nulová",J183,0)</f>
        <v>0</v>
      </c>
      <c r="BJ183" s="25" t="s">
        <v>83</v>
      </c>
      <c r="BK183" s="247">
        <f>ROUND(I183*H183,2)</f>
        <v>0</v>
      </c>
      <c r="BL183" s="25" t="s">
        <v>284</v>
      </c>
      <c r="BM183" s="25" t="s">
        <v>4097</v>
      </c>
    </row>
    <row r="184" s="1" customFormat="1">
      <c r="B184" s="47"/>
      <c r="C184" s="75"/>
      <c r="D184" s="248" t="s">
        <v>193</v>
      </c>
      <c r="E184" s="75"/>
      <c r="F184" s="249" t="s">
        <v>4065</v>
      </c>
      <c r="G184" s="75"/>
      <c r="H184" s="75"/>
      <c r="I184" s="204"/>
      <c r="J184" s="75"/>
      <c r="K184" s="75"/>
      <c r="L184" s="73"/>
      <c r="M184" s="250"/>
      <c r="N184" s="48"/>
      <c r="O184" s="48"/>
      <c r="P184" s="48"/>
      <c r="Q184" s="48"/>
      <c r="R184" s="48"/>
      <c r="S184" s="48"/>
      <c r="T184" s="96"/>
      <c r="AT184" s="25" t="s">
        <v>193</v>
      </c>
      <c r="AU184" s="25" t="s">
        <v>85</v>
      </c>
    </row>
    <row r="185" s="12" customFormat="1">
      <c r="B185" s="251"/>
      <c r="C185" s="252"/>
      <c r="D185" s="248" t="s">
        <v>195</v>
      </c>
      <c r="E185" s="253" t="s">
        <v>21</v>
      </c>
      <c r="F185" s="254" t="s">
        <v>4098</v>
      </c>
      <c r="G185" s="252"/>
      <c r="H185" s="255">
        <v>6</v>
      </c>
      <c r="I185" s="256"/>
      <c r="J185" s="252"/>
      <c r="K185" s="252"/>
      <c r="L185" s="257"/>
      <c r="M185" s="258"/>
      <c r="N185" s="259"/>
      <c r="O185" s="259"/>
      <c r="P185" s="259"/>
      <c r="Q185" s="259"/>
      <c r="R185" s="259"/>
      <c r="S185" s="259"/>
      <c r="T185" s="260"/>
      <c r="AT185" s="261" t="s">
        <v>195</v>
      </c>
      <c r="AU185" s="261" t="s">
        <v>85</v>
      </c>
      <c r="AV185" s="12" t="s">
        <v>85</v>
      </c>
      <c r="AW185" s="12" t="s">
        <v>39</v>
      </c>
      <c r="AX185" s="12" t="s">
        <v>83</v>
      </c>
      <c r="AY185" s="261" t="s">
        <v>184</v>
      </c>
    </row>
    <row r="186" s="1" customFormat="1" ht="25.5" customHeight="1">
      <c r="B186" s="47"/>
      <c r="C186" s="236" t="s">
        <v>381</v>
      </c>
      <c r="D186" s="236" t="s">
        <v>186</v>
      </c>
      <c r="E186" s="237" t="s">
        <v>4099</v>
      </c>
      <c r="F186" s="238" t="s">
        <v>4100</v>
      </c>
      <c r="G186" s="239" t="s">
        <v>189</v>
      </c>
      <c r="H186" s="240">
        <v>1</v>
      </c>
      <c r="I186" s="241"/>
      <c r="J186" s="242">
        <f>ROUND(I186*H186,2)</f>
        <v>0</v>
      </c>
      <c r="K186" s="238" t="s">
        <v>21</v>
      </c>
      <c r="L186" s="73"/>
      <c r="M186" s="243" t="s">
        <v>21</v>
      </c>
      <c r="N186" s="244" t="s">
        <v>47</v>
      </c>
      <c r="O186" s="48"/>
      <c r="P186" s="245">
        <f>O186*H186</f>
        <v>0</v>
      </c>
      <c r="Q186" s="245">
        <v>0.001</v>
      </c>
      <c r="R186" s="245">
        <f>Q186*H186</f>
        <v>0.001</v>
      </c>
      <c r="S186" s="245">
        <v>0</v>
      </c>
      <c r="T186" s="246">
        <f>S186*H186</f>
        <v>0</v>
      </c>
      <c r="AR186" s="25" t="s">
        <v>284</v>
      </c>
      <c r="AT186" s="25" t="s">
        <v>186</v>
      </c>
      <c r="AU186" s="25" t="s">
        <v>85</v>
      </c>
      <c r="AY186" s="25" t="s">
        <v>184</v>
      </c>
      <c r="BE186" s="247">
        <f>IF(N186="základní",J186,0)</f>
        <v>0</v>
      </c>
      <c r="BF186" s="247">
        <f>IF(N186="snížená",J186,0)</f>
        <v>0</v>
      </c>
      <c r="BG186" s="247">
        <f>IF(N186="zákl. přenesená",J186,0)</f>
        <v>0</v>
      </c>
      <c r="BH186" s="247">
        <f>IF(N186="sníž. přenesená",J186,0)</f>
        <v>0</v>
      </c>
      <c r="BI186" s="247">
        <f>IF(N186="nulová",J186,0)</f>
        <v>0</v>
      </c>
      <c r="BJ186" s="25" t="s">
        <v>83</v>
      </c>
      <c r="BK186" s="247">
        <f>ROUND(I186*H186,2)</f>
        <v>0</v>
      </c>
      <c r="BL186" s="25" t="s">
        <v>284</v>
      </c>
      <c r="BM186" s="25" t="s">
        <v>4101</v>
      </c>
    </row>
    <row r="187" s="12" customFormat="1">
      <c r="B187" s="251"/>
      <c r="C187" s="252"/>
      <c r="D187" s="248" t="s">
        <v>195</v>
      </c>
      <c r="E187" s="253" t="s">
        <v>21</v>
      </c>
      <c r="F187" s="254" t="s">
        <v>4061</v>
      </c>
      <c r="G187" s="252"/>
      <c r="H187" s="255">
        <v>1</v>
      </c>
      <c r="I187" s="256"/>
      <c r="J187" s="252"/>
      <c r="K187" s="252"/>
      <c r="L187" s="257"/>
      <c r="M187" s="258"/>
      <c r="N187" s="259"/>
      <c r="O187" s="259"/>
      <c r="P187" s="259"/>
      <c r="Q187" s="259"/>
      <c r="R187" s="259"/>
      <c r="S187" s="259"/>
      <c r="T187" s="260"/>
      <c r="AT187" s="261" t="s">
        <v>195</v>
      </c>
      <c r="AU187" s="261" t="s">
        <v>85</v>
      </c>
      <c r="AV187" s="12" t="s">
        <v>85</v>
      </c>
      <c r="AW187" s="12" t="s">
        <v>39</v>
      </c>
      <c r="AX187" s="12" t="s">
        <v>83</v>
      </c>
      <c r="AY187" s="261" t="s">
        <v>184</v>
      </c>
    </row>
    <row r="188" s="1" customFormat="1" ht="25.5" customHeight="1">
      <c r="B188" s="47"/>
      <c r="C188" s="236" t="s">
        <v>386</v>
      </c>
      <c r="D188" s="236" t="s">
        <v>186</v>
      </c>
      <c r="E188" s="237" t="s">
        <v>4102</v>
      </c>
      <c r="F188" s="238" t="s">
        <v>4103</v>
      </c>
      <c r="G188" s="239" t="s">
        <v>189</v>
      </c>
      <c r="H188" s="240">
        <v>1</v>
      </c>
      <c r="I188" s="241"/>
      <c r="J188" s="242">
        <f>ROUND(I188*H188,2)</f>
        <v>0</v>
      </c>
      <c r="K188" s="238" t="s">
        <v>21</v>
      </c>
      <c r="L188" s="73"/>
      <c r="M188" s="243" t="s">
        <v>21</v>
      </c>
      <c r="N188" s="244" t="s">
        <v>47</v>
      </c>
      <c r="O188" s="48"/>
      <c r="P188" s="245">
        <f>O188*H188</f>
        <v>0</v>
      </c>
      <c r="Q188" s="245">
        <v>0.001</v>
      </c>
      <c r="R188" s="245">
        <f>Q188*H188</f>
        <v>0.001</v>
      </c>
      <c r="S188" s="245">
        <v>0</v>
      </c>
      <c r="T188" s="246">
        <f>S188*H188</f>
        <v>0</v>
      </c>
      <c r="AR188" s="25" t="s">
        <v>284</v>
      </c>
      <c r="AT188" s="25" t="s">
        <v>186</v>
      </c>
      <c r="AU188" s="25" t="s">
        <v>85</v>
      </c>
      <c r="AY188" s="25" t="s">
        <v>184</v>
      </c>
      <c r="BE188" s="247">
        <f>IF(N188="základní",J188,0)</f>
        <v>0</v>
      </c>
      <c r="BF188" s="247">
        <f>IF(N188="snížená",J188,0)</f>
        <v>0</v>
      </c>
      <c r="BG188" s="247">
        <f>IF(N188="zákl. přenesená",J188,0)</f>
        <v>0</v>
      </c>
      <c r="BH188" s="247">
        <f>IF(N188="sníž. přenesená",J188,0)</f>
        <v>0</v>
      </c>
      <c r="BI188" s="247">
        <f>IF(N188="nulová",J188,0)</f>
        <v>0</v>
      </c>
      <c r="BJ188" s="25" t="s">
        <v>83</v>
      </c>
      <c r="BK188" s="247">
        <f>ROUND(I188*H188,2)</f>
        <v>0</v>
      </c>
      <c r="BL188" s="25" t="s">
        <v>284</v>
      </c>
      <c r="BM188" s="25" t="s">
        <v>4104</v>
      </c>
    </row>
    <row r="189" s="12" customFormat="1">
      <c r="B189" s="251"/>
      <c r="C189" s="252"/>
      <c r="D189" s="248" t="s">
        <v>195</v>
      </c>
      <c r="E189" s="253" t="s">
        <v>21</v>
      </c>
      <c r="F189" s="254" t="s">
        <v>4061</v>
      </c>
      <c r="G189" s="252"/>
      <c r="H189" s="255">
        <v>1</v>
      </c>
      <c r="I189" s="256"/>
      <c r="J189" s="252"/>
      <c r="K189" s="252"/>
      <c r="L189" s="257"/>
      <c r="M189" s="258"/>
      <c r="N189" s="259"/>
      <c r="O189" s="259"/>
      <c r="P189" s="259"/>
      <c r="Q189" s="259"/>
      <c r="R189" s="259"/>
      <c r="S189" s="259"/>
      <c r="T189" s="260"/>
      <c r="AT189" s="261" t="s">
        <v>195</v>
      </c>
      <c r="AU189" s="261" t="s">
        <v>85</v>
      </c>
      <c r="AV189" s="12" t="s">
        <v>85</v>
      </c>
      <c r="AW189" s="12" t="s">
        <v>39</v>
      </c>
      <c r="AX189" s="12" t="s">
        <v>83</v>
      </c>
      <c r="AY189" s="261" t="s">
        <v>184</v>
      </c>
    </row>
    <row r="190" s="1" customFormat="1" ht="16.5" customHeight="1">
      <c r="B190" s="47"/>
      <c r="C190" s="236" t="s">
        <v>391</v>
      </c>
      <c r="D190" s="236" t="s">
        <v>186</v>
      </c>
      <c r="E190" s="237" t="s">
        <v>4105</v>
      </c>
      <c r="F190" s="238" t="s">
        <v>4106</v>
      </c>
      <c r="G190" s="239" t="s">
        <v>370</v>
      </c>
      <c r="H190" s="240">
        <v>31</v>
      </c>
      <c r="I190" s="241"/>
      <c r="J190" s="242">
        <f>ROUND(I190*H190,2)</f>
        <v>0</v>
      </c>
      <c r="K190" s="238" t="s">
        <v>21</v>
      </c>
      <c r="L190" s="73"/>
      <c r="M190" s="243" t="s">
        <v>21</v>
      </c>
      <c r="N190" s="244" t="s">
        <v>47</v>
      </c>
      <c r="O190" s="48"/>
      <c r="P190" s="245">
        <f>O190*H190</f>
        <v>0</v>
      </c>
      <c r="Q190" s="245">
        <v>0.00019000000000000001</v>
      </c>
      <c r="R190" s="245">
        <f>Q190*H190</f>
        <v>0.0058900000000000003</v>
      </c>
      <c r="S190" s="245">
        <v>0</v>
      </c>
      <c r="T190" s="246">
        <f>S190*H190</f>
        <v>0</v>
      </c>
      <c r="AR190" s="25" t="s">
        <v>284</v>
      </c>
      <c r="AT190" s="25" t="s">
        <v>186</v>
      </c>
      <c r="AU190" s="25" t="s">
        <v>85</v>
      </c>
      <c r="AY190" s="25" t="s">
        <v>184</v>
      </c>
      <c r="BE190" s="247">
        <f>IF(N190="základní",J190,0)</f>
        <v>0</v>
      </c>
      <c r="BF190" s="247">
        <f>IF(N190="snížená",J190,0)</f>
        <v>0</v>
      </c>
      <c r="BG190" s="247">
        <f>IF(N190="zákl. přenesená",J190,0)</f>
        <v>0</v>
      </c>
      <c r="BH190" s="247">
        <f>IF(N190="sníž. přenesená",J190,0)</f>
        <v>0</v>
      </c>
      <c r="BI190" s="247">
        <f>IF(N190="nulová",J190,0)</f>
        <v>0</v>
      </c>
      <c r="BJ190" s="25" t="s">
        <v>83</v>
      </c>
      <c r="BK190" s="247">
        <f>ROUND(I190*H190,2)</f>
        <v>0</v>
      </c>
      <c r="BL190" s="25" t="s">
        <v>284</v>
      </c>
      <c r="BM190" s="25" t="s">
        <v>4107</v>
      </c>
    </row>
    <row r="191" s="12" customFormat="1">
      <c r="B191" s="251"/>
      <c r="C191" s="252"/>
      <c r="D191" s="248" t="s">
        <v>195</v>
      </c>
      <c r="E191" s="253" t="s">
        <v>21</v>
      </c>
      <c r="F191" s="254" t="s">
        <v>4108</v>
      </c>
      <c r="G191" s="252"/>
      <c r="H191" s="255">
        <v>31</v>
      </c>
      <c r="I191" s="256"/>
      <c r="J191" s="252"/>
      <c r="K191" s="252"/>
      <c r="L191" s="257"/>
      <c r="M191" s="258"/>
      <c r="N191" s="259"/>
      <c r="O191" s="259"/>
      <c r="P191" s="259"/>
      <c r="Q191" s="259"/>
      <c r="R191" s="259"/>
      <c r="S191" s="259"/>
      <c r="T191" s="260"/>
      <c r="AT191" s="261" t="s">
        <v>195</v>
      </c>
      <c r="AU191" s="261" t="s">
        <v>85</v>
      </c>
      <c r="AV191" s="12" t="s">
        <v>85</v>
      </c>
      <c r="AW191" s="12" t="s">
        <v>39</v>
      </c>
      <c r="AX191" s="12" t="s">
        <v>83</v>
      </c>
      <c r="AY191" s="261" t="s">
        <v>184</v>
      </c>
    </row>
    <row r="192" s="1" customFormat="1" ht="25.5" customHeight="1">
      <c r="B192" s="47"/>
      <c r="C192" s="236" t="s">
        <v>397</v>
      </c>
      <c r="D192" s="236" t="s">
        <v>186</v>
      </c>
      <c r="E192" s="237" t="s">
        <v>4109</v>
      </c>
      <c r="F192" s="238" t="s">
        <v>4110</v>
      </c>
      <c r="G192" s="239" t="s">
        <v>189</v>
      </c>
      <c r="H192" s="240">
        <v>12</v>
      </c>
      <c r="I192" s="241"/>
      <c r="J192" s="242">
        <f>ROUND(I192*H192,2)</f>
        <v>0</v>
      </c>
      <c r="K192" s="238" t="s">
        <v>190</v>
      </c>
      <c r="L192" s="73"/>
      <c r="M192" s="243" t="s">
        <v>21</v>
      </c>
      <c r="N192" s="244" t="s">
        <v>47</v>
      </c>
      <c r="O192" s="48"/>
      <c r="P192" s="245">
        <f>O192*H192</f>
        <v>0</v>
      </c>
      <c r="Q192" s="245">
        <v>0</v>
      </c>
      <c r="R192" s="245">
        <f>Q192*H192</f>
        <v>0</v>
      </c>
      <c r="S192" s="245">
        <v>0</v>
      </c>
      <c r="T192" s="246">
        <f>S192*H192</f>
        <v>0</v>
      </c>
      <c r="AR192" s="25" t="s">
        <v>284</v>
      </c>
      <c r="AT192" s="25" t="s">
        <v>186</v>
      </c>
      <c r="AU192" s="25" t="s">
        <v>85</v>
      </c>
      <c r="AY192" s="25" t="s">
        <v>184</v>
      </c>
      <c r="BE192" s="247">
        <f>IF(N192="základní",J192,0)</f>
        <v>0</v>
      </c>
      <c r="BF192" s="247">
        <f>IF(N192="snížená",J192,0)</f>
        <v>0</v>
      </c>
      <c r="BG192" s="247">
        <f>IF(N192="zákl. přenesená",J192,0)</f>
        <v>0</v>
      </c>
      <c r="BH192" s="247">
        <f>IF(N192="sníž. přenesená",J192,0)</f>
        <v>0</v>
      </c>
      <c r="BI192" s="247">
        <f>IF(N192="nulová",J192,0)</f>
        <v>0</v>
      </c>
      <c r="BJ192" s="25" t="s">
        <v>83</v>
      </c>
      <c r="BK192" s="247">
        <f>ROUND(I192*H192,2)</f>
        <v>0</v>
      </c>
      <c r="BL192" s="25" t="s">
        <v>284</v>
      </c>
      <c r="BM192" s="25" t="s">
        <v>4111</v>
      </c>
    </row>
    <row r="193" s="1" customFormat="1">
      <c r="B193" s="47"/>
      <c r="C193" s="75"/>
      <c r="D193" s="248" t="s">
        <v>193</v>
      </c>
      <c r="E193" s="75"/>
      <c r="F193" s="249" t="s">
        <v>4112</v>
      </c>
      <c r="G193" s="75"/>
      <c r="H193" s="75"/>
      <c r="I193" s="204"/>
      <c r="J193" s="75"/>
      <c r="K193" s="75"/>
      <c r="L193" s="73"/>
      <c r="M193" s="250"/>
      <c r="N193" s="48"/>
      <c r="O193" s="48"/>
      <c r="P193" s="48"/>
      <c r="Q193" s="48"/>
      <c r="R193" s="48"/>
      <c r="S193" s="48"/>
      <c r="T193" s="96"/>
      <c r="AT193" s="25" t="s">
        <v>193</v>
      </c>
      <c r="AU193" s="25" t="s">
        <v>85</v>
      </c>
    </row>
    <row r="194" s="12" customFormat="1">
      <c r="B194" s="251"/>
      <c r="C194" s="252"/>
      <c r="D194" s="248" t="s">
        <v>195</v>
      </c>
      <c r="E194" s="253" t="s">
        <v>21</v>
      </c>
      <c r="F194" s="254" t="s">
        <v>4113</v>
      </c>
      <c r="G194" s="252"/>
      <c r="H194" s="255">
        <v>12</v>
      </c>
      <c r="I194" s="256"/>
      <c r="J194" s="252"/>
      <c r="K194" s="252"/>
      <c r="L194" s="257"/>
      <c r="M194" s="258"/>
      <c r="N194" s="259"/>
      <c r="O194" s="259"/>
      <c r="P194" s="259"/>
      <c r="Q194" s="259"/>
      <c r="R194" s="259"/>
      <c r="S194" s="259"/>
      <c r="T194" s="260"/>
      <c r="AT194" s="261" t="s">
        <v>195</v>
      </c>
      <c r="AU194" s="261" t="s">
        <v>85</v>
      </c>
      <c r="AV194" s="12" t="s">
        <v>85</v>
      </c>
      <c r="AW194" s="12" t="s">
        <v>39</v>
      </c>
      <c r="AX194" s="12" t="s">
        <v>83</v>
      </c>
      <c r="AY194" s="261" t="s">
        <v>184</v>
      </c>
    </row>
    <row r="195" s="1" customFormat="1" ht="25.5" customHeight="1">
      <c r="B195" s="47"/>
      <c r="C195" s="236" t="s">
        <v>404</v>
      </c>
      <c r="D195" s="236" t="s">
        <v>186</v>
      </c>
      <c r="E195" s="237" t="s">
        <v>4114</v>
      </c>
      <c r="F195" s="238" t="s">
        <v>4115</v>
      </c>
      <c r="G195" s="239" t="s">
        <v>189</v>
      </c>
      <c r="H195" s="240">
        <v>4</v>
      </c>
      <c r="I195" s="241"/>
      <c r="J195" s="242">
        <f>ROUND(I195*H195,2)</f>
        <v>0</v>
      </c>
      <c r="K195" s="238" t="s">
        <v>190</v>
      </c>
      <c r="L195" s="73"/>
      <c r="M195" s="243" t="s">
        <v>21</v>
      </c>
      <c r="N195" s="244" t="s">
        <v>47</v>
      </c>
      <c r="O195" s="48"/>
      <c r="P195" s="245">
        <f>O195*H195</f>
        <v>0</v>
      </c>
      <c r="Q195" s="245">
        <v>0</v>
      </c>
      <c r="R195" s="245">
        <f>Q195*H195</f>
        <v>0</v>
      </c>
      <c r="S195" s="245">
        <v>0</v>
      </c>
      <c r="T195" s="246">
        <f>S195*H195</f>
        <v>0</v>
      </c>
      <c r="AR195" s="25" t="s">
        <v>284</v>
      </c>
      <c r="AT195" s="25" t="s">
        <v>186</v>
      </c>
      <c r="AU195" s="25" t="s">
        <v>85</v>
      </c>
      <c r="AY195" s="25" t="s">
        <v>184</v>
      </c>
      <c r="BE195" s="247">
        <f>IF(N195="základní",J195,0)</f>
        <v>0</v>
      </c>
      <c r="BF195" s="247">
        <f>IF(N195="snížená",J195,0)</f>
        <v>0</v>
      </c>
      <c r="BG195" s="247">
        <f>IF(N195="zákl. přenesená",J195,0)</f>
        <v>0</v>
      </c>
      <c r="BH195" s="247">
        <f>IF(N195="sníž. přenesená",J195,0)</f>
        <v>0</v>
      </c>
      <c r="BI195" s="247">
        <f>IF(N195="nulová",J195,0)</f>
        <v>0</v>
      </c>
      <c r="BJ195" s="25" t="s">
        <v>83</v>
      </c>
      <c r="BK195" s="247">
        <f>ROUND(I195*H195,2)</f>
        <v>0</v>
      </c>
      <c r="BL195" s="25" t="s">
        <v>284</v>
      </c>
      <c r="BM195" s="25" t="s">
        <v>4116</v>
      </c>
    </row>
    <row r="196" s="1" customFormat="1">
      <c r="B196" s="47"/>
      <c r="C196" s="75"/>
      <c r="D196" s="248" t="s">
        <v>193</v>
      </c>
      <c r="E196" s="75"/>
      <c r="F196" s="249" t="s">
        <v>4112</v>
      </c>
      <c r="G196" s="75"/>
      <c r="H196" s="75"/>
      <c r="I196" s="204"/>
      <c r="J196" s="75"/>
      <c r="K196" s="75"/>
      <c r="L196" s="73"/>
      <c r="M196" s="250"/>
      <c r="N196" s="48"/>
      <c r="O196" s="48"/>
      <c r="P196" s="48"/>
      <c r="Q196" s="48"/>
      <c r="R196" s="48"/>
      <c r="S196" s="48"/>
      <c r="T196" s="96"/>
      <c r="AT196" s="25" t="s">
        <v>193</v>
      </c>
      <c r="AU196" s="25" t="s">
        <v>85</v>
      </c>
    </row>
    <row r="197" s="12" customFormat="1">
      <c r="B197" s="251"/>
      <c r="C197" s="252"/>
      <c r="D197" s="248" t="s">
        <v>195</v>
      </c>
      <c r="E197" s="253" t="s">
        <v>21</v>
      </c>
      <c r="F197" s="254" t="s">
        <v>4117</v>
      </c>
      <c r="G197" s="252"/>
      <c r="H197" s="255">
        <v>4</v>
      </c>
      <c r="I197" s="256"/>
      <c r="J197" s="252"/>
      <c r="K197" s="252"/>
      <c r="L197" s="257"/>
      <c r="M197" s="258"/>
      <c r="N197" s="259"/>
      <c r="O197" s="259"/>
      <c r="P197" s="259"/>
      <c r="Q197" s="259"/>
      <c r="R197" s="259"/>
      <c r="S197" s="259"/>
      <c r="T197" s="260"/>
      <c r="AT197" s="261" t="s">
        <v>195</v>
      </c>
      <c r="AU197" s="261" t="s">
        <v>85</v>
      </c>
      <c r="AV197" s="12" t="s">
        <v>85</v>
      </c>
      <c r="AW197" s="12" t="s">
        <v>39</v>
      </c>
      <c r="AX197" s="12" t="s">
        <v>83</v>
      </c>
      <c r="AY197" s="261" t="s">
        <v>184</v>
      </c>
    </row>
    <row r="198" s="1" customFormat="1" ht="25.5" customHeight="1">
      <c r="B198" s="47"/>
      <c r="C198" s="236" t="s">
        <v>414</v>
      </c>
      <c r="D198" s="236" t="s">
        <v>186</v>
      </c>
      <c r="E198" s="237" t="s">
        <v>4118</v>
      </c>
      <c r="F198" s="238" t="s">
        <v>4119</v>
      </c>
      <c r="G198" s="239" t="s">
        <v>189</v>
      </c>
      <c r="H198" s="240">
        <v>8</v>
      </c>
      <c r="I198" s="241"/>
      <c r="J198" s="242">
        <f>ROUND(I198*H198,2)</f>
        <v>0</v>
      </c>
      <c r="K198" s="238" t="s">
        <v>21</v>
      </c>
      <c r="L198" s="73"/>
      <c r="M198" s="243" t="s">
        <v>21</v>
      </c>
      <c r="N198" s="244" t="s">
        <v>47</v>
      </c>
      <c r="O198" s="48"/>
      <c r="P198" s="245">
        <f>O198*H198</f>
        <v>0</v>
      </c>
      <c r="Q198" s="245">
        <v>0.0010200000000000001</v>
      </c>
      <c r="R198" s="245">
        <f>Q198*H198</f>
        <v>0.0081600000000000006</v>
      </c>
      <c r="S198" s="245">
        <v>0</v>
      </c>
      <c r="T198" s="246">
        <f>S198*H198</f>
        <v>0</v>
      </c>
      <c r="AR198" s="25" t="s">
        <v>284</v>
      </c>
      <c r="AT198" s="25" t="s">
        <v>186</v>
      </c>
      <c r="AU198" s="25" t="s">
        <v>85</v>
      </c>
      <c r="AY198" s="25" t="s">
        <v>184</v>
      </c>
      <c r="BE198" s="247">
        <f>IF(N198="základní",J198,0)</f>
        <v>0</v>
      </c>
      <c r="BF198" s="247">
        <f>IF(N198="snížená",J198,0)</f>
        <v>0</v>
      </c>
      <c r="BG198" s="247">
        <f>IF(N198="zákl. přenesená",J198,0)</f>
        <v>0</v>
      </c>
      <c r="BH198" s="247">
        <f>IF(N198="sníž. přenesená",J198,0)</f>
        <v>0</v>
      </c>
      <c r="BI198" s="247">
        <f>IF(N198="nulová",J198,0)</f>
        <v>0</v>
      </c>
      <c r="BJ198" s="25" t="s">
        <v>83</v>
      </c>
      <c r="BK198" s="247">
        <f>ROUND(I198*H198,2)</f>
        <v>0</v>
      </c>
      <c r="BL198" s="25" t="s">
        <v>284</v>
      </c>
      <c r="BM198" s="25" t="s">
        <v>4120</v>
      </c>
    </row>
    <row r="199" s="12" customFormat="1">
      <c r="B199" s="251"/>
      <c r="C199" s="252"/>
      <c r="D199" s="248" t="s">
        <v>195</v>
      </c>
      <c r="E199" s="253" t="s">
        <v>21</v>
      </c>
      <c r="F199" s="254" t="s">
        <v>4121</v>
      </c>
      <c r="G199" s="252"/>
      <c r="H199" s="255">
        <v>8</v>
      </c>
      <c r="I199" s="256"/>
      <c r="J199" s="252"/>
      <c r="K199" s="252"/>
      <c r="L199" s="257"/>
      <c r="M199" s="258"/>
      <c r="N199" s="259"/>
      <c r="O199" s="259"/>
      <c r="P199" s="259"/>
      <c r="Q199" s="259"/>
      <c r="R199" s="259"/>
      <c r="S199" s="259"/>
      <c r="T199" s="260"/>
      <c r="AT199" s="261" t="s">
        <v>195</v>
      </c>
      <c r="AU199" s="261" t="s">
        <v>85</v>
      </c>
      <c r="AV199" s="12" t="s">
        <v>85</v>
      </c>
      <c r="AW199" s="12" t="s">
        <v>39</v>
      </c>
      <c r="AX199" s="12" t="s">
        <v>83</v>
      </c>
      <c r="AY199" s="261" t="s">
        <v>184</v>
      </c>
    </row>
    <row r="200" s="1" customFormat="1" ht="16.5" customHeight="1">
      <c r="B200" s="47"/>
      <c r="C200" s="236" t="s">
        <v>421</v>
      </c>
      <c r="D200" s="236" t="s">
        <v>186</v>
      </c>
      <c r="E200" s="237" t="s">
        <v>4122</v>
      </c>
      <c r="F200" s="238" t="s">
        <v>4123</v>
      </c>
      <c r="G200" s="239" t="s">
        <v>189</v>
      </c>
      <c r="H200" s="240">
        <v>1</v>
      </c>
      <c r="I200" s="241"/>
      <c r="J200" s="242">
        <f>ROUND(I200*H200,2)</f>
        <v>0</v>
      </c>
      <c r="K200" s="238" t="s">
        <v>190</v>
      </c>
      <c r="L200" s="73"/>
      <c r="M200" s="243" t="s">
        <v>21</v>
      </c>
      <c r="N200" s="244" t="s">
        <v>47</v>
      </c>
      <c r="O200" s="48"/>
      <c r="P200" s="245">
        <f>O200*H200</f>
        <v>0</v>
      </c>
      <c r="Q200" s="245">
        <v>0.0014300000000000001</v>
      </c>
      <c r="R200" s="245">
        <f>Q200*H200</f>
        <v>0.0014300000000000001</v>
      </c>
      <c r="S200" s="245">
        <v>0</v>
      </c>
      <c r="T200" s="246">
        <f>S200*H200</f>
        <v>0</v>
      </c>
      <c r="AR200" s="25" t="s">
        <v>284</v>
      </c>
      <c r="AT200" s="25" t="s">
        <v>186</v>
      </c>
      <c r="AU200" s="25" t="s">
        <v>85</v>
      </c>
      <c r="AY200" s="25" t="s">
        <v>184</v>
      </c>
      <c r="BE200" s="247">
        <f>IF(N200="základní",J200,0)</f>
        <v>0</v>
      </c>
      <c r="BF200" s="247">
        <f>IF(N200="snížená",J200,0)</f>
        <v>0</v>
      </c>
      <c r="BG200" s="247">
        <f>IF(N200="zákl. přenesená",J200,0)</f>
        <v>0</v>
      </c>
      <c r="BH200" s="247">
        <f>IF(N200="sníž. přenesená",J200,0)</f>
        <v>0</v>
      </c>
      <c r="BI200" s="247">
        <f>IF(N200="nulová",J200,0)</f>
        <v>0</v>
      </c>
      <c r="BJ200" s="25" t="s">
        <v>83</v>
      </c>
      <c r="BK200" s="247">
        <f>ROUND(I200*H200,2)</f>
        <v>0</v>
      </c>
      <c r="BL200" s="25" t="s">
        <v>284</v>
      </c>
      <c r="BM200" s="25" t="s">
        <v>4124</v>
      </c>
    </row>
    <row r="201" s="12" customFormat="1">
      <c r="B201" s="251"/>
      <c r="C201" s="252"/>
      <c r="D201" s="248" t="s">
        <v>195</v>
      </c>
      <c r="E201" s="253" t="s">
        <v>21</v>
      </c>
      <c r="F201" s="254" t="s">
        <v>4125</v>
      </c>
      <c r="G201" s="252"/>
      <c r="H201" s="255">
        <v>1</v>
      </c>
      <c r="I201" s="256"/>
      <c r="J201" s="252"/>
      <c r="K201" s="252"/>
      <c r="L201" s="257"/>
      <c r="M201" s="258"/>
      <c r="N201" s="259"/>
      <c r="O201" s="259"/>
      <c r="P201" s="259"/>
      <c r="Q201" s="259"/>
      <c r="R201" s="259"/>
      <c r="S201" s="259"/>
      <c r="T201" s="260"/>
      <c r="AT201" s="261" t="s">
        <v>195</v>
      </c>
      <c r="AU201" s="261" t="s">
        <v>85</v>
      </c>
      <c r="AV201" s="12" t="s">
        <v>85</v>
      </c>
      <c r="AW201" s="12" t="s">
        <v>39</v>
      </c>
      <c r="AX201" s="12" t="s">
        <v>83</v>
      </c>
      <c r="AY201" s="261" t="s">
        <v>184</v>
      </c>
    </row>
    <row r="202" s="1" customFormat="1" ht="16.5" customHeight="1">
      <c r="B202" s="47"/>
      <c r="C202" s="236" t="s">
        <v>426</v>
      </c>
      <c r="D202" s="236" t="s">
        <v>186</v>
      </c>
      <c r="E202" s="237" t="s">
        <v>4126</v>
      </c>
      <c r="F202" s="238" t="s">
        <v>4127</v>
      </c>
      <c r="G202" s="239" t="s">
        <v>189</v>
      </c>
      <c r="H202" s="240">
        <v>3</v>
      </c>
      <c r="I202" s="241"/>
      <c r="J202" s="242">
        <f>ROUND(I202*H202,2)</f>
        <v>0</v>
      </c>
      <c r="K202" s="238" t="s">
        <v>190</v>
      </c>
      <c r="L202" s="73"/>
      <c r="M202" s="243" t="s">
        <v>21</v>
      </c>
      <c r="N202" s="244" t="s">
        <v>47</v>
      </c>
      <c r="O202" s="48"/>
      <c r="P202" s="245">
        <f>O202*H202</f>
        <v>0</v>
      </c>
      <c r="Q202" s="245">
        <v>0.00029</v>
      </c>
      <c r="R202" s="245">
        <f>Q202*H202</f>
        <v>0.00087000000000000001</v>
      </c>
      <c r="S202" s="245">
        <v>0</v>
      </c>
      <c r="T202" s="246">
        <f>S202*H202</f>
        <v>0</v>
      </c>
      <c r="AR202" s="25" t="s">
        <v>284</v>
      </c>
      <c r="AT202" s="25" t="s">
        <v>186</v>
      </c>
      <c r="AU202" s="25" t="s">
        <v>85</v>
      </c>
      <c r="AY202" s="25" t="s">
        <v>184</v>
      </c>
      <c r="BE202" s="247">
        <f>IF(N202="základní",J202,0)</f>
        <v>0</v>
      </c>
      <c r="BF202" s="247">
        <f>IF(N202="snížená",J202,0)</f>
        <v>0</v>
      </c>
      <c r="BG202" s="247">
        <f>IF(N202="zákl. přenesená",J202,0)</f>
        <v>0</v>
      </c>
      <c r="BH202" s="247">
        <f>IF(N202="sníž. přenesená",J202,0)</f>
        <v>0</v>
      </c>
      <c r="BI202" s="247">
        <f>IF(N202="nulová",J202,0)</f>
        <v>0</v>
      </c>
      <c r="BJ202" s="25" t="s">
        <v>83</v>
      </c>
      <c r="BK202" s="247">
        <f>ROUND(I202*H202,2)</f>
        <v>0</v>
      </c>
      <c r="BL202" s="25" t="s">
        <v>284</v>
      </c>
      <c r="BM202" s="25" t="s">
        <v>4128</v>
      </c>
    </row>
    <row r="203" s="12" customFormat="1">
      <c r="B203" s="251"/>
      <c r="C203" s="252"/>
      <c r="D203" s="248" t="s">
        <v>195</v>
      </c>
      <c r="E203" s="253" t="s">
        <v>21</v>
      </c>
      <c r="F203" s="254" t="s">
        <v>4129</v>
      </c>
      <c r="G203" s="252"/>
      <c r="H203" s="255">
        <v>3</v>
      </c>
      <c r="I203" s="256"/>
      <c r="J203" s="252"/>
      <c r="K203" s="252"/>
      <c r="L203" s="257"/>
      <c r="M203" s="258"/>
      <c r="N203" s="259"/>
      <c r="O203" s="259"/>
      <c r="P203" s="259"/>
      <c r="Q203" s="259"/>
      <c r="R203" s="259"/>
      <c r="S203" s="259"/>
      <c r="T203" s="260"/>
      <c r="AT203" s="261" t="s">
        <v>195</v>
      </c>
      <c r="AU203" s="261" t="s">
        <v>85</v>
      </c>
      <c r="AV203" s="12" t="s">
        <v>85</v>
      </c>
      <c r="AW203" s="12" t="s">
        <v>39</v>
      </c>
      <c r="AX203" s="12" t="s">
        <v>83</v>
      </c>
      <c r="AY203" s="261" t="s">
        <v>184</v>
      </c>
    </row>
    <row r="204" s="1" customFormat="1" ht="16.5" customHeight="1">
      <c r="B204" s="47"/>
      <c r="C204" s="236" t="s">
        <v>432</v>
      </c>
      <c r="D204" s="236" t="s">
        <v>186</v>
      </c>
      <c r="E204" s="237" t="s">
        <v>4130</v>
      </c>
      <c r="F204" s="238" t="s">
        <v>4131</v>
      </c>
      <c r="G204" s="239" t="s">
        <v>189</v>
      </c>
      <c r="H204" s="240">
        <v>1</v>
      </c>
      <c r="I204" s="241"/>
      <c r="J204" s="242">
        <f>ROUND(I204*H204,2)</f>
        <v>0</v>
      </c>
      <c r="K204" s="238" t="s">
        <v>190</v>
      </c>
      <c r="L204" s="73"/>
      <c r="M204" s="243" t="s">
        <v>21</v>
      </c>
      <c r="N204" s="244" t="s">
        <v>47</v>
      </c>
      <c r="O204" s="48"/>
      <c r="P204" s="245">
        <f>O204*H204</f>
        <v>0</v>
      </c>
      <c r="Q204" s="245">
        <v>9.0000000000000006E-05</v>
      </c>
      <c r="R204" s="245">
        <f>Q204*H204</f>
        <v>9.0000000000000006E-05</v>
      </c>
      <c r="S204" s="245">
        <v>0</v>
      </c>
      <c r="T204" s="246">
        <f>S204*H204</f>
        <v>0</v>
      </c>
      <c r="AR204" s="25" t="s">
        <v>284</v>
      </c>
      <c r="AT204" s="25" t="s">
        <v>186</v>
      </c>
      <c r="AU204" s="25" t="s">
        <v>85</v>
      </c>
      <c r="AY204" s="25" t="s">
        <v>184</v>
      </c>
      <c r="BE204" s="247">
        <f>IF(N204="základní",J204,0)</f>
        <v>0</v>
      </c>
      <c r="BF204" s="247">
        <f>IF(N204="snížená",J204,0)</f>
        <v>0</v>
      </c>
      <c r="BG204" s="247">
        <f>IF(N204="zákl. přenesená",J204,0)</f>
        <v>0</v>
      </c>
      <c r="BH204" s="247">
        <f>IF(N204="sníž. přenesená",J204,0)</f>
        <v>0</v>
      </c>
      <c r="BI204" s="247">
        <f>IF(N204="nulová",J204,0)</f>
        <v>0</v>
      </c>
      <c r="BJ204" s="25" t="s">
        <v>83</v>
      </c>
      <c r="BK204" s="247">
        <f>ROUND(I204*H204,2)</f>
        <v>0</v>
      </c>
      <c r="BL204" s="25" t="s">
        <v>284</v>
      </c>
      <c r="BM204" s="25" t="s">
        <v>4132</v>
      </c>
    </row>
    <row r="205" s="12" customFormat="1">
      <c r="B205" s="251"/>
      <c r="C205" s="252"/>
      <c r="D205" s="248" t="s">
        <v>195</v>
      </c>
      <c r="E205" s="253" t="s">
        <v>21</v>
      </c>
      <c r="F205" s="254" t="s">
        <v>4061</v>
      </c>
      <c r="G205" s="252"/>
      <c r="H205" s="255">
        <v>1</v>
      </c>
      <c r="I205" s="256"/>
      <c r="J205" s="252"/>
      <c r="K205" s="252"/>
      <c r="L205" s="257"/>
      <c r="M205" s="258"/>
      <c r="N205" s="259"/>
      <c r="O205" s="259"/>
      <c r="P205" s="259"/>
      <c r="Q205" s="259"/>
      <c r="R205" s="259"/>
      <c r="S205" s="259"/>
      <c r="T205" s="260"/>
      <c r="AT205" s="261" t="s">
        <v>195</v>
      </c>
      <c r="AU205" s="261" t="s">
        <v>85</v>
      </c>
      <c r="AV205" s="12" t="s">
        <v>85</v>
      </c>
      <c r="AW205" s="12" t="s">
        <v>39</v>
      </c>
      <c r="AX205" s="12" t="s">
        <v>83</v>
      </c>
      <c r="AY205" s="261" t="s">
        <v>184</v>
      </c>
    </row>
    <row r="206" s="1" customFormat="1" ht="16.5" customHeight="1">
      <c r="B206" s="47"/>
      <c r="C206" s="236" t="s">
        <v>436</v>
      </c>
      <c r="D206" s="236" t="s">
        <v>186</v>
      </c>
      <c r="E206" s="237" t="s">
        <v>4133</v>
      </c>
      <c r="F206" s="238" t="s">
        <v>4134</v>
      </c>
      <c r="G206" s="239" t="s">
        <v>370</v>
      </c>
      <c r="H206" s="240">
        <v>206</v>
      </c>
      <c r="I206" s="241"/>
      <c r="J206" s="242">
        <f>ROUND(I206*H206,2)</f>
        <v>0</v>
      </c>
      <c r="K206" s="238" t="s">
        <v>190</v>
      </c>
      <c r="L206" s="73"/>
      <c r="M206" s="243" t="s">
        <v>21</v>
      </c>
      <c r="N206" s="244" t="s">
        <v>47</v>
      </c>
      <c r="O206" s="48"/>
      <c r="P206" s="245">
        <f>O206*H206</f>
        <v>0</v>
      </c>
      <c r="Q206" s="245">
        <v>0</v>
      </c>
      <c r="R206" s="245">
        <f>Q206*H206</f>
        <v>0</v>
      </c>
      <c r="S206" s="245">
        <v>0</v>
      </c>
      <c r="T206" s="246">
        <f>S206*H206</f>
        <v>0</v>
      </c>
      <c r="AR206" s="25" t="s">
        <v>284</v>
      </c>
      <c r="AT206" s="25" t="s">
        <v>186</v>
      </c>
      <c r="AU206" s="25" t="s">
        <v>85</v>
      </c>
      <c r="AY206" s="25" t="s">
        <v>184</v>
      </c>
      <c r="BE206" s="247">
        <f>IF(N206="základní",J206,0)</f>
        <v>0</v>
      </c>
      <c r="BF206" s="247">
        <f>IF(N206="snížená",J206,0)</f>
        <v>0</v>
      </c>
      <c r="BG206" s="247">
        <f>IF(N206="zákl. přenesená",J206,0)</f>
        <v>0</v>
      </c>
      <c r="BH206" s="247">
        <f>IF(N206="sníž. přenesená",J206,0)</f>
        <v>0</v>
      </c>
      <c r="BI206" s="247">
        <f>IF(N206="nulová",J206,0)</f>
        <v>0</v>
      </c>
      <c r="BJ206" s="25" t="s">
        <v>83</v>
      </c>
      <c r="BK206" s="247">
        <f>ROUND(I206*H206,2)</f>
        <v>0</v>
      </c>
      <c r="BL206" s="25" t="s">
        <v>284</v>
      </c>
      <c r="BM206" s="25" t="s">
        <v>4135</v>
      </c>
    </row>
    <row r="207" s="1" customFormat="1">
      <c r="B207" s="47"/>
      <c r="C207" s="75"/>
      <c r="D207" s="248" t="s">
        <v>193</v>
      </c>
      <c r="E207" s="75"/>
      <c r="F207" s="249" t="s">
        <v>4136</v>
      </c>
      <c r="G207" s="75"/>
      <c r="H207" s="75"/>
      <c r="I207" s="204"/>
      <c r="J207" s="75"/>
      <c r="K207" s="75"/>
      <c r="L207" s="73"/>
      <c r="M207" s="250"/>
      <c r="N207" s="48"/>
      <c r="O207" s="48"/>
      <c r="P207" s="48"/>
      <c r="Q207" s="48"/>
      <c r="R207" s="48"/>
      <c r="S207" s="48"/>
      <c r="T207" s="96"/>
      <c r="AT207" s="25" t="s">
        <v>193</v>
      </c>
      <c r="AU207" s="25" t="s">
        <v>85</v>
      </c>
    </row>
    <row r="208" s="12" customFormat="1">
      <c r="B208" s="251"/>
      <c r="C208" s="252"/>
      <c r="D208" s="248" t="s">
        <v>195</v>
      </c>
      <c r="E208" s="253" t="s">
        <v>21</v>
      </c>
      <c r="F208" s="254" t="s">
        <v>4137</v>
      </c>
      <c r="G208" s="252"/>
      <c r="H208" s="255">
        <v>206</v>
      </c>
      <c r="I208" s="256"/>
      <c r="J208" s="252"/>
      <c r="K208" s="252"/>
      <c r="L208" s="257"/>
      <c r="M208" s="258"/>
      <c r="N208" s="259"/>
      <c r="O208" s="259"/>
      <c r="P208" s="259"/>
      <c r="Q208" s="259"/>
      <c r="R208" s="259"/>
      <c r="S208" s="259"/>
      <c r="T208" s="260"/>
      <c r="AT208" s="261" t="s">
        <v>195</v>
      </c>
      <c r="AU208" s="261" t="s">
        <v>85</v>
      </c>
      <c r="AV208" s="12" t="s">
        <v>85</v>
      </c>
      <c r="AW208" s="12" t="s">
        <v>39</v>
      </c>
      <c r="AX208" s="12" t="s">
        <v>83</v>
      </c>
      <c r="AY208" s="261" t="s">
        <v>184</v>
      </c>
    </row>
    <row r="209" s="1" customFormat="1" ht="16.5" customHeight="1">
      <c r="B209" s="47"/>
      <c r="C209" s="236" t="s">
        <v>442</v>
      </c>
      <c r="D209" s="236" t="s">
        <v>186</v>
      </c>
      <c r="E209" s="237" t="s">
        <v>4138</v>
      </c>
      <c r="F209" s="238" t="s">
        <v>4139</v>
      </c>
      <c r="G209" s="239" t="s">
        <v>370</v>
      </c>
      <c r="H209" s="240">
        <v>5</v>
      </c>
      <c r="I209" s="241"/>
      <c r="J209" s="242">
        <f>ROUND(I209*H209,2)</f>
        <v>0</v>
      </c>
      <c r="K209" s="238" t="s">
        <v>190</v>
      </c>
      <c r="L209" s="73"/>
      <c r="M209" s="243" t="s">
        <v>21</v>
      </c>
      <c r="N209" s="244" t="s">
        <v>47</v>
      </c>
      <c r="O209" s="48"/>
      <c r="P209" s="245">
        <f>O209*H209</f>
        <v>0</v>
      </c>
      <c r="Q209" s="245">
        <v>0</v>
      </c>
      <c r="R209" s="245">
        <f>Q209*H209</f>
        <v>0</v>
      </c>
      <c r="S209" s="245">
        <v>0</v>
      </c>
      <c r="T209" s="246">
        <f>S209*H209</f>
        <v>0</v>
      </c>
      <c r="AR209" s="25" t="s">
        <v>284</v>
      </c>
      <c r="AT209" s="25" t="s">
        <v>186</v>
      </c>
      <c r="AU209" s="25" t="s">
        <v>85</v>
      </c>
      <c r="AY209" s="25" t="s">
        <v>184</v>
      </c>
      <c r="BE209" s="247">
        <f>IF(N209="základní",J209,0)</f>
        <v>0</v>
      </c>
      <c r="BF209" s="247">
        <f>IF(N209="snížená",J209,0)</f>
        <v>0</v>
      </c>
      <c r="BG209" s="247">
        <f>IF(N209="zákl. přenesená",J209,0)</f>
        <v>0</v>
      </c>
      <c r="BH209" s="247">
        <f>IF(N209="sníž. přenesená",J209,0)</f>
        <v>0</v>
      </c>
      <c r="BI209" s="247">
        <f>IF(N209="nulová",J209,0)</f>
        <v>0</v>
      </c>
      <c r="BJ209" s="25" t="s">
        <v>83</v>
      </c>
      <c r="BK209" s="247">
        <f>ROUND(I209*H209,2)</f>
        <v>0</v>
      </c>
      <c r="BL209" s="25" t="s">
        <v>284</v>
      </c>
      <c r="BM209" s="25" t="s">
        <v>4140</v>
      </c>
    </row>
    <row r="210" s="1" customFormat="1">
      <c r="B210" s="47"/>
      <c r="C210" s="75"/>
      <c r="D210" s="248" t="s">
        <v>193</v>
      </c>
      <c r="E210" s="75"/>
      <c r="F210" s="249" t="s">
        <v>4136</v>
      </c>
      <c r="G210" s="75"/>
      <c r="H210" s="75"/>
      <c r="I210" s="204"/>
      <c r="J210" s="75"/>
      <c r="K210" s="75"/>
      <c r="L210" s="73"/>
      <c r="M210" s="250"/>
      <c r="N210" s="48"/>
      <c r="O210" s="48"/>
      <c r="P210" s="48"/>
      <c r="Q210" s="48"/>
      <c r="R210" s="48"/>
      <c r="S210" s="48"/>
      <c r="T210" s="96"/>
      <c r="AT210" s="25" t="s">
        <v>193</v>
      </c>
      <c r="AU210" s="25" t="s">
        <v>85</v>
      </c>
    </row>
    <row r="211" s="1" customFormat="1" ht="16.5" customHeight="1">
      <c r="B211" s="47"/>
      <c r="C211" s="236" t="s">
        <v>449</v>
      </c>
      <c r="D211" s="236" t="s">
        <v>186</v>
      </c>
      <c r="E211" s="237" t="s">
        <v>4141</v>
      </c>
      <c r="F211" s="238" t="s">
        <v>4142</v>
      </c>
      <c r="G211" s="239" t="s">
        <v>1268</v>
      </c>
      <c r="H211" s="240">
        <v>180</v>
      </c>
      <c r="I211" s="241"/>
      <c r="J211" s="242">
        <f>ROUND(I211*H211,2)</f>
        <v>0</v>
      </c>
      <c r="K211" s="238" t="s">
        <v>21</v>
      </c>
      <c r="L211" s="73"/>
      <c r="M211" s="243" t="s">
        <v>21</v>
      </c>
      <c r="N211" s="244" t="s">
        <v>47</v>
      </c>
      <c r="O211" s="48"/>
      <c r="P211" s="245">
        <f>O211*H211</f>
        <v>0</v>
      </c>
      <c r="Q211" s="245">
        <v>0</v>
      </c>
      <c r="R211" s="245">
        <f>Q211*H211</f>
        <v>0</v>
      </c>
      <c r="S211" s="245">
        <v>0</v>
      </c>
      <c r="T211" s="246">
        <f>S211*H211</f>
        <v>0</v>
      </c>
      <c r="AR211" s="25" t="s">
        <v>284</v>
      </c>
      <c r="AT211" s="25" t="s">
        <v>186</v>
      </c>
      <c r="AU211" s="25" t="s">
        <v>85</v>
      </c>
      <c r="AY211" s="25" t="s">
        <v>184</v>
      </c>
      <c r="BE211" s="247">
        <f>IF(N211="základní",J211,0)</f>
        <v>0</v>
      </c>
      <c r="BF211" s="247">
        <f>IF(N211="snížená",J211,0)</f>
        <v>0</v>
      </c>
      <c r="BG211" s="247">
        <f>IF(N211="zákl. přenesená",J211,0)</f>
        <v>0</v>
      </c>
      <c r="BH211" s="247">
        <f>IF(N211="sníž. přenesená",J211,0)</f>
        <v>0</v>
      </c>
      <c r="BI211" s="247">
        <f>IF(N211="nulová",J211,0)</f>
        <v>0</v>
      </c>
      <c r="BJ211" s="25" t="s">
        <v>83</v>
      </c>
      <c r="BK211" s="247">
        <f>ROUND(I211*H211,2)</f>
        <v>0</v>
      </c>
      <c r="BL211" s="25" t="s">
        <v>284</v>
      </c>
      <c r="BM211" s="25" t="s">
        <v>4143</v>
      </c>
    </row>
    <row r="212" s="12" customFormat="1">
      <c r="B212" s="251"/>
      <c r="C212" s="252"/>
      <c r="D212" s="248" t="s">
        <v>195</v>
      </c>
      <c r="E212" s="253" t="s">
        <v>21</v>
      </c>
      <c r="F212" s="254" t="s">
        <v>4144</v>
      </c>
      <c r="G212" s="252"/>
      <c r="H212" s="255">
        <v>180</v>
      </c>
      <c r="I212" s="256"/>
      <c r="J212" s="252"/>
      <c r="K212" s="252"/>
      <c r="L212" s="257"/>
      <c r="M212" s="258"/>
      <c r="N212" s="259"/>
      <c r="O212" s="259"/>
      <c r="P212" s="259"/>
      <c r="Q212" s="259"/>
      <c r="R212" s="259"/>
      <c r="S212" s="259"/>
      <c r="T212" s="260"/>
      <c r="AT212" s="261" t="s">
        <v>195</v>
      </c>
      <c r="AU212" s="261" t="s">
        <v>85</v>
      </c>
      <c r="AV212" s="12" t="s">
        <v>85</v>
      </c>
      <c r="AW212" s="12" t="s">
        <v>39</v>
      </c>
      <c r="AX212" s="12" t="s">
        <v>83</v>
      </c>
      <c r="AY212" s="261" t="s">
        <v>184</v>
      </c>
    </row>
    <row r="213" s="1" customFormat="1" ht="38.25" customHeight="1">
      <c r="B213" s="47"/>
      <c r="C213" s="236" t="s">
        <v>453</v>
      </c>
      <c r="D213" s="236" t="s">
        <v>186</v>
      </c>
      <c r="E213" s="237" t="s">
        <v>4145</v>
      </c>
      <c r="F213" s="238" t="s">
        <v>4146</v>
      </c>
      <c r="G213" s="239" t="s">
        <v>293</v>
      </c>
      <c r="H213" s="240">
        <v>0.214</v>
      </c>
      <c r="I213" s="241"/>
      <c r="J213" s="242">
        <f>ROUND(I213*H213,2)</f>
        <v>0</v>
      </c>
      <c r="K213" s="238" t="s">
        <v>190</v>
      </c>
      <c r="L213" s="73"/>
      <c r="M213" s="243" t="s">
        <v>21</v>
      </c>
      <c r="N213" s="244" t="s">
        <v>47</v>
      </c>
      <c r="O213" s="48"/>
      <c r="P213" s="245">
        <f>O213*H213</f>
        <v>0</v>
      </c>
      <c r="Q213" s="245">
        <v>0</v>
      </c>
      <c r="R213" s="245">
        <f>Q213*H213</f>
        <v>0</v>
      </c>
      <c r="S213" s="245">
        <v>0</v>
      </c>
      <c r="T213" s="246">
        <f>S213*H213</f>
        <v>0</v>
      </c>
      <c r="AR213" s="25" t="s">
        <v>284</v>
      </c>
      <c r="AT213" s="25" t="s">
        <v>186</v>
      </c>
      <c r="AU213" s="25" t="s">
        <v>85</v>
      </c>
      <c r="AY213" s="25" t="s">
        <v>184</v>
      </c>
      <c r="BE213" s="247">
        <f>IF(N213="základní",J213,0)</f>
        <v>0</v>
      </c>
      <c r="BF213" s="247">
        <f>IF(N213="snížená",J213,0)</f>
        <v>0</v>
      </c>
      <c r="BG213" s="247">
        <f>IF(N213="zákl. přenesená",J213,0)</f>
        <v>0</v>
      </c>
      <c r="BH213" s="247">
        <f>IF(N213="sníž. přenesená",J213,0)</f>
        <v>0</v>
      </c>
      <c r="BI213" s="247">
        <f>IF(N213="nulová",J213,0)</f>
        <v>0</v>
      </c>
      <c r="BJ213" s="25" t="s">
        <v>83</v>
      </c>
      <c r="BK213" s="247">
        <f>ROUND(I213*H213,2)</f>
        <v>0</v>
      </c>
      <c r="BL213" s="25" t="s">
        <v>284</v>
      </c>
      <c r="BM213" s="25" t="s">
        <v>4147</v>
      </c>
    </row>
    <row r="214" s="1" customFormat="1">
      <c r="B214" s="47"/>
      <c r="C214" s="75"/>
      <c r="D214" s="248" t="s">
        <v>193</v>
      </c>
      <c r="E214" s="75"/>
      <c r="F214" s="249" t="s">
        <v>1787</v>
      </c>
      <c r="G214" s="75"/>
      <c r="H214" s="75"/>
      <c r="I214" s="204"/>
      <c r="J214" s="75"/>
      <c r="K214" s="75"/>
      <c r="L214" s="73"/>
      <c r="M214" s="250"/>
      <c r="N214" s="48"/>
      <c r="O214" s="48"/>
      <c r="P214" s="48"/>
      <c r="Q214" s="48"/>
      <c r="R214" s="48"/>
      <c r="S214" s="48"/>
      <c r="T214" s="96"/>
      <c r="AT214" s="25" t="s">
        <v>193</v>
      </c>
      <c r="AU214" s="25" t="s">
        <v>85</v>
      </c>
    </row>
    <row r="215" s="11" customFormat="1" ht="29.88" customHeight="1">
      <c r="B215" s="220"/>
      <c r="C215" s="221"/>
      <c r="D215" s="222" t="s">
        <v>75</v>
      </c>
      <c r="E215" s="234" t="s">
        <v>1977</v>
      </c>
      <c r="F215" s="234" t="s">
        <v>1978</v>
      </c>
      <c r="G215" s="221"/>
      <c r="H215" s="221"/>
      <c r="I215" s="224"/>
      <c r="J215" s="235">
        <f>BK215</f>
        <v>0</v>
      </c>
      <c r="K215" s="221"/>
      <c r="L215" s="226"/>
      <c r="M215" s="227"/>
      <c r="N215" s="228"/>
      <c r="O215" s="228"/>
      <c r="P215" s="229">
        <f>SUM(P216:P256)</f>
        <v>0</v>
      </c>
      <c r="Q215" s="228"/>
      <c r="R215" s="229">
        <f>SUM(R216:R256)</f>
        <v>0.090179999999999996</v>
      </c>
      <c r="S215" s="228"/>
      <c r="T215" s="230">
        <f>SUM(T216:T256)</f>
        <v>0</v>
      </c>
      <c r="AR215" s="231" t="s">
        <v>85</v>
      </c>
      <c r="AT215" s="232" t="s">
        <v>75</v>
      </c>
      <c r="AU215" s="232" t="s">
        <v>83</v>
      </c>
      <c r="AY215" s="231" t="s">
        <v>184</v>
      </c>
      <c r="BK215" s="233">
        <f>SUM(BK216:BK256)</f>
        <v>0</v>
      </c>
    </row>
    <row r="216" s="1" customFormat="1" ht="16.5" customHeight="1">
      <c r="B216" s="47"/>
      <c r="C216" s="236" t="s">
        <v>458</v>
      </c>
      <c r="D216" s="236" t="s">
        <v>186</v>
      </c>
      <c r="E216" s="237" t="s">
        <v>4148</v>
      </c>
      <c r="F216" s="238" t="s">
        <v>4149</v>
      </c>
      <c r="G216" s="239" t="s">
        <v>1996</v>
      </c>
      <c r="H216" s="240">
        <v>5</v>
      </c>
      <c r="I216" s="241"/>
      <c r="J216" s="242">
        <f>ROUND(I216*H216,2)</f>
        <v>0</v>
      </c>
      <c r="K216" s="238" t="s">
        <v>21</v>
      </c>
      <c r="L216" s="73"/>
      <c r="M216" s="243" t="s">
        <v>21</v>
      </c>
      <c r="N216" s="244" t="s">
        <v>47</v>
      </c>
      <c r="O216" s="48"/>
      <c r="P216" s="245">
        <f>O216*H216</f>
        <v>0</v>
      </c>
      <c r="Q216" s="245">
        <v>0</v>
      </c>
      <c r="R216" s="245">
        <f>Q216*H216</f>
        <v>0</v>
      </c>
      <c r="S216" s="245">
        <v>0</v>
      </c>
      <c r="T216" s="246">
        <f>S216*H216</f>
        <v>0</v>
      </c>
      <c r="AR216" s="25" t="s">
        <v>284</v>
      </c>
      <c r="AT216" s="25" t="s">
        <v>186</v>
      </c>
      <c r="AU216" s="25" t="s">
        <v>85</v>
      </c>
      <c r="AY216" s="25" t="s">
        <v>184</v>
      </c>
      <c r="BE216" s="247">
        <f>IF(N216="základní",J216,0)</f>
        <v>0</v>
      </c>
      <c r="BF216" s="247">
        <f>IF(N216="snížená",J216,0)</f>
        <v>0</v>
      </c>
      <c r="BG216" s="247">
        <f>IF(N216="zákl. přenesená",J216,0)</f>
        <v>0</v>
      </c>
      <c r="BH216" s="247">
        <f>IF(N216="sníž. přenesená",J216,0)</f>
        <v>0</v>
      </c>
      <c r="BI216" s="247">
        <f>IF(N216="nulová",J216,0)</f>
        <v>0</v>
      </c>
      <c r="BJ216" s="25" t="s">
        <v>83</v>
      </c>
      <c r="BK216" s="247">
        <f>ROUND(I216*H216,2)</f>
        <v>0</v>
      </c>
      <c r="BL216" s="25" t="s">
        <v>284</v>
      </c>
      <c r="BM216" s="25" t="s">
        <v>4150</v>
      </c>
    </row>
    <row r="217" s="12" customFormat="1">
      <c r="B217" s="251"/>
      <c r="C217" s="252"/>
      <c r="D217" s="248" t="s">
        <v>195</v>
      </c>
      <c r="E217" s="253" t="s">
        <v>21</v>
      </c>
      <c r="F217" s="254" t="s">
        <v>4151</v>
      </c>
      <c r="G217" s="252"/>
      <c r="H217" s="255">
        <v>5</v>
      </c>
      <c r="I217" s="256"/>
      <c r="J217" s="252"/>
      <c r="K217" s="252"/>
      <c r="L217" s="257"/>
      <c r="M217" s="258"/>
      <c r="N217" s="259"/>
      <c r="O217" s="259"/>
      <c r="P217" s="259"/>
      <c r="Q217" s="259"/>
      <c r="R217" s="259"/>
      <c r="S217" s="259"/>
      <c r="T217" s="260"/>
      <c r="AT217" s="261" t="s">
        <v>195</v>
      </c>
      <c r="AU217" s="261" t="s">
        <v>85</v>
      </c>
      <c r="AV217" s="12" t="s">
        <v>85</v>
      </c>
      <c r="AW217" s="12" t="s">
        <v>39</v>
      </c>
      <c r="AX217" s="12" t="s">
        <v>83</v>
      </c>
      <c r="AY217" s="261" t="s">
        <v>184</v>
      </c>
    </row>
    <row r="218" s="1" customFormat="1" ht="25.5" customHeight="1">
      <c r="B218" s="47"/>
      <c r="C218" s="236" t="s">
        <v>465</v>
      </c>
      <c r="D218" s="236" t="s">
        <v>186</v>
      </c>
      <c r="E218" s="237" t="s">
        <v>4152</v>
      </c>
      <c r="F218" s="238" t="s">
        <v>4153</v>
      </c>
      <c r="G218" s="239" t="s">
        <v>370</v>
      </c>
      <c r="H218" s="240">
        <v>106</v>
      </c>
      <c r="I218" s="241"/>
      <c r="J218" s="242">
        <f>ROUND(I218*H218,2)</f>
        <v>0</v>
      </c>
      <c r="K218" s="238" t="s">
        <v>4154</v>
      </c>
      <c r="L218" s="73"/>
      <c r="M218" s="243" t="s">
        <v>21</v>
      </c>
      <c r="N218" s="244" t="s">
        <v>47</v>
      </c>
      <c r="O218" s="48"/>
      <c r="P218" s="245">
        <f>O218*H218</f>
        <v>0</v>
      </c>
      <c r="Q218" s="245">
        <v>0.00025000000000000001</v>
      </c>
      <c r="R218" s="245">
        <f>Q218*H218</f>
        <v>0.026499999999999999</v>
      </c>
      <c r="S218" s="245">
        <v>0</v>
      </c>
      <c r="T218" s="246">
        <f>S218*H218</f>
        <v>0</v>
      </c>
      <c r="AR218" s="25" t="s">
        <v>284</v>
      </c>
      <c r="AT218" s="25" t="s">
        <v>186</v>
      </c>
      <c r="AU218" s="25" t="s">
        <v>85</v>
      </c>
      <c r="AY218" s="25" t="s">
        <v>184</v>
      </c>
      <c r="BE218" s="247">
        <f>IF(N218="základní",J218,0)</f>
        <v>0</v>
      </c>
      <c r="BF218" s="247">
        <f>IF(N218="snížená",J218,0)</f>
        <v>0</v>
      </c>
      <c r="BG218" s="247">
        <f>IF(N218="zákl. přenesená",J218,0)</f>
        <v>0</v>
      </c>
      <c r="BH218" s="247">
        <f>IF(N218="sníž. přenesená",J218,0)</f>
        <v>0</v>
      </c>
      <c r="BI218" s="247">
        <f>IF(N218="nulová",J218,0)</f>
        <v>0</v>
      </c>
      <c r="BJ218" s="25" t="s">
        <v>83</v>
      </c>
      <c r="BK218" s="247">
        <f>ROUND(I218*H218,2)</f>
        <v>0</v>
      </c>
      <c r="BL218" s="25" t="s">
        <v>284</v>
      </c>
      <c r="BM218" s="25" t="s">
        <v>4155</v>
      </c>
    </row>
    <row r="219" s="13" customFormat="1">
      <c r="B219" s="262"/>
      <c r="C219" s="263"/>
      <c r="D219" s="248" t="s">
        <v>195</v>
      </c>
      <c r="E219" s="264" t="s">
        <v>21</v>
      </c>
      <c r="F219" s="265" t="s">
        <v>4156</v>
      </c>
      <c r="G219" s="263"/>
      <c r="H219" s="264" t="s">
        <v>21</v>
      </c>
      <c r="I219" s="266"/>
      <c r="J219" s="263"/>
      <c r="K219" s="263"/>
      <c r="L219" s="267"/>
      <c r="M219" s="268"/>
      <c r="N219" s="269"/>
      <c r="O219" s="269"/>
      <c r="P219" s="269"/>
      <c r="Q219" s="269"/>
      <c r="R219" s="269"/>
      <c r="S219" s="269"/>
      <c r="T219" s="270"/>
      <c r="AT219" s="271" t="s">
        <v>195</v>
      </c>
      <c r="AU219" s="271" t="s">
        <v>85</v>
      </c>
      <c r="AV219" s="13" t="s">
        <v>83</v>
      </c>
      <c r="AW219" s="13" t="s">
        <v>39</v>
      </c>
      <c r="AX219" s="13" t="s">
        <v>76</v>
      </c>
      <c r="AY219" s="271" t="s">
        <v>184</v>
      </c>
    </row>
    <row r="220" s="12" customFormat="1">
      <c r="B220" s="251"/>
      <c r="C220" s="252"/>
      <c r="D220" s="248" t="s">
        <v>195</v>
      </c>
      <c r="E220" s="253" t="s">
        <v>21</v>
      </c>
      <c r="F220" s="254" t="s">
        <v>4157</v>
      </c>
      <c r="G220" s="252"/>
      <c r="H220" s="255">
        <v>106</v>
      </c>
      <c r="I220" s="256"/>
      <c r="J220" s="252"/>
      <c r="K220" s="252"/>
      <c r="L220" s="257"/>
      <c r="M220" s="258"/>
      <c r="N220" s="259"/>
      <c r="O220" s="259"/>
      <c r="P220" s="259"/>
      <c r="Q220" s="259"/>
      <c r="R220" s="259"/>
      <c r="S220" s="259"/>
      <c r="T220" s="260"/>
      <c r="AT220" s="261" t="s">
        <v>195</v>
      </c>
      <c r="AU220" s="261" t="s">
        <v>85</v>
      </c>
      <c r="AV220" s="12" t="s">
        <v>85</v>
      </c>
      <c r="AW220" s="12" t="s">
        <v>39</v>
      </c>
      <c r="AX220" s="12" t="s">
        <v>83</v>
      </c>
      <c r="AY220" s="261" t="s">
        <v>184</v>
      </c>
    </row>
    <row r="221" s="13" customFormat="1">
      <c r="B221" s="262"/>
      <c r="C221" s="263"/>
      <c r="D221" s="248" t="s">
        <v>195</v>
      </c>
      <c r="E221" s="264" t="s">
        <v>21</v>
      </c>
      <c r="F221" s="265" t="s">
        <v>4158</v>
      </c>
      <c r="G221" s="263"/>
      <c r="H221" s="264" t="s">
        <v>21</v>
      </c>
      <c r="I221" s="266"/>
      <c r="J221" s="263"/>
      <c r="K221" s="263"/>
      <c r="L221" s="267"/>
      <c r="M221" s="268"/>
      <c r="N221" s="269"/>
      <c r="O221" s="269"/>
      <c r="P221" s="269"/>
      <c r="Q221" s="269"/>
      <c r="R221" s="269"/>
      <c r="S221" s="269"/>
      <c r="T221" s="270"/>
      <c r="AT221" s="271" t="s">
        <v>195</v>
      </c>
      <c r="AU221" s="271" t="s">
        <v>85</v>
      </c>
      <c r="AV221" s="13" t="s">
        <v>83</v>
      </c>
      <c r="AW221" s="13" t="s">
        <v>39</v>
      </c>
      <c r="AX221" s="13" t="s">
        <v>76</v>
      </c>
      <c r="AY221" s="271" t="s">
        <v>184</v>
      </c>
    </row>
    <row r="222" s="1" customFormat="1" ht="25.5" customHeight="1">
      <c r="B222" s="47"/>
      <c r="C222" s="236" t="s">
        <v>470</v>
      </c>
      <c r="D222" s="236" t="s">
        <v>186</v>
      </c>
      <c r="E222" s="237" t="s">
        <v>4159</v>
      </c>
      <c r="F222" s="238" t="s">
        <v>4160</v>
      </c>
      <c r="G222" s="239" t="s">
        <v>370</v>
      </c>
      <c r="H222" s="240">
        <v>48</v>
      </c>
      <c r="I222" s="241"/>
      <c r="J222" s="242">
        <f>ROUND(I222*H222,2)</f>
        <v>0</v>
      </c>
      <c r="K222" s="238" t="s">
        <v>4154</v>
      </c>
      <c r="L222" s="73"/>
      <c r="M222" s="243" t="s">
        <v>21</v>
      </c>
      <c r="N222" s="244" t="s">
        <v>47</v>
      </c>
      <c r="O222" s="48"/>
      <c r="P222" s="245">
        <f>O222*H222</f>
        <v>0</v>
      </c>
      <c r="Q222" s="245">
        <v>0.00034000000000000002</v>
      </c>
      <c r="R222" s="245">
        <f>Q222*H222</f>
        <v>0.016320000000000001</v>
      </c>
      <c r="S222" s="245">
        <v>0</v>
      </c>
      <c r="T222" s="246">
        <f>S222*H222</f>
        <v>0</v>
      </c>
      <c r="AR222" s="25" t="s">
        <v>284</v>
      </c>
      <c r="AT222" s="25" t="s">
        <v>186</v>
      </c>
      <c r="AU222" s="25" t="s">
        <v>85</v>
      </c>
      <c r="AY222" s="25" t="s">
        <v>184</v>
      </c>
      <c r="BE222" s="247">
        <f>IF(N222="základní",J222,0)</f>
        <v>0</v>
      </c>
      <c r="BF222" s="247">
        <f>IF(N222="snížená",J222,0)</f>
        <v>0</v>
      </c>
      <c r="BG222" s="247">
        <f>IF(N222="zákl. přenesená",J222,0)</f>
        <v>0</v>
      </c>
      <c r="BH222" s="247">
        <f>IF(N222="sníž. přenesená",J222,0)</f>
        <v>0</v>
      </c>
      <c r="BI222" s="247">
        <f>IF(N222="nulová",J222,0)</f>
        <v>0</v>
      </c>
      <c r="BJ222" s="25" t="s">
        <v>83</v>
      </c>
      <c r="BK222" s="247">
        <f>ROUND(I222*H222,2)</f>
        <v>0</v>
      </c>
      <c r="BL222" s="25" t="s">
        <v>284</v>
      </c>
      <c r="BM222" s="25" t="s">
        <v>4161</v>
      </c>
    </row>
    <row r="223" s="13" customFormat="1">
      <c r="B223" s="262"/>
      <c r="C223" s="263"/>
      <c r="D223" s="248" t="s">
        <v>195</v>
      </c>
      <c r="E223" s="264" t="s">
        <v>21</v>
      </c>
      <c r="F223" s="265" t="s">
        <v>4162</v>
      </c>
      <c r="G223" s="263"/>
      <c r="H223" s="264" t="s">
        <v>21</v>
      </c>
      <c r="I223" s="266"/>
      <c r="J223" s="263"/>
      <c r="K223" s="263"/>
      <c r="L223" s="267"/>
      <c r="M223" s="268"/>
      <c r="N223" s="269"/>
      <c r="O223" s="269"/>
      <c r="P223" s="269"/>
      <c r="Q223" s="269"/>
      <c r="R223" s="269"/>
      <c r="S223" s="269"/>
      <c r="T223" s="270"/>
      <c r="AT223" s="271" t="s">
        <v>195</v>
      </c>
      <c r="AU223" s="271" t="s">
        <v>85</v>
      </c>
      <c r="AV223" s="13" t="s">
        <v>83</v>
      </c>
      <c r="AW223" s="13" t="s">
        <v>39</v>
      </c>
      <c r="AX223" s="13" t="s">
        <v>76</v>
      </c>
      <c r="AY223" s="271" t="s">
        <v>184</v>
      </c>
    </row>
    <row r="224" s="12" customFormat="1">
      <c r="B224" s="251"/>
      <c r="C224" s="252"/>
      <c r="D224" s="248" t="s">
        <v>195</v>
      </c>
      <c r="E224" s="253" t="s">
        <v>21</v>
      </c>
      <c r="F224" s="254" t="s">
        <v>4163</v>
      </c>
      <c r="G224" s="252"/>
      <c r="H224" s="255">
        <v>48</v>
      </c>
      <c r="I224" s="256"/>
      <c r="J224" s="252"/>
      <c r="K224" s="252"/>
      <c r="L224" s="257"/>
      <c r="M224" s="258"/>
      <c r="N224" s="259"/>
      <c r="O224" s="259"/>
      <c r="P224" s="259"/>
      <c r="Q224" s="259"/>
      <c r="R224" s="259"/>
      <c r="S224" s="259"/>
      <c r="T224" s="260"/>
      <c r="AT224" s="261" t="s">
        <v>195</v>
      </c>
      <c r="AU224" s="261" t="s">
        <v>85</v>
      </c>
      <c r="AV224" s="12" t="s">
        <v>85</v>
      </c>
      <c r="AW224" s="12" t="s">
        <v>39</v>
      </c>
      <c r="AX224" s="12" t="s">
        <v>83</v>
      </c>
      <c r="AY224" s="261" t="s">
        <v>184</v>
      </c>
    </row>
    <row r="225" s="1" customFormat="1" ht="25.5" customHeight="1">
      <c r="B225" s="47"/>
      <c r="C225" s="236" t="s">
        <v>475</v>
      </c>
      <c r="D225" s="236" t="s">
        <v>186</v>
      </c>
      <c r="E225" s="237" t="s">
        <v>4164</v>
      </c>
      <c r="F225" s="238" t="s">
        <v>4165</v>
      </c>
      <c r="G225" s="239" t="s">
        <v>370</v>
      </c>
      <c r="H225" s="240">
        <v>8</v>
      </c>
      <c r="I225" s="241"/>
      <c r="J225" s="242">
        <f>ROUND(I225*H225,2)</f>
        <v>0</v>
      </c>
      <c r="K225" s="238" t="s">
        <v>4154</v>
      </c>
      <c r="L225" s="73"/>
      <c r="M225" s="243" t="s">
        <v>21</v>
      </c>
      <c r="N225" s="244" t="s">
        <v>47</v>
      </c>
      <c r="O225" s="48"/>
      <c r="P225" s="245">
        <f>O225*H225</f>
        <v>0</v>
      </c>
      <c r="Q225" s="245">
        <v>0.00054000000000000001</v>
      </c>
      <c r="R225" s="245">
        <f>Q225*H225</f>
        <v>0.0043200000000000001</v>
      </c>
      <c r="S225" s="245">
        <v>0</v>
      </c>
      <c r="T225" s="246">
        <f>S225*H225</f>
        <v>0</v>
      </c>
      <c r="AR225" s="25" t="s">
        <v>284</v>
      </c>
      <c r="AT225" s="25" t="s">
        <v>186</v>
      </c>
      <c r="AU225" s="25" t="s">
        <v>85</v>
      </c>
      <c r="AY225" s="25" t="s">
        <v>184</v>
      </c>
      <c r="BE225" s="247">
        <f>IF(N225="základní",J225,0)</f>
        <v>0</v>
      </c>
      <c r="BF225" s="247">
        <f>IF(N225="snížená",J225,0)</f>
        <v>0</v>
      </c>
      <c r="BG225" s="247">
        <f>IF(N225="zákl. přenesená",J225,0)</f>
        <v>0</v>
      </c>
      <c r="BH225" s="247">
        <f>IF(N225="sníž. přenesená",J225,0)</f>
        <v>0</v>
      </c>
      <c r="BI225" s="247">
        <f>IF(N225="nulová",J225,0)</f>
        <v>0</v>
      </c>
      <c r="BJ225" s="25" t="s">
        <v>83</v>
      </c>
      <c r="BK225" s="247">
        <f>ROUND(I225*H225,2)</f>
        <v>0</v>
      </c>
      <c r="BL225" s="25" t="s">
        <v>284</v>
      </c>
      <c r="BM225" s="25" t="s">
        <v>4166</v>
      </c>
    </row>
    <row r="226" s="13" customFormat="1">
      <c r="B226" s="262"/>
      <c r="C226" s="263"/>
      <c r="D226" s="248" t="s">
        <v>195</v>
      </c>
      <c r="E226" s="264" t="s">
        <v>21</v>
      </c>
      <c r="F226" s="265" t="s">
        <v>4156</v>
      </c>
      <c r="G226" s="263"/>
      <c r="H226" s="264" t="s">
        <v>21</v>
      </c>
      <c r="I226" s="266"/>
      <c r="J226" s="263"/>
      <c r="K226" s="263"/>
      <c r="L226" s="267"/>
      <c r="M226" s="268"/>
      <c r="N226" s="269"/>
      <c r="O226" s="269"/>
      <c r="P226" s="269"/>
      <c r="Q226" s="269"/>
      <c r="R226" s="269"/>
      <c r="S226" s="269"/>
      <c r="T226" s="270"/>
      <c r="AT226" s="271" t="s">
        <v>195</v>
      </c>
      <c r="AU226" s="271" t="s">
        <v>85</v>
      </c>
      <c r="AV226" s="13" t="s">
        <v>83</v>
      </c>
      <c r="AW226" s="13" t="s">
        <v>39</v>
      </c>
      <c r="AX226" s="13" t="s">
        <v>76</v>
      </c>
      <c r="AY226" s="271" t="s">
        <v>184</v>
      </c>
    </row>
    <row r="227" s="12" customFormat="1">
      <c r="B227" s="251"/>
      <c r="C227" s="252"/>
      <c r="D227" s="248" t="s">
        <v>195</v>
      </c>
      <c r="E227" s="253" t="s">
        <v>21</v>
      </c>
      <c r="F227" s="254" t="s">
        <v>4167</v>
      </c>
      <c r="G227" s="252"/>
      <c r="H227" s="255">
        <v>8</v>
      </c>
      <c r="I227" s="256"/>
      <c r="J227" s="252"/>
      <c r="K227" s="252"/>
      <c r="L227" s="257"/>
      <c r="M227" s="258"/>
      <c r="N227" s="259"/>
      <c r="O227" s="259"/>
      <c r="P227" s="259"/>
      <c r="Q227" s="259"/>
      <c r="R227" s="259"/>
      <c r="S227" s="259"/>
      <c r="T227" s="260"/>
      <c r="AT227" s="261" t="s">
        <v>195</v>
      </c>
      <c r="AU227" s="261" t="s">
        <v>85</v>
      </c>
      <c r="AV227" s="12" t="s">
        <v>85</v>
      </c>
      <c r="AW227" s="12" t="s">
        <v>39</v>
      </c>
      <c r="AX227" s="12" t="s">
        <v>83</v>
      </c>
      <c r="AY227" s="261" t="s">
        <v>184</v>
      </c>
    </row>
    <row r="228" s="1" customFormat="1" ht="38.25" customHeight="1">
      <c r="B228" s="47"/>
      <c r="C228" s="236" t="s">
        <v>480</v>
      </c>
      <c r="D228" s="236" t="s">
        <v>186</v>
      </c>
      <c r="E228" s="237" t="s">
        <v>4168</v>
      </c>
      <c r="F228" s="238" t="s">
        <v>4169</v>
      </c>
      <c r="G228" s="239" t="s">
        <v>370</v>
      </c>
      <c r="H228" s="240">
        <v>154</v>
      </c>
      <c r="I228" s="241"/>
      <c r="J228" s="242">
        <f>ROUND(I228*H228,2)</f>
        <v>0</v>
      </c>
      <c r="K228" s="238" t="s">
        <v>190</v>
      </c>
      <c r="L228" s="73"/>
      <c r="M228" s="243" t="s">
        <v>21</v>
      </c>
      <c r="N228" s="244" t="s">
        <v>47</v>
      </c>
      <c r="O228" s="48"/>
      <c r="P228" s="245">
        <f>O228*H228</f>
        <v>0</v>
      </c>
      <c r="Q228" s="245">
        <v>4.0000000000000003E-05</v>
      </c>
      <c r="R228" s="245">
        <f>Q228*H228</f>
        <v>0.0061600000000000005</v>
      </c>
      <c r="S228" s="245">
        <v>0</v>
      </c>
      <c r="T228" s="246">
        <f>S228*H228</f>
        <v>0</v>
      </c>
      <c r="AR228" s="25" t="s">
        <v>284</v>
      </c>
      <c r="AT228" s="25" t="s">
        <v>186</v>
      </c>
      <c r="AU228" s="25" t="s">
        <v>85</v>
      </c>
      <c r="AY228" s="25" t="s">
        <v>184</v>
      </c>
      <c r="BE228" s="247">
        <f>IF(N228="základní",J228,0)</f>
        <v>0</v>
      </c>
      <c r="BF228" s="247">
        <f>IF(N228="snížená",J228,0)</f>
        <v>0</v>
      </c>
      <c r="BG228" s="247">
        <f>IF(N228="zákl. přenesená",J228,0)</f>
        <v>0</v>
      </c>
      <c r="BH228" s="247">
        <f>IF(N228="sníž. přenesená",J228,0)</f>
        <v>0</v>
      </c>
      <c r="BI228" s="247">
        <f>IF(N228="nulová",J228,0)</f>
        <v>0</v>
      </c>
      <c r="BJ228" s="25" t="s">
        <v>83</v>
      </c>
      <c r="BK228" s="247">
        <f>ROUND(I228*H228,2)</f>
        <v>0</v>
      </c>
      <c r="BL228" s="25" t="s">
        <v>284</v>
      </c>
      <c r="BM228" s="25" t="s">
        <v>4170</v>
      </c>
    </row>
    <row r="229" s="1" customFormat="1">
      <c r="B229" s="47"/>
      <c r="C229" s="75"/>
      <c r="D229" s="248" t="s">
        <v>193</v>
      </c>
      <c r="E229" s="75"/>
      <c r="F229" s="249" t="s">
        <v>4171</v>
      </c>
      <c r="G229" s="75"/>
      <c r="H229" s="75"/>
      <c r="I229" s="204"/>
      <c r="J229" s="75"/>
      <c r="K229" s="75"/>
      <c r="L229" s="73"/>
      <c r="M229" s="250"/>
      <c r="N229" s="48"/>
      <c r="O229" s="48"/>
      <c r="P229" s="48"/>
      <c r="Q229" s="48"/>
      <c r="R229" s="48"/>
      <c r="S229" s="48"/>
      <c r="T229" s="96"/>
      <c r="AT229" s="25" t="s">
        <v>193</v>
      </c>
      <c r="AU229" s="25" t="s">
        <v>85</v>
      </c>
    </row>
    <row r="230" s="12" customFormat="1">
      <c r="B230" s="251"/>
      <c r="C230" s="252"/>
      <c r="D230" s="248" t="s">
        <v>195</v>
      </c>
      <c r="E230" s="253" t="s">
        <v>21</v>
      </c>
      <c r="F230" s="254" t="s">
        <v>4172</v>
      </c>
      <c r="G230" s="252"/>
      <c r="H230" s="255">
        <v>106</v>
      </c>
      <c r="I230" s="256"/>
      <c r="J230" s="252"/>
      <c r="K230" s="252"/>
      <c r="L230" s="257"/>
      <c r="M230" s="258"/>
      <c r="N230" s="259"/>
      <c r="O230" s="259"/>
      <c r="P230" s="259"/>
      <c r="Q230" s="259"/>
      <c r="R230" s="259"/>
      <c r="S230" s="259"/>
      <c r="T230" s="260"/>
      <c r="AT230" s="261" t="s">
        <v>195</v>
      </c>
      <c r="AU230" s="261" t="s">
        <v>85</v>
      </c>
      <c r="AV230" s="12" t="s">
        <v>85</v>
      </c>
      <c r="AW230" s="12" t="s">
        <v>39</v>
      </c>
      <c r="AX230" s="12" t="s">
        <v>76</v>
      </c>
      <c r="AY230" s="261" t="s">
        <v>184</v>
      </c>
    </row>
    <row r="231" s="12" customFormat="1">
      <c r="B231" s="251"/>
      <c r="C231" s="252"/>
      <c r="D231" s="248" t="s">
        <v>195</v>
      </c>
      <c r="E231" s="253" t="s">
        <v>21</v>
      </c>
      <c r="F231" s="254" t="s">
        <v>4173</v>
      </c>
      <c r="G231" s="252"/>
      <c r="H231" s="255">
        <v>48</v>
      </c>
      <c r="I231" s="256"/>
      <c r="J231" s="252"/>
      <c r="K231" s="252"/>
      <c r="L231" s="257"/>
      <c r="M231" s="258"/>
      <c r="N231" s="259"/>
      <c r="O231" s="259"/>
      <c r="P231" s="259"/>
      <c r="Q231" s="259"/>
      <c r="R231" s="259"/>
      <c r="S231" s="259"/>
      <c r="T231" s="260"/>
      <c r="AT231" s="261" t="s">
        <v>195</v>
      </c>
      <c r="AU231" s="261" t="s">
        <v>85</v>
      </c>
      <c r="AV231" s="12" t="s">
        <v>85</v>
      </c>
      <c r="AW231" s="12" t="s">
        <v>39</v>
      </c>
      <c r="AX231" s="12" t="s">
        <v>76</v>
      </c>
      <c r="AY231" s="261" t="s">
        <v>184</v>
      </c>
    </row>
    <row r="232" s="14" customFormat="1">
      <c r="B232" s="272"/>
      <c r="C232" s="273"/>
      <c r="D232" s="248" t="s">
        <v>195</v>
      </c>
      <c r="E232" s="274" t="s">
        <v>21</v>
      </c>
      <c r="F232" s="275" t="s">
        <v>211</v>
      </c>
      <c r="G232" s="273"/>
      <c r="H232" s="276">
        <v>154</v>
      </c>
      <c r="I232" s="277"/>
      <c r="J232" s="273"/>
      <c r="K232" s="273"/>
      <c r="L232" s="278"/>
      <c r="M232" s="279"/>
      <c r="N232" s="280"/>
      <c r="O232" s="280"/>
      <c r="P232" s="280"/>
      <c r="Q232" s="280"/>
      <c r="R232" s="280"/>
      <c r="S232" s="280"/>
      <c r="T232" s="281"/>
      <c r="AT232" s="282" t="s">
        <v>195</v>
      </c>
      <c r="AU232" s="282" t="s">
        <v>85</v>
      </c>
      <c r="AV232" s="14" t="s">
        <v>191</v>
      </c>
      <c r="AW232" s="14" t="s">
        <v>39</v>
      </c>
      <c r="AX232" s="14" t="s">
        <v>83</v>
      </c>
      <c r="AY232" s="282" t="s">
        <v>184</v>
      </c>
    </row>
    <row r="233" s="13" customFormat="1">
      <c r="B233" s="262"/>
      <c r="C233" s="263"/>
      <c r="D233" s="248" t="s">
        <v>195</v>
      </c>
      <c r="E233" s="264" t="s">
        <v>21</v>
      </c>
      <c r="F233" s="265" t="s">
        <v>4174</v>
      </c>
      <c r="G233" s="263"/>
      <c r="H233" s="264" t="s">
        <v>21</v>
      </c>
      <c r="I233" s="266"/>
      <c r="J233" s="263"/>
      <c r="K233" s="263"/>
      <c r="L233" s="267"/>
      <c r="M233" s="268"/>
      <c r="N233" s="269"/>
      <c r="O233" s="269"/>
      <c r="P233" s="269"/>
      <c r="Q233" s="269"/>
      <c r="R233" s="269"/>
      <c r="S233" s="269"/>
      <c r="T233" s="270"/>
      <c r="AT233" s="271" t="s">
        <v>195</v>
      </c>
      <c r="AU233" s="271" t="s">
        <v>85</v>
      </c>
      <c r="AV233" s="13" t="s">
        <v>83</v>
      </c>
      <c r="AW233" s="13" t="s">
        <v>39</v>
      </c>
      <c r="AX233" s="13" t="s">
        <v>76</v>
      </c>
      <c r="AY233" s="271" t="s">
        <v>184</v>
      </c>
    </row>
    <row r="234" s="1" customFormat="1" ht="38.25" customHeight="1">
      <c r="B234" s="47"/>
      <c r="C234" s="236" t="s">
        <v>484</v>
      </c>
      <c r="D234" s="236" t="s">
        <v>186</v>
      </c>
      <c r="E234" s="237" t="s">
        <v>4175</v>
      </c>
      <c r="F234" s="238" t="s">
        <v>4176</v>
      </c>
      <c r="G234" s="239" t="s">
        <v>370</v>
      </c>
      <c r="H234" s="240">
        <v>8</v>
      </c>
      <c r="I234" s="241"/>
      <c r="J234" s="242">
        <f>ROUND(I234*H234,2)</f>
        <v>0</v>
      </c>
      <c r="K234" s="238" t="s">
        <v>190</v>
      </c>
      <c r="L234" s="73"/>
      <c r="M234" s="243" t="s">
        <v>21</v>
      </c>
      <c r="N234" s="244" t="s">
        <v>47</v>
      </c>
      <c r="O234" s="48"/>
      <c r="P234" s="245">
        <f>O234*H234</f>
        <v>0</v>
      </c>
      <c r="Q234" s="245">
        <v>4.0000000000000003E-05</v>
      </c>
      <c r="R234" s="245">
        <f>Q234*H234</f>
        <v>0.00032000000000000003</v>
      </c>
      <c r="S234" s="245">
        <v>0</v>
      </c>
      <c r="T234" s="246">
        <f>S234*H234</f>
        <v>0</v>
      </c>
      <c r="AR234" s="25" t="s">
        <v>284</v>
      </c>
      <c r="AT234" s="25" t="s">
        <v>186</v>
      </c>
      <c r="AU234" s="25" t="s">
        <v>85</v>
      </c>
      <c r="AY234" s="25" t="s">
        <v>184</v>
      </c>
      <c r="BE234" s="247">
        <f>IF(N234="základní",J234,0)</f>
        <v>0</v>
      </c>
      <c r="BF234" s="247">
        <f>IF(N234="snížená",J234,0)</f>
        <v>0</v>
      </c>
      <c r="BG234" s="247">
        <f>IF(N234="zákl. přenesená",J234,0)</f>
        <v>0</v>
      </c>
      <c r="BH234" s="247">
        <f>IF(N234="sníž. přenesená",J234,0)</f>
        <v>0</v>
      </c>
      <c r="BI234" s="247">
        <f>IF(N234="nulová",J234,0)</f>
        <v>0</v>
      </c>
      <c r="BJ234" s="25" t="s">
        <v>83</v>
      </c>
      <c r="BK234" s="247">
        <f>ROUND(I234*H234,2)</f>
        <v>0</v>
      </c>
      <c r="BL234" s="25" t="s">
        <v>284</v>
      </c>
      <c r="BM234" s="25" t="s">
        <v>4177</v>
      </c>
    </row>
    <row r="235" s="1" customFormat="1">
      <c r="B235" s="47"/>
      <c r="C235" s="75"/>
      <c r="D235" s="248" t="s">
        <v>193</v>
      </c>
      <c r="E235" s="75"/>
      <c r="F235" s="249" t="s">
        <v>4171</v>
      </c>
      <c r="G235" s="75"/>
      <c r="H235" s="75"/>
      <c r="I235" s="204"/>
      <c r="J235" s="75"/>
      <c r="K235" s="75"/>
      <c r="L235" s="73"/>
      <c r="M235" s="250"/>
      <c r="N235" s="48"/>
      <c r="O235" s="48"/>
      <c r="P235" s="48"/>
      <c r="Q235" s="48"/>
      <c r="R235" s="48"/>
      <c r="S235" s="48"/>
      <c r="T235" s="96"/>
      <c r="AT235" s="25" t="s">
        <v>193</v>
      </c>
      <c r="AU235" s="25" t="s">
        <v>85</v>
      </c>
    </row>
    <row r="236" s="12" customFormat="1">
      <c r="B236" s="251"/>
      <c r="C236" s="252"/>
      <c r="D236" s="248" t="s">
        <v>195</v>
      </c>
      <c r="E236" s="253" t="s">
        <v>21</v>
      </c>
      <c r="F236" s="254" t="s">
        <v>4167</v>
      </c>
      <c r="G236" s="252"/>
      <c r="H236" s="255">
        <v>8</v>
      </c>
      <c r="I236" s="256"/>
      <c r="J236" s="252"/>
      <c r="K236" s="252"/>
      <c r="L236" s="257"/>
      <c r="M236" s="258"/>
      <c r="N236" s="259"/>
      <c r="O236" s="259"/>
      <c r="P236" s="259"/>
      <c r="Q236" s="259"/>
      <c r="R236" s="259"/>
      <c r="S236" s="259"/>
      <c r="T236" s="260"/>
      <c r="AT236" s="261" t="s">
        <v>195</v>
      </c>
      <c r="AU236" s="261" t="s">
        <v>85</v>
      </c>
      <c r="AV236" s="12" t="s">
        <v>85</v>
      </c>
      <c r="AW236" s="12" t="s">
        <v>39</v>
      </c>
      <c r="AX236" s="12" t="s">
        <v>83</v>
      </c>
      <c r="AY236" s="261" t="s">
        <v>184</v>
      </c>
    </row>
    <row r="237" s="1" customFormat="1" ht="16.5" customHeight="1">
      <c r="B237" s="47"/>
      <c r="C237" s="236" t="s">
        <v>490</v>
      </c>
      <c r="D237" s="236" t="s">
        <v>186</v>
      </c>
      <c r="E237" s="237" t="s">
        <v>4178</v>
      </c>
      <c r="F237" s="238" t="s">
        <v>4179</v>
      </c>
      <c r="G237" s="239" t="s">
        <v>189</v>
      </c>
      <c r="H237" s="240">
        <v>29</v>
      </c>
      <c r="I237" s="241"/>
      <c r="J237" s="242">
        <f>ROUND(I237*H237,2)</f>
        <v>0</v>
      </c>
      <c r="K237" s="238" t="s">
        <v>190</v>
      </c>
      <c r="L237" s="73"/>
      <c r="M237" s="243" t="s">
        <v>21</v>
      </c>
      <c r="N237" s="244" t="s">
        <v>47</v>
      </c>
      <c r="O237" s="48"/>
      <c r="P237" s="245">
        <f>O237*H237</f>
        <v>0</v>
      </c>
      <c r="Q237" s="245">
        <v>0</v>
      </c>
      <c r="R237" s="245">
        <f>Q237*H237</f>
        <v>0</v>
      </c>
      <c r="S237" s="245">
        <v>0</v>
      </c>
      <c r="T237" s="246">
        <f>S237*H237</f>
        <v>0</v>
      </c>
      <c r="AR237" s="25" t="s">
        <v>284</v>
      </c>
      <c r="AT237" s="25" t="s">
        <v>186</v>
      </c>
      <c r="AU237" s="25" t="s">
        <v>85</v>
      </c>
      <c r="AY237" s="25" t="s">
        <v>184</v>
      </c>
      <c r="BE237" s="247">
        <f>IF(N237="základní",J237,0)</f>
        <v>0</v>
      </c>
      <c r="BF237" s="247">
        <f>IF(N237="snížená",J237,0)</f>
        <v>0</v>
      </c>
      <c r="BG237" s="247">
        <f>IF(N237="zákl. přenesená",J237,0)</f>
        <v>0</v>
      </c>
      <c r="BH237" s="247">
        <f>IF(N237="sníž. přenesená",J237,0)</f>
        <v>0</v>
      </c>
      <c r="BI237" s="247">
        <f>IF(N237="nulová",J237,0)</f>
        <v>0</v>
      </c>
      <c r="BJ237" s="25" t="s">
        <v>83</v>
      </c>
      <c r="BK237" s="247">
        <f>ROUND(I237*H237,2)</f>
        <v>0</v>
      </c>
      <c r="BL237" s="25" t="s">
        <v>284</v>
      </c>
      <c r="BM237" s="25" t="s">
        <v>4180</v>
      </c>
    </row>
    <row r="238" s="1" customFormat="1">
      <c r="B238" s="47"/>
      <c r="C238" s="75"/>
      <c r="D238" s="248" t="s">
        <v>193</v>
      </c>
      <c r="E238" s="75"/>
      <c r="F238" s="249" t="s">
        <v>4181</v>
      </c>
      <c r="G238" s="75"/>
      <c r="H238" s="75"/>
      <c r="I238" s="204"/>
      <c r="J238" s="75"/>
      <c r="K238" s="75"/>
      <c r="L238" s="73"/>
      <c r="M238" s="250"/>
      <c r="N238" s="48"/>
      <c r="O238" s="48"/>
      <c r="P238" s="48"/>
      <c r="Q238" s="48"/>
      <c r="R238" s="48"/>
      <c r="S238" s="48"/>
      <c r="T238" s="96"/>
      <c r="AT238" s="25" t="s">
        <v>193</v>
      </c>
      <c r="AU238" s="25" t="s">
        <v>85</v>
      </c>
    </row>
    <row r="239" s="12" customFormat="1">
      <c r="B239" s="251"/>
      <c r="C239" s="252"/>
      <c r="D239" s="248" t="s">
        <v>195</v>
      </c>
      <c r="E239" s="253" t="s">
        <v>21</v>
      </c>
      <c r="F239" s="254" t="s">
        <v>4182</v>
      </c>
      <c r="G239" s="252"/>
      <c r="H239" s="255">
        <v>29</v>
      </c>
      <c r="I239" s="256"/>
      <c r="J239" s="252"/>
      <c r="K239" s="252"/>
      <c r="L239" s="257"/>
      <c r="M239" s="258"/>
      <c r="N239" s="259"/>
      <c r="O239" s="259"/>
      <c r="P239" s="259"/>
      <c r="Q239" s="259"/>
      <c r="R239" s="259"/>
      <c r="S239" s="259"/>
      <c r="T239" s="260"/>
      <c r="AT239" s="261" t="s">
        <v>195</v>
      </c>
      <c r="AU239" s="261" t="s">
        <v>85</v>
      </c>
      <c r="AV239" s="12" t="s">
        <v>85</v>
      </c>
      <c r="AW239" s="12" t="s">
        <v>39</v>
      </c>
      <c r="AX239" s="12" t="s">
        <v>83</v>
      </c>
      <c r="AY239" s="261" t="s">
        <v>184</v>
      </c>
    </row>
    <row r="240" s="1" customFormat="1" ht="25.5" customHeight="1">
      <c r="B240" s="47"/>
      <c r="C240" s="236" t="s">
        <v>495</v>
      </c>
      <c r="D240" s="236" t="s">
        <v>186</v>
      </c>
      <c r="E240" s="237" t="s">
        <v>4183</v>
      </c>
      <c r="F240" s="238" t="s">
        <v>4184</v>
      </c>
      <c r="G240" s="239" t="s">
        <v>189</v>
      </c>
      <c r="H240" s="240">
        <v>1</v>
      </c>
      <c r="I240" s="241"/>
      <c r="J240" s="242">
        <f>ROUND(I240*H240,2)</f>
        <v>0</v>
      </c>
      <c r="K240" s="238" t="s">
        <v>190</v>
      </c>
      <c r="L240" s="73"/>
      <c r="M240" s="243" t="s">
        <v>21</v>
      </c>
      <c r="N240" s="244" t="s">
        <v>47</v>
      </c>
      <c r="O240" s="48"/>
      <c r="P240" s="245">
        <f>O240*H240</f>
        <v>0</v>
      </c>
      <c r="Q240" s="245">
        <v>0.00012</v>
      </c>
      <c r="R240" s="245">
        <f>Q240*H240</f>
        <v>0.00012</v>
      </c>
      <c r="S240" s="245">
        <v>0</v>
      </c>
      <c r="T240" s="246">
        <f>S240*H240</f>
        <v>0</v>
      </c>
      <c r="AR240" s="25" t="s">
        <v>284</v>
      </c>
      <c r="AT240" s="25" t="s">
        <v>186</v>
      </c>
      <c r="AU240" s="25" t="s">
        <v>85</v>
      </c>
      <c r="AY240" s="25" t="s">
        <v>184</v>
      </c>
      <c r="BE240" s="247">
        <f>IF(N240="základní",J240,0)</f>
        <v>0</v>
      </c>
      <c r="BF240" s="247">
        <f>IF(N240="snížená",J240,0)</f>
        <v>0</v>
      </c>
      <c r="BG240" s="247">
        <f>IF(N240="zákl. přenesená",J240,0)</f>
        <v>0</v>
      </c>
      <c r="BH240" s="247">
        <f>IF(N240="sníž. přenesená",J240,0)</f>
        <v>0</v>
      </c>
      <c r="BI240" s="247">
        <f>IF(N240="nulová",J240,0)</f>
        <v>0</v>
      </c>
      <c r="BJ240" s="25" t="s">
        <v>83</v>
      </c>
      <c r="BK240" s="247">
        <f>ROUND(I240*H240,2)</f>
        <v>0</v>
      </c>
      <c r="BL240" s="25" t="s">
        <v>284</v>
      </c>
      <c r="BM240" s="25" t="s">
        <v>4185</v>
      </c>
    </row>
    <row r="241" s="12" customFormat="1">
      <c r="B241" s="251"/>
      <c r="C241" s="252"/>
      <c r="D241" s="248" t="s">
        <v>195</v>
      </c>
      <c r="E241" s="253" t="s">
        <v>21</v>
      </c>
      <c r="F241" s="254" t="s">
        <v>4186</v>
      </c>
      <c r="G241" s="252"/>
      <c r="H241" s="255">
        <v>1</v>
      </c>
      <c r="I241" s="256"/>
      <c r="J241" s="252"/>
      <c r="K241" s="252"/>
      <c r="L241" s="257"/>
      <c r="M241" s="258"/>
      <c r="N241" s="259"/>
      <c r="O241" s="259"/>
      <c r="P241" s="259"/>
      <c r="Q241" s="259"/>
      <c r="R241" s="259"/>
      <c r="S241" s="259"/>
      <c r="T241" s="260"/>
      <c r="AT241" s="261" t="s">
        <v>195</v>
      </c>
      <c r="AU241" s="261" t="s">
        <v>85</v>
      </c>
      <c r="AV241" s="12" t="s">
        <v>85</v>
      </c>
      <c r="AW241" s="12" t="s">
        <v>39</v>
      </c>
      <c r="AX241" s="12" t="s">
        <v>83</v>
      </c>
      <c r="AY241" s="261" t="s">
        <v>184</v>
      </c>
    </row>
    <row r="242" s="1" customFormat="1" ht="16.5" customHeight="1">
      <c r="B242" s="47"/>
      <c r="C242" s="236" t="s">
        <v>501</v>
      </c>
      <c r="D242" s="236" t="s">
        <v>186</v>
      </c>
      <c r="E242" s="237" t="s">
        <v>4187</v>
      </c>
      <c r="F242" s="238" t="s">
        <v>4188</v>
      </c>
      <c r="G242" s="239" t="s">
        <v>189</v>
      </c>
      <c r="H242" s="240">
        <v>2</v>
      </c>
      <c r="I242" s="241"/>
      <c r="J242" s="242">
        <f>ROUND(I242*H242,2)</f>
        <v>0</v>
      </c>
      <c r="K242" s="238" t="s">
        <v>21</v>
      </c>
      <c r="L242" s="73"/>
      <c r="M242" s="243" t="s">
        <v>21</v>
      </c>
      <c r="N242" s="244" t="s">
        <v>47</v>
      </c>
      <c r="O242" s="48"/>
      <c r="P242" s="245">
        <f>O242*H242</f>
        <v>0</v>
      </c>
      <c r="Q242" s="245">
        <v>0.00050000000000000001</v>
      </c>
      <c r="R242" s="245">
        <f>Q242*H242</f>
        <v>0.001</v>
      </c>
      <c r="S242" s="245">
        <v>0</v>
      </c>
      <c r="T242" s="246">
        <f>S242*H242</f>
        <v>0</v>
      </c>
      <c r="AR242" s="25" t="s">
        <v>284</v>
      </c>
      <c r="AT242" s="25" t="s">
        <v>186</v>
      </c>
      <c r="AU242" s="25" t="s">
        <v>85</v>
      </c>
      <c r="AY242" s="25" t="s">
        <v>184</v>
      </c>
      <c r="BE242" s="247">
        <f>IF(N242="základní",J242,0)</f>
        <v>0</v>
      </c>
      <c r="BF242" s="247">
        <f>IF(N242="snížená",J242,0)</f>
        <v>0</v>
      </c>
      <c r="BG242" s="247">
        <f>IF(N242="zákl. přenesená",J242,0)</f>
        <v>0</v>
      </c>
      <c r="BH242" s="247">
        <f>IF(N242="sníž. přenesená",J242,0)</f>
        <v>0</v>
      </c>
      <c r="BI242" s="247">
        <f>IF(N242="nulová",J242,0)</f>
        <v>0</v>
      </c>
      <c r="BJ242" s="25" t="s">
        <v>83</v>
      </c>
      <c r="BK242" s="247">
        <f>ROUND(I242*H242,2)</f>
        <v>0</v>
      </c>
      <c r="BL242" s="25" t="s">
        <v>284</v>
      </c>
      <c r="BM242" s="25" t="s">
        <v>4189</v>
      </c>
    </row>
    <row r="243" s="12" customFormat="1">
      <c r="B243" s="251"/>
      <c r="C243" s="252"/>
      <c r="D243" s="248" t="s">
        <v>195</v>
      </c>
      <c r="E243" s="253" t="s">
        <v>21</v>
      </c>
      <c r="F243" s="254" t="s">
        <v>4190</v>
      </c>
      <c r="G243" s="252"/>
      <c r="H243" s="255">
        <v>2</v>
      </c>
      <c r="I243" s="256"/>
      <c r="J243" s="252"/>
      <c r="K243" s="252"/>
      <c r="L243" s="257"/>
      <c r="M243" s="258"/>
      <c r="N243" s="259"/>
      <c r="O243" s="259"/>
      <c r="P243" s="259"/>
      <c r="Q243" s="259"/>
      <c r="R243" s="259"/>
      <c r="S243" s="259"/>
      <c r="T243" s="260"/>
      <c r="AT243" s="261" t="s">
        <v>195</v>
      </c>
      <c r="AU243" s="261" t="s">
        <v>85</v>
      </c>
      <c r="AV243" s="12" t="s">
        <v>85</v>
      </c>
      <c r="AW243" s="12" t="s">
        <v>39</v>
      </c>
      <c r="AX243" s="12" t="s">
        <v>83</v>
      </c>
      <c r="AY243" s="261" t="s">
        <v>184</v>
      </c>
    </row>
    <row r="244" s="1" customFormat="1" ht="16.5" customHeight="1">
      <c r="B244" s="47"/>
      <c r="C244" s="236" t="s">
        <v>506</v>
      </c>
      <c r="D244" s="236" t="s">
        <v>186</v>
      </c>
      <c r="E244" s="237" t="s">
        <v>4191</v>
      </c>
      <c r="F244" s="238" t="s">
        <v>4192</v>
      </c>
      <c r="G244" s="239" t="s">
        <v>189</v>
      </c>
      <c r="H244" s="240">
        <v>4</v>
      </c>
      <c r="I244" s="241"/>
      <c r="J244" s="242">
        <f>ROUND(I244*H244,2)</f>
        <v>0</v>
      </c>
      <c r="K244" s="238" t="s">
        <v>190</v>
      </c>
      <c r="L244" s="73"/>
      <c r="M244" s="243" t="s">
        <v>21</v>
      </c>
      <c r="N244" s="244" t="s">
        <v>47</v>
      </c>
      <c r="O244" s="48"/>
      <c r="P244" s="245">
        <f>O244*H244</f>
        <v>0</v>
      </c>
      <c r="Q244" s="245">
        <v>0.00076000000000000004</v>
      </c>
      <c r="R244" s="245">
        <f>Q244*H244</f>
        <v>0.0030400000000000002</v>
      </c>
      <c r="S244" s="245">
        <v>0</v>
      </c>
      <c r="T244" s="246">
        <f>S244*H244</f>
        <v>0</v>
      </c>
      <c r="AR244" s="25" t="s">
        <v>284</v>
      </c>
      <c r="AT244" s="25" t="s">
        <v>186</v>
      </c>
      <c r="AU244" s="25" t="s">
        <v>85</v>
      </c>
      <c r="AY244" s="25" t="s">
        <v>184</v>
      </c>
      <c r="BE244" s="247">
        <f>IF(N244="základní",J244,0)</f>
        <v>0</v>
      </c>
      <c r="BF244" s="247">
        <f>IF(N244="snížená",J244,0)</f>
        <v>0</v>
      </c>
      <c r="BG244" s="247">
        <f>IF(N244="zákl. přenesená",J244,0)</f>
        <v>0</v>
      </c>
      <c r="BH244" s="247">
        <f>IF(N244="sníž. přenesená",J244,0)</f>
        <v>0</v>
      </c>
      <c r="BI244" s="247">
        <f>IF(N244="nulová",J244,0)</f>
        <v>0</v>
      </c>
      <c r="BJ244" s="25" t="s">
        <v>83</v>
      </c>
      <c r="BK244" s="247">
        <f>ROUND(I244*H244,2)</f>
        <v>0</v>
      </c>
      <c r="BL244" s="25" t="s">
        <v>284</v>
      </c>
      <c r="BM244" s="25" t="s">
        <v>4193</v>
      </c>
    </row>
    <row r="245" s="12" customFormat="1">
      <c r="B245" s="251"/>
      <c r="C245" s="252"/>
      <c r="D245" s="248" t="s">
        <v>195</v>
      </c>
      <c r="E245" s="253" t="s">
        <v>21</v>
      </c>
      <c r="F245" s="254" t="s">
        <v>4194</v>
      </c>
      <c r="G245" s="252"/>
      <c r="H245" s="255">
        <v>1</v>
      </c>
      <c r="I245" s="256"/>
      <c r="J245" s="252"/>
      <c r="K245" s="252"/>
      <c r="L245" s="257"/>
      <c r="M245" s="258"/>
      <c r="N245" s="259"/>
      <c r="O245" s="259"/>
      <c r="P245" s="259"/>
      <c r="Q245" s="259"/>
      <c r="R245" s="259"/>
      <c r="S245" s="259"/>
      <c r="T245" s="260"/>
      <c r="AT245" s="261" t="s">
        <v>195</v>
      </c>
      <c r="AU245" s="261" t="s">
        <v>85</v>
      </c>
      <c r="AV245" s="12" t="s">
        <v>85</v>
      </c>
      <c r="AW245" s="12" t="s">
        <v>39</v>
      </c>
      <c r="AX245" s="12" t="s">
        <v>76</v>
      </c>
      <c r="AY245" s="261" t="s">
        <v>184</v>
      </c>
    </row>
    <row r="246" s="12" customFormat="1">
      <c r="B246" s="251"/>
      <c r="C246" s="252"/>
      <c r="D246" s="248" t="s">
        <v>195</v>
      </c>
      <c r="E246" s="253" t="s">
        <v>21</v>
      </c>
      <c r="F246" s="254" t="s">
        <v>4195</v>
      </c>
      <c r="G246" s="252"/>
      <c r="H246" s="255">
        <v>3</v>
      </c>
      <c r="I246" s="256"/>
      <c r="J246" s="252"/>
      <c r="K246" s="252"/>
      <c r="L246" s="257"/>
      <c r="M246" s="258"/>
      <c r="N246" s="259"/>
      <c r="O246" s="259"/>
      <c r="P246" s="259"/>
      <c r="Q246" s="259"/>
      <c r="R246" s="259"/>
      <c r="S246" s="259"/>
      <c r="T246" s="260"/>
      <c r="AT246" s="261" t="s">
        <v>195</v>
      </c>
      <c r="AU246" s="261" t="s">
        <v>85</v>
      </c>
      <c r="AV246" s="12" t="s">
        <v>85</v>
      </c>
      <c r="AW246" s="12" t="s">
        <v>39</v>
      </c>
      <c r="AX246" s="12" t="s">
        <v>76</v>
      </c>
      <c r="AY246" s="261" t="s">
        <v>184</v>
      </c>
    </row>
    <row r="247" s="14" customFormat="1">
      <c r="B247" s="272"/>
      <c r="C247" s="273"/>
      <c r="D247" s="248" t="s">
        <v>195</v>
      </c>
      <c r="E247" s="274" t="s">
        <v>21</v>
      </c>
      <c r="F247" s="275" t="s">
        <v>211</v>
      </c>
      <c r="G247" s="273"/>
      <c r="H247" s="276">
        <v>4</v>
      </c>
      <c r="I247" s="277"/>
      <c r="J247" s="273"/>
      <c r="K247" s="273"/>
      <c r="L247" s="278"/>
      <c r="M247" s="279"/>
      <c r="N247" s="280"/>
      <c r="O247" s="280"/>
      <c r="P247" s="280"/>
      <c r="Q247" s="280"/>
      <c r="R247" s="280"/>
      <c r="S247" s="280"/>
      <c r="T247" s="281"/>
      <c r="AT247" s="282" t="s">
        <v>195</v>
      </c>
      <c r="AU247" s="282" t="s">
        <v>85</v>
      </c>
      <c r="AV247" s="14" t="s">
        <v>191</v>
      </c>
      <c r="AW247" s="14" t="s">
        <v>39</v>
      </c>
      <c r="AX247" s="14" t="s">
        <v>83</v>
      </c>
      <c r="AY247" s="282" t="s">
        <v>184</v>
      </c>
    </row>
    <row r="248" s="13" customFormat="1">
      <c r="B248" s="262"/>
      <c r="C248" s="263"/>
      <c r="D248" s="248" t="s">
        <v>195</v>
      </c>
      <c r="E248" s="264" t="s">
        <v>21</v>
      </c>
      <c r="F248" s="265" t="s">
        <v>4174</v>
      </c>
      <c r="G248" s="263"/>
      <c r="H248" s="264" t="s">
        <v>21</v>
      </c>
      <c r="I248" s="266"/>
      <c r="J248" s="263"/>
      <c r="K248" s="263"/>
      <c r="L248" s="267"/>
      <c r="M248" s="268"/>
      <c r="N248" s="269"/>
      <c r="O248" s="269"/>
      <c r="P248" s="269"/>
      <c r="Q248" s="269"/>
      <c r="R248" s="269"/>
      <c r="S248" s="269"/>
      <c r="T248" s="270"/>
      <c r="AT248" s="271" t="s">
        <v>195</v>
      </c>
      <c r="AU248" s="271" t="s">
        <v>85</v>
      </c>
      <c r="AV248" s="13" t="s">
        <v>83</v>
      </c>
      <c r="AW248" s="13" t="s">
        <v>39</v>
      </c>
      <c r="AX248" s="13" t="s">
        <v>76</v>
      </c>
      <c r="AY248" s="271" t="s">
        <v>184</v>
      </c>
    </row>
    <row r="249" s="1" customFormat="1" ht="25.5" customHeight="1">
      <c r="B249" s="47"/>
      <c r="C249" s="236" t="s">
        <v>511</v>
      </c>
      <c r="D249" s="236" t="s">
        <v>186</v>
      </c>
      <c r="E249" s="237" t="s">
        <v>4196</v>
      </c>
      <c r="F249" s="238" t="s">
        <v>4197</v>
      </c>
      <c r="G249" s="239" t="s">
        <v>370</v>
      </c>
      <c r="H249" s="240">
        <v>162</v>
      </c>
      <c r="I249" s="241"/>
      <c r="J249" s="242">
        <f>ROUND(I249*H249,2)</f>
        <v>0</v>
      </c>
      <c r="K249" s="238" t="s">
        <v>190</v>
      </c>
      <c r="L249" s="73"/>
      <c r="M249" s="243" t="s">
        <v>21</v>
      </c>
      <c r="N249" s="244" t="s">
        <v>47</v>
      </c>
      <c r="O249" s="48"/>
      <c r="P249" s="245">
        <f>O249*H249</f>
        <v>0</v>
      </c>
      <c r="Q249" s="245">
        <v>0.00019000000000000001</v>
      </c>
      <c r="R249" s="245">
        <f>Q249*H249</f>
        <v>0.030780000000000002</v>
      </c>
      <c r="S249" s="245">
        <v>0</v>
      </c>
      <c r="T249" s="246">
        <f>S249*H249</f>
        <v>0</v>
      </c>
      <c r="AR249" s="25" t="s">
        <v>284</v>
      </c>
      <c r="AT249" s="25" t="s">
        <v>186</v>
      </c>
      <c r="AU249" s="25" t="s">
        <v>85</v>
      </c>
      <c r="AY249" s="25" t="s">
        <v>184</v>
      </c>
      <c r="BE249" s="247">
        <f>IF(N249="základní",J249,0)</f>
        <v>0</v>
      </c>
      <c r="BF249" s="247">
        <f>IF(N249="snížená",J249,0)</f>
        <v>0</v>
      </c>
      <c r="BG249" s="247">
        <f>IF(N249="zákl. přenesená",J249,0)</f>
        <v>0</v>
      </c>
      <c r="BH249" s="247">
        <f>IF(N249="sníž. přenesená",J249,0)</f>
        <v>0</v>
      </c>
      <c r="BI249" s="247">
        <f>IF(N249="nulová",J249,0)</f>
        <v>0</v>
      </c>
      <c r="BJ249" s="25" t="s">
        <v>83</v>
      </c>
      <c r="BK249" s="247">
        <f>ROUND(I249*H249,2)</f>
        <v>0</v>
      </c>
      <c r="BL249" s="25" t="s">
        <v>284</v>
      </c>
      <c r="BM249" s="25" t="s">
        <v>4198</v>
      </c>
    </row>
    <row r="250" s="1" customFormat="1">
      <c r="B250" s="47"/>
      <c r="C250" s="75"/>
      <c r="D250" s="248" t="s">
        <v>193</v>
      </c>
      <c r="E250" s="75"/>
      <c r="F250" s="249" t="s">
        <v>4199</v>
      </c>
      <c r="G250" s="75"/>
      <c r="H250" s="75"/>
      <c r="I250" s="204"/>
      <c r="J250" s="75"/>
      <c r="K250" s="75"/>
      <c r="L250" s="73"/>
      <c r="M250" s="250"/>
      <c r="N250" s="48"/>
      <c r="O250" s="48"/>
      <c r="P250" s="48"/>
      <c r="Q250" s="48"/>
      <c r="R250" s="48"/>
      <c r="S250" s="48"/>
      <c r="T250" s="96"/>
      <c r="AT250" s="25" t="s">
        <v>193</v>
      </c>
      <c r="AU250" s="25" t="s">
        <v>85</v>
      </c>
    </row>
    <row r="251" s="12" customFormat="1">
      <c r="B251" s="251"/>
      <c r="C251" s="252"/>
      <c r="D251" s="248" t="s">
        <v>195</v>
      </c>
      <c r="E251" s="253" t="s">
        <v>21</v>
      </c>
      <c r="F251" s="254" t="s">
        <v>4200</v>
      </c>
      <c r="G251" s="252"/>
      <c r="H251" s="255">
        <v>162</v>
      </c>
      <c r="I251" s="256"/>
      <c r="J251" s="252"/>
      <c r="K251" s="252"/>
      <c r="L251" s="257"/>
      <c r="M251" s="258"/>
      <c r="N251" s="259"/>
      <c r="O251" s="259"/>
      <c r="P251" s="259"/>
      <c r="Q251" s="259"/>
      <c r="R251" s="259"/>
      <c r="S251" s="259"/>
      <c r="T251" s="260"/>
      <c r="AT251" s="261" t="s">
        <v>195</v>
      </c>
      <c r="AU251" s="261" t="s">
        <v>85</v>
      </c>
      <c r="AV251" s="12" t="s">
        <v>85</v>
      </c>
      <c r="AW251" s="12" t="s">
        <v>39</v>
      </c>
      <c r="AX251" s="12" t="s">
        <v>83</v>
      </c>
      <c r="AY251" s="261" t="s">
        <v>184</v>
      </c>
    </row>
    <row r="252" s="1" customFormat="1" ht="25.5" customHeight="1">
      <c r="B252" s="47"/>
      <c r="C252" s="236" t="s">
        <v>516</v>
      </c>
      <c r="D252" s="236" t="s">
        <v>186</v>
      </c>
      <c r="E252" s="237" t="s">
        <v>4201</v>
      </c>
      <c r="F252" s="238" t="s">
        <v>4202</v>
      </c>
      <c r="G252" s="239" t="s">
        <v>370</v>
      </c>
      <c r="H252" s="240">
        <v>162</v>
      </c>
      <c r="I252" s="241"/>
      <c r="J252" s="242">
        <f>ROUND(I252*H252,2)</f>
        <v>0</v>
      </c>
      <c r="K252" s="238" t="s">
        <v>190</v>
      </c>
      <c r="L252" s="73"/>
      <c r="M252" s="243" t="s">
        <v>21</v>
      </c>
      <c r="N252" s="244" t="s">
        <v>47</v>
      </c>
      <c r="O252" s="48"/>
      <c r="P252" s="245">
        <f>O252*H252</f>
        <v>0</v>
      </c>
      <c r="Q252" s="245">
        <v>1.0000000000000001E-05</v>
      </c>
      <c r="R252" s="245">
        <f>Q252*H252</f>
        <v>0.0016200000000000001</v>
      </c>
      <c r="S252" s="245">
        <v>0</v>
      </c>
      <c r="T252" s="246">
        <f>S252*H252</f>
        <v>0</v>
      </c>
      <c r="AR252" s="25" t="s">
        <v>284</v>
      </c>
      <c r="AT252" s="25" t="s">
        <v>186</v>
      </c>
      <c r="AU252" s="25" t="s">
        <v>85</v>
      </c>
      <c r="AY252" s="25" t="s">
        <v>184</v>
      </c>
      <c r="BE252" s="247">
        <f>IF(N252="základní",J252,0)</f>
        <v>0</v>
      </c>
      <c r="BF252" s="247">
        <f>IF(N252="snížená",J252,0)</f>
        <v>0</v>
      </c>
      <c r="BG252" s="247">
        <f>IF(N252="zákl. přenesená",J252,0)</f>
        <v>0</v>
      </c>
      <c r="BH252" s="247">
        <f>IF(N252="sníž. přenesená",J252,0)</f>
        <v>0</v>
      </c>
      <c r="BI252" s="247">
        <f>IF(N252="nulová",J252,0)</f>
        <v>0</v>
      </c>
      <c r="BJ252" s="25" t="s">
        <v>83</v>
      </c>
      <c r="BK252" s="247">
        <f>ROUND(I252*H252,2)</f>
        <v>0</v>
      </c>
      <c r="BL252" s="25" t="s">
        <v>284</v>
      </c>
      <c r="BM252" s="25" t="s">
        <v>4203</v>
      </c>
    </row>
    <row r="253" s="1" customFormat="1">
      <c r="B253" s="47"/>
      <c r="C253" s="75"/>
      <c r="D253" s="248" t="s">
        <v>193</v>
      </c>
      <c r="E253" s="75"/>
      <c r="F253" s="249" t="s">
        <v>4199</v>
      </c>
      <c r="G253" s="75"/>
      <c r="H253" s="75"/>
      <c r="I253" s="204"/>
      <c r="J253" s="75"/>
      <c r="K253" s="75"/>
      <c r="L253" s="73"/>
      <c r="M253" s="250"/>
      <c r="N253" s="48"/>
      <c r="O253" s="48"/>
      <c r="P253" s="48"/>
      <c r="Q253" s="48"/>
      <c r="R253" s="48"/>
      <c r="S253" s="48"/>
      <c r="T253" s="96"/>
      <c r="AT253" s="25" t="s">
        <v>193</v>
      </c>
      <c r="AU253" s="25" t="s">
        <v>85</v>
      </c>
    </row>
    <row r="254" s="1" customFormat="1" ht="16.5" customHeight="1">
      <c r="B254" s="47"/>
      <c r="C254" s="236" t="s">
        <v>524</v>
      </c>
      <c r="D254" s="236" t="s">
        <v>186</v>
      </c>
      <c r="E254" s="237" t="s">
        <v>4204</v>
      </c>
      <c r="F254" s="238" t="s">
        <v>4205</v>
      </c>
      <c r="G254" s="239" t="s">
        <v>1268</v>
      </c>
      <c r="H254" s="240">
        <v>144</v>
      </c>
      <c r="I254" s="241"/>
      <c r="J254" s="242">
        <f>ROUND(I254*H254,2)</f>
        <v>0</v>
      </c>
      <c r="K254" s="238" t="s">
        <v>21</v>
      </c>
      <c r="L254" s="73"/>
      <c r="M254" s="243" t="s">
        <v>21</v>
      </c>
      <c r="N254" s="244" t="s">
        <v>47</v>
      </c>
      <c r="O254" s="48"/>
      <c r="P254" s="245">
        <f>O254*H254</f>
        <v>0</v>
      </c>
      <c r="Q254" s="245">
        <v>0</v>
      </c>
      <c r="R254" s="245">
        <f>Q254*H254</f>
        <v>0</v>
      </c>
      <c r="S254" s="245">
        <v>0</v>
      </c>
      <c r="T254" s="246">
        <f>S254*H254</f>
        <v>0</v>
      </c>
      <c r="AR254" s="25" t="s">
        <v>3309</v>
      </c>
      <c r="AT254" s="25" t="s">
        <v>186</v>
      </c>
      <c r="AU254" s="25" t="s">
        <v>85</v>
      </c>
      <c r="AY254" s="25" t="s">
        <v>184</v>
      </c>
      <c r="BE254" s="247">
        <f>IF(N254="základní",J254,0)</f>
        <v>0</v>
      </c>
      <c r="BF254" s="247">
        <f>IF(N254="snížená",J254,0)</f>
        <v>0</v>
      </c>
      <c r="BG254" s="247">
        <f>IF(N254="zákl. přenesená",J254,0)</f>
        <v>0</v>
      </c>
      <c r="BH254" s="247">
        <f>IF(N254="sníž. přenesená",J254,0)</f>
        <v>0</v>
      </c>
      <c r="BI254" s="247">
        <f>IF(N254="nulová",J254,0)</f>
        <v>0</v>
      </c>
      <c r="BJ254" s="25" t="s">
        <v>83</v>
      </c>
      <c r="BK254" s="247">
        <f>ROUND(I254*H254,2)</f>
        <v>0</v>
      </c>
      <c r="BL254" s="25" t="s">
        <v>3309</v>
      </c>
      <c r="BM254" s="25" t="s">
        <v>4206</v>
      </c>
    </row>
    <row r="255" s="1" customFormat="1" ht="38.25" customHeight="1">
      <c r="B255" s="47"/>
      <c r="C255" s="236" t="s">
        <v>529</v>
      </c>
      <c r="D255" s="236" t="s">
        <v>186</v>
      </c>
      <c r="E255" s="237" t="s">
        <v>4207</v>
      </c>
      <c r="F255" s="238" t="s">
        <v>4208</v>
      </c>
      <c r="G255" s="239" t="s">
        <v>293</v>
      </c>
      <c r="H255" s="240">
        <v>0.089999999999999997</v>
      </c>
      <c r="I255" s="241"/>
      <c r="J255" s="242">
        <f>ROUND(I255*H255,2)</f>
        <v>0</v>
      </c>
      <c r="K255" s="238" t="s">
        <v>190</v>
      </c>
      <c r="L255" s="73"/>
      <c r="M255" s="243" t="s">
        <v>21</v>
      </c>
      <c r="N255" s="244" t="s">
        <v>47</v>
      </c>
      <c r="O255" s="48"/>
      <c r="P255" s="245">
        <f>O255*H255</f>
        <v>0</v>
      </c>
      <c r="Q255" s="245">
        <v>0</v>
      </c>
      <c r="R255" s="245">
        <f>Q255*H255</f>
        <v>0</v>
      </c>
      <c r="S255" s="245">
        <v>0</v>
      </c>
      <c r="T255" s="246">
        <f>S255*H255</f>
        <v>0</v>
      </c>
      <c r="AR255" s="25" t="s">
        <v>284</v>
      </c>
      <c r="AT255" s="25" t="s">
        <v>186</v>
      </c>
      <c r="AU255" s="25" t="s">
        <v>85</v>
      </c>
      <c r="AY255" s="25" t="s">
        <v>184</v>
      </c>
      <c r="BE255" s="247">
        <f>IF(N255="základní",J255,0)</f>
        <v>0</v>
      </c>
      <c r="BF255" s="247">
        <f>IF(N255="snížená",J255,0)</f>
        <v>0</v>
      </c>
      <c r="BG255" s="247">
        <f>IF(N255="zákl. přenesená",J255,0)</f>
        <v>0</v>
      </c>
      <c r="BH255" s="247">
        <f>IF(N255="sníž. přenesená",J255,0)</f>
        <v>0</v>
      </c>
      <c r="BI255" s="247">
        <f>IF(N255="nulová",J255,0)</f>
        <v>0</v>
      </c>
      <c r="BJ255" s="25" t="s">
        <v>83</v>
      </c>
      <c r="BK255" s="247">
        <f>ROUND(I255*H255,2)</f>
        <v>0</v>
      </c>
      <c r="BL255" s="25" t="s">
        <v>284</v>
      </c>
      <c r="BM255" s="25" t="s">
        <v>4209</v>
      </c>
    </row>
    <row r="256" s="1" customFormat="1">
      <c r="B256" s="47"/>
      <c r="C256" s="75"/>
      <c r="D256" s="248" t="s">
        <v>193</v>
      </c>
      <c r="E256" s="75"/>
      <c r="F256" s="249" t="s">
        <v>1805</v>
      </c>
      <c r="G256" s="75"/>
      <c r="H256" s="75"/>
      <c r="I256" s="204"/>
      <c r="J256" s="75"/>
      <c r="K256" s="75"/>
      <c r="L256" s="73"/>
      <c r="M256" s="250"/>
      <c r="N256" s="48"/>
      <c r="O256" s="48"/>
      <c r="P256" s="48"/>
      <c r="Q256" s="48"/>
      <c r="R256" s="48"/>
      <c r="S256" s="48"/>
      <c r="T256" s="96"/>
      <c r="AT256" s="25" t="s">
        <v>193</v>
      </c>
      <c r="AU256" s="25" t="s">
        <v>85</v>
      </c>
    </row>
    <row r="257" s="11" customFormat="1" ht="29.88" customHeight="1">
      <c r="B257" s="220"/>
      <c r="C257" s="221"/>
      <c r="D257" s="222" t="s">
        <v>75</v>
      </c>
      <c r="E257" s="234" t="s">
        <v>1991</v>
      </c>
      <c r="F257" s="234" t="s">
        <v>1992</v>
      </c>
      <c r="G257" s="221"/>
      <c r="H257" s="221"/>
      <c r="I257" s="224"/>
      <c r="J257" s="235">
        <f>BK257</f>
        <v>0</v>
      </c>
      <c r="K257" s="221"/>
      <c r="L257" s="226"/>
      <c r="M257" s="227"/>
      <c r="N257" s="228"/>
      <c r="O257" s="228"/>
      <c r="P257" s="229">
        <f>SUM(P258:P344)</f>
        <v>0</v>
      </c>
      <c r="Q257" s="228"/>
      <c r="R257" s="229">
        <f>SUM(R258:R344)</f>
        <v>0.35193999999999998</v>
      </c>
      <c r="S257" s="228"/>
      <c r="T257" s="230">
        <f>SUM(T258:T344)</f>
        <v>0</v>
      </c>
      <c r="AR257" s="231" t="s">
        <v>85</v>
      </c>
      <c r="AT257" s="232" t="s">
        <v>75</v>
      </c>
      <c r="AU257" s="232" t="s">
        <v>83</v>
      </c>
      <c r="AY257" s="231" t="s">
        <v>184</v>
      </c>
      <c r="BK257" s="233">
        <f>SUM(BK258:BK344)</f>
        <v>0</v>
      </c>
    </row>
    <row r="258" s="1" customFormat="1" ht="16.5" customHeight="1">
      <c r="B258" s="47"/>
      <c r="C258" s="236" t="s">
        <v>536</v>
      </c>
      <c r="D258" s="236" t="s">
        <v>186</v>
      </c>
      <c r="E258" s="237" t="s">
        <v>4210</v>
      </c>
      <c r="F258" s="238" t="s">
        <v>4211</v>
      </c>
      <c r="G258" s="239" t="s">
        <v>189</v>
      </c>
      <c r="H258" s="240">
        <v>4</v>
      </c>
      <c r="I258" s="241"/>
      <c r="J258" s="242">
        <f>ROUND(I258*H258,2)</f>
        <v>0</v>
      </c>
      <c r="K258" s="238" t="s">
        <v>190</v>
      </c>
      <c r="L258" s="73"/>
      <c r="M258" s="243" t="s">
        <v>21</v>
      </c>
      <c r="N258" s="244" t="s">
        <v>47</v>
      </c>
      <c r="O258" s="48"/>
      <c r="P258" s="245">
        <f>O258*H258</f>
        <v>0</v>
      </c>
      <c r="Q258" s="245">
        <v>0.0024199999999999998</v>
      </c>
      <c r="R258" s="245">
        <f>Q258*H258</f>
        <v>0.0096799999999999994</v>
      </c>
      <c r="S258" s="245">
        <v>0</v>
      </c>
      <c r="T258" s="246">
        <f>S258*H258</f>
        <v>0</v>
      </c>
      <c r="AR258" s="25" t="s">
        <v>284</v>
      </c>
      <c r="AT258" s="25" t="s">
        <v>186</v>
      </c>
      <c r="AU258" s="25" t="s">
        <v>85</v>
      </c>
      <c r="AY258" s="25" t="s">
        <v>184</v>
      </c>
      <c r="BE258" s="247">
        <f>IF(N258="základní",J258,0)</f>
        <v>0</v>
      </c>
      <c r="BF258" s="247">
        <f>IF(N258="snížená",J258,0)</f>
        <v>0</v>
      </c>
      <c r="BG258" s="247">
        <f>IF(N258="zákl. přenesená",J258,0)</f>
        <v>0</v>
      </c>
      <c r="BH258" s="247">
        <f>IF(N258="sníž. přenesená",J258,0)</f>
        <v>0</v>
      </c>
      <c r="BI258" s="247">
        <f>IF(N258="nulová",J258,0)</f>
        <v>0</v>
      </c>
      <c r="BJ258" s="25" t="s">
        <v>83</v>
      </c>
      <c r="BK258" s="247">
        <f>ROUND(I258*H258,2)</f>
        <v>0</v>
      </c>
      <c r="BL258" s="25" t="s">
        <v>284</v>
      </c>
      <c r="BM258" s="25" t="s">
        <v>4212</v>
      </c>
    </row>
    <row r="259" s="1" customFormat="1">
      <c r="B259" s="47"/>
      <c r="C259" s="75"/>
      <c r="D259" s="248" t="s">
        <v>193</v>
      </c>
      <c r="E259" s="75"/>
      <c r="F259" s="249" t="s">
        <v>4213</v>
      </c>
      <c r="G259" s="75"/>
      <c r="H259" s="75"/>
      <c r="I259" s="204"/>
      <c r="J259" s="75"/>
      <c r="K259" s="75"/>
      <c r="L259" s="73"/>
      <c r="M259" s="250"/>
      <c r="N259" s="48"/>
      <c r="O259" s="48"/>
      <c r="P259" s="48"/>
      <c r="Q259" s="48"/>
      <c r="R259" s="48"/>
      <c r="S259" s="48"/>
      <c r="T259" s="96"/>
      <c r="AT259" s="25" t="s">
        <v>193</v>
      </c>
      <c r="AU259" s="25" t="s">
        <v>85</v>
      </c>
    </row>
    <row r="260" s="12" customFormat="1">
      <c r="B260" s="251"/>
      <c r="C260" s="252"/>
      <c r="D260" s="248" t="s">
        <v>195</v>
      </c>
      <c r="E260" s="253" t="s">
        <v>21</v>
      </c>
      <c r="F260" s="254" t="s">
        <v>4214</v>
      </c>
      <c r="G260" s="252"/>
      <c r="H260" s="255">
        <v>4</v>
      </c>
      <c r="I260" s="256"/>
      <c r="J260" s="252"/>
      <c r="K260" s="252"/>
      <c r="L260" s="257"/>
      <c r="M260" s="258"/>
      <c r="N260" s="259"/>
      <c r="O260" s="259"/>
      <c r="P260" s="259"/>
      <c r="Q260" s="259"/>
      <c r="R260" s="259"/>
      <c r="S260" s="259"/>
      <c r="T260" s="260"/>
      <c r="AT260" s="261" t="s">
        <v>195</v>
      </c>
      <c r="AU260" s="261" t="s">
        <v>85</v>
      </c>
      <c r="AV260" s="12" t="s">
        <v>85</v>
      </c>
      <c r="AW260" s="12" t="s">
        <v>39</v>
      </c>
      <c r="AX260" s="12" t="s">
        <v>83</v>
      </c>
      <c r="AY260" s="261" t="s">
        <v>184</v>
      </c>
    </row>
    <row r="261" s="1" customFormat="1" ht="51" customHeight="1">
      <c r="B261" s="47"/>
      <c r="C261" s="283" t="s">
        <v>542</v>
      </c>
      <c r="D261" s="283" t="s">
        <v>303</v>
      </c>
      <c r="E261" s="284" t="s">
        <v>4215</v>
      </c>
      <c r="F261" s="285" t="s">
        <v>4216</v>
      </c>
      <c r="G261" s="286" t="s">
        <v>189</v>
      </c>
      <c r="H261" s="287">
        <v>3</v>
      </c>
      <c r="I261" s="288"/>
      <c r="J261" s="289">
        <f>ROUND(I261*H261,2)</f>
        <v>0</v>
      </c>
      <c r="K261" s="285" t="s">
        <v>21</v>
      </c>
      <c r="L261" s="290"/>
      <c r="M261" s="291" t="s">
        <v>21</v>
      </c>
      <c r="N261" s="292" t="s">
        <v>47</v>
      </c>
      <c r="O261" s="48"/>
      <c r="P261" s="245">
        <f>O261*H261</f>
        <v>0</v>
      </c>
      <c r="Q261" s="245">
        <v>0.021000000000000001</v>
      </c>
      <c r="R261" s="245">
        <f>Q261*H261</f>
        <v>0.063</v>
      </c>
      <c r="S261" s="245">
        <v>0</v>
      </c>
      <c r="T261" s="246">
        <f>S261*H261</f>
        <v>0</v>
      </c>
      <c r="AR261" s="25" t="s">
        <v>386</v>
      </c>
      <c r="AT261" s="25" t="s">
        <v>303</v>
      </c>
      <c r="AU261" s="25" t="s">
        <v>85</v>
      </c>
      <c r="AY261" s="25" t="s">
        <v>184</v>
      </c>
      <c r="BE261" s="247">
        <f>IF(N261="základní",J261,0)</f>
        <v>0</v>
      </c>
      <c r="BF261" s="247">
        <f>IF(N261="snížená",J261,0)</f>
        <v>0</v>
      </c>
      <c r="BG261" s="247">
        <f>IF(N261="zákl. přenesená",J261,0)</f>
        <v>0</v>
      </c>
      <c r="BH261" s="247">
        <f>IF(N261="sníž. přenesená",J261,0)</f>
        <v>0</v>
      </c>
      <c r="BI261" s="247">
        <f>IF(N261="nulová",J261,0)</f>
        <v>0</v>
      </c>
      <c r="BJ261" s="25" t="s">
        <v>83</v>
      </c>
      <c r="BK261" s="247">
        <f>ROUND(I261*H261,2)</f>
        <v>0</v>
      </c>
      <c r="BL261" s="25" t="s">
        <v>284</v>
      </c>
      <c r="BM261" s="25" t="s">
        <v>4217</v>
      </c>
    </row>
    <row r="262" s="1" customFormat="1" ht="51" customHeight="1">
      <c r="B262" s="47"/>
      <c r="C262" s="283" t="s">
        <v>547</v>
      </c>
      <c r="D262" s="283" t="s">
        <v>303</v>
      </c>
      <c r="E262" s="284" t="s">
        <v>4218</v>
      </c>
      <c r="F262" s="285" t="s">
        <v>4219</v>
      </c>
      <c r="G262" s="286" t="s">
        <v>189</v>
      </c>
      <c r="H262" s="287">
        <v>1</v>
      </c>
      <c r="I262" s="288"/>
      <c r="J262" s="289">
        <f>ROUND(I262*H262,2)</f>
        <v>0</v>
      </c>
      <c r="K262" s="285" t="s">
        <v>21</v>
      </c>
      <c r="L262" s="290"/>
      <c r="M262" s="291" t="s">
        <v>21</v>
      </c>
      <c r="N262" s="292" t="s">
        <v>47</v>
      </c>
      <c r="O262" s="48"/>
      <c r="P262" s="245">
        <f>O262*H262</f>
        <v>0</v>
      </c>
      <c r="Q262" s="245">
        <v>0.025000000000000001</v>
      </c>
      <c r="R262" s="245">
        <f>Q262*H262</f>
        <v>0.025000000000000001</v>
      </c>
      <c r="S262" s="245">
        <v>0</v>
      </c>
      <c r="T262" s="246">
        <f>S262*H262</f>
        <v>0</v>
      </c>
      <c r="AR262" s="25" t="s">
        <v>386</v>
      </c>
      <c r="AT262" s="25" t="s">
        <v>303</v>
      </c>
      <c r="AU262" s="25" t="s">
        <v>85</v>
      </c>
      <c r="AY262" s="25" t="s">
        <v>184</v>
      </c>
      <c r="BE262" s="247">
        <f>IF(N262="základní",J262,0)</f>
        <v>0</v>
      </c>
      <c r="BF262" s="247">
        <f>IF(N262="snížená",J262,0)</f>
        <v>0</v>
      </c>
      <c r="BG262" s="247">
        <f>IF(N262="zákl. přenesená",J262,0)</f>
        <v>0</v>
      </c>
      <c r="BH262" s="247">
        <f>IF(N262="sníž. přenesená",J262,0)</f>
        <v>0</v>
      </c>
      <c r="BI262" s="247">
        <f>IF(N262="nulová",J262,0)</f>
        <v>0</v>
      </c>
      <c r="BJ262" s="25" t="s">
        <v>83</v>
      </c>
      <c r="BK262" s="247">
        <f>ROUND(I262*H262,2)</f>
        <v>0</v>
      </c>
      <c r="BL262" s="25" t="s">
        <v>284</v>
      </c>
      <c r="BM262" s="25" t="s">
        <v>4220</v>
      </c>
    </row>
    <row r="263" s="1" customFormat="1" ht="16.5" customHeight="1">
      <c r="B263" s="47"/>
      <c r="C263" s="236" t="s">
        <v>552</v>
      </c>
      <c r="D263" s="236" t="s">
        <v>186</v>
      </c>
      <c r="E263" s="237" t="s">
        <v>4221</v>
      </c>
      <c r="F263" s="238" t="s">
        <v>4222</v>
      </c>
      <c r="G263" s="239" t="s">
        <v>1996</v>
      </c>
      <c r="H263" s="240">
        <v>3</v>
      </c>
      <c r="I263" s="241"/>
      <c r="J263" s="242">
        <f>ROUND(I263*H263,2)</f>
        <v>0</v>
      </c>
      <c r="K263" s="238" t="s">
        <v>190</v>
      </c>
      <c r="L263" s="73"/>
      <c r="M263" s="243" t="s">
        <v>21</v>
      </c>
      <c r="N263" s="244" t="s">
        <v>47</v>
      </c>
      <c r="O263" s="48"/>
      <c r="P263" s="245">
        <f>O263*H263</f>
        <v>0</v>
      </c>
      <c r="Q263" s="245">
        <v>0.0033899999999999998</v>
      </c>
      <c r="R263" s="245">
        <f>Q263*H263</f>
        <v>0.010169999999999999</v>
      </c>
      <c r="S263" s="245">
        <v>0</v>
      </c>
      <c r="T263" s="246">
        <f>S263*H263</f>
        <v>0</v>
      </c>
      <c r="AR263" s="25" t="s">
        <v>284</v>
      </c>
      <c r="AT263" s="25" t="s">
        <v>186</v>
      </c>
      <c r="AU263" s="25" t="s">
        <v>85</v>
      </c>
      <c r="AY263" s="25" t="s">
        <v>184</v>
      </c>
      <c r="BE263" s="247">
        <f>IF(N263="základní",J263,0)</f>
        <v>0</v>
      </c>
      <c r="BF263" s="247">
        <f>IF(N263="snížená",J263,0)</f>
        <v>0</v>
      </c>
      <c r="BG263" s="247">
        <f>IF(N263="zákl. přenesená",J263,0)</f>
        <v>0</v>
      </c>
      <c r="BH263" s="247">
        <f>IF(N263="sníž. přenesená",J263,0)</f>
        <v>0</v>
      </c>
      <c r="BI263" s="247">
        <f>IF(N263="nulová",J263,0)</f>
        <v>0</v>
      </c>
      <c r="BJ263" s="25" t="s">
        <v>83</v>
      </c>
      <c r="BK263" s="247">
        <f>ROUND(I263*H263,2)</f>
        <v>0</v>
      </c>
      <c r="BL263" s="25" t="s">
        <v>284</v>
      </c>
      <c r="BM263" s="25" t="s">
        <v>4223</v>
      </c>
    </row>
    <row r="264" s="1" customFormat="1">
      <c r="B264" s="47"/>
      <c r="C264" s="75"/>
      <c r="D264" s="248" t="s">
        <v>193</v>
      </c>
      <c r="E264" s="75"/>
      <c r="F264" s="249" t="s">
        <v>4224</v>
      </c>
      <c r="G264" s="75"/>
      <c r="H264" s="75"/>
      <c r="I264" s="204"/>
      <c r="J264" s="75"/>
      <c r="K264" s="75"/>
      <c r="L264" s="73"/>
      <c r="M264" s="250"/>
      <c r="N264" s="48"/>
      <c r="O264" s="48"/>
      <c r="P264" s="48"/>
      <c r="Q264" s="48"/>
      <c r="R264" s="48"/>
      <c r="S264" s="48"/>
      <c r="T264" s="96"/>
      <c r="AT264" s="25" t="s">
        <v>193</v>
      </c>
      <c r="AU264" s="25" t="s">
        <v>85</v>
      </c>
    </row>
    <row r="265" s="12" customFormat="1">
      <c r="B265" s="251"/>
      <c r="C265" s="252"/>
      <c r="D265" s="248" t="s">
        <v>195</v>
      </c>
      <c r="E265" s="253" t="s">
        <v>21</v>
      </c>
      <c r="F265" s="254" t="s">
        <v>4225</v>
      </c>
      <c r="G265" s="252"/>
      <c r="H265" s="255">
        <v>3</v>
      </c>
      <c r="I265" s="256"/>
      <c r="J265" s="252"/>
      <c r="K265" s="252"/>
      <c r="L265" s="257"/>
      <c r="M265" s="258"/>
      <c r="N265" s="259"/>
      <c r="O265" s="259"/>
      <c r="P265" s="259"/>
      <c r="Q265" s="259"/>
      <c r="R265" s="259"/>
      <c r="S265" s="259"/>
      <c r="T265" s="260"/>
      <c r="AT265" s="261" t="s">
        <v>195</v>
      </c>
      <c r="AU265" s="261" t="s">
        <v>85</v>
      </c>
      <c r="AV265" s="12" t="s">
        <v>85</v>
      </c>
      <c r="AW265" s="12" t="s">
        <v>39</v>
      </c>
      <c r="AX265" s="12" t="s">
        <v>83</v>
      </c>
      <c r="AY265" s="261" t="s">
        <v>184</v>
      </c>
    </row>
    <row r="266" s="1" customFormat="1" ht="16.5" customHeight="1">
      <c r="B266" s="47"/>
      <c r="C266" s="283" t="s">
        <v>558</v>
      </c>
      <c r="D266" s="283" t="s">
        <v>303</v>
      </c>
      <c r="E266" s="284" t="s">
        <v>4226</v>
      </c>
      <c r="F266" s="285" t="s">
        <v>4227</v>
      </c>
      <c r="G266" s="286" t="s">
        <v>189</v>
      </c>
      <c r="H266" s="287">
        <v>3</v>
      </c>
      <c r="I266" s="288"/>
      <c r="J266" s="289">
        <f>ROUND(I266*H266,2)</f>
        <v>0</v>
      </c>
      <c r="K266" s="285" t="s">
        <v>21</v>
      </c>
      <c r="L266" s="290"/>
      <c r="M266" s="291" t="s">
        <v>21</v>
      </c>
      <c r="N266" s="292" t="s">
        <v>47</v>
      </c>
      <c r="O266" s="48"/>
      <c r="P266" s="245">
        <f>O266*H266</f>
        <v>0</v>
      </c>
      <c r="Q266" s="245">
        <v>0.021999999999999999</v>
      </c>
      <c r="R266" s="245">
        <f>Q266*H266</f>
        <v>0.066000000000000003</v>
      </c>
      <c r="S266" s="245">
        <v>0</v>
      </c>
      <c r="T266" s="246">
        <f>S266*H266</f>
        <v>0</v>
      </c>
      <c r="AR266" s="25" t="s">
        <v>386</v>
      </c>
      <c r="AT266" s="25" t="s">
        <v>303</v>
      </c>
      <c r="AU266" s="25" t="s">
        <v>85</v>
      </c>
      <c r="AY266" s="25" t="s">
        <v>184</v>
      </c>
      <c r="BE266" s="247">
        <f>IF(N266="základní",J266,0)</f>
        <v>0</v>
      </c>
      <c r="BF266" s="247">
        <f>IF(N266="snížená",J266,0)</f>
        <v>0</v>
      </c>
      <c r="BG266" s="247">
        <f>IF(N266="zákl. přenesená",J266,0)</f>
        <v>0</v>
      </c>
      <c r="BH266" s="247">
        <f>IF(N266="sníž. přenesená",J266,0)</f>
        <v>0</v>
      </c>
      <c r="BI266" s="247">
        <f>IF(N266="nulová",J266,0)</f>
        <v>0</v>
      </c>
      <c r="BJ266" s="25" t="s">
        <v>83</v>
      </c>
      <c r="BK266" s="247">
        <f>ROUND(I266*H266,2)</f>
        <v>0</v>
      </c>
      <c r="BL266" s="25" t="s">
        <v>284</v>
      </c>
      <c r="BM266" s="25" t="s">
        <v>4228</v>
      </c>
    </row>
    <row r="267" s="1" customFormat="1" ht="16.5" customHeight="1">
      <c r="B267" s="47"/>
      <c r="C267" s="236" t="s">
        <v>565</v>
      </c>
      <c r="D267" s="236" t="s">
        <v>186</v>
      </c>
      <c r="E267" s="237" t="s">
        <v>4229</v>
      </c>
      <c r="F267" s="238" t="s">
        <v>4230</v>
      </c>
      <c r="G267" s="239" t="s">
        <v>1996</v>
      </c>
      <c r="H267" s="240">
        <v>3</v>
      </c>
      <c r="I267" s="241"/>
      <c r="J267" s="242">
        <f>ROUND(I267*H267,2)</f>
        <v>0</v>
      </c>
      <c r="K267" s="238" t="s">
        <v>190</v>
      </c>
      <c r="L267" s="73"/>
      <c r="M267" s="243" t="s">
        <v>21</v>
      </c>
      <c r="N267" s="244" t="s">
        <v>47</v>
      </c>
      <c r="O267" s="48"/>
      <c r="P267" s="245">
        <f>O267*H267</f>
        <v>0</v>
      </c>
      <c r="Q267" s="245">
        <v>0.0018500000000000001</v>
      </c>
      <c r="R267" s="245">
        <f>Q267*H267</f>
        <v>0.0055500000000000002</v>
      </c>
      <c r="S267" s="245">
        <v>0</v>
      </c>
      <c r="T267" s="246">
        <f>S267*H267</f>
        <v>0</v>
      </c>
      <c r="AR267" s="25" t="s">
        <v>284</v>
      </c>
      <c r="AT267" s="25" t="s">
        <v>186</v>
      </c>
      <c r="AU267" s="25" t="s">
        <v>85</v>
      </c>
      <c r="AY267" s="25" t="s">
        <v>184</v>
      </c>
      <c r="BE267" s="247">
        <f>IF(N267="základní",J267,0)</f>
        <v>0</v>
      </c>
      <c r="BF267" s="247">
        <f>IF(N267="snížená",J267,0)</f>
        <v>0</v>
      </c>
      <c r="BG267" s="247">
        <f>IF(N267="zákl. přenesená",J267,0)</f>
        <v>0</v>
      </c>
      <c r="BH267" s="247">
        <f>IF(N267="sníž. přenesená",J267,0)</f>
        <v>0</v>
      </c>
      <c r="BI267" s="247">
        <f>IF(N267="nulová",J267,0)</f>
        <v>0</v>
      </c>
      <c r="BJ267" s="25" t="s">
        <v>83</v>
      </c>
      <c r="BK267" s="247">
        <f>ROUND(I267*H267,2)</f>
        <v>0</v>
      </c>
      <c r="BL267" s="25" t="s">
        <v>284</v>
      </c>
      <c r="BM267" s="25" t="s">
        <v>4231</v>
      </c>
    </row>
    <row r="268" s="1" customFormat="1">
      <c r="B268" s="47"/>
      <c r="C268" s="75"/>
      <c r="D268" s="248" t="s">
        <v>193</v>
      </c>
      <c r="E268" s="75"/>
      <c r="F268" s="249" t="s">
        <v>4224</v>
      </c>
      <c r="G268" s="75"/>
      <c r="H268" s="75"/>
      <c r="I268" s="204"/>
      <c r="J268" s="75"/>
      <c r="K268" s="75"/>
      <c r="L268" s="73"/>
      <c r="M268" s="250"/>
      <c r="N268" s="48"/>
      <c r="O268" s="48"/>
      <c r="P268" s="48"/>
      <c r="Q268" s="48"/>
      <c r="R268" s="48"/>
      <c r="S268" s="48"/>
      <c r="T268" s="96"/>
      <c r="AT268" s="25" t="s">
        <v>193</v>
      </c>
      <c r="AU268" s="25" t="s">
        <v>85</v>
      </c>
    </row>
    <row r="269" s="12" customFormat="1">
      <c r="B269" s="251"/>
      <c r="C269" s="252"/>
      <c r="D269" s="248" t="s">
        <v>195</v>
      </c>
      <c r="E269" s="253" t="s">
        <v>21</v>
      </c>
      <c r="F269" s="254" t="s">
        <v>4232</v>
      </c>
      <c r="G269" s="252"/>
      <c r="H269" s="255">
        <v>3</v>
      </c>
      <c r="I269" s="256"/>
      <c r="J269" s="252"/>
      <c r="K269" s="252"/>
      <c r="L269" s="257"/>
      <c r="M269" s="258"/>
      <c r="N269" s="259"/>
      <c r="O269" s="259"/>
      <c r="P269" s="259"/>
      <c r="Q269" s="259"/>
      <c r="R269" s="259"/>
      <c r="S269" s="259"/>
      <c r="T269" s="260"/>
      <c r="AT269" s="261" t="s">
        <v>195</v>
      </c>
      <c r="AU269" s="261" t="s">
        <v>85</v>
      </c>
      <c r="AV269" s="12" t="s">
        <v>85</v>
      </c>
      <c r="AW269" s="12" t="s">
        <v>39</v>
      </c>
      <c r="AX269" s="12" t="s">
        <v>83</v>
      </c>
      <c r="AY269" s="261" t="s">
        <v>184</v>
      </c>
    </row>
    <row r="270" s="1" customFormat="1" ht="16.5" customHeight="1">
      <c r="B270" s="47"/>
      <c r="C270" s="283" t="s">
        <v>570</v>
      </c>
      <c r="D270" s="283" t="s">
        <v>303</v>
      </c>
      <c r="E270" s="284" t="s">
        <v>4233</v>
      </c>
      <c r="F270" s="285" t="s">
        <v>4234</v>
      </c>
      <c r="G270" s="286" t="s">
        <v>189</v>
      </c>
      <c r="H270" s="287">
        <v>2</v>
      </c>
      <c r="I270" s="288"/>
      <c r="J270" s="289">
        <f>ROUND(I270*H270,2)</f>
        <v>0</v>
      </c>
      <c r="K270" s="285" t="s">
        <v>21</v>
      </c>
      <c r="L270" s="290"/>
      <c r="M270" s="291" t="s">
        <v>21</v>
      </c>
      <c r="N270" s="292" t="s">
        <v>47</v>
      </c>
      <c r="O270" s="48"/>
      <c r="P270" s="245">
        <f>O270*H270</f>
        <v>0</v>
      </c>
      <c r="Q270" s="245">
        <v>0.021999999999999999</v>
      </c>
      <c r="R270" s="245">
        <f>Q270*H270</f>
        <v>0.043999999999999997</v>
      </c>
      <c r="S270" s="245">
        <v>0</v>
      </c>
      <c r="T270" s="246">
        <f>S270*H270</f>
        <v>0</v>
      </c>
      <c r="AR270" s="25" t="s">
        <v>386</v>
      </c>
      <c r="AT270" s="25" t="s">
        <v>303</v>
      </c>
      <c r="AU270" s="25" t="s">
        <v>85</v>
      </c>
      <c r="AY270" s="25" t="s">
        <v>184</v>
      </c>
      <c r="BE270" s="247">
        <f>IF(N270="základní",J270,0)</f>
        <v>0</v>
      </c>
      <c r="BF270" s="247">
        <f>IF(N270="snížená",J270,0)</f>
        <v>0</v>
      </c>
      <c r="BG270" s="247">
        <f>IF(N270="zákl. přenesená",J270,0)</f>
        <v>0</v>
      </c>
      <c r="BH270" s="247">
        <f>IF(N270="sníž. přenesená",J270,0)</f>
        <v>0</v>
      </c>
      <c r="BI270" s="247">
        <f>IF(N270="nulová",J270,0)</f>
        <v>0</v>
      </c>
      <c r="BJ270" s="25" t="s">
        <v>83</v>
      </c>
      <c r="BK270" s="247">
        <f>ROUND(I270*H270,2)</f>
        <v>0</v>
      </c>
      <c r="BL270" s="25" t="s">
        <v>284</v>
      </c>
      <c r="BM270" s="25" t="s">
        <v>4235</v>
      </c>
    </row>
    <row r="271" s="1" customFormat="1" ht="16.5" customHeight="1">
      <c r="B271" s="47"/>
      <c r="C271" s="283" t="s">
        <v>576</v>
      </c>
      <c r="D271" s="283" t="s">
        <v>303</v>
      </c>
      <c r="E271" s="284" t="s">
        <v>4236</v>
      </c>
      <c r="F271" s="285" t="s">
        <v>4237</v>
      </c>
      <c r="G271" s="286" t="s">
        <v>189</v>
      </c>
      <c r="H271" s="287">
        <v>1</v>
      </c>
      <c r="I271" s="288"/>
      <c r="J271" s="289">
        <f>ROUND(I271*H271,2)</f>
        <v>0</v>
      </c>
      <c r="K271" s="285" t="s">
        <v>21</v>
      </c>
      <c r="L271" s="290"/>
      <c r="M271" s="291" t="s">
        <v>21</v>
      </c>
      <c r="N271" s="292" t="s">
        <v>47</v>
      </c>
      <c r="O271" s="48"/>
      <c r="P271" s="245">
        <f>O271*H271</f>
        <v>0</v>
      </c>
      <c r="Q271" s="245">
        <v>0.025000000000000001</v>
      </c>
      <c r="R271" s="245">
        <f>Q271*H271</f>
        <v>0.025000000000000001</v>
      </c>
      <c r="S271" s="245">
        <v>0</v>
      </c>
      <c r="T271" s="246">
        <f>S271*H271</f>
        <v>0</v>
      </c>
      <c r="AR271" s="25" t="s">
        <v>386</v>
      </c>
      <c r="AT271" s="25" t="s">
        <v>303</v>
      </c>
      <c r="AU271" s="25" t="s">
        <v>85</v>
      </c>
      <c r="AY271" s="25" t="s">
        <v>184</v>
      </c>
      <c r="BE271" s="247">
        <f>IF(N271="základní",J271,0)</f>
        <v>0</v>
      </c>
      <c r="BF271" s="247">
        <f>IF(N271="snížená",J271,0)</f>
        <v>0</v>
      </c>
      <c r="BG271" s="247">
        <f>IF(N271="zákl. přenesená",J271,0)</f>
        <v>0</v>
      </c>
      <c r="BH271" s="247">
        <f>IF(N271="sníž. přenesená",J271,0)</f>
        <v>0</v>
      </c>
      <c r="BI271" s="247">
        <f>IF(N271="nulová",J271,0)</f>
        <v>0</v>
      </c>
      <c r="BJ271" s="25" t="s">
        <v>83</v>
      </c>
      <c r="BK271" s="247">
        <f>ROUND(I271*H271,2)</f>
        <v>0</v>
      </c>
      <c r="BL271" s="25" t="s">
        <v>284</v>
      </c>
      <c r="BM271" s="25" t="s">
        <v>4238</v>
      </c>
    </row>
    <row r="272" s="1" customFormat="1" ht="16.5" customHeight="1">
      <c r="B272" s="47"/>
      <c r="C272" s="236" t="s">
        <v>581</v>
      </c>
      <c r="D272" s="236" t="s">
        <v>186</v>
      </c>
      <c r="E272" s="237" t="s">
        <v>4239</v>
      </c>
      <c r="F272" s="238" t="s">
        <v>4240</v>
      </c>
      <c r="G272" s="239" t="s">
        <v>1996</v>
      </c>
      <c r="H272" s="240">
        <v>1</v>
      </c>
      <c r="I272" s="241"/>
      <c r="J272" s="242">
        <f>ROUND(I272*H272,2)</f>
        <v>0</v>
      </c>
      <c r="K272" s="238" t="s">
        <v>190</v>
      </c>
      <c r="L272" s="73"/>
      <c r="M272" s="243" t="s">
        <v>21</v>
      </c>
      <c r="N272" s="244" t="s">
        <v>47</v>
      </c>
      <c r="O272" s="48"/>
      <c r="P272" s="245">
        <f>O272*H272</f>
        <v>0</v>
      </c>
      <c r="Q272" s="245">
        <v>0.00088000000000000003</v>
      </c>
      <c r="R272" s="245">
        <f>Q272*H272</f>
        <v>0.00088000000000000003</v>
      </c>
      <c r="S272" s="245">
        <v>0</v>
      </c>
      <c r="T272" s="246">
        <f>S272*H272</f>
        <v>0</v>
      </c>
      <c r="AR272" s="25" t="s">
        <v>284</v>
      </c>
      <c r="AT272" s="25" t="s">
        <v>186</v>
      </c>
      <c r="AU272" s="25" t="s">
        <v>85</v>
      </c>
      <c r="AY272" s="25" t="s">
        <v>184</v>
      </c>
      <c r="BE272" s="247">
        <f>IF(N272="základní",J272,0)</f>
        <v>0</v>
      </c>
      <c r="BF272" s="247">
        <f>IF(N272="snížená",J272,0)</f>
        <v>0</v>
      </c>
      <c r="BG272" s="247">
        <f>IF(N272="zákl. přenesená",J272,0)</f>
        <v>0</v>
      </c>
      <c r="BH272" s="247">
        <f>IF(N272="sníž. přenesená",J272,0)</f>
        <v>0</v>
      </c>
      <c r="BI272" s="247">
        <f>IF(N272="nulová",J272,0)</f>
        <v>0</v>
      </c>
      <c r="BJ272" s="25" t="s">
        <v>83</v>
      </c>
      <c r="BK272" s="247">
        <f>ROUND(I272*H272,2)</f>
        <v>0</v>
      </c>
      <c r="BL272" s="25" t="s">
        <v>284</v>
      </c>
      <c r="BM272" s="25" t="s">
        <v>4241</v>
      </c>
    </row>
    <row r="273" s="1" customFormat="1">
      <c r="B273" s="47"/>
      <c r="C273" s="75"/>
      <c r="D273" s="248" t="s">
        <v>193</v>
      </c>
      <c r="E273" s="75"/>
      <c r="F273" s="249" t="s">
        <v>4242</v>
      </c>
      <c r="G273" s="75"/>
      <c r="H273" s="75"/>
      <c r="I273" s="204"/>
      <c r="J273" s="75"/>
      <c r="K273" s="75"/>
      <c r="L273" s="73"/>
      <c r="M273" s="250"/>
      <c r="N273" s="48"/>
      <c r="O273" s="48"/>
      <c r="P273" s="48"/>
      <c r="Q273" s="48"/>
      <c r="R273" s="48"/>
      <c r="S273" s="48"/>
      <c r="T273" s="96"/>
      <c r="AT273" s="25" t="s">
        <v>193</v>
      </c>
      <c r="AU273" s="25" t="s">
        <v>85</v>
      </c>
    </row>
    <row r="274" s="12" customFormat="1">
      <c r="B274" s="251"/>
      <c r="C274" s="252"/>
      <c r="D274" s="248" t="s">
        <v>195</v>
      </c>
      <c r="E274" s="253" t="s">
        <v>21</v>
      </c>
      <c r="F274" s="254" t="s">
        <v>4243</v>
      </c>
      <c r="G274" s="252"/>
      <c r="H274" s="255">
        <v>1</v>
      </c>
      <c r="I274" s="256"/>
      <c r="J274" s="252"/>
      <c r="K274" s="252"/>
      <c r="L274" s="257"/>
      <c r="M274" s="258"/>
      <c r="N274" s="259"/>
      <c r="O274" s="259"/>
      <c r="P274" s="259"/>
      <c r="Q274" s="259"/>
      <c r="R274" s="259"/>
      <c r="S274" s="259"/>
      <c r="T274" s="260"/>
      <c r="AT274" s="261" t="s">
        <v>195</v>
      </c>
      <c r="AU274" s="261" t="s">
        <v>85</v>
      </c>
      <c r="AV274" s="12" t="s">
        <v>85</v>
      </c>
      <c r="AW274" s="12" t="s">
        <v>39</v>
      </c>
      <c r="AX274" s="12" t="s">
        <v>83</v>
      </c>
      <c r="AY274" s="261" t="s">
        <v>184</v>
      </c>
    </row>
    <row r="275" s="1" customFormat="1" ht="25.5" customHeight="1">
      <c r="B275" s="47"/>
      <c r="C275" s="283" t="s">
        <v>586</v>
      </c>
      <c r="D275" s="283" t="s">
        <v>303</v>
      </c>
      <c r="E275" s="284" t="s">
        <v>4244</v>
      </c>
      <c r="F275" s="285" t="s">
        <v>4245</v>
      </c>
      <c r="G275" s="286" t="s">
        <v>189</v>
      </c>
      <c r="H275" s="287">
        <v>1</v>
      </c>
      <c r="I275" s="288"/>
      <c r="J275" s="289">
        <f>ROUND(I275*H275,2)</f>
        <v>0</v>
      </c>
      <c r="K275" s="285" t="s">
        <v>21</v>
      </c>
      <c r="L275" s="290"/>
      <c r="M275" s="291" t="s">
        <v>21</v>
      </c>
      <c r="N275" s="292" t="s">
        <v>47</v>
      </c>
      <c r="O275" s="48"/>
      <c r="P275" s="245">
        <f>O275*H275</f>
        <v>0</v>
      </c>
      <c r="Q275" s="245">
        <v>0.014999999999999999</v>
      </c>
      <c r="R275" s="245">
        <f>Q275*H275</f>
        <v>0.014999999999999999</v>
      </c>
      <c r="S275" s="245">
        <v>0</v>
      </c>
      <c r="T275" s="246">
        <f>S275*H275</f>
        <v>0</v>
      </c>
      <c r="AR275" s="25" t="s">
        <v>386</v>
      </c>
      <c r="AT275" s="25" t="s">
        <v>303</v>
      </c>
      <c r="AU275" s="25" t="s">
        <v>85</v>
      </c>
      <c r="AY275" s="25" t="s">
        <v>184</v>
      </c>
      <c r="BE275" s="247">
        <f>IF(N275="základní",J275,0)</f>
        <v>0</v>
      </c>
      <c r="BF275" s="247">
        <f>IF(N275="snížená",J275,0)</f>
        <v>0</v>
      </c>
      <c r="BG275" s="247">
        <f>IF(N275="zákl. přenesená",J275,0)</f>
        <v>0</v>
      </c>
      <c r="BH275" s="247">
        <f>IF(N275="sníž. přenesená",J275,0)</f>
        <v>0</v>
      </c>
      <c r="BI275" s="247">
        <f>IF(N275="nulová",J275,0)</f>
        <v>0</v>
      </c>
      <c r="BJ275" s="25" t="s">
        <v>83</v>
      </c>
      <c r="BK275" s="247">
        <f>ROUND(I275*H275,2)</f>
        <v>0</v>
      </c>
      <c r="BL275" s="25" t="s">
        <v>284</v>
      </c>
      <c r="BM275" s="25" t="s">
        <v>4246</v>
      </c>
    </row>
    <row r="276" s="1" customFormat="1" ht="16.5" customHeight="1">
      <c r="B276" s="47"/>
      <c r="C276" s="236" t="s">
        <v>591</v>
      </c>
      <c r="D276" s="236" t="s">
        <v>186</v>
      </c>
      <c r="E276" s="237" t="s">
        <v>4247</v>
      </c>
      <c r="F276" s="238" t="s">
        <v>4248</v>
      </c>
      <c r="G276" s="239" t="s">
        <v>1996</v>
      </c>
      <c r="H276" s="240">
        <v>1</v>
      </c>
      <c r="I276" s="241"/>
      <c r="J276" s="242">
        <f>ROUND(I276*H276,2)</f>
        <v>0</v>
      </c>
      <c r="K276" s="238" t="s">
        <v>190</v>
      </c>
      <c r="L276" s="73"/>
      <c r="M276" s="243" t="s">
        <v>21</v>
      </c>
      <c r="N276" s="244" t="s">
        <v>47</v>
      </c>
      <c r="O276" s="48"/>
      <c r="P276" s="245">
        <f>O276*H276</f>
        <v>0</v>
      </c>
      <c r="Q276" s="245">
        <v>0.00017000000000000001</v>
      </c>
      <c r="R276" s="245">
        <f>Q276*H276</f>
        <v>0.00017000000000000001</v>
      </c>
      <c r="S276" s="245">
        <v>0</v>
      </c>
      <c r="T276" s="246">
        <f>S276*H276</f>
        <v>0</v>
      </c>
      <c r="AR276" s="25" t="s">
        <v>284</v>
      </c>
      <c r="AT276" s="25" t="s">
        <v>186</v>
      </c>
      <c r="AU276" s="25" t="s">
        <v>85</v>
      </c>
      <c r="AY276" s="25" t="s">
        <v>184</v>
      </c>
      <c r="BE276" s="247">
        <f>IF(N276="základní",J276,0)</f>
        <v>0</v>
      </c>
      <c r="BF276" s="247">
        <f>IF(N276="snížená",J276,0)</f>
        <v>0</v>
      </c>
      <c r="BG276" s="247">
        <f>IF(N276="zákl. přenesená",J276,0)</f>
        <v>0</v>
      </c>
      <c r="BH276" s="247">
        <f>IF(N276="sníž. přenesená",J276,0)</f>
        <v>0</v>
      </c>
      <c r="BI276" s="247">
        <f>IF(N276="nulová",J276,0)</f>
        <v>0</v>
      </c>
      <c r="BJ276" s="25" t="s">
        <v>83</v>
      </c>
      <c r="BK276" s="247">
        <f>ROUND(I276*H276,2)</f>
        <v>0</v>
      </c>
      <c r="BL276" s="25" t="s">
        <v>284</v>
      </c>
      <c r="BM276" s="25" t="s">
        <v>4249</v>
      </c>
    </row>
    <row r="277" s="1" customFormat="1">
      <c r="B277" s="47"/>
      <c r="C277" s="75"/>
      <c r="D277" s="248" t="s">
        <v>193</v>
      </c>
      <c r="E277" s="75"/>
      <c r="F277" s="249" t="s">
        <v>4242</v>
      </c>
      <c r="G277" s="75"/>
      <c r="H277" s="75"/>
      <c r="I277" s="204"/>
      <c r="J277" s="75"/>
      <c r="K277" s="75"/>
      <c r="L277" s="73"/>
      <c r="M277" s="250"/>
      <c r="N277" s="48"/>
      <c r="O277" s="48"/>
      <c r="P277" s="48"/>
      <c r="Q277" s="48"/>
      <c r="R277" s="48"/>
      <c r="S277" s="48"/>
      <c r="T277" s="96"/>
      <c r="AT277" s="25" t="s">
        <v>193</v>
      </c>
      <c r="AU277" s="25" t="s">
        <v>85</v>
      </c>
    </row>
    <row r="278" s="12" customFormat="1">
      <c r="B278" s="251"/>
      <c r="C278" s="252"/>
      <c r="D278" s="248" t="s">
        <v>195</v>
      </c>
      <c r="E278" s="253" t="s">
        <v>21</v>
      </c>
      <c r="F278" s="254" t="s">
        <v>4243</v>
      </c>
      <c r="G278" s="252"/>
      <c r="H278" s="255">
        <v>1</v>
      </c>
      <c r="I278" s="256"/>
      <c r="J278" s="252"/>
      <c r="K278" s="252"/>
      <c r="L278" s="257"/>
      <c r="M278" s="258"/>
      <c r="N278" s="259"/>
      <c r="O278" s="259"/>
      <c r="P278" s="259"/>
      <c r="Q278" s="259"/>
      <c r="R278" s="259"/>
      <c r="S278" s="259"/>
      <c r="T278" s="260"/>
      <c r="AT278" s="261" t="s">
        <v>195</v>
      </c>
      <c r="AU278" s="261" t="s">
        <v>85</v>
      </c>
      <c r="AV278" s="12" t="s">
        <v>85</v>
      </c>
      <c r="AW278" s="12" t="s">
        <v>39</v>
      </c>
      <c r="AX278" s="12" t="s">
        <v>83</v>
      </c>
      <c r="AY278" s="261" t="s">
        <v>184</v>
      </c>
    </row>
    <row r="279" s="1" customFormat="1" ht="25.5" customHeight="1">
      <c r="B279" s="47"/>
      <c r="C279" s="283" t="s">
        <v>596</v>
      </c>
      <c r="D279" s="283" t="s">
        <v>303</v>
      </c>
      <c r="E279" s="284" t="s">
        <v>4250</v>
      </c>
      <c r="F279" s="285" t="s">
        <v>4251</v>
      </c>
      <c r="G279" s="286" t="s">
        <v>189</v>
      </c>
      <c r="H279" s="287">
        <v>1</v>
      </c>
      <c r="I279" s="288"/>
      <c r="J279" s="289">
        <f>ROUND(I279*H279,2)</f>
        <v>0</v>
      </c>
      <c r="K279" s="285" t="s">
        <v>21</v>
      </c>
      <c r="L279" s="290"/>
      <c r="M279" s="291" t="s">
        <v>21</v>
      </c>
      <c r="N279" s="292" t="s">
        <v>47</v>
      </c>
      <c r="O279" s="48"/>
      <c r="P279" s="245">
        <f>O279*H279</f>
        <v>0</v>
      </c>
      <c r="Q279" s="245">
        <v>0.02</v>
      </c>
      <c r="R279" s="245">
        <f>Q279*H279</f>
        <v>0.02</v>
      </c>
      <c r="S279" s="245">
        <v>0</v>
      </c>
      <c r="T279" s="246">
        <f>S279*H279</f>
        <v>0</v>
      </c>
      <c r="AR279" s="25" t="s">
        <v>386</v>
      </c>
      <c r="AT279" s="25" t="s">
        <v>303</v>
      </c>
      <c r="AU279" s="25" t="s">
        <v>85</v>
      </c>
      <c r="AY279" s="25" t="s">
        <v>184</v>
      </c>
      <c r="BE279" s="247">
        <f>IF(N279="základní",J279,0)</f>
        <v>0</v>
      </c>
      <c r="BF279" s="247">
        <f>IF(N279="snížená",J279,0)</f>
        <v>0</v>
      </c>
      <c r="BG279" s="247">
        <f>IF(N279="zákl. přenesená",J279,0)</f>
        <v>0</v>
      </c>
      <c r="BH279" s="247">
        <f>IF(N279="sníž. přenesená",J279,0)</f>
        <v>0</v>
      </c>
      <c r="BI279" s="247">
        <f>IF(N279="nulová",J279,0)</f>
        <v>0</v>
      </c>
      <c r="BJ279" s="25" t="s">
        <v>83</v>
      </c>
      <c r="BK279" s="247">
        <f>ROUND(I279*H279,2)</f>
        <v>0</v>
      </c>
      <c r="BL279" s="25" t="s">
        <v>284</v>
      </c>
      <c r="BM279" s="25" t="s">
        <v>4252</v>
      </c>
    </row>
    <row r="280" s="1" customFormat="1" ht="16.5" customHeight="1">
      <c r="B280" s="47"/>
      <c r="C280" s="236" t="s">
        <v>601</v>
      </c>
      <c r="D280" s="236" t="s">
        <v>186</v>
      </c>
      <c r="E280" s="237" t="s">
        <v>4253</v>
      </c>
      <c r="F280" s="238" t="s">
        <v>4254</v>
      </c>
      <c r="G280" s="239" t="s">
        <v>1996</v>
      </c>
      <c r="H280" s="240">
        <v>3</v>
      </c>
      <c r="I280" s="241"/>
      <c r="J280" s="242">
        <f>ROUND(I280*H280,2)</f>
        <v>0</v>
      </c>
      <c r="K280" s="238" t="s">
        <v>21</v>
      </c>
      <c r="L280" s="73"/>
      <c r="M280" s="243" t="s">
        <v>21</v>
      </c>
      <c r="N280" s="244" t="s">
        <v>47</v>
      </c>
      <c r="O280" s="48"/>
      <c r="P280" s="245">
        <f>O280*H280</f>
        <v>0</v>
      </c>
      <c r="Q280" s="245">
        <v>0.00044000000000000002</v>
      </c>
      <c r="R280" s="245">
        <f>Q280*H280</f>
        <v>0.00132</v>
      </c>
      <c r="S280" s="245">
        <v>0</v>
      </c>
      <c r="T280" s="246">
        <f>S280*H280</f>
        <v>0</v>
      </c>
      <c r="AR280" s="25" t="s">
        <v>284</v>
      </c>
      <c r="AT280" s="25" t="s">
        <v>186</v>
      </c>
      <c r="AU280" s="25" t="s">
        <v>85</v>
      </c>
      <c r="AY280" s="25" t="s">
        <v>184</v>
      </c>
      <c r="BE280" s="247">
        <f>IF(N280="základní",J280,0)</f>
        <v>0</v>
      </c>
      <c r="BF280" s="247">
        <f>IF(N280="snížená",J280,0)</f>
        <v>0</v>
      </c>
      <c r="BG280" s="247">
        <f>IF(N280="zákl. přenesená",J280,0)</f>
        <v>0</v>
      </c>
      <c r="BH280" s="247">
        <f>IF(N280="sníž. přenesená",J280,0)</f>
        <v>0</v>
      </c>
      <c r="BI280" s="247">
        <f>IF(N280="nulová",J280,0)</f>
        <v>0</v>
      </c>
      <c r="BJ280" s="25" t="s">
        <v>83</v>
      </c>
      <c r="BK280" s="247">
        <f>ROUND(I280*H280,2)</f>
        <v>0</v>
      </c>
      <c r="BL280" s="25" t="s">
        <v>284</v>
      </c>
      <c r="BM280" s="25" t="s">
        <v>4255</v>
      </c>
    </row>
    <row r="281" s="12" customFormat="1">
      <c r="B281" s="251"/>
      <c r="C281" s="252"/>
      <c r="D281" s="248" t="s">
        <v>195</v>
      </c>
      <c r="E281" s="253" t="s">
        <v>21</v>
      </c>
      <c r="F281" s="254" t="s">
        <v>4256</v>
      </c>
      <c r="G281" s="252"/>
      <c r="H281" s="255">
        <v>3</v>
      </c>
      <c r="I281" s="256"/>
      <c r="J281" s="252"/>
      <c r="K281" s="252"/>
      <c r="L281" s="257"/>
      <c r="M281" s="258"/>
      <c r="N281" s="259"/>
      <c r="O281" s="259"/>
      <c r="P281" s="259"/>
      <c r="Q281" s="259"/>
      <c r="R281" s="259"/>
      <c r="S281" s="259"/>
      <c r="T281" s="260"/>
      <c r="AT281" s="261" t="s">
        <v>195</v>
      </c>
      <c r="AU281" s="261" t="s">
        <v>85</v>
      </c>
      <c r="AV281" s="12" t="s">
        <v>85</v>
      </c>
      <c r="AW281" s="12" t="s">
        <v>39</v>
      </c>
      <c r="AX281" s="12" t="s">
        <v>83</v>
      </c>
      <c r="AY281" s="261" t="s">
        <v>184</v>
      </c>
    </row>
    <row r="282" s="1" customFormat="1" ht="16.5" customHeight="1">
      <c r="B282" s="47"/>
      <c r="C282" s="236" t="s">
        <v>608</v>
      </c>
      <c r="D282" s="236" t="s">
        <v>186</v>
      </c>
      <c r="E282" s="237" t="s">
        <v>4257</v>
      </c>
      <c r="F282" s="238" t="s">
        <v>4258</v>
      </c>
      <c r="G282" s="239" t="s">
        <v>1996</v>
      </c>
      <c r="H282" s="240">
        <v>2</v>
      </c>
      <c r="I282" s="241"/>
      <c r="J282" s="242">
        <f>ROUND(I282*H282,2)</f>
        <v>0</v>
      </c>
      <c r="K282" s="238" t="s">
        <v>190</v>
      </c>
      <c r="L282" s="73"/>
      <c r="M282" s="243" t="s">
        <v>21</v>
      </c>
      <c r="N282" s="244" t="s">
        <v>47</v>
      </c>
      <c r="O282" s="48"/>
      <c r="P282" s="245">
        <f>O282*H282</f>
        <v>0</v>
      </c>
      <c r="Q282" s="245">
        <v>0.00059000000000000003</v>
      </c>
      <c r="R282" s="245">
        <f>Q282*H282</f>
        <v>0.0011800000000000001</v>
      </c>
      <c r="S282" s="245">
        <v>0</v>
      </c>
      <c r="T282" s="246">
        <f>S282*H282</f>
        <v>0</v>
      </c>
      <c r="AR282" s="25" t="s">
        <v>284</v>
      </c>
      <c r="AT282" s="25" t="s">
        <v>186</v>
      </c>
      <c r="AU282" s="25" t="s">
        <v>85</v>
      </c>
      <c r="AY282" s="25" t="s">
        <v>184</v>
      </c>
      <c r="BE282" s="247">
        <f>IF(N282="základní",J282,0)</f>
        <v>0</v>
      </c>
      <c r="BF282" s="247">
        <f>IF(N282="snížená",J282,0)</f>
        <v>0</v>
      </c>
      <c r="BG282" s="247">
        <f>IF(N282="zákl. přenesená",J282,0)</f>
        <v>0</v>
      </c>
      <c r="BH282" s="247">
        <f>IF(N282="sníž. přenesená",J282,0)</f>
        <v>0</v>
      </c>
      <c r="BI282" s="247">
        <f>IF(N282="nulová",J282,0)</f>
        <v>0</v>
      </c>
      <c r="BJ282" s="25" t="s">
        <v>83</v>
      </c>
      <c r="BK282" s="247">
        <f>ROUND(I282*H282,2)</f>
        <v>0</v>
      </c>
      <c r="BL282" s="25" t="s">
        <v>284</v>
      </c>
      <c r="BM282" s="25" t="s">
        <v>4259</v>
      </c>
    </row>
    <row r="283" s="12" customFormat="1">
      <c r="B283" s="251"/>
      <c r="C283" s="252"/>
      <c r="D283" s="248" t="s">
        <v>195</v>
      </c>
      <c r="E283" s="253" t="s">
        <v>21</v>
      </c>
      <c r="F283" s="254" t="s">
        <v>4260</v>
      </c>
      <c r="G283" s="252"/>
      <c r="H283" s="255">
        <v>2</v>
      </c>
      <c r="I283" s="256"/>
      <c r="J283" s="252"/>
      <c r="K283" s="252"/>
      <c r="L283" s="257"/>
      <c r="M283" s="258"/>
      <c r="N283" s="259"/>
      <c r="O283" s="259"/>
      <c r="P283" s="259"/>
      <c r="Q283" s="259"/>
      <c r="R283" s="259"/>
      <c r="S283" s="259"/>
      <c r="T283" s="260"/>
      <c r="AT283" s="261" t="s">
        <v>195</v>
      </c>
      <c r="AU283" s="261" t="s">
        <v>85</v>
      </c>
      <c r="AV283" s="12" t="s">
        <v>85</v>
      </c>
      <c r="AW283" s="12" t="s">
        <v>39</v>
      </c>
      <c r="AX283" s="12" t="s">
        <v>83</v>
      </c>
      <c r="AY283" s="261" t="s">
        <v>184</v>
      </c>
    </row>
    <row r="284" s="1" customFormat="1" ht="25.5" customHeight="1">
      <c r="B284" s="47"/>
      <c r="C284" s="283" t="s">
        <v>616</v>
      </c>
      <c r="D284" s="283" t="s">
        <v>303</v>
      </c>
      <c r="E284" s="284" t="s">
        <v>4261</v>
      </c>
      <c r="F284" s="285" t="s">
        <v>4262</v>
      </c>
      <c r="G284" s="286" t="s">
        <v>189</v>
      </c>
      <c r="H284" s="287">
        <v>2</v>
      </c>
      <c r="I284" s="288"/>
      <c r="J284" s="289">
        <f>ROUND(I284*H284,2)</f>
        <v>0</v>
      </c>
      <c r="K284" s="285" t="s">
        <v>21</v>
      </c>
      <c r="L284" s="290"/>
      <c r="M284" s="291" t="s">
        <v>21</v>
      </c>
      <c r="N284" s="292" t="s">
        <v>47</v>
      </c>
      <c r="O284" s="48"/>
      <c r="P284" s="245">
        <f>O284*H284</f>
        <v>0</v>
      </c>
      <c r="Q284" s="245">
        <v>0.014</v>
      </c>
      <c r="R284" s="245">
        <f>Q284*H284</f>
        <v>0.028000000000000001</v>
      </c>
      <c r="S284" s="245">
        <v>0</v>
      </c>
      <c r="T284" s="246">
        <f>S284*H284</f>
        <v>0</v>
      </c>
      <c r="AR284" s="25" t="s">
        <v>386</v>
      </c>
      <c r="AT284" s="25" t="s">
        <v>303</v>
      </c>
      <c r="AU284" s="25" t="s">
        <v>85</v>
      </c>
      <c r="AY284" s="25" t="s">
        <v>184</v>
      </c>
      <c r="BE284" s="247">
        <f>IF(N284="základní",J284,0)</f>
        <v>0</v>
      </c>
      <c r="BF284" s="247">
        <f>IF(N284="snížená",J284,0)</f>
        <v>0</v>
      </c>
      <c r="BG284" s="247">
        <f>IF(N284="zákl. přenesená",J284,0)</f>
        <v>0</v>
      </c>
      <c r="BH284" s="247">
        <f>IF(N284="sníž. přenesená",J284,0)</f>
        <v>0</v>
      </c>
      <c r="BI284" s="247">
        <f>IF(N284="nulová",J284,0)</f>
        <v>0</v>
      </c>
      <c r="BJ284" s="25" t="s">
        <v>83</v>
      </c>
      <c r="BK284" s="247">
        <f>ROUND(I284*H284,2)</f>
        <v>0</v>
      </c>
      <c r="BL284" s="25" t="s">
        <v>284</v>
      </c>
      <c r="BM284" s="25" t="s">
        <v>4263</v>
      </c>
    </row>
    <row r="285" s="1" customFormat="1" ht="25.5" customHeight="1">
      <c r="B285" s="47"/>
      <c r="C285" s="236" t="s">
        <v>622</v>
      </c>
      <c r="D285" s="236" t="s">
        <v>186</v>
      </c>
      <c r="E285" s="237" t="s">
        <v>4264</v>
      </c>
      <c r="F285" s="238" t="s">
        <v>4265</v>
      </c>
      <c r="G285" s="239" t="s">
        <v>1996</v>
      </c>
      <c r="H285" s="240">
        <v>17</v>
      </c>
      <c r="I285" s="241"/>
      <c r="J285" s="242">
        <f>ROUND(I285*H285,2)</f>
        <v>0</v>
      </c>
      <c r="K285" s="238" t="s">
        <v>190</v>
      </c>
      <c r="L285" s="73"/>
      <c r="M285" s="243" t="s">
        <v>21</v>
      </c>
      <c r="N285" s="244" t="s">
        <v>47</v>
      </c>
      <c r="O285" s="48"/>
      <c r="P285" s="245">
        <f>O285*H285</f>
        <v>0</v>
      </c>
      <c r="Q285" s="245">
        <v>9.0000000000000006E-05</v>
      </c>
      <c r="R285" s="245">
        <f>Q285*H285</f>
        <v>0.0015300000000000001</v>
      </c>
      <c r="S285" s="245">
        <v>0</v>
      </c>
      <c r="T285" s="246">
        <f>S285*H285</f>
        <v>0</v>
      </c>
      <c r="AR285" s="25" t="s">
        <v>284</v>
      </c>
      <c r="AT285" s="25" t="s">
        <v>186</v>
      </c>
      <c r="AU285" s="25" t="s">
        <v>85</v>
      </c>
      <c r="AY285" s="25" t="s">
        <v>184</v>
      </c>
      <c r="BE285" s="247">
        <f>IF(N285="základní",J285,0)</f>
        <v>0</v>
      </c>
      <c r="BF285" s="247">
        <f>IF(N285="snížená",J285,0)</f>
        <v>0</v>
      </c>
      <c r="BG285" s="247">
        <f>IF(N285="zákl. přenesená",J285,0)</f>
        <v>0</v>
      </c>
      <c r="BH285" s="247">
        <f>IF(N285="sníž. přenesená",J285,0)</f>
        <v>0</v>
      </c>
      <c r="BI285" s="247">
        <f>IF(N285="nulová",J285,0)</f>
        <v>0</v>
      </c>
      <c r="BJ285" s="25" t="s">
        <v>83</v>
      </c>
      <c r="BK285" s="247">
        <f>ROUND(I285*H285,2)</f>
        <v>0</v>
      </c>
      <c r="BL285" s="25" t="s">
        <v>284</v>
      </c>
      <c r="BM285" s="25" t="s">
        <v>4266</v>
      </c>
    </row>
    <row r="286" s="13" customFormat="1">
      <c r="B286" s="262"/>
      <c r="C286" s="263"/>
      <c r="D286" s="248" t="s">
        <v>195</v>
      </c>
      <c r="E286" s="264" t="s">
        <v>21</v>
      </c>
      <c r="F286" s="265" t="s">
        <v>4004</v>
      </c>
      <c r="G286" s="263"/>
      <c r="H286" s="264" t="s">
        <v>21</v>
      </c>
      <c r="I286" s="266"/>
      <c r="J286" s="263"/>
      <c r="K286" s="263"/>
      <c r="L286" s="267"/>
      <c r="M286" s="268"/>
      <c r="N286" s="269"/>
      <c r="O286" s="269"/>
      <c r="P286" s="269"/>
      <c r="Q286" s="269"/>
      <c r="R286" s="269"/>
      <c r="S286" s="269"/>
      <c r="T286" s="270"/>
      <c r="AT286" s="271" t="s">
        <v>195</v>
      </c>
      <c r="AU286" s="271" t="s">
        <v>85</v>
      </c>
      <c r="AV286" s="13" t="s">
        <v>83</v>
      </c>
      <c r="AW286" s="13" t="s">
        <v>39</v>
      </c>
      <c r="AX286" s="13" t="s">
        <v>76</v>
      </c>
      <c r="AY286" s="271" t="s">
        <v>184</v>
      </c>
    </row>
    <row r="287" s="12" customFormat="1">
      <c r="B287" s="251"/>
      <c r="C287" s="252"/>
      <c r="D287" s="248" t="s">
        <v>195</v>
      </c>
      <c r="E287" s="253" t="s">
        <v>21</v>
      </c>
      <c r="F287" s="254" t="s">
        <v>4267</v>
      </c>
      <c r="G287" s="252"/>
      <c r="H287" s="255">
        <v>6</v>
      </c>
      <c r="I287" s="256"/>
      <c r="J287" s="252"/>
      <c r="K287" s="252"/>
      <c r="L287" s="257"/>
      <c r="M287" s="258"/>
      <c r="N287" s="259"/>
      <c r="O287" s="259"/>
      <c r="P287" s="259"/>
      <c r="Q287" s="259"/>
      <c r="R287" s="259"/>
      <c r="S287" s="259"/>
      <c r="T287" s="260"/>
      <c r="AT287" s="261" t="s">
        <v>195</v>
      </c>
      <c r="AU287" s="261" t="s">
        <v>85</v>
      </c>
      <c r="AV287" s="12" t="s">
        <v>85</v>
      </c>
      <c r="AW287" s="12" t="s">
        <v>39</v>
      </c>
      <c r="AX287" s="12" t="s">
        <v>76</v>
      </c>
      <c r="AY287" s="261" t="s">
        <v>184</v>
      </c>
    </row>
    <row r="288" s="12" customFormat="1">
      <c r="B288" s="251"/>
      <c r="C288" s="252"/>
      <c r="D288" s="248" t="s">
        <v>195</v>
      </c>
      <c r="E288" s="253" t="s">
        <v>21</v>
      </c>
      <c r="F288" s="254" t="s">
        <v>4268</v>
      </c>
      <c r="G288" s="252"/>
      <c r="H288" s="255">
        <v>6</v>
      </c>
      <c r="I288" s="256"/>
      <c r="J288" s="252"/>
      <c r="K288" s="252"/>
      <c r="L288" s="257"/>
      <c r="M288" s="258"/>
      <c r="N288" s="259"/>
      <c r="O288" s="259"/>
      <c r="P288" s="259"/>
      <c r="Q288" s="259"/>
      <c r="R288" s="259"/>
      <c r="S288" s="259"/>
      <c r="T288" s="260"/>
      <c r="AT288" s="261" t="s">
        <v>195</v>
      </c>
      <c r="AU288" s="261" t="s">
        <v>85</v>
      </c>
      <c r="AV288" s="12" t="s">
        <v>85</v>
      </c>
      <c r="AW288" s="12" t="s">
        <v>39</v>
      </c>
      <c r="AX288" s="12" t="s">
        <v>76</v>
      </c>
      <c r="AY288" s="261" t="s">
        <v>184</v>
      </c>
    </row>
    <row r="289" s="12" customFormat="1">
      <c r="B289" s="251"/>
      <c r="C289" s="252"/>
      <c r="D289" s="248" t="s">
        <v>195</v>
      </c>
      <c r="E289" s="253" t="s">
        <v>21</v>
      </c>
      <c r="F289" s="254" t="s">
        <v>4269</v>
      </c>
      <c r="G289" s="252"/>
      <c r="H289" s="255">
        <v>4</v>
      </c>
      <c r="I289" s="256"/>
      <c r="J289" s="252"/>
      <c r="K289" s="252"/>
      <c r="L289" s="257"/>
      <c r="M289" s="258"/>
      <c r="N289" s="259"/>
      <c r="O289" s="259"/>
      <c r="P289" s="259"/>
      <c r="Q289" s="259"/>
      <c r="R289" s="259"/>
      <c r="S289" s="259"/>
      <c r="T289" s="260"/>
      <c r="AT289" s="261" t="s">
        <v>195</v>
      </c>
      <c r="AU289" s="261" t="s">
        <v>85</v>
      </c>
      <c r="AV289" s="12" t="s">
        <v>85</v>
      </c>
      <c r="AW289" s="12" t="s">
        <v>39</v>
      </c>
      <c r="AX289" s="12" t="s">
        <v>76</v>
      </c>
      <c r="AY289" s="261" t="s">
        <v>184</v>
      </c>
    </row>
    <row r="290" s="12" customFormat="1">
      <c r="B290" s="251"/>
      <c r="C290" s="252"/>
      <c r="D290" s="248" t="s">
        <v>195</v>
      </c>
      <c r="E290" s="253" t="s">
        <v>21</v>
      </c>
      <c r="F290" s="254" t="s">
        <v>4270</v>
      </c>
      <c r="G290" s="252"/>
      <c r="H290" s="255">
        <v>1</v>
      </c>
      <c r="I290" s="256"/>
      <c r="J290" s="252"/>
      <c r="K290" s="252"/>
      <c r="L290" s="257"/>
      <c r="M290" s="258"/>
      <c r="N290" s="259"/>
      <c r="O290" s="259"/>
      <c r="P290" s="259"/>
      <c r="Q290" s="259"/>
      <c r="R290" s="259"/>
      <c r="S290" s="259"/>
      <c r="T290" s="260"/>
      <c r="AT290" s="261" t="s">
        <v>195</v>
      </c>
      <c r="AU290" s="261" t="s">
        <v>85</v>
      </c>
      <c r="AV290" s="12" t="s">
        <v>85</v>
      </c>
      <c r="AW290" s="12" t="s">
        <v>39</v>
      </c>
      <c r="AX290" s="12" t="s">
        <v>76</v>
      </c>
      <c r="AY290" s="261" t="s">
        <v>184</v>
      </c>
    </row>
    <row r="291" s="14" customFormat="1">
      <c r="B291" s="272"/>
      <c r="C291" s="273"/>
      <c r="D291" s="248" t="s">
        <v>195</v>
      </c>
      <c r="E291" s="274" t="s">
        <v>21</v>
      </c>
      <c r="F291" s="275" t="s">
        <v>211</v>
      </c>
      <c r="G291" s="273"/>
      <c r="H291" s="276">
        <v>17</v>
      </c>
      <c r="I291" s="277"/>
      <c r="J291" s="273"/>
      <c r="K291" s="273"/>
      <c r="L291" s="278"/>
      <c r="M291" s="279"/>
      <c r="N291" s="280"/>
      <c r="O291" s="280"/>
      <c r="P291" s="280"/>
      <c r="Q291" s="280"/>
      <c r="R291" s="280"/>
      <c r="S291" s="280"/>
      <c r="T291" s="281"/>
      <c r="AT291" s="282" t="s">
        <v>195</v>
      </c>
      <c r="AU291" s="282" t="s">
        <v>85</v>
      </c>
      <c r="AV291" s="14" t="s">
        <v>191</v>
      </c>
      <c r="AW291" s="14" t="s">
        <v>39</v>
      </c>
      <c r="AX291" s="14" t="s">
        <v>83</v>
      </c>
      <c r="AY291" s="282" t="s">
        <v>184</v>
      </c>
    </row>
    <row r="292" s="1" customFormat="1" ht="16.5" customHeight="1">
      <c r="B292" s="47"/>
      <c r="C292" s="283" t="s">
        <v>626</v>
      </c>
      <c r="D292" s="283" t="s">
        <v>303</v>
      </c>
      <c r="E292" s="284" t="s">
        <v>4271</v>
      </c>
      <c r="F292" s="285" t="s">
        <v>4272</v>
      </c>
      <c r="G292" s="286" t="s">
        <v>189</v>
      </c>
      <c r="H292" s="287">
        <v>17</v>
      </c>
      <c r="I292" s="288"/>
      <c r="J292" s="289">
        <f>ROUND(I292*H292,2)</f>
        <v>0</v>
      </c>
      <c r="K292" s="285" t="s">
        <v>21</v>
      </c>
      <c r="L292" s="290"/>
      <c r="M292" s="291" t="s">
        <v>21</v>
      </c>
      <c r="N292" s="292" t="s">
        <v>47</v>
      </c>
      <c r="O292" s="48"/>
      <c r="P292" s="245">
        <f>O292*H292</f>
        <v>0</v>
      </c>
      <c r="Q292" s="245">
        <v>0.00021000000000000001</v>
      </c>
      <c r="R292" s="245">
        <f>Q292*H292</f>
        <v>0.0035700000000000003</v>
      </c>
      <c r="S292" s="245">
        <v>0</v>
      </c>
      <c r="T292" s="246">
        <f>S292*H292</f>
        <v>0</v>
      </c>
      <c r="AR292" s="25" t="s">
        <v>386</v>
      </c>
      <c r="AT292" s="25" t="s">
        <v>303</v>
      </c>
      <c r="AU292" s="25" t="s">
        <v>85</v>
      </c>
      <c r="AY292" s="25" t="s">
        <v>184</v>
      </c>
      <c r="BE292" s="247">
        <f>IF(N292="základní",J292,0)</f>
        <v>0</v>
      </c>
      <c r="BF292" s="247">
        <f>IF(N292="snížená",J292,0)</f>
        <v>0</v>
      </c>
      <c r="BG292" s="247">
        <f>IF(N292="zákl. přenesená",J292,0)</f>
        <v>0</v>
      </c>
      <c r="BH292" s="247">
        <f>IF(N292="sníž. přenesená",J292,0)</f>
        <v>0</v>
      </c>
      <c r="BI292" s="247">
        <f>IF(N292="nulová",J292,0)</f>
        <v>0</v>
      </c>
      <c r="BJ292" s="25" t="s">
        <v>83</v>
      </c>
      <c r="BK292" s="247">
        <f>ROUND(I292*H292,2)</f>
        <v>0</v>
      </c>
      <c r="BL292" s="25" t="s">
        <v>284</v>
      </c>
      <c r="BM292" s="25" t="s">
        <v>4273</v>
      </c>
    </row>
    <row r="293" s="1" customFormat="1" ht="16.5" customHeight="1">
      <c r="B293" s="47"/>
      <c r="C293" s="236" t="s">
        <v>632</v>
      </c>
      <c r="D293" s="236" t="s">
        <v>186</v>
      </c>
      <c r="E293" s="237" t="s">
        <v>4274</v>
      </c>
      <c r="F293" s="238" t="s">
        <v>4275</v>
      </c>
      <c r="G293" s="239" t="s">
        <v>189</v>
      </c>
      <c r="H293" s="240">
        <v>3</v>
      </c>
      <c r="I293" s="241"/>
      <c r="J293" s="242">
        <f>ROUND(I293*H293,2)</f>
        <v>0</v>
      </c>
      <c r="K293" s="238" t="s">
        <v>190</v>
      </c>
      <c r="L293" s="73"/>
      <c r="M293" s="243" t="s">
        <v>21</v>
      </c>
      <c r="N293" s="244" t="s">
        <v>47</v>
      </c>
      <c r="O293" s="48"/>
      <c r="P293" s="245">
        <f>O293*H293</f>
        <v>0</v>
      </c>
      <c r="Q293" s="245">
        <v>0.00016000000000000001</v>
      </c>
      <c r="R293" s="245">
        <f>Q293*H293</f>
        <v>0.00048000000000000007</v>
      </c>
      <c r="S293" s="245">
        <v>0</v>
      </c>
      <c r="T293" s="246">
        <f>S293*H293</f>
        <v>0</v>
      </c>
      <c r="AR293" s="25" t="s">
        <v>284</v>
      </c>
      <c r="AT293" s="25" t="s">
        <v>186</v>
      </c>
      <c r="AU293" s="25" t="s">
        <v>85</v>
      </c>
      <c r="AY293" s="25" t="s">
        <v>184</v>
      </c>
      <c r="BE293" s="247">
        <f>IF(N293="základní",J293,0)</f>
        <v>0</v>
      </c>
      <c r="BF293" s="247">
        <f>IF(N293="snížená",J293,0)</f>
        <v>0</v>
      </c>
      <c r="BG293" s="247">
        <f>IF(N293="zákl. přenesená",J293,0)</f>
        <v>0</v>
      </c>
      <c r="BH293" s="247">
        <f>IF(N293="sníž. přenesená",J293,0)</f>
        <v>0</v>
      </c>
      <c r="BI293" s="247">
        <f>IF(N293="nulová",J293,0)</f>
        <v>0</v>
      </c>
      <c r="BJ293" s="25" t="s">
        <v>83</v>
      </c>
      <c r="BK293" s="247">
        <f>ROUND(I293*H293,2)</f>
        <v>0</v>
      </c>
      <c r="BL293" s="25" t="s">
        <v>284</v>
      </c>
      <c r="BM293" s="25" t="s">
        <v>4276</v>
      </c>
    </row>
    <row r="294" s="1" customFormat="1">
      <c r="B294" s="47"/>
      <c r="C294" s="75"/>
      <c r="D294" s="248" t="s">
        <v>193</v>
      </c>
      <c r="E294" s="75"/>
      <c r="F294" s="249" t="s">
        <v>4277</v>
      </c>
      <c r="G294" s="75"/>
      <c r="H294" s="75"/>
      <c r="I294" s="204"/>
      <c r="J294" s="75"/>
      <c r="K294" s="75"/>
      <c r="L294" s="73"/>
      <c r="M294" s="250"/>
      <c r="N294" s="48"/>
      <c r="O294" s="48"/>
      <c r="P294" s="48"/>
      <c r="Q294" s="48"/>
      <c r="R294" s="48"/>
      <c r="S294" s="48"/>
      <c r="T294" s="96"/>
      <c r="AT294" s="25" t="s">
        <v>193</v>
      </c>
      <c r="AU294" s="25" t="s">
        <v>85</v>
      </c>
    </row>
    <row r="295" s="12" customFormat="1">
      <c r="B295" s="251"/>
      <c r="C295" s="252"/>
      <c r="D295" s="248" t="s">
        <v>195</v>
      </c>
      <c r="E295" s="253" t="s">
        <v>21</v>
      </c>
      <c r="F295" s="254" t="s">
        <v>4278</v>
      </c>
      <c r="G295" s="252"/>
      <c r="H295" s="255">
        <v>1</v>
      </c>
      <c r="I295" s="256"/>
      <c r="J295" s="252"/>
      <c r="K295" s="252"/>
      <c r="L295" s="257"/>
      <c r="M295" s="258"/>
      <c r="N295" s="259"/>
      <c r="O295" s="259"/>
      <c r="P295" s="259"/>
      <c r="Q295" s="259"/>
      <c r="R295" s="259"/>
      <c r="S295" s="259"/>
      <c r="T295" s="260"/>
      <c r="AT295" s="261" t="s">
        <v>195</v>
      </c>
      <c r="AU295" s="261" t="s">
        <v>85</v>
      </c>
      <c r="AV295" s="12" t="s">
        <v>85</v>
      </c>
      <c r="AW295" s="12" t="s">
        <v>39</v>
      </c>
      <c r="AX295" s="12" t="s">
        <v>76</v>
      </c>
      <c r="AY295" s="261" t="s">
        <v>184</v>
      </c>
    </row>
    <row r="296" s="12" customFormat="1">
      <c r="B296" s="251"/>
      <c r="C296" s="252"/>
      <c r="D296" s="248" t="s">
        <v>195</v>
      </c>
      <c r="E296" s="253" t="s">
        <v>21</v>
      </c>
      <c r="F296" s="254" t="s">
        <v>4260</v>
      </c>
      <c r="G296" s="252"/>
      <c r="H296" s="255">
        <v>2</v>
      </c>
      <c r="I296" s="256"/>
      <c r="J296" s="252"/>
      <c r="K296" s="252"/>
      <c r="L296" s="257"/>
      <c r="M296" s="258"/>
      <c r="N296" s="259"/>
      <c r="O296" s="259"/>
      <c r="P296" s="259"/>
      <c r="Q296" s="259"/>
      <c r="R296" s="259"/>
      <c r="S296" s="259"/>
      <c r="T296" s="260"/>
      <c r="AT296" s="261" t="s">
        <v>195</v>
      </c>
      <c r="AU296" s="261" t="s">
        <v>85</v>
      </c>
      <c r="AV296" s="12" t="s">
        <v>85</v>
      </c>
      <c r="AW296" s="12" t="s">
        <v>39</v>
      </c>
      <c r="AX296" s="12" t="s">
        <v>76</v>
      </c>
      <c r="AY296" s="261" t="s">
        <v>184</v>
      </c>
    </row>
    <row r="297" s="14" customFormat="1">
      <c r="B297" s="272"/>
      <c r="C297" s="273"/>
      <c r="D297" s="248" t="s">
        <v>195</v>
      </c>
      <c r="E297" s="274" t="s">
        <v>21</v>
      </c>
      <c r="F297" s="275" t="s">
        <v>211</v>
      </c>
      <c r="G297" s="273"/>
      <c r="H297" s="276">
        <v>3</v>
      </c>
      <c r="I297" s="277"/>
      <c r="J297" s="273"/>
      <c r="K297" s="273"/>
      <c r="L297" s="278"/>
      <c r="M297" s="279"/>
      <c r="N297" s="280"/>
      <c r="O297" s="280"/>
      <c r="P297" s="280"/>
      <c r="Q297" s="280"/>
      <c r="R297" s="280"/>
      <c r="S297" s="280"/>
      <c r="T297" s="281"/>
      <c r="AT297" s="282" t="s">
        <v>195</v>
      </c>
      <c r="AU297" s="282" t="s">
        <v>85</v>
      </c>
      <c r="AV297" s="14" t="s">
        <v>191</v>
      </c>
      <c r="AW297" s="14" t="s">
        <v>39</v>
      </c>
      <c r="AX297" s="14" t="s">
        <v>83</v>
      </c>
      <c r="AY297" s="282" t="s">
        <v>184</v>
      </c>
    </row>
    <row r="298" s="1" customFormat="1" ht="16.5" customHeight="1">
      <c r="B298" s="47"/>
      <c r="C298" s="283" t="s">
        <v>636</v>
      </c>
      <c r="D298" s="283" t="s">
        <v>303</v>
      </c>
      <c r="E298" s="284" t="s">
        <v>4279</v>
      </c>
      <c r="F298" s="285" t="s">
        <v>4280</v>
      </c>
      <c r="G298" s="286" t="s">
        <v>189</v>
      </c>
      <c r="H298" s="287">
        <v>3</v>
      </c>
      <c r="I298" s="288"/>
      <c r="J298" s="289">
        <f>ROUND(I298*H298,2)</f>
        <v>0</v>
      </c>
      <c r="K298" s="285" t="s">
        <v>21</v>
      </c>
      <c r="L298" s="290"/>
      <c r="M298" s="291" t="s">
        <v>21</v>
      </c>
      <c r="N298" s="292" t="s">
        <v>47</v>
      </c>
      <c r="O298" s="48"/>
      <c r="P298" s="245">
        <f>O298*H298</f>
        <v>0</v>
      </c>
      <c r="Q298" s="245">
        <v>0.0022599999999999999</v>
      </c>
      <c r="R298" s="245">
        <f>Q298*H298</f>
        <v>0.0067799999999999996</v>
      </c>
      <c r="S298" s="245">
        <v>0</v>
      </c>
      <c r="T298" s="246">
        <f>S298*H298</f>
        <v>0</v>
      </c>
      <c r="AR298" s="25" t="s">
        <v>386</v>
      </c>
      <c r="AT298" s="25" t="s">
        <v>303</v>
      </c>
      <c r="AU298" s="25" t="s">
        <v>85</v>
      </c>
      <c r="AY298" s="25" t="s">
        <v>184</v>
      </c>
      <c r="BE298" s="247">
        <f>IF(N298="základní",J298,0)</f>
        <v>0</v>
      </c>
      <c r="BF298" s="247">
        <f>IF(N298="snížená",J298,0)</f>
        <v>0</v>
      </c>
      <c r="BG298" s="247">
        <f>IF(N298="zákl. přenesená",J298,0)</f>
        <v>0</v>
      </c>
      <c r="BH298" s="247">
        <f>IF(N298="sníž. přenesená",J298,0)</f>
        <v>0</v>
      </c>
      <c r="BI298" s="247">
        <f>IF(N298="nulová",J298,0)</f>
        <v>0</v>
      </c>
      <c r="BJ298" s="25" t="s">
        <v>83</v>
      </c>
      <c r="BK298" s="247">
        <f>ROUND(I298*H298,2)</f>
        <v>0</v>
      </c>
      <c r="BL298" s="25" t="s">
        <v>284</v>
      </c>
      <c r="BM298" s="25" t="s">
        <v>4281</v>
      </c>
    </row>
    <row r="299" s="1" customFormat="1" ht="16.5" customHeight="1">
      <c r="B299" s="47"/>
      <c r="C299" s="236" t="s">
        <v>641</v>
      </c>
      <c r="D299" s="236" t="s">
        <v>186</v>
      </c>
      <c r="E299" s="237" t="s">
        <v>4282</v>
      </c>
      <c r="F299" s="238" t="s">
        <v>4283</v>
      </c>
      <c r="G299" s="239" t="s">
        <v>189</v>
      </c>
      <c r="H299" s="240">
        <v>2</v>
      </c>
      <c r="I299" s="241"/>
      <c r="J299" s="242">
        <f>ROUND(I299*H299,2)</f>
        <v>0</v>
      </c>
      <c r="K299" s="238" t="s">
        <v>190</v>
      </c>
      <c r="L299" s="73"/>
      <c r="M299" s="243" t="s">
        <v>21</v>
      </c>
      <c r="N299" s="244" t="s">
        <v>47</v>
      </c>
      <c r="O299" s="48"/>
      <c r="P299" s="245">
        <f>O299*H299</f>
        <v>0</v>
      </c>
      <c r="Q299" s="245">
        <v>0</v>
      </c>
      <c r="R299" s="245">
        <f>Q299*H299</f>
        <v>0</v>
      </c>
      <c r="S299" s="245">
        <v>0</v>
      </c>
      <c r="T299" s="246">
        <f>S299*H299</f>
        <v>0</v>
      </c>
      <c r="AR299" s="25" t="s">
        <v>284</v>
      </c>
      <c r="AT299" s="25" t="s">
        <v>186</v>
      </c>
      <c r="AU299" s="25" t="s">
        <v>85</v>
      </c>
      <c r="AY299" s="25" t="s">
        <v>184</v>
      </c>
      <c r="BE299" s="247">
        <f>IF(N299="základní",J299,0)</f>
        <v>0</v>
      </c>
      <c r="BF299" s="247">
        <f>IF(N299="snížená",J299,0)</f>
        <v>0</v>
      </c>
      <c r="BG299" s="247">
        <f>IF(N299="zákl. přenesená",J299,0)</f>
        <v>0</v>
      </c>
      <c r="BH299" s="247">
        <f>IF(N299="sníž. přenesená",J299,0)</f>
        <v>0</v>
      </c>
      <c r="BI299" s="247">
        <f>IF(N299="nulová",J299,0)</f>
        <v>0</v>
      </c>
      <c r="BJ299" s="25" t="s">
        <v>83</v>
      </c>
      <c r="BK299" s="247">
        <f>ROUND(I299*H299,2)</f>
        <v>0</v>
      </c>
      <c r="BL299" s="25" t="s">
        <v>284</v>
      </c>
      <c r="BM299" s="25" t="s">
        <v>4284</v>
      </c>
    </row>
    <row r="300" s="1" customFormat="1">
      <c r="B300" s="47"/>
      <c r="C300" s="75"/>
      <c r="D300" s="248" t="s">
        <v>193</v>
      </c>
      <c r="E300" s="75"/>
      <c r="F300" s="249" t="s">
        <v>4277</v>
      </c>
      <c r="G300" s="75"/>
      <c r="H300" s="75"/>
      <c r="I300" s="204"/>
      <c r="J300" s="75"/>
      <c r="K300" s="75"/>
      <c r="L300" s="73"/>
      <c r="M300" s="250"/>
      <c r="N300" s="48"/>
      <c r="O300" s="48"/>
      <c r="P300" s="48"/>
      <c r="Q300" s="48"/>
      <c r="R300" s="48"/>
      <c r="S300" s="48"/>
      <c r="T300" s="96"/>
      <c r="AT300" s="25" t="s">
        <v>193</v>
      </c>
      <c r="AU300" s="25" t="s">
        <v>85</v>
      </c>
    </row>
    <row r="301" s="12" customFormat="1">
      <c r="B301" s="251"/>
      <c r="C301" s="252"/>
      <c r="D301" s="248" t="s">
        <v>195</v>
      </c>
      <c r="E301" s="253" t="s">
        <v>21</v>
      </c>
      <c r="F301" s="254" t="s">
        <v>4285</v>
      </c>
      <c r="G301" s="252"/>
      <c r="H301" s="255">
        <v>2</v>
      </c>
      <c r="I301" s="256"/>
      <c r="J301" s="252"/>
      <c r="K301" s="252"/>
      <c r="L301" s="257"/>
      <c r="M301" s="258"/>
      <c r="N301" s="259"/>
      <c r="O301" s="259"/>
      <c r="P301" s="259"/>
      <c r="Q301" s="259"/>
      <c r="R301" s="259"/>
      <c r="S301" s="259"/>
      <c r="T301" s="260"/>
      <c r="AT301" s="261" t="s">
        <v>195</v>
      </c>
      <c r="AU301" s="261" t="s">
        <v>85</v>
      </c>
      <c r="AV301" s="12" t="s">
        <v>85</v>
      </c>
      <c r="AW301" s="12" t="s">
        <v>39</v>
      </c>
      <c r="AX301" s="12" t="s">
        <v>83</v>
      </c>
      <c r="AY301" s="261" t="s">
        <v>184</v>
      </c>
    </row>
    <row r="302" s="1" customFormat="1" ht="16.5" customHeight="1">
      <c r="B302" s="47"/>
      <c r="C302" s="283" t="s">
        <v>647</v>
      </c>
      <c r="D302" s="283" t="s">
        <v>303</v>
      </c>
      <c r="E302" s="284" t="s">
        <v>4286</v>
      </c>
      <c r="F302" s="285" t="s">
        <v>4287</v>
      </c>
      <c r="G302" s="286" t="s">
        <v>189</v>
      </c>
      <c r="H302" s="287">
        <v>2</v>
      </c>
      <c r="I302" s="288"/>
      <c r="J302" s="289">
        <f>ROUND(I302*H302,2)</f>
        <v>0</v>
      </c>
      <c r="K302" s="285" t="s">
        <v>21</v>
      </c>
      <c r="L302" s="290"/>
      <c r="M302" s="291" t="s">
        <v>21</v>
      </c>
      <c r="N302" s="292" t="s">
        <v>47</v>
      </c>
      <c r="O302" s="48"/>
      <c r="P302" s="245">
        <f>O302*H302</f>
        <v>0</v>
      </c>
      <c r="Q302" s="245">
        <v>0.0017899999999999999</v>
      </c>
      <c r="R302" s="245">
        <f>Q302*H302</f>
        <v>0.0035799999999999998</v>
      </c>
      <c r="S302" s="245">
        <v>0</v>
      </c>
      <c r="T302" s="246">
        <f>S302*H302</f>
        <v>0</v>
      </c>
      <c r="AR302" s="25" t="s">
        <v>386</v>
      </c>
      <c r="AT302" s="25" t="s">
        <v>303</v>
      </c>
      <c r="AU302" s="25" t="s">
        <v>85</v>
      </c>
      <c r="AY302" s="25" t="s">
        <v>184</v>
      </c>
      <c r="BE302" s="247">
        <f>IF(N302="základní",J302,0)</f>
        <v>0</v>
      </c>
      <c r="BF302" s="247">
        <f>IF(N302="snížená",J302,0)</f>
        <v>0</v>
      </c>
      <c r="BG302" s="247">
        <f>IF(N302="zákl. přenesená",J302,0)</f>
        <v>0</v>
      </c>
      <c r="BH302" s="247">
        <f>IF(N302="sníž. přenesená",J302,0)</f>
        <v>0</v>
      </c>
      <c r="BI302" s="247">
        <f>IF(N302="nulová",J302,0)</f>
        <v>0</v>
      </c>
      <c r="BJ302" s="25" t="s">
        <v>83</v>
      </c>
      <c r="BK302" s="247">
        <f>ROUND(I302*H302,2)</f>
        <v>0</v>
      </c>
      <c r="BL302" s="25" t="s">
        <v>284</v>
      </c>
      <c r="BM302" s="25" t="s">
        <v>4288</v>
      </c>
    </row>
    <row r="303" s="1" customFormat="1" ht="16.5" customHeight="1">
      <c r="B303" s="47"/>
      <c r="C303" s="236" t="s">
        <v>652</v>
      </c>
      <c r="D303" s="236" t="s">
        <v>186</v>
      </c>
      <c r="E303" s="237" t="s">
        <v>4289</v>
      </c>
      <c r="F303" s="238" t="s">
        <v>4290</v>
      </c>
      <c r="G303" s="239" t="s">
        <v>189</v>
      </c>
      <c r="H303" s="240">
        <v>3</v>
      </c>
      <c r="I303" s="241"/>
      <c r="J303" s="242">
        <f>ROUND(I303*H303,2)</f>
        <v>0</v>
      </c>
      <c r="K303" s="238" t="s">
        <v>190</v>
      </c>
      <c r="L303" s="73"/>
      <c r="M303" s="243" t="s">
        <v>21</v>
      </c>
      <c r="N303" s="244" t="s">
        <v>47</v>
      </c>
      <c r="O303" s="48"/>
      <c r="P303" s="245">
        <f>O303*H303</f>
        <v>0</v>
      </c>
      <c r="Q303" s="245">
        <v>4.0000000000000003E-05</v>
      </c>
      <c r="R303" s="245">
        <f>Q303*H303</f>
        <v>0.00012000000000000002</v>
      </c>
      <c r="S303" s="245">
        <v>0</v>
      </c>
      <c r="T303" s="246">
        <f>S303*H303</f>
        <v>0</v>
      </c>
      <c r="AR303" s="25" t="s">
        <v>284</v>
      </c>
      <c r="AT303" s="25" t="s">
        <v>186</v>
      </c>
      <c r="AU303" s="25" t="s">
        <v>85</v>
      </c>
      <c r="AY303" s="25" t="s">
        <v>184</v>
      </c>
      <c r="BE303" s="247">
        <f>IF(N303="základní",J303,0)</f>
        <v>0</v>
      </c>
      <c r="BF303" s="247">
        <f>IF(N303="snížená",J303,0)</f>
        <v>0</v>
      </c>
      <c r="BG303" s="247">
        <f>IF(N303="zákl. přenesená",J303,0)</f>
        <v>0</v>
      </c>
      <c r="BH303" s="247">
        <f>IF(N303="sníž. přenesená",J303,0)</f>
        <v>0</v>
      </c>
      <c r="BI303" s="247">
        <f>IF(N303="nulová",J303,0)</f>
        <v>0</v>
      </c>
      <c r="BJ303" s="25" t="s">
        <v>83</v>
      </c>
      <c r="BK303" s="247">
        <f>ROUND(I303*H303,2)</f>
        <v>0</v>
      </c>
      <c r="BL303" s="25" t="s">
        <v>284</v>
      </c>
      <c r="BM303" s="25" t="s">
        <v>4291</v>
      </c>
    </row>
    <row r="304" s="1" customFormat="1">
      <c r="B304" s="47"/>
      <c r="C304" s="75"/>
      <c r="D304" s="248" t="s">
        <v>193</v>
      </c>
      <c r="E304" s="75"/>
      <c r="F304" s="249" t="s">
        <v>4292</v>
      </c>
      <c r="G304" s="75"/>
      <c r="H304" s="75"/>
      <c r="I304" s="204"/>
      <c r="J304" s="75"/>
      <c r="K304" s="75"/>
      <c r="L304" s="73"/>
      <c r="M304" s="250"/>
      <c r="N304" s="48"/>
      <c r="O304" s="48"/>
      <c r="P304" s="48"/>
      <c r="Q304" s="48"/>
      <c r="R304" s="48"/>
      <c r="S304" s="48"/>
      <c r="T304" s="96"/>
      <c r="AT304" s="25" t="s">
        <v>193</v>
      </c>
      <c r="AU304" s="25" t="s">
        <v>85</v>
      </c>
    </row>
    <row r="305" s="12" customFormat="1">
      <c r="B305" s="251"/>
      <c r="C305" s="252"/>
      <c r="D305" s="248" t="s">
        <v>195</v>
      </c>
      <c r="E305" s="253" t="s">
        <v>21</v>
      </c>
      <c r="F305" s="254" t="s">
        <v>4232</v>
      </c>
      <c r="G305" s="252"/>
      <c r="H305" s="255">
        <v>3</v>
      </c>
      <c r="I305" s="256"/>
      <c r="J305" s="252"/>
      <c r="K305" s="252"/>
      <c r="L305" s="257"/>
      <c r="M305" s="258"/>
      <c r="N305" s="259"/>
      <c r="O305" s="259"/>
      <c r="P305" s="259"/>
      <c r="Q305" s="259"/>
      <c r="R305" s="259"/>
      <c r="S305" s="259"/>
      <c r="T305" s="260"/>
      <c r="AT305" s="261" t="s">
        <v>195</v>
      </c>
      <c r="AU305" s="261" t="s">
        <v>85</v>
      </c>
      <c r="AV305" s="12" t="s">
        <v>85</v>
      </c>
      <c r="AW305" s="12" t="s">
        <v>39</v>
      </c>
      <c r="AX305" s="12" t="s">
        <v>83</v>
      </c>
      <c r="AY305" s="261" t="s">
        <v>184</v>
      </c>
    </row>
    <row r="306" s="1" customFormat="1" ht="25.5" customHeight="1">
      <c r="B306" s="47"/>
      <c r="C306" s="283" t="s">
        <v>658</v>
      </c>
      <c r="D306" s="283" t="s">
        <v>303</v>
      </c>
      <c r="E306" s="284" t="s">
        <v>4293</v>
      </c>
      <c r="F306" s="285" t="s">
        <v>4294</v>
      </c>
      <c r="G306" s="286" t="s">
        <v>189</v>
      </c>
      <c r="H306" s="287">
        <v>2</v>
      </c>
      <c r="I306" s="288"/>
      <c r="J306" s="289">
        <f>ROUND(I306*H306,2)</f>
        <v>0</v>
      </c>
      <c r="K306" s="285" t="s">
        <v>21</v>
      </c>
      <c r="L306" s="290"/>
      <c r="M306" s="291" t="s">
        <v>21</v>
      </c>
      <c r="N306" s="292" t="s">
        <v>47</v>
      </c>
      <c r="O306" s="48"/>
      <c r="P306" s="245">
        <f>O306*H306</f>
        <v>0</v>
      </c>
      <c r="Q306" s="245">
        <v>0.00147</v>
      </c>
      <c r="R306" s="245">
        <f>Q306*H306</f>
        <v>0.0029399999999999999</v>
      </c>
      <c r="S306" s="245">
        <v>0</v>
      </c>
      <c r="T306" s="246">
        <f>S306*H306</f>
        <v>0</v>
      </c>
      <c r="AR306" s="25" t="s">
        <v>386</v>
      </c>
      <c r="AT306" s="25" t="s">
        <v>303</v>
      </c>
      <c r="AU306" s="25" t="s">
        <v>85</v>
      </c>
      <c r="AY306" s="25" t="s">
        <v>184</v>
      </c>
      <c r="BE306" s="247">
        <f>IF(N306="základní",J306,0)</f>
        <v>0</v>
      </c>
      <c r="BF306" s="247">
        <f>IF(N306="snížená",J306,0)</f>
        <v>0</v>
      </c>
      <c r="BG306" s="247">
        <f>IF(N306="zákl. přenesená",J306,0)</f>
        <v>0</v>
      </c>
      <c r="BH306" s="247">
        <f>IF(N306="sníž. přenesená",J306,0)</f>
        <v>0</v>
      </c>
      <c r="BI306" s="247">
        <f>IF(N306="nulová",J306,0)</f>
        <v>0</v>
      </c>
      <c r="BJ306" s="25" t="s">
        <v>83</v>
      </c>
      <c r="BK306" s="247">
        <f>ROUND(I306*H306,2)</f>
        <v>0</v>
      </c>
      <c r="BL306" s="25" t="s">
        <v>284</v>
      </c>
      <c r="BM306" s="25" t="s">
        <v>4295</v>
      </c>
    </row>
    <row r="307" s="1" customFormat="1" ht="38.25" customHeight="1">
      <c r="B307" s="47"/>
      <c r="C307" s="283" t="s">
        <v>662</v>
      </c>
      <c r="D307" s="283" t="s">
        <v>303</v>
      </c>
      <c r="E307" s="284" t="s">
        <v>4296</v>
      </c>
      <c r="F307" s="285" t="s">
        <v>4297</v>
      </c>
      <c r="G307" s="286" t="s">
        <v>189</v>
      </c>
      <c r="H307" s="287">
        <v>1</v>
      </c>
      <c r="I307" s="288"/>
      <c r="J307" s="289">
        <f>ROUND(I307*H307,2)</f>
        <v>0</v>
      </c>
      <c r="K307" s="285" t="s">
        <v>21</v>
      </c>
      <c r="L307" s="290"/>
      <c r="M307" s="291" t="s">
        <v>21</v>
      </c>
      <c r="N307" s="292" t="s">
        <v>47</v>
      </c>
      <c r="O307" s="48"/>
      <c r="P307" s="245">
        <f>O307*H307</f>
        <v>0</v>
      </c>
      <c r="Q307" s="245">
        <v>0.0016999999999999999</v>
      </c>
      <c r="R307" s="245">
        <f>Q307*H307</f>
        <v>0.0016999999999999999</v>
      </c>
      <c r="S307" s="245">
        <v>0</v>
      </c>
      <c r="T307" s="246">
        <f>S307*H307</f>
        <v>0</v>
      </c>
      <c r="AR307" s="25" t="s">
        <v>386</v>
      </c>
      <c r="AT307" s="25" t="s">
        <v>303</v>
      </c>
      <c r="AU307" s="25" t="s">
        <v>85</v>
      </c>
      <c r="AY307" s="25" t="s">
        <v>184</v>
      </c>
      <c r="BE307" s="247">
        <f>IF(N307="základní",J307,0)</f>
        <v>0</v>
      </c>
      <c r="BF307" s="247">
        <f>IF(N307="snížená",J307,0)</f>
        <v>0</v>
      </c>
      <c r="BG307" s="247">
        <f>IF(N307="zákl. přenesená",J307,0)</f>
        <v>0</v>
      </c>
      <c r="BH307" s="247">
        <f>IF(N307="sníž. přenesená",J307,0)</f>
        <v>0</v>
      </c>
      <c r="BI307" s="247">
        <f>IF(N307="nulová",J307,0)</f>
        <v>0</v>
      </c>
      <c r="BJ307" s="25" t="s">
        <v>83</v>
      </c>
      <c r="BK307" s="247">
        <f>ROUND(I307*H307,2)</f>
        <v>0</v>
      </c>
      <c r="BL307" s="25" t="s">
        <v>284</v>
      </c>
      <c r="BM307" s="25" t="s">
        <v>4298</v>
      </c>
    </row>
    <row r="308" s="1" customFormat="1" ht="25.5" customHeight="1">
      <c r="B308" s="47"/>
      <c r="C308" s="236" t="s">
        <v>666</v>
      </c>
      <c r="D308" s="236" t="s">
        <v>186</v>
      </c>
      <c r="E308" s="237" t="s">
        <v>4299</v>
      </c>
      <c r="F308" s="238" t="s">
        <v>4300</v>
      </c>
      <c r="G308" s="239" t="s">
        <v>189</v>
      </c>
      <c r="H308" s="240">
        <v>3</v>
      </c>
      <c r="I308" s="241"/>
      <c r="J308" s="242">
        <f>ROUND(I308*H308,2)</f>
        <v>0</v>
      </c>
      <c r="K308" s="238" t="s">
        <v>190</v>
      </c>
      <c r="L308" s="73"/>
      <c r="M308" s="243" t="s">
        <v>21</v>
      </c>
      <c r="N308" s="244" t="s">
        <v>47</v>
      </c>
      <c r="O308" s="48"/>
      <c r="P308" s="245">
        <f>O308*H308</f>
        <v>0</v>
      </c>
      <c r="Q308" s="245">
        <v>4.0000000000000003E-05</v>
      </c>
      <c r="R308" s="245">
        <f>Q308*H308</f>
        <v>0.00012000000000000002</v>
      </c>
      <c r="S308" s="245">
        <v>0</v>
      </c>
      <c r="T308" s="246">
        <f>S308*H308</f>
        <v>0</v>
      </c>
      <c r="AR308" s="25" t="s">
        <v>284</v>
      </c>
      <c r="AT308" s="25" t="s">
        <v>186</v>
      </c>
      <c r="AU308" s="25" t="s">
        <v>85</v>
      </c>
      <c r="AY308" s="25" t="s">
        <v>184</v>
      </c>
      <c r="BE308" s="247">
        <f>IF(N308="základní",J308,0)</f>
        <v>0</v>
      </c>
      <c r="BF308" s="247">
        <f>IF(N308="snížená",J308,0)</f>
        <v>0</v>
      </c>
      <c r="BG308" s="247">
        <f>IF(N308="zákl. přenesená",J308,0)</f>
        <v>0</v>
      </c>
      <c r="BH308" s="247">
        <f>IF(N308="sníž. přenesená",J308,0)</f>
        <v>0</v>
      </c>
      <c r="BI308" s="247">
        <f>IF(N308="nulová",J308,0)</f>
        <v>0</v>
      </c>
      <c r="BJ308" s="25" t="s">
        <v>83</v>
      </c>
      <c r="BK308" s="247">
        <f>ROUND(I308*H308,2)</f>
        <v>0</v>
      </c>
      <c r="BL308" s="25" t="s">
        <v>284</v>
      </c>
      <c r="BM308" s="25" t="s">
        <v>4301</v>
      </c>
    </row>
    <row r="309" s="1" customFormat="1">
      <c r="B309" s="47"/>
      <c r="C309" s="75"/>
      <c r="D309" s="248" t="s">
        <v>193</v>
      </c>
      <c r="E309" s="75"/>
      <c r="F309" s="249" t="s">
        <v>4292</v>
      </c>
      <c r="G309" s="75"/>
      <c r="H309" s="75"/>
      <c r="I309" s="204"/>
      <c r="J309" s="75"/>
      <c r="K309" s="75"/>
      <c r="L309" s="73"/>
      <c r="M309" s="250"/>
      <c r="N309" s="48"/>
      <c r="O309" s="48"/>
      <c r="P309" s="48"/>
      <c r="Q309" s="48"/>
      <c r="R309" s="48"/>
      <c r="S309" s="48"/>
      <c r="T309" s="96"/>
      <c r="AT309" s="25" t="s">
        <v>193</v>
      </c>
      <c r="AU309" s="25" t="s">
        <v>85</v>
      </c>
    </row>
    <row r="310" s="12" customFormat="1">
      <c r="B310" s="251"/>
      <c r="C310" s="252"/>
      <c r="D310" s="248" t="s">
        <v>195</v>
      </c>
      <c r="E310" s="253" t="s">
        <v>21</v>
      </c>
      <c r="F310" s="254" t="s">
        <v>4225</v>
      </c>
      <c r="G310" s="252"/>
      <c r="H310" s="255">
        <v>3</v>
      </c>
      <c r="I310" s="256"/>
      <c r="J310" s="252"/>
      <c r="K310" s="252"/>
      <c r="L310" s="257"/>
      <c r="M310" s="258"/>
      <c r="N310" s="259"/>
      <c r="O310" s="259"/>
      <c r="P310" s="259"/>
      <c r="Q310" s="259"/>
      <c r="R310" s="259"/>
      <c r="S310" s="259"/>
      <c r="T310" s="260"/>
      <c r="AT310" s="261" t="s">
        <v>195</v>
      </c>
      <c r="AU310" s="261" t="s">
        <v>85</v>
      </c>
      <c r="AV310" s="12" t="s">
        <v>85</v>
      </c>
      <c r="AW310" s="12" t="s">
        <v>39</v>
      </c>
      <c r="AX310" s="12" t="s">
        <v>83</v>
      </c>
      <c r="AY310" s="261" t="s">
        <v>184</v>
      </c>
    </row>
    <row r="311" s="1" customFormat="1" ht="38.25" customHeight="1">
      <c r="B311" s="47"/>
      <c r="C311" s="283" t="s">
        <v>672</v>
      </c>
      <c r="D311" s="283" t="s">
        <v>303</v>
      </c>
      <c r="E311" s="284" t="s">
        <v>4302</v>
      </c>
      <c r="F311" s="285" t="s">
        <v>4303</v>
      </c>
      <c r="G311" s="286" t="s">
        <v>189</v>
      </c>
      <c r="H311" s="287">
        <v>3</v>
      </c>
      <c r="I311" s="288"/>
      <c r="J311" s="289">
        <f>ROUND(I311*H311,2)</f>
        <v>0</v>
      </c>
      <c r="K311" s="285" t="s">
        <v>21</v>
      </c>
      <c r="L311" s="290"/>
      <c r="M311" s="291" t="s">
        <v>21</v>
      </c>
      <c r="N311" s="292" t="s">
        <v>47</v>
      </c>
      <c r="O311" s="48"/>
      <c r="P311" s="245">
        <f>O311*H311</f>
        <v>0</v>
      </c>
      <c r="Q311" s="245">
        <v>0.0027000000000000001</v>
      </c>
      <c r="R311" s="245">
        <f>Q311*H311</f>
        <v>0.0080999999999999996</v>
      </c>
      <c r="S311" s="245">
        <v>0</v>
      </c>
      <c r="T311" s="246">
        <f>S311*H311</f>
        <v>0</v>
      </c>
      <c r="AR311" s="25" t="s">
        <v>386</v>
      </c>
      <c r="AT311" s="25" t="s">
        <v>303</v>
      </c>
      <c r="AU311" s="25" t="s">
        <v>85</v>
      </c>
      <c r="AY311" s="25" t="s">
        <v>184</v>
      </c>
      <c r="BE311" s="247">
        <f>IF(N311="základní",J311,0)</f>
        <v>0</v>
      </c>
      <c r="BF311" s="247">
        <f>IF(N311="snížená",J311,0)</f>
        <v>0</v>
      </c>
      <c r="BG311" s="247">
        <f>IF(N311="zákl. přenesená",J311,0)</f>
        <v>0</v>
      </c>
      <c r="BH311" s="247">
        <f>IF(N311="sníž. přenesená",J311,0)</f>
        <v>0</v>
      </c>
      <c r="BI311" s="247">
        <f>IF(N311="nulová",J311,0)</f>
        <v>0</v>
      </c>
      <c r="BJ311" s="25" t="s">
        <v>83</v>
      </c>
      <c r="BK311" s="247">
        <f>ROUND(I311*H311,2)</f>
        <v>0</v>
      </c>
      <c r="BL311" s="25" t="s">
        <v>284</v>
      </c>
      <c r="BM311" s="25" t="s">
        <v>4304</v>
      </c>
    </row>
    <row r="312" s="1" customFormat="1" ht="16.5" customHeight="1">
      <c r="B312" s="47"/>
      <c r="C312" s="236" t="s">
        <v>677</v>
      </c>
      <c r="D312" s="236" t="s">
        <v>186</v>
      </c>
      <c r="E312" s="237" t="s">
        <v>4305</v>
      </c>
      <c r="F312" s="238" t="s">
        <v>4306</v>
      </c>
      <c r="G312" s="239" t="s">
        <v>189</v>
      </c>
      <c r="H312" s="240">
        <v>1</v>
      </c>
      <c r="I312" s="241"/>
      <c r="J312" s="242">
        <f>ROUND(I312*H312,2)</f>
        <v>0</v>
      </c>
      <c r="K312" s="238" t="s">
        <v>190</v>
      </c>
      <c r="L312" s="73"/>
      <c r="M312" s="243" t="s">
        <v>21</v>
      </c>
      <c r="N312" s="244" t="s">
        <v>47</v>
      </c>
      <c r="O312" s="48"/>
      <c r="P312" s="245">
        <f>O312*H312</f>
        <v>0</v>
      </c>
      <c r="Q312" s="245">
        <v>0.00012999999999999999</v>
      </c>
      <c r="R312" s="245">
        <f>Q312*H312</f>
        <v>0.00012999999999999999</v>
      </c>
      <c r="S312" s="245">
        <v>0</v>
      </c>
      <c r="T312" s="246">
        <f>S312*H312</f>
        <v>0</v>
      </c>
      <c r="AR312" s="25" t="s">
        <v>284</v>
      </c>
      <c r="AT312" s="25" t="s">
        <v>186</v>
      </c>
      <c r="AU312" s="25" t="s">
        <v>85</v>
      </c>
      <c r="AY312" s="25" t="s">
        <v>184</v>
      </c>
      <c r="BE312" s="247">
        <f>IF(N312="základní",J312,0)</f>
        <v>0</v>
      </c>
      <c r="BF312" s="247">
        <f>IF(N312="snížená",J312,0)</f>
        <v>0</v>
      </c>
      <c r="BG312" s="247">
        <f>IF(N312="zákl. přenesená",J312,0)</f>
        <v>0</v>
      </c>
      <c r="BH312" s="247">
        <f>IF(N312="sníž. přenesená",J312,0)</f>
        <v>0</v>
      </c>
      <c r="BI312" s="247">
        <f>IF(N312="nulová",J312,0)</f>
        <v>0</v>
      </c>
      <c r="BJ312" s="25" t="s">
        <v>83</v>
      </c>
      <c r="BK312" s="247">
        <f>ROUND(I312*H312,2)</f>
        <v>0</v>
      </c>
      <c r="BL312" s="25" t="s">
        <v>284</v>
      </c>
      <c r="BM312" s="25" t="s">
        <v>4307</v>
      </c>
    </row>
    <row r="313" s="1" customFormat="1">
      <c r="B313" s="47"/>
      <c r="C313" s="75"/>
      <c r="D313" s="248" t="s">
        <v>193</v>
      </c>
      <c r="E313" s="75"/>
      <c r="F313" s="249" t="s">
        <v>4308</v>
      </c>
      <c r="G313" s="75"/>
      <c r="H313" s="75"/>
      <c r="I313" s="204"/>
      <c r="J313" s="75"/>
      <c r="K313" s="75"/>
      <c r="L313" s="73"/>
      <c r="M313" s="250"/>
      <c r="N313" s="48"/>
      <c r="O313" s="48"/>
      <c r="P313" s="48"/>
      <c r="Q313" s="48"/>
      <c r="R313" s="48"/>
      <c r="S313" s="48"/>
      <c r="T313" s="96"/>
      <c r="AT313" s="25" t="s">
        <v>193</v>
      </c>
      <c r="AU313" s="25" t="s">
        <v>85</v>
      </c>
    </row>
    <row r="314" s="12" customFormat="1">
      <c r="B314" s="251"/>
      <c r="C314" s="252"/>
      <c r="D314" s="248" t="s">
        <v>195</v>
      </c>
      <c r="E314" s="253" t="s">
        <v>21</v>
      </c>
      <c r="F314" s="254" t="s">
        <v>4243</v>
      </c>
      <c r="G314" s="252"/>
      <c r="H314" s="255">
        <v>1</v>
      </c>
      <c r="I314" s="256"/>
      <c r="J314" s="252"/>
      <c r="K314" s="252"/>
      <c r="L314" s="257"/>
      <c r="M314" s="258"/>
      <c r="N314" s="259"/>
      <c r="O314" s="259"/>
      <c r="P314" s="259"/>
      <c r="Q314" s="259"/>
      <c r="R314" s="259"/>
      <c r="S314" s="259"/>
      <c r="T314" s="260"/>
      <c r="AT314" s="261" t="s">
        <v>195</v>
      </c>
      <c r="AU314" s="261" t="s">
        <v>85</v>
      </c>
      <c r="AV314" s="12" t="s">
        <v>85</v>
      </c>
      <c r="AW314" s="12" t="s">
        <v>39</v>
      </c>
      <c r="AX314" s="12" t="s">
        <v>83</v>
      </c>
      <c r="AY314" s="261" t="s">
        <v>184</v>
      </c>
    </row>
    <row r="315" s="1" customFormat="1" ht="25.5" customHeight="1">
      <c r="B315" s="47"/>
      <c r="C315" s="283" t="s">
        <v>682</v>
      </c>
      <c r="D315" s="283" t="s">
        <v>303</v>
      </c>
      <c r="E315" s="284" t="s">
        <v>4309</v>
      </c>
      <c r="F315" s="285" t="s">
        <v>4310</v>
      </c>
      <c r="G315" s="286" t="s">
        <v>189</v>
      </c>
      <c r="H315" s="287">
        <v>1</v>
      </c>
      <c r="I315" s="288"/>
      <c r="J315" s="289">
        <f>ROUND(I315*H315,2)</f>
        <v>0</v>
      </c>
      <c r="K315" s="285" t="s">
        <v>21</v>
      </c>
      <c r="L315" s="290"/>
      <c r="M315" s="291" t="s">
        <v>21</v>
      </c>
      <c r="N315" s="292" t="s">
        <v>47</v>
      </c>
      <c r="O315" s="48"/>
      <c r="P315" s="245">
        <f>O315*H315</f>
        <v>0</v>
      </c>
      <c r="Q315" s="245">
        <v>0.0025000000000000001</v>
      </c>
      <c r="R315" s="245">
        <f>Q315*H315</f>
        <v>0.0025000000000000001</v>
      </c>
      <c r="S315" s="245">
        <v>0</v>
      </c>
      <c r="T315" s="246">
        <f>S315*H315</f>
        <v>0</v>
      </c>
      <c r="AR315" s="25" t="s">
        <v>386</v>
      </c>
      <c r="AT315" s="25" t="s">
        <v>303</v>
      </c>
      <c r="AU315" s="25" t="s">
        <v>85</v>
      </c>
      <c r="AY315" s="25" t="s">
        <v>184</v>
      </c>
      <c r="BE315" s="247">
        <f>IF(N315="základní",J315,0)</f>
        <v>0</v>
      </c>
      <c r="BF315" s="247">
        <f>IF(N315="snížená",J315,0)</f>
        <v>0</v>
      </c>
      <c r="BG315" s="247">
        <f>IF(N315="zákl. přenesená",J315,0)</f>
        <v>0</v>
      </c>
      <c r="BH315" s="247">
        <f>IF(N315="sníž. přenesená",J315,0)</f>
        <v>0</v>
      </c>
      <c r="BI315" s="247">
        <f>IF(N315="nulová",J315,0)</f>
        <v>0</v>
      </c>
      <c r="BJ315" s="25" t="s">
        <v>83</v>
      </c>
      <c r="BK315" s="247">
        <f>ROUND(I315*H315,2)</f>
        <v>0</v>
      </c>
      <c r="BL315" s="25" t="s">
        <v>284</v>
      </c>
      <c r="BM315" s="25" t="s">
        <v>4311</v>
      </c>
    </row>
    <row r="316" s="1" customFormat="1" ht="16.5" customHeight="1">
      <c r="B316" s="47"/>
      <c r="C316" s="236" t="s">
        <v>689</v>
      </c>
      <c r="D316" s="236" t="s">
        <v>186</v>
      </c>
      <c r="E316" s="237" t="s">
        <v>4312</v>
      </c>
      <c r="F316" s="238" t="s">
        <v>4313</v>
      </c>
      <c r="G316" s="239" t="s">
        <v>189</v>
      </c>
      <c r="H316" s="240">
        <v>5</v>
      </c>
      <c r="I316" s="241"/>
      <c r="J316" s="242">
        <f>ROUND(I316*H316,2)</f>
        <v>0</v>
      </c>
      <c r="K316" s="238" t="s">
        <v>190</v>
      </c>
      <c r="L316" s="73"/>
      <c r="M316" s="243" t="s">
        <v>21</v>
      </c>
      <c r="N316" s="244" t="s">
        <v>47</v>
      </c>
      <c r="O316" s="48"/>
      <c r="P316" s="245">
        <f>O316*H316</f>
        <v>0</v>
      </c>
      <c r="Q316" s="245">
        <v>0.00023000000000000001</v>
      </c>
      <c r="R316" s="245">
        <f>Q316*H316</f>
        <v>0.00115</v>
      </c>
      <c r="S316" s="245">
        <v>0</v>
      </c>
      <c r="T316" s="246">
        <f>S316*H316</f>
        <v>0</v>
      </c>
      <c r="AR316" s="25" t="s">
        <v>284</v>
      </c>
      <c r="AT316" s="25" t="s">
        <v>186</v>
      </c>
      <c r="AU316" s="25" t="s">
        <v>85</v>
      </c>
      <c r="AY316" s="25" t="s">
        <v>184</v>
      </c>
      <c r="BE316" s="247">
        <f>IF(N316="základní",J316,0)</f>
        <v>0</v>
      </c>
      <c r="BF316" s="247">
        <f>IF(N316="snížená",J316,0)</f>
        <v>0</v>
      </c>
      <c r="BG316" s="247">
        <f>IF(N316="zákl. přenesená",J316,0)</f>
        <v>0</v>
      </c>
      <c r="BH316" s="247">
        <f>IF(N316="sníž. přenesená",J316,0)</f>
        <v>0</v>
      </c>
      <c r="BI316" s="247">
        <f>IF(N316="nulová",J316,0)</f>
        <v>0</v>
      </c>
      <c r="BJ316" s="25" t="s">
        <v>83</v>
      </c>
      <c r="BK316" s="247">
        <f>ROUND(I316*H316,2)</f>
        <v>0</v>
      </c>
      <c r="BL316" s="25" t="s">
        <v>284</v>
      </c>
      <c r="BM316" s="25" t="s">
        <v>4314</v>
      </c>
    </row>
    <row r="317" s="1" customFormat="1">
      <c r="B317" s="47"/>
      <c r="C317" s="75"/>
      <c r="D317" s="248" t="s">
        <v>193</v>
      </c>
      <c r="E317" s="75"/>
      <c r="F317" s="249" t="s">
        <v>4315</v>
      </c>
      <c r="G317" s="75"/>
      <c r="H317" s="75"/>
      <c r="I317" s="204"/>
      <c r="J317" s="75"/>
      <c r="K317" s="75"/>
      <c r="L317" s="73"/>
      <c r="M317" s="250"/>
      <c r="N317" s="48"/>
      <c r="O317" s="48"/>
      <c r="P317" s="48"/>
      <c r="Q317" s="48"/>
      <c r="R317" s="48"/>
      <c r="S317" s="48"/>
      <c r="T317" s="96"/>
      <c r="AT317" s="25" t="s">
        <v>193</v>
      </c>
      <c r="AU317" s="25" t="s">
        <v>85</v>
      </c>
    </row>
    <row r="318" s="12" customFormat="1">
      <c r="B318" s="251"/>
      <c r="C318" s="252"/>
      <c r="D318" s="248" t="s">
        <v>195</v>
      </c>
      <c r="E318" s="253" t="s">
        <v>21</v>
      </c>
      <c r="F318" s="254" t="s">
        <v>4225</v>
      </c>
      <c r="G318" s="252"/>
      <c r="H318" s="255">
        <v>3</v>
      </c>
      <c r="I318" s="256"/>
      <c r="J318" s="252"/>
      <c r="K318" s="252"/>
      <c r="L318" s="257"/>
      <c r="M318" s="258"/>
      <c r="N318" s="259"/>
      <c r="O318" s="259"/>
      <c r="P318" s="259"/>
      <c r="Q318" s="259"/>
      <c r="R318" s="259"/>
      <c r="S318" s="259"/>
      <c r="T318" s="260"/>
      <c r="AT318" s="261" t="s">
        <v>195</v>
      </c>
      <c r="AU318" s="261" t="s">
        <v>85</v>
      </c>
      <c r="AV318" s="12" t="s">
        <v>85</v>
      </c>
      <c r="AW318" s="12" t="s">
        <v>39</v>
      </c>
      <c r="AX318" s="12" t="s">
        <v>76</v>
      </c>
      <c r="AY318" s="261" t="s">
        <v>184</v>
      </c>
    </row>
    <row r="319" s="12" customFormat="1">
      <c r="B319" s="251"/>
      <c r="C319" s="252"/>
      <c r="D319" s="248" t="s">
        <v>195</v>
      </c>
      <c r="E319" s="253" t="s">
        <v>21</v>
      </c>
      <c r="F319" s="254" t="s">
        <v>4316</v>
      </c>
      <c r="G319" s="252"/>
      <c r="H319" s="255">
        <v>2</v>
      </c>
      <c r="I319" s="256"/>
      <c r="J319" s="252"/>
      <c r="K319" s="252"/>
      <c r="L319" s="257"/>
      <c r="M319" s="258"/>
      <c r="N319" s="259"/>
      <c r="O319" s="259"/>
      <c r="P319" s="259"/>
      <c r="Q319" s="259"/>
      <c r="R319" s="259"/>
      <c r="S319" s="259"/>
      <c r="T319" s="260"/>
      <c r="AT319" s="261" t="s">
        <v>195</v>
      </c>
      <c r="AU319" s="261" t="s">
        <v>85</v>
      </c>
      <c r="AV319" s="12" t="s">
        <v>85</v>
      </c>
      <c r="AW319" s="12" t="s">
        <v>39</v>
      </c>
      <c r="AX319" s="12" t="s">
        <v>76</v>
      </c>
      <c r="AY319" s="261" t="s">
        <v>184</v>
      </c>
    </row>
    <row r="320" s="14" customFormat="1">
      <c r="B320" s="272"/>
      <c r="C320" s="273"/>
      <c r="D320" s="248" t="s">
        <v>195</v>
      </c>
      <c r="E320" s="274" t="s">
        <v>21</v>
      </c>
      <c r="F320" s="275" t="s">
        <v>211</v>
      </c>
      <c r="G320" s="273"/>
      <c r="H320" s="276">
        <v>5</v>
      </c>
      <c r="I320" s="277"/>
      <c r="J320" s="273"/>
      <c r="K320" s="273"/>
      <c r="L320" s="278"/>
      <c r="M320" s="279"/>
      <c r="N320" s="280"/>
      <c r="O320" s="280"/>
      <c r="P320" s="280"/>
      <c r="Q320" s="280"/>
      <c r="R320" s="280"/>
      <c r="S320" s="280"/>
      <c r="T320" s="281"/>
      <c r="AT320" s="282" t="s">
        <v>195</v>
      </c>
      <c r="AU320" s="282" t="s">
        <v>85</v>
      </c>
      <c r="AV320" s="14" t="s">
        <v>191</v>
      </c>
      <c r="AW320" s="14" t="s">
        <v>39</v>
      </c>
      <c r="AX320" s="14" t="s">
        <v>83</v>
      </c>
      <c r="AY320" s="282" t="s">
        <v>184</v>
      </c>
    </row>
    <row r="321" s="1" customFormat="1" ht="16.5" customHeight="1">
      <c r="B321" s="47"/>
      <c r="C321" s="236" t="s">
        <v>695</v>
      </c>
      <c r="D321" s="236" t="s">
        <v>186</v>
      </c>
      <c r="E321" s="237" t="s">
        <v>4317</v>
      </c>
      <c r="F321" s="238" t="s">
        <v>4318</v>
      </c>
      <c r="G321" s="239" t="s">
        <v>189</v>
      </c>
      <c r="H321" s="240">
        <v>3</v>
      </c>
      <c r="I321" s="241"/>
      <c r="J321" s="242">
        <f>ROUND(I321*H321,2)</f>
        <v>0</v>
      </c>
      <c r="K321" s="238" t="s">
        <v>190</v>
      </c>
      <c r="L321" s="73"/>
      <c r="M321" s="243" t="s">
        <v>21</v>
      </c>
      <c r="N321" s="244" t="s">
        <v>47</v>
      </c>
      <c r="O321" s="48"/>
      <c r="P321" s="245">
        <f>O321*H321</f>
        <v>0</v>
      </c>
      <c r="Q321" s="245">
        <v>0.00027999999999999998</v>
      </c>
      <c r="R321" s="245">
        <f>Q321*H321</f>
        <v>0.00083999999999999993</v>
      </c>
      <c r="S321" s="245">
        <v>0</v>
      </c>
      <c r="T321" s="246">
        <f>S321*H321</f>
        <v>0</v>
      </c>
      <c r="AR321" s="25" t="s">
        <v>284</v>
      </c>
      <c r="AT321" s="25" t="s">
        <v>186</v>
      </c>
      <c r="AU321" s="25" t="s">
        <v>85</v>
      </c>
      <c r="AY321" s="25" t="s">
        <v>184</v>
      </c>
      <c r="BE321" s="247">
        <f>IF(N321="základní",J321,0)</f>
        <v>0</v>
      </c>
      <c r="BF321" s="247">
        <f>IF(N321="snížená",J321,0)</f>
        <v>0</v>
      </c>
      <c r="BG321" s="247">
        <f>IF(N321="zákl. přenesená",J321,0)</f>
        <v>0</v>
      </c>
      <c r="BH321" s="247">
        <f>IF(N321="sníž. přenesená",J321,0)</f>
        <v>0</v>
      </c>
      <c r="BI321" s="247">
        <f>IF(N321="nulová",J321,0)</f>
        <v>0</v>
      </c>
      <c r="BJ321" s="25" t="s">
        <v>83</v>
      </c>
      <c r="BK321" s="247">
        <f>ROUND(I321*H321,2)</f>
        <v>0</v>
      </c>
      <c r="BL321" s="25" t="s">
        <v>284</v>
      </c>
      <c r="BM321" s="25" t="s">
        <v>4319</v>
      </c>
    </row>
    <row r="322" s="1" customFormat="1">
      <c r="B322" s="47"/>
      <c r="C322" s="75"/>
      <c r="D322" s="248" t="s">
        <v>193</v>
      </c>
      <c r="E322" s="75"/>
      <c r="F322" s="249" t="s">
        <v>4315</v>
      </c>
      <c r="G322" s="75"/>
      <c r="H322" s="75"/>
      <c r="I322" s="204"/>
      <c r="J322" s="75"/>
      <c r="K322" s="75"/>
      <c r="L322" s="73"/>
      <c r="M322" s="250"/>
      <c r="N322" s="48"/>
      <c r="O322" s="48"/>
      <c r="P322" s="48"/>
      <c r="Q322" s="48"/>
      <c r="R322" s="48"/>
      <c r="S322" s="48"/>
      <c r="T322" s="96"/>
      <c r="AT322" s="25" t="s">
        <v>193</v>
      </c>
      <c r="AU322" s="25" t="s">
        <v>85</v>
      </c>
    </row>
    <row r="323" s="12" customFormat="1">
      <c r="B323" s="251"/>
      <c r="C323" s="252"/>
      <c r="D323" s="248" t="s">
        <v>195</v>
      </c>
      <c r="E323" s="253" t="s">
        <v>21</v>
      </c>
      <c r="F323" s="254" t="s">
        <v>4256</v>
      </c>
      <c r="G323" s="252"/>
      <c r="H323" s="255">
        <v>3</v>
      </c>
      <c r="I323" s="256"/>
      <c r="J323" s="252"/>
      <c r="K323" s="252"/>
      <c r="L323" s="257"/>
      <c r="M323" s="258"/>
      <c r="N323" s="259"/>
      <c r="O323" s="259"/>
      <c r="P323" s="259"/>
      <c r="Q323" s="259"/>
      <c r="R323" s="259"/>
      <c r="S323" s="259"/>
      <c r="T323" s="260"/>
      <c r="AT323" s="261" t="s">
        <v>195</v>
      </c>
      <c r="AU323" s="261" t="s">
        <v>85</v>
      </c>
      <c r="AV323" s="12" t="s">
        <v>85</v>
      </c>
      <c r="AW323" s="12" t="s">
        <v>39</v>
      </c>
      <c r="AX323" s="12" t="s">
        <v>83</v>
      </c>
      <c r="AY323" s="261" t="s">
        <v>184</v>
      </c>
    </row>
    <row r="324" s="1" customFormat="1" ht="25.5" customHeight="1">
      <c r="B324" s="47"/>
      <c r="C324" s="236" t="s">
        <v>726</v>
      </c>
      <c r="D324" s="236" t="s">
        <v>186</v>
      </c>
      <c r="E324" s="237" t="s">
        <v>4320</v>
      </c>
      <c r="F324" s="238" t="s">
        <v>4321</v>
      </c>
      <c r="G324" s="239" t="s">
        <v>189</v>
      </c>
      <c r="H324" s="240">
        <v>1</v>
      </c>
      <c r="I324" s="241"/>
      <c r="J324" s="242">
        <f>ROUND(I324*H324,2)</f>
        <v>0</v>
      </c>
      <c r="K324" s="238" t="s">
        <v>190</v>
      </c>
      <c r="L324" s="73"/>
      <c r="M324" s="243" t="s">
        <v>21</v>
      </c>
      <c r="N324" s="244" t="s">
        <v>47</v>
      </c>
      <c r="O324" s="48"/>
      <c r="P324" s="245">
        <f>O324*H324</f>
        <v>0</v>
      </c>
      <c r="Q324" s="245">
        <v>0.00075000000000000002</v>
      </c>
      <c r="R324" s="245">
        <f>Q324*H324</f>
        <v>0.00075000000000000002</v>
      </c>
      <c r="S324" s="245">
        <v>0</v>
      </c>
      <c r="T324" s="246">
        <f>S324*H324</f>
        <v>0</v>
      </c>
      <c r="AR324" s="25" t="s">
        <v>284</v>
      </c>
      <c r="AT324" s="25" t="s">
        <v>186</v>
      </c>
      <c r="AU324" s="25" t="s">
        <v>85</v>
      </c>
      <c r="AY324" s="25" t="s">
        <v>184</v>
      </c>
      <c r="BE324" s="247">
        <f>IF(N324="základní",J324,0)</f>
        <v>0</v>
      </c>
      <c r="BF324" s="247">
        <f>IF(N324="snížená",J324,0)</f>
        <v>0</v>
      </c>
      <c r="BG324" s="247">
        <f>IF(N324="zákl. přenesená",J324,0)</f>
        <v>0</v>
      </c>
      <c r="BH324" s="247">
        <f>IF(N324="sníž. přenesená",J324,0)</f>
        <v>0</v>
      </c>
      <c r="BI324" s="247">
        <f>IF(N324="nulová",J324,0)</f>
        <v>0</v>
      </c>
      <c r="BJ324" s="25" t="s">
        <v>83</v>
      </c>
      <c r="BK324" s="247">
        <f>ROUND(I324*H324,2)</f>
        <v>0</v>
      </c>
      <c r="BL324" s="25" t="s">
        <v>284</v>
      </c>
      <c r="BM324" s="25" t="s">
        <v>4322</v>
      </c>
    </row>
    <row r="325" s="1" customFormat="1">
      <c r="B325" s="47"/>
      <c r="C325" s="75"/>
      <c r="D325" s="248" t="s">
        <v>193</v>
      </c>
      <c r="E325" s="75"/>
      <c r="F325" s="249" t="s">
        <v>4315</v>
      </c>
      <c r="G325" s="75"/>
      <c r="H325" s="75"/>
      <c r="I325" s="204"/>
      <c r="J325" s="75"/>
      <c r="K325" s="75"/>
      <c r="L325" s="73"/>
      <c r="M325" s="250"/>
      <c r="N325" s="48"/>
      <c r="O325" s="48"/>
      <c r="P325" s="48"/>
      <c r="Q325" s="48"/>
      <c r="R325" s="48"/>
      <c r="S325" s="48"/>
      <c r="T325" s="96"/>
      <c r="AT325" s="25" t="s">
        <v>193</v>
      </c>
      <c r="AU325" s="25" t="s">
        <v>85</v>
      </c>
    </row>
    <row r="326" s="12" customFormat="1">
      <c r="B326" s="251"/>
      <c r="C326" s="252"/>
      <c r="D326" s="248" t="s">
        <v>195</v>
      </c>
      <c r="E326" s="253" t="s">
        <v>21</v>
      </c>
      <c r="F326" s="254" t="s">
        <v>4243</v>
      </c>
      <c r="G326" s="252"/>
      <c r="H326" s="255">
        <v>1</v>
      </c>
      <c r="I326" s="256"/>
      <c r="J326" s="252"/>
      <c r="K326" s="252"/>
      <c r="L326" s="257"/>
      <c r="M326" s="258"/>
      <c r="N326" s="259"/>
      <c r="O326" s="259"/>
      <c r="P326" s="259"/>
      <c r="Q326" s="259"/>
      <c r="R326" s="259"/>
      <c r="S326" s="259"/>
      <c r="T326" s="260"/>
      <c r="AT326" s="261" t="s">
        <v>195</v>
      </c>
      <c r="AU326" s="261" t="s">
        <v>85</v>
      </c>
      <c r="AV326" s="12" t="s">
        <v>85</v>
      </c>
      <c r="AW326" s="12" t="s">
        <v>39</v>
      </c>
      <c r="AX326" s="12" t="s">
        <v>83</v>
      </c>
      <c r="AY326" s="261" t="s">
        <v>184</v>
      </c>
    </row>
    <row r="327" s="1" customFormat="1" ht="25.5" customHeight="1">
      <c r="B327" s="47"/>
      <c r="C327" s="236" t="s">
        <v>731</v>
      </c>
      <c r="D327" s="236" t="s">
        <v>186</v>
      </c>
      <c r="E327" s="237" t="s">
        <v>4323</v>
      </c>
      <c r="F327" s="238" t="s">
        <v>4324</v>
      </c>
      <c r="G327" s="239" t="s">
        <v>189</v>
      </c>
      <c r="H327" s="240">
        <v>1</v>
      </c>
      <c r="I327" s="241"/>
      <c r="J327" s="242">
        <f>ROUND(I327*H327,2)</f>
        <v>0</v>
      </c>
      <c r="K327" s="238" t="s">
        <v>190</v>
      </c>
      <c r="L327" s="73"/>
      <c r="M327" s="243" t="s">
        <v>21</v>
      </c>
      <c r="N327" s="244" t="s">
        <v>47</v>
      </c>
      <c r="O327" s="48"/>
      <c r="P327" s="245">
        <f>O327*H327</f>
        <v>0</v>
      </c>
      <c r="Q327" s="245">
        <v>0.00013999999999999999</v>
      </c>
      <c r="R327" s="245">
        <f>Q327*H327</f>
        <v>0.00013999999999999999</v>
      </c>
      <c r="S327" s="245">
        <v>0</v>
      </c>
      <c r="T327" s="246">
        <f>S327*H327</f>
        <v>0</v>
      </c>
      <c r="AR327" s="25" t="s">
        <v>284</v>
      </c>
      <c r="AT327" s="25" t="s">
        <v>186</v>
      </c>
      <c r="AU327" s="25" t="s">
        <v>85</v>
      </c>
      <c r="AY327" s="25" t="s">
        <v>184</v>
      </c>
      <c r="BE327" s="247">
        <f>IF(N327="základní",J327,0)</f>
        <v>0</v>
      </c>
      <c r="BF327" s="247">
        <f>IF(N327="snížená",J327,0)</f>
        <v>0</v>
      </c>
      <c r="BG327" s="247">
        <f>IF(N327="zákl. přenesená",J327,0)</f>
        <v>0</v>
      </c>
      <c r="BH327" s="247">
        <f>IF(N327="sníž. přenesená",J327,0)</f>
        <v>0</v>
      </c>
      <c r="BI327" s="247">
        <f>IF(N327="nulová",J327,0)</f>
        <v>0</v>
      </c>
      <c r="BJ327" s="25" t="s">
        <v>83</v>
      </c>
      <c r="BK327" s="247">
        <f>ROUND(I327*H327,2)</f>
        <v>0</v>
      </c>
      <c r="BL327" s="25" t="s">
        <v>284</v>
      </c>
      <c r="BM327" s="25" t="s">
        <v>4325</v>
      </c>
    </row>
    <row r="328" s="1" customFormat="1">
      <c r="B328" s="47"/>
      <c r="C328" s="75"/>
      <c r="D328" s="248" t="s">
        <v>193</v>
      </c>
      <c r="E328" s="75"/>
      <c r="F328" s="249" t="s">
        <v>4315</v>
      </c>
      <c r="G328" s="75"/>
      <c r="H328" s="75"/>
      <c r="I328" s="204"/>
      <c r="J328" s="75"/>
      <c r="K328" s="75"/>
      <c r="L328" s="73"/>
      <c r="M328" s="250"/>
      <c r="N328" s="48"/>
      <c r="O328" s="48"/>
      <c r="P328" s="48"/>
      <c r="Q328" s="48"/>
      <c r="R328" s="48"/>
      <c r="S328" s="48"/>
      <c r="T328" s="96"/>
      <c r="AT328" s="25" t="s">
        <v>193</v>
      </c>
      <c r="AU328" s="25" t="s">
        <v>85</v>
      </c>
    </row>
    <row r="329" s="12" customFormat="1">
      <c r="B329" s="251"/>
      <c r="C329" s="252"/>
      <c r="D329" s="248" t="s">
        <v>195</v>
      </c>
      <c r="E329" s="253" t="s">
        <v>21</v>
      </c>
      <c r="F329" s="254" t="s">
        <v>4326</v>
      </c>
      <c r="G329" s="252"/>
      <c r="H329" s="255">
        <v>1</v>
      </c>
      <c r="I329" s="256"/>
      <c r="J329" s="252"/>
      <c r="K329" s="252"/>
      <c r="L329" s="257"/>
      <c r="M329" s="258"/>
      <c r="N329" s="259"/>
      <c r="O329" s="259"/>
      <c r="P329" s="259"/>
      <c r="Q329" s="259"/>
      <c r="R329" s="259"/>
      <c r="S329" s="259"/>
      <c r="T329" s="260"/>
      <c r="AT329" s="261" t="s">
        <v>195</v>
      </c>
      <c r="AU329" s="261" t="s">
        <v>85</v>
      </c>
      <c r="AV329" s="12" t="s">
        <v>85</v>
      </c>
      <c r="AW329" s="12" t="s">
        <v>39</v>
      </c>
      <c r="AX329" s="12" t="s">
        <v>83</v>
      </c>
      <c r="AY329" s="261" t="s">
        <v>184</v>
      </c>
    </row>
    <row r="330" s="1" customFormat="1" ht="25.5" customHeight="1">
      <c r="B330" s="47"/>
      <c r="C330" s="283" t="s">
        <v>736</v>
      </c>
      <c r="D330" s="283" t="s">
        <v>303</v>
      </c>
      <c r="E330" s="284" t="s">
        <v>4327</v>
      </c>
      <c r="F330" s="285" t="s">
        <v>4328</v>
      </c>
      <c r="G330" s="286" t="s">
        <v>189</v>
      </c>
      <c r="H330" s="287">
        <v>1</v>
      </c>
      <c r="I330" s="288"/>
      <c r="J330" s="289">
        <f>ROUND(I330*H330,2)</f>
        <v>0</v>
      </c>
      <c r="K330" s="285" t="s">
        <v>21</v>
      </c>
      <c r="L330" s="290"/>
      <c r="M330" s="291" t="s">
        <v>21</v>
      </c>
      <c r="N330" s="292" t="s">
        <v>47</v>
      </c>
      <c r="O330" s="48"/>
      <c r="P330" s="245">
        <f>O330*H330</f>
        <v>0</v>
      </c>
      <c r="Q330" s="245">
        <v>0.00040000000000000002</v>
      </c>
      <c r="R330" s="245">
        <f>Q330*H330</f>
        <v>0.00040000000000000002</v>
      </c>
      <c r="S330" s="245">
        <v>0</v>
      </c>
      <c r="T330" s="246">
        <f>S330*H330</f>
        <v>0</v>
      </c>
      <c r="AR330" s="25" t="s">
        <v>386</v>
      </c>
      <c r="AT330" s="25" t="s">
        <v>303</v>
      </c>
      <c r="AU330" s="25" t="s">
        <v>85</v>
      </c>
      <c r="AY330" s="25" t="s">
        <v>184</v>
      </c>
      <c r="BE330" s="247">
        <f>IF(N330="základní",J330,0)</f>
        <v>0</v>
      </c>
      <c r="BF330" s="247">
        <f>IF(N330="snížená",J330,0)</f>
        <v>0</v>
      </c>
      <c r="BG330" s="247">
        <f>IF(N330="zákl. přenesená",J330,0)</f>
        <v>0</v>
      </c>
      <c r="BH330" s="247">
        <f>IF(N330="sníž. přenesená",J330,0)</f>
        <v>0</v>
      </c>
      <c r="BI330" s="247">
        <f>IF(N330="nulová",J330,0)</f>
        <v>0</v>
      </c>
      <c r="BJ330" s="25" t="s">
        <v>83</v>
      </c>
      <c r="BK330" s="247">
        <f>ROUND(I330*H330,2)</f>
        <v>0</v>
      </c>
      <c r="BL330" s="25" t="s">
        <v>284</v>
      </c>
      <c r="BM330" s="25" t="s">
        <v>267</v>
      </c>
    </row>
    <row r="331" s="1" customFormat="1" ht="25.5" customHeight="1">
      <c r="B331" s="47"/>
      <c r="C331" s="236" t="s">
        <v>741</v>
      </c>
      <c r="D331" s="236" t="s">
        <v>186</v>
      </c>
      <c r="E331" s="237" t="s">
        <v>4329</v>
      </c>
      <c r="F331" s="238" t="s">
        <v>4330</v>
      </c>
      <c r="G331" s="239" t="s">
        <v>189</v>
      </c>
      <c r="H331" s="240">
        <v>2</v>
      </c>
      <c r="I331" s="241"/>
      <c r="J331" s="242">
        <f>ROUND(I331*H331,2)</f>
        <v>0</v>
      </c>
      <c r="K331" s="238" t="s">
        <v>190</v>
      </c>
      <c r="L331" s="73"/>
      <c r="M331" s="243" t="s">
        <v>21</v>
      </c>
      <c r="N331" s="244" t="s">
        <v>47</v>
      </c>
      <c r="O331" s="48"/>
      <c r="P331" s="245">
        <f>O331*H331</f>
        <v>0</v>
      </c>
      <c r="Q331" s="245">
        <v>0.00016000000000000001</v>
      </c>
      <c r="R331" s="245">
        <f>Q331*H331</f>
        <v>0.00032000000000000003</v>
      </c>
      <c r="S331" s="245">
        <v>0</v>
      </c>
      <c r="T331" s="246">
        <f>S331*H331</f>
        <v>0</v>
      </c>
      <c r="AR331" s="25" t="s">
        <v>284</v>
      </c>
      <c r="AT331" s="25" t="s">
        <v>186</v>
      </c>
      <c r="AU331" s="25" t="s">
        <v>85</v>
      </c>
      <c r="AY331" s="25" t="s">
        <v>184</v>
      </c>
      <c r="BE331" s="247">
        <f>IF(N331="základní",J331,0)</f>
        <v>0</v>
      </c>
      <c r="BF331" s="247">
        <f>IF(N331="snížená",J331,0)</f>
        <v>0</v>
      </c>
      <c r="BG331" s="247">
        <f>IF(N331="zákl. přenesená",J331,0)</f>
        <v>0</v>
      </c>
      <c r="BH331" s="247">
        <f>IF(N331="sníž. přenesená",J331,0)</f>
        <v>0</v>
      </c>
      <c r="BI331" s="247">
        <f>IF(N331="nulová",J331,0)</f>
        <v>0</v>
      </c>
      <c r="BJ331" s="25" t="s">
        <v>83</v>
      </c>
      <c r="BK331" s="247">
        <f>ROUND(I331*H331,2)</f>
        <v>0</v>
      </c>
      <c r="BL331" s="25" t="s">
        <v>284</v>
      </c>
      <c r="BM331" s="25" t="s">
        <v>4331</v>
      </c>
    </row>
    <row r="332" s="1" customFormat="1">
      <c r="B332" s="47"/>
      <c r="C332" s="75"/>
      <c r="D332" s="248" t="s">
        <v>193</v>
      </c>
      <c r="E332" s="75"/>
      <c r="F332" s="249" t="s">
        <v>4315</v>
      </c>
      <c r="G332" s="75"/>
      <c r="H332" s="75"/>
      <c r="I332" s="204"/>
      <c r="J332" s="75"/>
      <c r="K332" s="75"/>
      <c r="L332" s="73"/>
      <c r="M332" s="250"/>
      <c r="N332" s="48"/>
      <c r="O332" s="48"/>
      <c r="P332" s="48"/>
      <c r="Q332" s="48"/>
      <c r="R332" s="48"/>
      <c r="S332" s="48"/>
      <c r="T332" s="96"/>
      <c r="AT332" s="25" t="s">
        <v>193</v>
      </c>
      <c r="AU332" s="25" t="s">
        <v>85</v>
      </c>
    </row>
    <row r="333" s="12" customFormat="1">
      <c r="B333" s="251"/>
      <c r="C333" s="252"/>
      <c r="D333" s="248" t="s">
        <v>195</v>
      </c>
      <c r="E333" s="253" t="s">
        <v>21</v>
      </c>
      <c r="F333" s="254" t="s">
        <v>4260</v>
      </c>
      <c r="G333" s="252"/>
      <c r="H333" s="255">
        <v>2</v>
      </c>
      <c r="I333" s="256"/>
      <c r="J333" s="252"/>
      <c r="K333" s="252"/>
      <c r="L333" s="257"/>
      <c r="M333" s="258"/>
      <c r="N333" s="259"/>
      <c r="O333" s="259"/>
      <c r="P333" s="259"/>
      <c r="Q333" s="259"/>
      <c r="R333" s="259"/>
      <c r="S333" s="259"/>
      <c r="T333" s="260"/>
      <c r="AT333" s="261" t="s">
        <v>195</v>
      </c>
      <c r="AU333" s="261" t="s">
        <v>85</v>
      </c>
      <c r="AV333" s="12" t="s">
        <v>85</v>
      </c>
      <c r="AW333" s="12" t="s">
        <v>39</v>
      </c>
      <c r="AX333" s="12" t="s">
        <v>83</v>
      </c>
      <c r="AY333" s="261" t="s">
        <v>184</v>
      </c>
    </row>
    <row r="334" s="1" customFormat="1" ht="16.5" customHeight="1">
      <c r="B334" s="47"/>
      <c r="C334" s="283" t="s">
        <v>746</v>
      </c>
      <c r="D334" s="283" t="s">
        <v>303</v>
      </c>
      <c r="E334" s="284" t="s">
        <v>4332</v>
      </c>
      <c r="F334" s="285" t="s">
        <v>4333</v>
      </c>
      <c r="G334" s="286" t="s">
        <v>189</v>
      </c>
      <c r="H334" s="287">
        <v>2</v>
      </c>
      <c r="I334" s="288"/>
      <c r="J334" s="289">
        <f>ROUND(I334*H334,2)</f>
        <v>0</v>
      </c>
      <c r="K334" s="285" t="s">
        <v>21</v>
      </c>
      <c r="L334" s="290"/>
      <c r="M334" s="291" t="s">
        <v>21</v>
      </c>
      <c r="N334" s="292" t="s">
        <v>47</v>
      </c>
      <c r="O334" s="48"/>
      <c r="P334" s="245">
        <f>O334*H334</f>
        <v>0</v>
      </c>
      <c r="Q334" s="245">
        <v>0.00022000000000000001</v>
      </c>
      <c r="R334" s="245">
        <f>Q334*H334</f>
        <v>0.00044000000000000002</v>
      </c>
      <c r="S334" s="245">
        <v>0</v>
      </c>
      <c r="T334" s="246">
        <f>S334*H334</f>
        <v>0</v>
      </c>
      <c r="AR334" s="25" t="s">
        <v>386</v>
      </c>
      <c r="AT334" s="25" t="s">
        <v>303</v>
      </c>
      <c r="AU334" s="25" t="s">
        <v>85</v>
      </c>
      <c r="AY334" s="25" t="s">
        <v>184</v>
      </c>
      <c r="BE334" s="247">
        <f>IF(N334="základní",J334,0)</f>
        <v>0</v>
      </c>
      <c r="BF334" s="247">
        <f>IF(N334="snížená",J334,0)</f>
        <v>0</v>
      </c>
      <c r="BG334" s="247">
        <f>IF(N334="zákl. přenesená",J334,0)</f>
        <v>0</v>
      </c>
      <c r="BH334" s="247">
        <f>IF(N334="sníž. přenesená",J334,0)</f>
        <v>0</v>
      </c>
      <c r="BI334" s="247">
        <f>IF(N334="nulová",J334,0)</f>
        <v>0</v>
      </c>
      <c r="BJ334" s="25" t="s">
        <v>83</v>
      </c>
      <c r="BK334" s="247">
        <f>ROUND(I334*H334,2)</f>
        <v>0</v>
      </c>
      <c r="BL334" s="25" t="s">
        <v>284</v>
      </c>
      <c r="BM334" s="25" t="s">
        <v>4334</v>
      </c>
    </row>
    <row r="335" s="1" customFormat="1" ht="16.5" customHeight="1">
      <c r="B335" s="47"/>
      <c r="C335" s="236" t="s">
        <v>751</v>
      </c>
      <c r="D335" s="236" t="s">
        <v>186</v>
      </c>
      <c r="E335" s="237" t="s">
        <v>4335</v>
      </c>
      <c r="F335" s="238" t="s">
        <v>4336</v>
      </c>
      <c r="G335" s="239" t="s">
        <v>189</v>
      </c>
      <c r="H335" s="240">
        <v>1</v>
      </c>
      <c r="I335" s="241"/>
      <c r="J335" s="242">
        <f>ROUND(I335*H335,2)</f>
        <v>0</v>
      </c>
      <c r="K335" s="238" t="s">
        <v>21</v>
      </c>
      <c r="L335" s="73"/>
      <c r="M335" s="243" t="s">
        <v>21</v>
      </c>
      <c r="N335" s="244" t="s">
        <v>47</v>
      </c>
      <c r="O335" s="48"/>
      <c r="P335" s="245">
        <f>O335*H335</f>
        <v>0</v>
      </c>
      <c r="Q335" s="245">
        <v>0.00050000000000000001</v>
      </c>
      <c r="R335" s="245">
        <f>Q335*H335</f>
        <v>0.00050000000000000001</v>
      </c>
      <c r="S335" s="245">
        <v>0</v>
      </c>
      <c r="T335" s="246">
        <f>S335*H335</f>
        <v>0</v>
      </c>
      <c r="AR335" s="25" t="s">
        <v>284</v>
      </c>
      <c r="AT335" s="25" t="s">
        <v>186</v>
      </c>
      <c r="AU335" s="25" t="s">
        <v>85</v>
      </c>
      <c r="AY335" s="25" t="s">
        <v>184</v>
      </c>
      <c r="BE335" s="247">
        <f>IF(N335="základní",J335,0)</f>
        <v>0</v>
      </c>
      <c r="BF335" s="247">
        <f>IF(N335="snížená",J335,0)</f>
        <v>0</v>
      </c>
      <c r="BG335" s="247">
        <f>IF(N335="zákl. přenesená",J335,0)</f>
        <v>0</v>
      </c>
      <c r="BH335" s="247">
        <f>IF(N335="sníž. přenesená",J335,0)</f>
        <v>0</v>
      </c>
      <c r="BI335" s="247">
        <f>IF(N335="nulová",J335,0)</f>
        <v>0</v>
      </c>
      <c r="BJ335" s="25" t="s">
        <v>83</v>
      </c>
      <c r="BK335" s="247">
        <f>ROUND(I335*H335,2)</f>
        <v>0</v>
      </c>
      <c r="BL335" s="25" t="s">
        <v>284</v>
      </c>
      <c r="BM335" s="25" t="s">
        <v>4337</v>
      </c>
    </row>
    <row r="336" s="12" customFormat="1">
      <c r="B336" s="251"/>
      <c r="C336" s="252"/>
      <c r="D336" s="248" t="s">
        <v>195</v>
      </c>
      <c r="E336" s="253" t="s">
        <v>21</v>
      </c>
      <c r="F336" s="254" t="s">
        <v>4338</v>
      </c>
      <c r="G336" s="252"/>
      <c r="H336" s="255">
        <v>1</v>
      </c>
      <c r="I336" s="256"/>
      <c r="J336" s="252"/>
      <c r="K336" s="252"/>
      <c r="L336" s="257"/>
      <c r="M336" s="258"/>
      <c r="N336" s="259"/>
      <c r="O336" s="259"/>
      <c r="P336" s="259"/>
      <c r="Q336" s="259"/>
      <c r="R336" s="259"/>
      <c r="S336" s="259"/>
      <c r="T336" s="260"/>
      <c r="AT336" s="261" t="s">
        <v>195</v>
      </c>
      <c r="AU336" s="261" t="s">
        <v>85</v>
      </c>
      <c r="AV336" s="12" t="s">
        <v>85</v>
      </c>
      <c r="AW336" s="12" t="s">
        <v>39</v>
      </c>
      <c r="AX336" s="12" t="s">
        <v>83</v>
      </c>
      <c r="AY336" s="261" t="s">
        <v>184</v>
      </c>
    </row>
    <row r="337" s="1" customFormat="1" ht="16.5" customHeight="1">
      <c r="B337" s="47"/>
      <c r="C337" s="236" t="s">
        <v>765</v>
      </c>
      <c r="D337" s="236" t="s">
        <v>186</v>
      </c>
      <c r="E337" s="237" t="s">
        <v>4339</v>
      </c>
      <c r="F337" s="238" t="s">
        <v>4340</v>
      </c>
      <c r="G337" s="239" t="s">
        <v>189</v>
      </c>
      <c r="H337" s="240">
        <v>4</v>
      </c>
      <c r="I337" s="241"/>
      <c r="J337" s="242">
        <f>ROUND(I337*H337,2)</f>
        <v>0</v>
      </c>
      <c r="K337" s="238" t="s">
        <v>190</v>
      </c>
      <c r="L337" s="73"/>
      <c r="M337" s="243" t="s">
        <v>21</v>
      </c>
      <c r="N337" s="244" t="s">
        <v>47</v>
      </c>
      <c r="O337" s="48"/>
      <c r="P337" s="245">
        <f>O337*H337</f>
        <v>0</v>
      </c>
      <c r="Q337" s="245">
        <v>6.9999999999999994E-05</v>
      </c>
      <c r="R337" s="245">
        <f>Q337*H337</f>
        <v>0.00027999999999999998</v>
      </c>
      <c r="S337" s="245">
        <v>0</v>
      </c>
      <c r="T337" s="246">
        <f>S337*H337</f>
        <v>0</v>
      </c>
      <c r="AR337" s="25" t="s">
        <v>284</v>
      </c>
      <c r="AT337" s="25" t="s">
        <v>186</v>
      </c>
      <c r="AU337" s="25" t="s">
        <v>85</v>
      </c>
      <c r="AY337" s="25" t="s">
        <v>184</v>
      </c>
      <c r="BE337" s="247">
        <f>IF(N337="základní",J337,0)</f>
        <v>0</v>
      </c>
      <c r="BF337" s="247">
        <f>IF(N337="snížená",J337,0)</f>
        <v>0</v>
      </c>
      <c r="BG337" s="247">
        <f>IF(N337="zákl. přenesená",J337,0)</f>
        <v>0</v>
      </c>
      <c r="BH337" s="247">
        <f>IF(N337="sníž. přenesená",J337,0)</f>
        <v>0</v>
      </c>
      <c r="BI337" s="247">
        <f>IF(N337="nulová",J337,0)</f>
        <v>0</v>
      </c>
      <c r="BJ337" s="25" t="s">
        <v>83</v>
      </c>
      <c r="BK337" s="247">
        <f>ROUND(I337*H337,2)</f>
        <v>0</v>
      </c>
      <c r="BL337" s="25" t="s">
        <v>284</v>
      </c>
      <c r="BM337" s="25" t="s">
        <v>4341</v>
      </c>
    </row>
    <row r="338" s="12" customFormat="1">
      <c r="B338" s="251"/>
      <c r="C338" s="252"/>
      <c r="D338" s="248" t="s">
        <v>195</v>
      </c>
      <c r="E338" s="253" t="s">
        <v>21</v>
      </c>
      <c r="F338" s="254" t="s">
        <v>4129</v>
      </c>
      <c r="G338" s="252"/>
      <c r="H338" s="255">
        <v>3</v>
      </c>
      <c r="I338" s="256"/>
      <c r="J338" s="252"/>
      <c r="K338" s="252"/>
      <c r="L338" s="257"/>
      <c r="M338" s="258"/>
      <c r="N338" s="259"/>
      <c r="O338" s="259"/>
      <c r="P338" s="259"/>
      <c r="Q338" s="259"/>
      <c r="R338" s="259"/>
      <c r="S338" s="259"/>
      <c r="T338" s="260"/>
      <c r="AT338" s="261" t="s">
        <v>195</v>
      </c>
      <c r="AU338" s="261" t="s">
        <v>85</v>
      </c>
      <c r="AV338" s="12" t="s">
        <v>85</v>
      </c>
      <c r="AW338" s="12" t="s">
        <v>39</v>
      </c>
      <c r="AX338" s="12" t="s">
        <v>76</v>
      </c>
      <c r="AY338" s="261" t="s">
        <v>184</v>
      </c>
    </row>
    <row r="339" s="12" customFormat="1">
      <c r="B339" s="251"/>
      <c r="C339" s="252"/>
      <c r="D339" s="248" t="s">
        <v>195</v>
      </c>
      <c r="E339" s="253" t="s">
        <v>21</v>
      </c>
      <c r="F339" s="254" t="s">
        <v>4342</v>
      </c>
      <c r="G339" s="252"/>
      <c r="H339" s="255">
        <v>1</v>
      </c>
      <c r="I339" s="256"/>
      <c r="J339" s="252"/>
      <c r="K339" s="252"/>
      <c r="L339" s="257"/>
      <c r="M339" s="258"/>
      <c r="N339" s="259"/>
      <c r="O339" s="259"/>
      <c r="P339" s="259"/>
      <c r="Q339" s="259"/>
      <c r="R339" s="259"/>
      <c r="S339" s="259"/>
      <c r="T339" s="260"/>
      <c r="AT339" s="261" t="s">
        <v>195</v>
      </c>
      <c r="AU339" s="261" t="s">
        <v>85</v>
      </c>
      <c r="AV339" s="12" t="s">
        <v>85</v>
      </c>
      <c r="AW339" s="12" t="s">
        <v>39</v>
      </c>
      <c r="AX339" s="12" t="s">
        <v>76</v>
      </c>
      <c r="AY339" s="261" t="s">
        <v>184</v>
      </c>
    </row>
    <row r="340" s="14" customFormat="1">
      <c r="B340" s="272"/>
      <c r="C340" s="273"/>
      <c r="D340" s="248" t="s">
        <v>195</v>
      </c>
      <c r="E340" s="274" t="s">
        <v>21</v>
      </c>
      <c r="F340" s="275" t="s">
        <v>211</v>
      </c>
      <c r="G340" s="273"/>
      <c r="H340" s="276">
        <v>4</v>
      </c>
      <c r="I340" s="277"/>
      <c r="J340" s="273"/>
      <c r="K340" s="273"/>
      <c r="L340" s="278"/>
      <c r="M340" s="279"/>
      <c r="N340" s="280"/>
      <c r="O340" s="280"/>
      <c r="P340" s="280"/>
      <c r="Q340" s="280"/>
      <c r="R340" s="280"/>
      <c r="S340" s="280"/>
      <c r="T340" s="281"/>
      <c r="AT340" s="282" t="s">
        <v>195</v>
      </c>
      <c r="AU340" s="282" t="s">
        <v>85</v>
      </c>
      <c r="AV340" s="14" t="s">
        <v>191</v>
      </c>
      <c r="AW340" s="14" t="s">
        <v>39</v>
      </c>
      <c r="AX340" s="14" t="s">
        <v>83</v>
      </c>
      <c r="AY340" s="282" t="s">
        <v>184</v>
      </c>
    </row>
    <row r="341" s="1" customFormat="1" ht="16.5" customHeight="1">
      <c r="B341" s="47"/>
      <c r="C341" s="236" t="s">
        <v>771</v>
      </c>
      <c r="D341" s="236" t="s">
        <v>186</v>
      </c>
      <c r="E341" s="237" t="s">
        <v>4343</v>
      </c>
      <c r="F341" s="238" t="s">
        <v>4344</v>
      </c>
      <c r="G341" s="239" t="s">
        <v>189</v>
      </c>
      <c r="H341" s="240">
        <v>2</v>
      </c>
      <c r="I341" s="241"/>
      <c r="J341" s="242">
        <f>ROUND(I341*H341,2)</f>
        <v>0</v>
      </c>
      <c r="K341" s="238" t="s">
        <v>190</v>
      </c>
      <c r="L341" s="73"/>
      <c r="M341" s="243" t="s">
        <v>21</v>
      </c>
      <c r="N341" s="244" t="s">
        <v>47</v>
      </c>
      <c r="O341" s="48"/>
      <c r="P341" s="245">
        <f>O341*H341</f>
        <v>0</v>
      </c>
      <c r="Q341" s="245">
        <v>0.00031</v>
      </c>
      <c r="R341" s="245">
        <f>Q341*H341</f>
        <v>0.00062</v>
      </c>
      <c r="S341" s="245">
        <v>0</v>
      </c>
      <c r="T341" s="246">
        <f>S341*H341</f>
        <v>0</v>
      </c>
      <c r="AR341" s="25" t="s">
        <v>284</v>
      </c>
      <c r="AT341" s="25" t="s">
        <v>186</v>
      </c>
      <c r="AU341" s="25" t="s">
        <v>85</v>
      </c>
      <c r="AY341" s="25" t="s">
        <v>184</v>
      </c>
      <c r="BE341" s="247">
        <f>IF(N341="základní",J341,0)</f>
        <v>0</v>
      </c>
      <c r="BF341" s="247">
        <f>IF(N341="snížená",J341,0)</f>
        <v>0</v>
      </c>
      <c r="BG341" s="247">
        <f>IF(N341="zákl. přenesená",J341,0)</f>
        <v>0</v>
      </c>
      <c r="BH341" s="247">
        <f>IF(N341="sníž. přenesená",J341,0)</f>
        <v>0</v>
      </c>
      <c r="BI341" s="247">
        <f>IF(N341="nulová",J341,0)</f>
        <v>0</v>
      </c>
      <c r="BJ341" s="25" t="s">
        <v>83</v>
      </c>
      <c r="BK341" s="247">
        <f>ROUND(I341*H341,2)</f>
        <v>0</v>
      </c>
      <c r="BL341" s="25" t="s">
        <v>284</v>
      </c>
      <c r="BM341" s="25" t="s">
        <v>4345</v>
      </c>
    </row>
    <row r="342" s="12" customFormat="1">
      <c r="B342" s="251"/>
      <c r="C342" s="252"/>
      <c r="D342" s="248" t="s">
        <v>195</v>
      </c>
      <c r="E342" s="253" t="s">
        <v>21</v>
      </c>
      <c r="F342" s="254" t="s">
        <v>4346</v>
      </c>
      <c r="G342" s="252"/>
      <c r="H342" s="255">
        <v>2</v>
      </c>
      <c r="I342" s="256"/>
      <c r="J342" s="252"/>
      <c r="K342" s="252"/>
      <c r="L342" s="257"/>
      <c r="M342" s="258"/>
      <c r="N342" s="259"/>
      <c r="O342" s="259"/>
      <c r="P342" s="259"/>
      <c r="Q342" s="259"/>
      <c r="R342" s="259"/>
      <c r="S342" s="259"/>
      <c r="T342" s="260"/>
      <c r="AT342" s="261" t="s">
        <v>195</v>
      </c>
      <c r="AU342" s="261" t="s">
        <v>85</v>
      </c>
      <c r="AV342" s="12" t="s">
        <v>85</v>
      </c>
      <c r="AW342" s="12" t="s">
        <v>39</v>
      </c>
      <c r="AX342" s="12" t="s">
        <v>83</v>
      </c>
      <c r="AY342" s="261" t="s">
        <v>184</v>
      </c>
    </row>
    <row r="343" s="1" customFormat="1" ht="38.25" customHeight="1">
      <c r="B343" s="47"/>
      <c r="C343" s="236" t="s">
        <v>776</v>
      </c>
      <c r="D343" s="236" t="s">
        <v>186</v>
      </c>
      <c r="E343" s="237" t="s">
        <v>2097</v>
      </c>
      <c r="F343" s="238" t="s">
        <v>2098</v>
      </c>
      <c r="G343" s="239" t="s">
        <v>293</v>
      </c>
      <c r="H343" s="240">
        <v>0.35199999999999998</v>
      </c>
      <c r="I343" s="241"/>
      <c r="J343" s="242">
        <f>ROUND(I343*H343,2)</f>
        <v>0</v>
      </c>
      <c r="K343" s="238" t="s">
        <v>190</v>
      </c>
      <c r="L343" s="73"/>
      <c r="M343" s="243" t="s">
        <v>21</v>
      </c>
      <c r="N343" s="244" t="s">
        <v>47</v>
      </c>
      <c r="O343" s="48"/>
      <c r="P343" s="245">
        <f>O343*H343</f>
        <v>0</v>
      </c>
      <c r="Q343" s="245">
        <v>0</v>
      </c>
      <c r="R343" s="245">
        <f>Q343*H343</f>
        <v>0</v>
      </c>
      <c r="S343" s="245">
        <v>0</v>
      </c>
      <c r="T343" s="246">
        <f>S343*H343</f>
        <v>0</v>
      </c>
      <c r="AR343" s="25" t="s">
        <v>284</v>
      </c>
      <c r="AT343" s="25" t="s">
        <v>186</v>
      </c>
      <c r="AU343" s="25" t="s">
        <v>85</v>
      </c>
      <c r="AY343" s="25" t="s">
        <v>184</v>
      </c>
      <c r="BE343" s="247">
        <f>IF(N343="základní",J343,0)</f>
        <v>0</v>
      </c>
      <c r="BF343" s="247">
        <f>IF(N343="snížená",J343,0)</f>
        <v>0</v>
      </c>
      <c r="BG343" s="247">
        <f>IF(N343="zákl. přenesená",J343,0)</f>
        <v>0</v>
      </c>
      <c r="BH343" s="247">
        <f>IF(N343="sníž. přenesená",J343,0)</f>
        <v>0</v>
      </c>
      <c r="BI343" s="247">
        <f>IF(N343="nulová",J343,0)</f>
        <v>0</v>
      </c>
      <c r="BJ343" s="25" t="s">
        <v>83</v>
      </c>
      <c r="BK343" s="247">
        <f>ROUND(I343*H343,2)</f>
        <v>0</v>
      </c>
      <c r="BL343" s="25" t="s">
        <v>284</v>
      </c>
      <c r="BM343" s="25" t="s">
        <v>4347</v>
      </c>
    </row>
    <row r="344" s="1" customFormat="1">
      <c r="B344" s="47"/>
      <c r="C344" s="75"/>
      <c r="D344" s="248" t="s">
        <v>193</v>
      </c>
      <c r="E344" s="75"/>
      <c r="F344" s="249" t="s">
        <v>2100</v>
      </c>
      <c r="G344" s="75"/>
      <c r="H344" s="75"/>
      <c r="I344" s="204"/>
      <c r="J344" s="75"/>
      <c r="K344" s="75"/>
      <c r="L344" s="73"/>
      <c r="M344" s="314"/>
      <c r="N344" s="311"/>
      <c r="O344" s="311"/>
      <c r="P344" s="311"/>
      <c r="Q344" s="311"/>
      <c r="R344" s="311"/>
      <c r="S344" s="311"/>
      <c r="T344" s="315"/>
      <c r="AT344" s="25" t="s">
        <v>193</v>
      </c>
      <c r="AU344" s="25" t="s">
        <v>85</v>
      </c>
    </row>
    <row r="345" s="1" customFormat="1" ht="6.96" customHeight="1">
      <c r="B345" s="68"/>
      <c r="C345" s="69"/>
      <c r="D345" s="69"/>
      <c r="E345" s="69"/>
      <c r="F345" s="69"/>
      <c r="G345" s="69"/>
      <c r="H345" s="69"/>
      <c r="I345" s="179"/>
      <c r="J345" s="69"/>
      <c r="K345" s="69"/>
      <c r="L345" s="73"/>
    </row>
  </sheetData>
  <sheetProtection sheet="1" autoFilter="0" formatColumns="0" formatRows="0" objects="1" scenarios="1" spinCount="100000" saltValue="mYafin49JeLKnKBY9KZil1hA+Uj6ZjjVUSMwRVd/LuajKHrFDKGp0i4jk75y4rA3Ba6rMphs54EOy1olLp9d9Q==" hashValue="IPdqcwix9ilBZzIqAM1pwq5j84NKjMh4J0AKp8ax5rFMKtF34qC+iu/xwC9aPhpfeR1pse9rxVgor18B8EteXw==" algorithmName="SHA-512" password="CC35"/>
  <autoFilter ref="C90:K344"/>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114</v>
      </c>
      <c r="G1" s="152" t="s">
        <v>115</v>
      </c>
      <c r="H1" s="152"/>
      <c r="I1" s="153"/>
      <c r="J1" s="152" t="s">
        <v>116</v>
      </c>
      <c r="K1" s="151" t="s">
        <v>117</v>
      </c>
      <c r="L1" s="152" t="s">
        <v>118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103</v>
      </c>
    </row>
    <row r="3" ht="6.96" customHeight="1">
      <c r="B3" s="26"/>
      <c r="C3" s="27"/>
      <c r="D3" s="27"/>
      <c r="E3" s="27"/>
      <c r="F3" s="27"/>
      <c r="G3" s="27"/>
      <c r="H3" s="27"/>
      <c r="I3" s="154"/>
      <c r="J3" s="27"/>
      <c r="K3" s="28"/>
      <c r="AT3" s="25" t="s">
        <v>85</v>
      </c>
    </row>
    <row r="4" ht="36.96" customHeight="1">
      <c r="B4" s="29"/>
      <c r="C4" s="30"/>
      <c r="D4" s="31" t="s">
        <v>119</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Rekonstrukce podstávkového domu č.p.106 Nový Bor</v>
      </c>
      <c r="F7" s="41"/>
      <c r="G7" s="41"/>
      <c r="H7" s="41"/>
      <c r="I7" s="155"/>
      <c r="J7" s="30"/>
      <c r="K7" s="32"/>
    </row>
    <row r="8">
      <c r="B8" s="29"/>
      <c r="C8" s="30"/>
      <c r="D8" s="41" t="s">
        <v>120</v>
      </c>
      <c r="E8" s="30"/>
      <c r="F8" s="30"/>
      <c r="G8" s="30"/>
      <c r="H8" s="30"/>
      <c r="I8" s="155"/>
      <c r="J8" s="30"/>
      <c r="K8" s="32"/>
    </row>
    <row r="9" s="1" customFormat="1" ht="16.5" customHeight="1">
      <c r="B9" s="47"/>
      <c r="C9" s="48"/>
      <c r="D9" s="48"/>
      <c r="E9" s="156" t="s">
        <v>121</v>
      </c>
      <c r="F9" s="48"/>
      <c r="G9" s="48"/>
      <c r="H9" s="48"/>
      <c r="I9" s="157"/>
      <c r="J9" s="48"/>
      <c r="K9" s="52"/>
    </row>
    <row r="10" s="1" customFormat="1">
      <c r="B10" s="47"/>
      <c r="C10" s="48"/>
      <c r="D10" s="41" t="s">
        <v>122</v>
      </c>
      <c r="E10" s="48"/>
      <c r="F10" s="48"/>
      <c r="G10" s="48"/>
      <c r="H10" s="48"/>
      <c r="I10" s="157"/>
      <c r="J10" s="48"/>
      <c r="K10" s="52"/>
    </row>
    <row r="11" s="1" customFormat="1" ht="36.96" customHeight="1">
      <c r="B11" s="47"/>
      <c r="C11" s="48"/>
      <c r="D11" s="48"/>
      <c r="E11" s="158" t="s">
        <v>4348</v>
      </c>
      <c r="F11" s="48"/>
      <c r="G11" s="48"/>
      <c r="H11" s="48"/>
      <c r="I11" s="157"/>
      <c r="J11" s="48"/>
      <c r="K11" s="52"/>
    </row>
    <row r="12" s="1" customFormat="1">
      <c r="B12" s="47"/>
      <c r="C12" s="48"/>
      <c r="D12" s="48"/>
      <c r="E12" s="48"/>
      <c r="F12" s="48"/>
      <c r="G12" s="48"/>
      <c r="H12" s="48"/>
      <c r="I12" s="157"/>
      <c r="J12" s="48"/>
      <c r="K12" s="52"/>
    </row>
    <row r="13" s="1" customFormat="1" ht="14.4" customHeight="1">
      <c r="B13" s="47"/>
      <c r="C13" s="48"/>
      <c r="D13" s="41" t="s">
        <v>20</v>
      </c>
      <c r="E13" s="48"/>
      <c r="F13" s="36" t="s">
        <v>91</v>
      </c>
      <c r="G13" s="48"/>
      <c r="H13" s="48"/>
      <c r="I13" s="159" t="s">
        <v>22</v>
      </c>
      <c r="J13" s="36" t="s">
        <v>21</v>
      </c>
      <c r="K13" s="52"/>
    </row>
    <row r="14" s="1" customFormat="1" ht="14.4" customHeight="1">
      <c r="B14" s="47"/>
      <c r="C14" s="48"/>
      <c r="D14" s="41" t="s">
        <v>23</v>
      </c>
      <c r="E14" s="48"/>
      <c r="F14" s="36" t="s">
        <v>24</v>
      </c>
      <c r="G14" s="48"/>
      <c r="H14" s="48"/>
      <c r="I14" s="159" t="s">
        <v>25</v>
      </c>
      <c r="J14" s="160" t="str">
        <f>'Rekapitulace stavby'!AN8</f>
        <v>11. 8. 2017</v>
      </c>
      <c r="K14" s="52"/>
    </row>
    <row r="15" s="1" customFormat="1" ht="10.8" customHeight="1">
      <c r="B15" s="47"/>
      <c r="C15" s="48"/>
      <c r="D15" s="48"/>
      <c r="E15" s="48"/>
      <c r="F15" s="48"/>
      <c r="G15" s="48"/>
      <c r="H15" s="48"/>
      <c r="I15" s="157"/>
      <c r="J15" s="48"/>
      <c r="K15" s="52"/>
    </row>
    <row r="16" s="1" customFormat="1" ht="14.4" customHeight="1">
      <c r="B16" s="47"/>
      <c r="C16" s="48"/>
      <c r="D16" s="41" t="s">
        <v>27</v>
      </c>
      <c r="E16" s="48"/>
      <c r="F16" s="48"/>
      <c r="G16" s="48"/>
      <c r="H16" s="48"/>
      <c r="I16" s="159" t="s">
        <v>28</v>
      </c>
      <c r="J16" s="36" t="s">
        <v>29</v>
      </c>
      <c r="K16" s="52"/>
    </row>
    <row r="17" s="1" customFormat="1" ht="18" customHeight="1">
      <c r="B17" s="47"/>
      <c r="C17" s="48"/>
      <c r="D17" s="48"/>
      <c r="E17" s="36" t="s">
        <v>30</v>
      </c>
      <c r="F17" s="48"/>
      <c r="G17" s="48"/>
      <c r="H17" s="48"/>
      <c r="I17" s="159" t="s">
        <v>31</v>
      </c>
      <c r="J17" s="36" t="s">
        <v>32</v>
      </c>
      <c r="K17" s="52"/>
    </row>
    <row r="18" s="1" customFormat="1" ht="6.96" customHeight="1">
      <c r="B18" s="47"/>
      <c r="C18" s="48"/>
      <c r="D18" s="48"/>
      <c r="E18" s="48"/>
      <c r="F18" s="48"/>
      <c r="G18" s="48"/>
      <c r="H18" s="48"/>
      <c r="I18" s="157"/>
      <c r="J18" s="48"/>
      <c r="K18" s="52"/>
    </row>
    <row r="19" s="1" customFormat="1" ht="14.4" customHeight="1">
      <c r="B19" s="47"/>
      <c r="C19" s="48"/>
      <c r="D19" s="41" t="s">
        <v>33</v>
      </c>
      <c r="E19" s="48"/>
      <c r="F19" s="48"/>
      <c r="G19" s="48"/>
      <c r="H19" s="48"/>
      <c r="I19" s="159" t="s">
        <v>28</v>
      </c>
      <c r="J19" s="36" t="str">
        <f>IF('Rekapitulace stavby'!AN13="Vyplň údaj","",IF('Rekapitulace stavby'!AN13="","",'Rekapitulace stavby'!AN13))</f>
        <v/>
      </c>
      <c r="K19" s="52"/>
    </row>
    <row r="20"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1" customFormat="1" ht="6.96" customHeight="1">
      <c r="B21" s="47"/>
      <c r="C21" s="48"/>
      <c r="D21" s="48"/>
      <c r="E21" s="48"/>
      <c r="F21" s="48"/>
      <c r="G21" s="48"/>
      <c r="H21" s="48"/>
      <c r="I21" s="157"/>
      <c r="J21" s="48"/>
      <c r="K21" s="52"/>
    </row>
    <row r="22" s="1" customFormat="1" ht="14.4" customHeight="1">
      <c r="B22" s="47"/>
      <c r="C22" s="48"/>
      <c r="D22" s="41" t="s">
        <v>35</v>
      </c>
      <c r="E22" s="48"/>
      <c r="F22" s="48"/>
      <c r="G22" s="48"/>
      <c r="H22" s="48"/>
      <c r="I22" s="159" t="s">
        <v>28</v>
      </c>
      <c r="J22" s="36" t="s">
        <v>36</v>
      </c>
      <c r="K22" s="52"/>
    </row>
    <row r="23" s="1" customFormat="1" ht="18" customHeight="1">
      <c r="B23" s="47"/>
      <c r="C23" s="48"/>
      <c r="D23" s="48"/>
      <c r="E23" s="36" t="s">
        <v>37</v>
      </c>
      <c r="F23" s="48"/>
      <c r="G23" s="48"/>
      <c r="H23" s="48"/>
      <c r="I23" s="159" t="s">
        <v>31</v>
      </c>
      <c r="J23" s="36" t="s">
        <v>38</v>
      </c>
      <c r="K23" s="52"/>
    </row>
    <row r="24" s="1" customFormat="1" ht="6.96" customHeight="1">
      <c r="B24" s="47"/>
      <c r="C24" s="48"/>
      <c r="D24" s="48"/>
      <c r="E24" s="48"/>
      <c r="F24" s="48"/>
      <c r="G24" s="48"/>
      <c r="H24" s="48"/>
      <c r="I24" s="157"/>
      <c r="J24" s="48"/>
      <c r="K24" s="52"/>
    </row>
    <row r="25" s="1" customFormat="1" ht="14.4" customHeight="1">
      <c r="B25" s="47"/>
      <c r="C25" s="48"/>
      <c r="D25" s="41" t="s">
        <v>40</v>
      </c>
      <c r="E25" s="48"/>
      <c r="F25" s="48"/>
      <c r="G25" s="48"/>
      <c r="H25" s="48"/>
      <c r="I25" s="157"/>
      <c r="J25" s="48"/>
      <c r="K25" s="52"/>
    </row>
    <row r="26" s="7" customFormat="1" ht="16.5" customHeight="1">
      <c r="B26" s="161"/>
      <c r="C26" s="162"/>
      <c r="D26" s="162"/>
      <c r="E26" s="45" t="s">
        <v>21</v>
      </c>
      <c r="F26" s="45"/>
      <c r="G26" s="45"/>
      <c r="H26" s="45"/>
      <c r="I26" s="163"/>
      <c r="J26" s="162"/>
      <c r="K26" s="164"/>
    </row>
    <row r="27" s="1" customFormat="1" ht="6.96" customHeight="1">
      <c r="B27" s="47"/>
      <c r="C27" s="48"/>
      <c r="D27" s="48"/>
      <c r="E27" s="48"/>
      <c r="F27" s="48"/>
      <c r="G27" s="48"/>
      <c r="H27" s="48"/>
      <c r="I27" s="157"/>
      <c r="J27" s="48"/>
      <c r="K27" s="52"/>
    </row>
    <row r="28" s="1" customFormat="1" ht="6.96" customHeight="1">
      <c r="B28" s="47"/>
      <c r="C28" s="48"/>
      <c r="D28" s="107"/>
      <c r="E28" s="107"/>
      <c r="F28" s="107"/>
      <c r="G28" s="107"/>
      <c r="H28" s="107"/>
      <c r="I28" s="165"/>
      <c r="J28" s="107"/>
      <c r="K28" s="166"/>
    </row>
    <row r="29" s="1" customFormat="1" ht="25.44" customHeight="1">
      <c r="B29" s="47"/>
      <c r="C29" s="48"/>
      <c r="D29" s="167" t="s">
        <v>42</v>
      </c>
      <c r="E29" s="48"/>
      <c r="F29" s="48"/>
      <c r="G29" s="48"/>
      <c r="H29" s="48"/>
      <c r="I29" s="157"/>
      <c r="J29" s="168">
        <f>ROUND(J95,2)</f>
        <v>0</v>
      </c>
      <c r="K29" s="52"/>
    </row>
    <row r="30" s="1" customFormat="1" ht="6.96" customHeight="1">
      <c r="B30" s="47"/>
      <c r="C30" s="48"/>
      <c r="D30" s="107"/>
      <c r="E30" s="107"/>
      <c r="F30" s="107"/>
      <c r="G30" s="107"/>
      <c r="H30" s="107"/>
      <c r="I30" s="165"/>
      <c r="J30" s="107"/>
      <c r="K30" s="166"/>
    </row>
    <row r="31" s="1" customFormat="1" ht="14.4" customHeight="1">
      <c r="B31" s="47"/>
      <c r="C31" s="48"/>
      <c r="D31" s="48"/>
      <c r="E31" s="48"/>
      <c r="F31" s="53" t="s">
        <v>44</v>
      </c>
      <c r="G31" s="48"/>
      <c r="H31" s="48"/>
      <c r="I31" s="169" t="s">
        <v>43</v>
      </c>
      <c r="J31" s="53" t="s">
        <v>45</v>
      </c>
      <c r="K31" s="52"/>
    </row>
    <row r="32" s="1" customFormat="1" ht="14.4" customHeight="1">
      <c r="B32" s="47"/>
      <c r="C32" s="48"/>
      <c r="D32" s="56" t="s">
        <v>46</v>
      </c>
      <c r="E32" s="56" t="s">
        <v>47</v>
      </c>
      <c r="F32" s="170">
        <f>ROUND(SUM(BE95:BE424), 2)</f>
        <v>0</v>
      </c>
      <c r="G32" s="48"/>
      <c r="H32" s="48"/>
      <c r="I32" s="171">
        <v>0.20999999999999999</v>
      </c>
      <c r="J32" s="170">
        <f>ROUND(ROUND((SUM(BE95:BE424)), 2)*I32, 2)</f>
        <v>0</v>
      </c>
      <c r="K32" s="52"/>
    </row>
    <row r="33" s="1" customFormat="1" ht="14.4" customHeight="1">
      <c r="B33" s="47"/>
      <c r="C33" s="48"/>
      <c r="D33" s="48"/>
      <c r="E33" s="56" t="s">
        <v>48</v>
      </c>
      <c r="F33" s="170">
        <f>ROUND(SUM(BF95:BF424), 2)</f>
        <v>0</v>
      </c>
      <c r="G33" s="48"/>
      <c r="H33" s="48"/>
      <c r="I33" s="171">
        <v>0.14999999999999999</v>
      </c>
      <c r="J33" s="170">
        <f>ROUND(ROUND((SUM(BF95:BF424)), 2)*I33, 2)</f>
        <v>0</v>
      </c>
      <c r="K33" s="52"/>
    </row>
    <row r="34" hidden="1" s="1" customFormat="1" ht="14.4" customHeight="1">
      <c r="B34" s="47"/>
      <c r="C34" s="48"/>
      <c r="D34" s="48"/>
      <c r="E34" s="56" t="s">
        <v>49</v>
      </c>
      <c r="F34" s="170">
        <f>ROUND(SUM(BG95:BG424), 2)</f>
        <v>0</v>
      </c>
      <c r="G34" s="48"/>
      <c r="H34" s="48"/>
      <c r="I34" s="171">
        <v>0.20999999999999999</v>
      </c>
      <c r="J34" s="170">
        <v>0</v>
      </c>
      <c r="K34" s="52"/>
    </row>
    <row r="35" hidden="1" s="1" customFormat="1" ht="14.4" customHeight="1">
      <c r="B35" s="47"/>
      <c r="C35" s="48"/>
      <c r="D35" s="48"/>
      <c r="E35" s="56" t="s">
        <v>50</v>
      </c>
      <c r="F35" s="170">
        <f>ROUND(SUM(BH95:BH424), 2)</f>
        <v>0</v>
      </c>
      <c r="G35" s="48"/>
      <c r="H35" s="48"/>
      <c r="I35" s="171">
        <v>0.14999999999999999</v>
      </c>
      <c r="J35" s="170">
        <v>0</v>
      </c>
      <c r="K35" s="52"/>
    </row>
    <row r="36" hidden="1" s="1" customFormat="1" ht="14.4" customHeight="1">
      <c r="B36" s="47"/>
      <c r="C36" s="48"/>
      <c r="D36" s="48"/>
      <c r="E36" s="56" t="s">
        <v>51</v>
      </c>
      <c r="F36" s="170">
        <f>ROUND(SUM(BI95:BI424), 2)</f>
        <v>0</v>
      </c>
      <c r="G36" s="48"/>
      <c r="H36" s="48"/>
      <c r="I36" s="171">
        <v>0</v>
      </c>
      <c r="J36" s="170">
        <v>0</v>
      </c>
      <c r="K36" s="52"/>
    </row>
    <row r="37" s="1" customFormat="1" ht="6.96" customHeight="1">
      <c r="B37" s="47"/>
      <c r="C37" s="48"/>
      <c r="D37" s="48"/>
      <c r="E37" s="48"/>
      <c r="F37" s="48"/>
      <c r="G37" s="48"/>
      <c r="H37" s="48"/>
      <c r="I37" s="157"/>
      <c r="J37" s="48"/>
      <c r="K37" s="52"/>
    </row>
    <row r="38" s="1" customFormat="1" ht="25.44" customHeight="1">
      <c r="B38" s="47"/>
      <c r="C38" s="172"/>
      <c r="D38" s="173" t="s">
        <v>52</v>
      </c>
      <c r="E38" s="99"/>
      <c r="F38" s="99"/>
      <c r="G38" s="174" t="s">
        <v>53</v>
      </c>
      <c r="H38" s="175" t="s">
        <v>54</v>
      </c>
      <c r="I38" s="176"/>
      <c r="J38" s="177">
        <f>SUM(J29:J36)</f>
        <v>0</v>
      </c>
      <c r="K38" s="178"/>
    </row>
    <row r="39" s="1" customFormat="1" ht="14.4" customHeight="1">
      <c r="B39" s="68"/>
      <c r="C39" s="69"/>
      <c r="D39" s="69"/>
      <c r="E39" s="69"/>
      <c r="F39" s="69"/>
      <c r="G39" s="69"/>
      <c r="H39" s="69"/>
      <c r="I39" s="179"/>
      <c r="J39" s="69"/>
      <c r="K39" s="70"/>
    </row>
    <row r="43" s="1" customFormat="1" ht="6.96" customHeight="1">
      <c r="B43" s="180"/>
      <c r="C43" s="181"/>
      <c r="D43" s="181"/>
      <c r="E43" s="181"/>
      <c r="F43" s="181"/>
      <c r="G43" s="181"/>
      <c r="H43" s="181"/>
      <c r="I43" s="182"/>
      <c r="J43" s="181"/>
      <c r="K43" s="183"/>
    </row>
    <row r="44" s="1" customFormat="1" ht="36.96" customHeight="1">
      <c r="B44" s="47"/>
      <c r="C44" s="31" t="s">
        <v>124</v>
      </c>
      <c r="D44" s="48"/>
      <c r="E44" s="48"/>
      <c r="F44" s="48"/>
      <c r="G44" s="48"/>
      <c r="H44" s="48"/>
      <c r="I44" s="157"/>
      <c r="J44" s="48"/>
      <c r="K44" s="52"/>
    </row>
    <row r="45" s="1" customFormat="1" ht="6.96" customHeight="1">
      <c r="B45" s="47"/>
      <c r="C45" s="48"/>
      <c r="D45" s="48"/>
      <c r="E45" s="48"/>
      <c r="F45" s="48"/>
      <c r="G45" s="48"/>
      <c r="H45" s="48"/>
      <c r="I45" s="157"/>
      <c r="J45" s="48"/>
      <c r="K45" s="52"/>
    </row>
    <row r="46" s="1" customFormat="1" ht="14.4" customHeight="1">
      <c r="B46" s="47"/>
      <c r="C46" s="41" t="s">
        <v>18</v>
      </c>
      <c r="D46" s="48"/>
      <c r="E46" s="48"/>
      <c r="F46" s="48"/>
      <c r="G46" s="48"/>
      <c r="H46" s="48"/>
      <c r="I46" s="157"/>
      <c r="J46" s="48"/>
      <c r="K46" s="52"/>
    </row>
    <row r="47" s="1" customFormat="1" ht="16.5" customHeight="1">
      <c r="B47" s="47"/>
      <c r="C47" s="48"/>
      <c r="D47" s="48"/>
      <c r="E47" s="156" t="str">
        <f>E7</f>
        <v>Rekonstrukce podstávkového domu č.p.106 Nový Bor</v>
      </c>
      <c r="F47" s="41"/>
      <c r="G47" s="41"/>
      <c r="H47" s="41"/>
      <c r="I47" s="157"/>
      <c r="J47" s="48"/>
      <c r="K47" s="52"/>
    </row>
    <row r="48">
      <c r="B48" s="29"/>
      <c r="C48" s="41" t="s">
        <v>120</v>
      </c>
      <c r="D48" s="30"/>
      <c r="E48" s="30"/>
      <c r="F48" s="30"/>
      <c r="G48" s="30"/>
      <c r="H48" s="30"/>
      <c r="I48" s="155"/>
      <c r="J48" s="30"/>
      <c r="K48" s="32"/>
    </row>
    <row r="49" s="1" customFormat="1" ht="16.5" customHeight="1">
      <c r="B49" s="47"/>
      <c r="C49" s="48"/>
      <c r="D49" s="48"/>
      <c r="E49" s="156" t="s">
        <v>121</v>
      </c>
      <c r="F49" s="48"/>
      <c r="G49" s="48"/>
      <c r="H49" s="48"/>
      <c r="I49" s="157"/>
      <c r="J49" s="48"/>
      <c r="K49" s="52"/>
    </row>
    <row r="50" s="1" customFormat="1" ht="14.4" customHeight="1">
      <c r="B50" s="47"/>
      <c r="C50" s="41" t="s">
        <v>122</v>
      </c>
      <c r="D50" s="48"/>
      <c r="E50" s="48"/>
      <c r="F50" s="48"/>
      <c r="G50" s="48"/>
      <c r="H50" s="48"/>
      <c r="I50" s="157"/>
      <c r="J50" s="48"/>
      <c r="K50" s="52"/>
    </row>
    <row r="51" s="1" customFormat="1" ht="17.25" customHeight="1">
      <c r="B51" s="47"/>
      <c r="C51" s="48"/>
      <c r="D51" s="48"/>
      <c r="E51" s="158" t="str">
        <f>E11</f>
        <v>D.1.8 - Zařízení silnoproudé elektrotechniky vč.bleskosvodů</v>
      </c>
      <c r="F51" s="48"/>
      <c r="G51" s="48"/>
      <c r="H51" s="48"/>
      <c r="I51" s="157"/>
      <c r="J51" s="48"/>
      <c r="K51" s="52"/>
    </row>
    <row r="52" s="1" customFormat="1" ht="6.96" customHeight="1">
      <c r="B52" s="47"/>
      <c r="C52" s="48"/>
      <c r="D52" s="48"/>
      <c r="E52" s="48"/>
      <c r="F52" s="48"/>
      <c r="G52" s="48"/>
      <c r="H52" s="48"/>
      <c r="I52" s="157"/>
      <c r="J52" s="48"/>
      <c r="K52" s="52"/>
    </row>
    <row r="53" s="1" customFormat="1" ht="18" customHeight="1">
      <c r="B53" s="47"/>
      <c r="C53" s="41" t="s">
        <v>23</v>
      </c>
      <c r="D53" s="48"/>
      <c r="E53" s="48"/>
      <c r="F53" s="36" t="str">
        <f>F14</f>
        <v xml:space="preserve">č.parc.: 152,153 k.ú. Nový Bor </v>
      </c>
      <c r="G53" s="48"/>
      <c r="H53" s="48"/>
      <c r="I53" s="159" t="s">
        <v>25</v>
      </c>
      <c r="J53" s="160" t="str">
        <f>IF(J14="","",J14)</f>
        <v>11. 8. 2017</v>
      </c>
      <c r="K53" s="52"/>
    </row>
    <row r="54" s="1" customFormat="1" ht="6.96" customHeight="1">
      <c r="B54" s="47"/>
      <c r="C54" s="48"/>
      <c r="D54" s="48"/>
      <c r="E54" s="48"/>
      <c r="F54" s="48"/>
      <c r="G54" s="48"/>
      <c r="H54" s="48"/>
      <c r="I54" s="157"/>
      <c r="J54" s="48"/>
      <c r="K54" s="52"/>
    </row>
    <row r="55" s="1" customFormat="1">
      <c r="B55" s="47"/>
      <c r="C55" s="41" t="s">
        <v>27</v>
      </c>
      <c r="D55" s="48"/>
      <c r="E55" s="48"/>
      <c r="F55" s="36" t="str">
        <f>E17</f>
        <v>Město Nový Bor náměstí Míru 1, 473 01 Nový Bor</v>
      </c>
      <c r="G55" s="48"/>
      <c r="H55" s="48"/>
      <c r="I55" s="159" t="s">
        <v>35</v>
      </c>
      <c r="J55" s="45" t="str">
        <f>E23</f>
        <v>BKN,spol.s r.o.Vladislavova 29/I,566 01Vysoké Mýto</v>
      </c>
      <c r="K55" s="52"/>
    </row>
    <row r="56" s="1" customFormat="1" ht="14.4" customHeight="1">
      <c r="B56" s="47"/>
      <c r="C56" s="41" t="s">
        <v>33</v>
      </c>
      <c r="D56" s="48"/>
      <c r="E56" s="48"/>
      <c r="F56" s="36" t="str">
        <f>IF(E20="","",E20)</f>
        <v/>
      </c>
      <c r="G56" s="48"/>
      <c r="H56" s="48"/>
      <c r="I56" s="157"/>
      <c r="J56" s="184"/>
      <c r="K56" s="52"/>
    </row>
    <row r="57" s="1" customFormat="1" ht="10.32" customHeight="1">
      <c r="B57" s="47"/>
      <c r="C57" s="48"/>
      <c r="D57" s="48"/>
      <c r="E57" s="48"/>
      <c r="F57" s="48"/>
      <c r="G57" s="48"/>
      <c r="H57" s="48"/>
      <c r="I57" s="157"/>
      <c r="J57" s="48"/>
      <c r="K57" s="52"/>
    </row>
    <row r="58" s="1" customFormat="1" ht="29.28" customHeight="1">
      <c r="B58" s="47"/>
      <c r="C58" s="185" t="s">
        <v>125</v>
      </c>
      <c r="D58" s="172"/>
      <c r="E58" s="172"/>
      <c r="F58" s="172"/>
      <c r="G58" s="172"/>
      <c r="H58" s="172"/>
      <c r="I58" s="186"/>
      <c r="J58" s="187" t="s">
        <v>126</v>
      </c>
      <c r="K58" s="188"/>
    </row>
    <row r="59" s="1" customFormat="1" ht="10.32" customHeight="1">
      <c r="B59" s="47"/>
      <c r="C59" s="48"/>
      <c r="D59" s="48"/>
      <c r="E59" s="48"/>
      <c r="F59" s="48"/>
      <c r="G59" s="48"/>
      <c r="H59" s="48"/>
      <c r="I59" s="157"/>
      <c r="J59" s="48"/>
      <c r="K59" s="52"/>
    </row>
    <row r="60" s="1" customFormat="1" ht="29.28" customHeight="1">
      <c r="B60" s="47"/>
      <c r="C60" s="189" t="s">
        <v>127</v>
      </c>
      <c r="D60" s="48"/>
      <c r="E60" s="48"/>
      <c r="F60" s="48"/>
      <c r="G60" s="48"/>
      <c r="H60" s="48"/>
      <c r="I60" s="157"/>
      <c r="J60" s="168">
        <f>J95</f>
        <v>0</v>
      </c>
      <c r="K60" s="52"/>
      <c r="AU60" s="25" t="s">
        <v>128</v>
      </c>
    </row>
    <row r="61" s="8" customFormat="1" ht="24.96" customHeight="1">
      <c r="B61" s="190"/>
      <c r="C61" s="191"/>
      <c r="D61" s="192" t="s">
        <v>4349</v>
      </c>
      <c r="E61" s="193"/>
      <c r="F61" s="193"/>
      <c r="G61" s="193"/>
      <c r="H61" s="193"/>
      <c r="I61" s="194"/>
      <c r="J61" s="195">
        <f>J96</f>
        <v>0</v>
      </c>
      <c r="K61" s="196"/>
    </row>
    <row r="62" s="8" customFormat="1" ht="24.96" customHeight="1">
      <c r="B62" s="190"/>
      <c r="C62" s="191"/>
      <c r="D62" s="192" t="s">
        <v>142</v>
      </c>
      <c r="E62" s="193"/>
      <c r="F62" s="193"/>
      <c r="G62" s="193"/>
      <c r="H62" s="193"/>
      <c r="I62" s="194"/>
      <c r="J62" s="195">
        <f>J97</f>
        <v>0</v>
      </c>
      <c r="K62" s="196"/>
    </row>
    <row r="63" s="9" customFormat="1" ht="19.92" customHeight="1">
      <c r="B63" s="197"/>
      <c r="C63" s="198"/>
      <c r="D63" s="199" t="s">
        <v>4350</v>
      </c>
      <c r="E63" s="200"/>
      <c r="F63" s="200"/>
      <c r="G63" s="200"/>
      <c r="H63" s="200"/>
      <c r="I63" s="201"/>
      <c r="J63" s="202">
        <f>J98</f>
        <v>0</v>
      </c>
      <c r="K63" s="203"/>
    </row>
    <row r="64" s="9" customFormat="1" ht="19.92" customHeight="1">
      <c r="B64" s="197"/>
      <c r="C64" s="198"/>
      <c r="D64" s="199" t="s">
        <v>4351</v>
      </c>
      <c r="E64" s="200"/>
      <c r="F64" s="200"/>
      <c r="G64" s="200"/>
      <c r="H64" s="200"/>
      <c r="I64" s="201"/>
      <c r="J64" s="202">
        <f>J190</f>
        <v>0</v>
      </c>
      <c r="K64" s="203"/>
    </row>
    <row r="65" s="9" customFormat="1" ht="19.92" customHeight="1">
      <c r="B65" s="197"/>
      <c r="C65" s="198"/>
      <c r="D65" s="199" t="s">
        <v>4352</v>
      </c>
      <c r="E65" s="200"/>
      <c r="F65" s="200"/>
      <c r="G65" s="200"/>
      <c r="H65" s="200"/>
      <c r="I65" s="201"/>
      <c r="J65" s="202">
        <f>J299</f>
        <v>0</v>
      </c>
      <c r="K65" s="203"/>
    </row>
    <row r="66" s="9" customFormat="1" ht="14.88" customHeight="1">
      <c r="B66" s="197"/>
      <c r="C66" s="198"/>
      <c r="D66" s="199" t="s">
        <v>4353</v>
      </c>
      <c r="E66" s="200"/>
      <c r="F66" s="200"/>
      <c r="G66" s="200"/>
      <c r="H66" s="200"/>
      <c r="I66" s="201"/>
      <c r="J66" s="202">
        <f>J300</f>
        <v>0</v>
      </c>
      <c r="K66" s="203"/>
    </row>
    <row r="67" s="9" customFormat="1" ht="14.88" customHeight="1">
      <c r="B67" s="197"/>
      <c r="C67" s="198"/>
      <c r="D67" s="199" t="s">
        <v>4354</v>
      </c>
      <c r="E67" s="200"/>
      <c r="F67" s="200"/>
      <c r="G67" s="200"/>
      <c r="H67" s="200"/>
      <c r="I67" s="201"/>
      <c r="J67" s="202">
        <f>J312</f>
        <v>0</v>
      </c>
      <c r="K67" s="203"/>
    </row>
    <row r="68" s="9" customFormat="1" ht="14.88" customHeight="1">
      <c r="B68" s="197"/>
      <c r="C68" s="198"/>
      <c r="D68" s="199" t="s">
        <v>4355</v>
      </c>
      <c r="E68" s="200"/>
      <c r="F68" s="200"/>
      <c r="G68" s="200"/>
      <c r="H68" s="200"/>
      <c r="I68" s="201"/>
      <c r="J68" s="202">
        <f>J342</f>
        <v>0</v>
      </c>
      <c r="K68" s="203"/>
    </row>
    <row r="69" s="9" customFormat="1" ht="14.88" customHeight="1">
      <c r="B69" s="197"/>
      <c r="C69" s="198"/>
      <c r="D69" s="199" t="s">
        <v>4356</v>
      </c>
      <c r="E69" s="200"/>
      <c r="F69" s="200"/>
      <c r="G69" s="200"/>
      <c r="H69" s="200"/>
      <c r="I69" s="201"/>
      <c r="J69" s="202">
        <f>J358</f>
        <v>0</v>
      </c>
      <c r="K69" s="203"/>
    </row>
    <row r="70" s="9" customFormat="1" ht="14.88" customHeight="1">
      <c r="B70" s="197"/>
      <c r="C70" s="198"/>
      <c r="D70" s="199" t="s">
        <v>4357</v>
      </c>
      <c r="E70" s="200"/>
      <c r="F70" s="200"/>
      <c r="G70" s="200"/>
      <c r="H70" s="200"/>
      <c r="I70" s="201"/>
      <c r="J70" s="202">
        <f>J360</f>
        <v>0</v>
      </c>
      <c r="K70" s="203"/>
    </row>
    <row r="71" s="9" customFormat="1" ht="19.92" customHeight="1">
      <c r="B71" s="197"/>
      <c r="C71" s="198"/>
      <c r="D71" s="199" t="s">
        <v>4358</v>
      </c>
      <c r="E71" s="200"/>
      <c r="F71" s="200"/>
      <c r="G71" s="200"/>
      <c r="H71" s="200"/>
      <c r="I71" s="201"/>
      <c r="J71" s="202">
        <f>J362</f>
        <v>0</v>
      </c>
      <c r="K71" s="203"/>
    </row>
    <row r="72" s="9" customFormat="1" ht="14.88" customHeight="1">
      <c r="B72" s="197"/>
      <c r="C72" s="198"/>
      <c r="D72" s="199" t="s">
        <v>4359</v>
      </c>
      <c r="E72" s="200"/>
      <c r="F72" s="200"/>
      <c r="G72" s="200"/>
      <c r="H72" s="200"/>
      <c r="I72" s="201"/>
      <c r="J72" s="202">
        <f>J363</f>
        <v>0</v>
      </c>
      <c r="K72" s="203"/>
    </row>
    <row r="73" s="9" customFormat="1" ht="14.88" customHeight="1">
      <c r="B73" s="197"/>
      <c r="C73" s="198"/>
      <c r="D73" s="199" t="s">
        <v>4360</v>
      </c>
      <c r="E73" s="200"/>
      <c r="F73" s="200"/>
      <c r="G73" s="200"/>
      <c r="H73" s="200"/>
      <c r="I73" s="201"/>
      <c r="J73" s="202">
        <f>J391</f>
        <v>0</v>
      </c>
      <c r="K73" s="203"/>
    </row>
    <row r="74" s="1" customFormat="1" ht="21.84" customHeight="1">
      <c r="B74" s="47"/>
      <c r="C74" s="48"/>
      <c r="D74" s="48"/>
      <c r="E74" s="48"/>
      <c r="F74" s="48"/>
      <c r="G74" s="48"/>
      <c r="H74" s="48"/>
      <c r="I74" s="157"/>
      <c r="J74" s="48"/>
      <c r="K74" s="52"/>
    </row>
    <row r="75" s="1" customFormat="1" ht="6.96" customHeight="1">
      <c r="B75" s="68"/>
      <c r="C75" s="69"/>
      <c r="D75" s="69"/>
      <c r="E75" s="69"/>
      <c r="F75" s="69"/>
      <c r="G75" s="69"/>
      <c r="H75" s="69"/>
      <c r="I75" s="179"/>
      <c r="J75" s="69"/>
      <c r="K75" s="70"/>
    </row>
    <row r="79" s="1" customFormat="1" ht="6.96" customHeight="1">
      <c r="B79" s="71"/>
      <c r="C79" s="72"/>
      <c r="D79" s="72"/>
      <c r="E79" s="72"/>
      <c r="F79" s="72"/>
      <c r="G79" s="72"/>
      <c r="H79" s="72"/>
      <c r="I79" s="182"/>
      <c r="J79" s="72"/>
      <c r="K79" s="72"/>
      <c r="L79" s="73"/>
    </row>
    <row r="80" s="1" customFormat="1" ht="36.96" customHeight="1">
      <c r="B80" s="47"/>
      <c r="C80" s="74" t="s">
        <v>168</v>
      </c>
      <c r="D80" s="75"/>
      <c r="E80" s="75"/>
      <c r="F80" s="75"/>
      <c r="G80" s="75"/>
      <c r="H80" s="75"/>
      <c r="I80" s="204"/>
      <c r="J80" s="75"/>
      <c r="K80" s="75"/>
      <c r="L80" s="73"/>
    </row>
    <row r="81" s="1" customFormat="1" ht="6.96" customHeight="1">
      <c r="B81" s="47"/>
      <c r="C81" s="75"/>
      <c r="D81" s="75"/>
      <c r="E81" s="75"/>
      <c r="F81" s="75"/>
      <c r="G81" s="75"/>
      <c r="H81" s="75"/>
      <c r="I81" s="204"/>
      <c r="J81" s="75"/>
      <c r="K81" s="75"/>
      <c r="L81" s="73"/>
    </row>
    <row r="82" s="1" customFormat="1" ht="14.4" customHeight="1">
      <c r="B82" s="47"/>
      <c r="C82" s="77" t="s">
        <v>18</v>
      </c>
      <c r="D82" s="75"/>
      <c r="E82" s="75"/>
      <c r="F82" s="75"/>
      <c r="G82" s="75"/>
      <c r="H82" s="75"/>
      <c r="I82" s="204"/>
      <c r="J82" s="75"/>
      <c r="K82" s="75"/>
      <c r="L82" s="73"/>
    </row>
    <row r="83" s="1" customFormat="1" ht="16.5" customHeight="1">
      <c r="B83" s="47"/>
      <c r="C83" s="75"/>
      <c r="D83" s="75"/>
      <c r="E83" s="205" t="str">
        <f>E7</f>
        <v>Rekonstrukce podstávkového domu č.p.106 Nový Bor</v>
      </c>
      <c r="F83" s="77"/>
      <c r="G83" s="77"/>
      <c r="H83" s="77"/>
      <c r="I83" s="204"/>
      <c r="J83" s="75"/>
      <c r="K83" s="75"/>
      <c r="L83" s="73"/>
    </row>
    <row r="84">
      <c r="B84" s="29"/>
      <c r="C84" s="77" t="s">
        <v>120</v>
      </c>
      <c r="D84" s="206"/>
      <c r="E84" s="206"/>
      <c r="F84" s="206"/>
      <c r="G84" s="206"/>
      <c r="H84" s="206"/>
      <c r="I84" s="149"/>
      <c r="J84" s="206"/>
      <c r="K84" s="206"/>
      <c r="L84" s="207"/>
    </row>
    <row r="85" s="1" customFormat="1" ht="16.5" customHeight="1">
      <c r="B85" s="47"/>
      <c r="C85" s="75"/>
      <c r="D85" s="75"/>
      <c r="E85" s="205" t="s">
        <v>121</v>
      </c>
      <c r="F85" s="75"/>
      <c r="G85" s="75"/>
      <c r="H85" s="75"/>
      <c r="I85" s="204"/>
      <c r="J85" s="75"/>
      <c r="K85" s="75"/>
      <c r="L85" s="73"/>
    </row>
    <row r="86" s="1" customFormat="1" ht="14.4" customHeight="1">
      <c r="B86" s="47"/>
      <c r="C86" s="77" t="s">
        <v>122</v>
      </c>
      <c r="D86" s="75"/>
      <c r="E86" s="75"/>
      <c r="F86" s="75"/>
      <c r="G86" s="75"/>
      <c r="H86" s="75"/>
      <c r="I86" s="204"/>
      <c r="J86" s="75"/>
      <c r="K86" s="75"/>
      <c r="L86" s="73"/>
    </row>
    <row r="87" s="1" customFormat="1" ht="17.25" customHeight="1">
      <c r="B87" s="47"/>
      <c r="C87" s="75"/>
      <c r="D87" s="75"/>
      <c r="E87" s="83" t="str">
        <f>E11</f>
        <v>D.1.8 - Zařízení silnoproudé elektrotechniky vč.bleskosvodů</v>
      </c>
      <c r="F87" s="75"/>
      <c r="G87" s="75"/>
      <c r="H87" s="75"/>
      <c r="I87" s="204"/>
      <c r="J87" s="75"/>
      <c r="K87" s="75"/>
      <c r="L87" s="73"/>
    </row>
    <row r="88" s="1" customFormat="1" ht="6.96" customHeight="1">
      <c r="B88" s="47"/>
      <c r="C88" s="75"/>
      <c r="D88" s="75"/>
      <c r="E88" s="75"/>
      <c r="F88" s="75"/>
      <c r="G88" s="75"/>
      <c r="H88" s="75"/>
      <c r="I88" s="204"/>
      <c r="J88" s="75"/>
      <c r="K88" s="75"/>
      <c r="L88" s="73"/>
    </row>
    <row r="89" s="1" customFormat="1" ht="18" customHeight="1">
      <c r="B89" s="47"/>
      <c r="C89" s="77" t="s">
        <v>23</v>
      </c>
      <c r="D89" s="75"/>
      <c r="E89" s="75"/>
      <c r="F89" s="208" t="str">
        <f>F14</f>
        <v xml:space="preserve">č.parc.: 152,153 k.ú. Nový Bor </v>
      </c>
      <c r="G89" s="75"/>
      <c r="H89" s="75"/>
      <c r="I89" s="209" t="s">
        <v>25</v>
      </c>
      <c r="J89" s="86" t="str">
        <f>IF(J14="","",J14)</f>
        <v>11. 8. 2017</v>
      </c>
      <c r="K89" s="75"/>
      <c r="L89" s="73"/>
    </row>
    <row r="90" s="1" customFormat="1" ht="6.96" customHeight="1">
      <c r="B90" s="47"/>
      <c r="C90" s="75"/>
      <c r="D90" s="75"/>
      <c r="E90" s="75"/>
      <c r="F90" s="75"/>
      <c r="G90" s="75"/>
      <c r="H90" s="75"/>
      <c r="I90" s="204"/>
      <c r="J90" s="75"/>
      <c r="K90" s="75"/>
      <c r="L90" s="73"/>
    </row>
    <row r="91" s="1" customFormat="1">
      <c r="B91" s="47"/>
      <c r="C91" s="77" t="s">
        <v>27</v>
      </c>
      <c r="D91" s="75"/>
      <c r="E91" s="75"/>
      <c r="F91" s="208" t="str">
        <f>E17</f>
        <v>Město Nový Bor náměstí Míru 1, 473 01 Nový Bor</v>
      </c>
      <c r="G91" s="75"/>
      <c r="H91" s="75"/>
      <c r="I91" s="209" t="s">
        <v>35</v>
      </c>
      <c r="J91" s="208" t="str">
        <f>E23</f>
        <v>BKN,spol.s r.o.Vladislavova 29/I,566 01Vysoké Mýto</v>
      </c>
      <c r="K91" s="75"/>
      <c r="L91" s="73"/>
    </row>
    <row r="92" s="1" customFormat="1" ht="14.4" customHeight="1">
      <c r="B92" s="47"/>
      <c r="C92" s="77" t="s">
        <v>33</v>
      </c>
      <c r="D92" s="75"/>
      <c r="E92" s="75"/>
      <c r="F92" s="208" t="str">
        <f>IF(E20="","",E20)</f>
        <v/>
      </c>
      <c r="G92" s="75"/>
      <c r="H92" s="75"/>
      <c r="I92" s="204"/>
      <c r="J92" s="75"/>
      <c r="K92" s="75"/>
      <c r="L92" s="73"/>
    </row>
    <row r="93" s="1" customFormat="1" ht="10.32" customHeight="1">
      <c r="B93" s="47"/>
      <c r="C93" s="75"/>
      <c r="D93" s="75"/>
      <c r="E93" s="75"/>
      <c r="F93" s="75"/>
      <c r="G93" s="75"/>
      <c r="H93" s="75"/>
      <c r="I93" s="204"/>
      <c r="J93" s="75"/>
      <c r="K93" s="75"/>
      <c r="L93" s="73"/>
    </row>
    <row r="94" s="10" customFormat="1" ht="29.28" customHeight="1">
      <c r="B94" s="210"/>
      <c r="C94" s="211" t="s">
        <v>169</v>
      </c>
      <c r="D94" s="212" t="s">
        <v>61</v>
      </c>
      <c r="E94" s="212" t="s">
        <v>57</v>
      </c>
      <c r="F94" s="212" t="s">
        <v>170</v>
      </c>
      <c r="G94" s="212" t="s">
        <v>171</v>
      </c>
      <c r="H94" s="212" t="s">
        <v>172</v>
      </c>
      <c r="I94" s="213" t="s">
        <v>173</v>
      </c>
      <c r="J94" s="212" t="s">
        <v>126</v>
      </c>
      <c r="K94" s="214" t="s">
        <v>174</v>
      </c>
      <c r="L94" s="215"/>
      <c r="M94" s="103" t="s">
        <v>175</v>
      </c>
      <c r="N94" s="104" t="s">
        <v>46</v>
      </c>
      <c r="O94" s="104" t="s">
        <v>176</v>
      </c>
      <c r="P94" s="104" t="s">
        <v>177</v>
      </c>
      <c r="Q94" s="104" t="s">
        <v>178</v>
      </c>
      <c r="R94" s="104" t="s">
        <v>179</v>
      </c>
      <c r="S94" s="104" t="s">
        <v>180</v>
      </c>
      <c r="T94" s="105" t="s">
        <v>181</v>
      </c>
    </row>
    <row r="95" s="1" customFormat="1" ht="29.28" customHeight="1">
      <c r="B95" s="47"/>
      <c r="C95" s="109" t="s">
        <v>127</v>
      </c>
      <c r="D95" s="75"/>
      <c r="E95" s="75"/>
      <c r="F95" s="75"/>
      <c r="G95" s="75"/>
      <c r="H95" s="75"/>
      <c r="I95" s="204"/>
      <c r="J95" s="216">
        <f>BK95</f>
        <v>0</v>
      </c>
      <c r="K95" s="75"/>
      <c r="L95" s="73"/>
      <c r="M95" s="106"/>
      <c r="N95" s="107"/>
      <c r="O95" s="107"/>
      <c r="P95" s="217">
        <f>P96+P97</f>
        <v>0</v>
      </c>
      <c r="Q95" s="107"/>
      <c r="R95" s="217">
        <f>R96+R97</f>
        <v>3.3520599999999998</v>
      </c>
      <c r="S95" s="107"/>
      <c r="T95" s="218">
        <f>T96+T97</f>
        <v>2.5219999999999998</v>
      </c>
      <c r="AT95" s="25" t="s">
        <v>75</v>
      </c>
      <c r="AU95" s="25" t="s">
        <v>128</v>
      </c>
      <c r="BK95" s="219">
        <f>BK96+BK97</f>
        <v>0</v>
      </c>
    </row>
    <row r="96" s="11" customFormat="1" ht="37.44" customHeight="1">
      <c r="B96" s="220"/>
      <c r="C96" s="221"/>
      <c r="D96" s="222" t="s">
        <v>75</v>
      </c>
      <c r="E96" s="223" t="s">
        <v>182</v>
      </c>
      <c r="F96" s="223" t="s">
        <v>182</v>
      </c>
      <c r="G96" s="221"/>
      <c r="H96" s="221"/>
      <c r="I96" s="224"/>
      <c r="J96" s="225">
        <f>BK96</f>
        <v>0</v>
      </c>
      <c r="K96" s="221"/>
      <c r="L96" s="226"/>
      <c r="M96" s="227"/>
      <c r="N96" s="228"/>
      <c r="O96" s="228"/>
      <c r="P96" s="229">
        <v>0</v>
      </c>
      <c r="Q96" s="228"/>
      <c r="R96" s="229">
        <v>0</v>
      </c>
      <c r="S96" s="228"/>
      <c r="T96" s="230">
        <v>0</v>
      </c>
      <c r="AR96" s="231" t="s">
        <v>83</v>
      </c>
      <c r="AT96" s="232" t="s">
        <v>75</v>
      </c>
      <c r="AU96" s="232" t="s">
        <v>76</v>
      </c>
      <c r="AY96" s="231" t="s">
        <v>184</v>
      </c>
      <c r="BK96" s="233">
        <v>0</v>
      </c>
    </row>
    <row r="97" s="11" customFormat="1" ht="24.96" customHeight="1">
      <c r="B97" s="220"/>
      <c r="C97" s="221"/>
      <c r="D97" s="222" t="s">
        <v>75</v>
      </c>
      <c r="E97" s="223" t="s">
        <v>1658</v>
      </c>
      <c r="F97" s="223" t="s">
        <v>1659</v>
      </c>
      <c r="G97" s="221"/>
      <c r="H97" s="221"/>
      <c r="I97" s="224"/>
      <c r="J97" s="225">
        <f>BK97</f>
        <v>0</v>
      </c>
      <c r="K97" s="221"/>
      <c r="L97" s="226"/>
      <c r="M97" s="227"/>
      <c r="N97" s="228"/>
      <c r="O97" s="228"/>
      <c r="P97" s="229">
        <f>P98+P190+P299+P362</f>
        <v>0</v>
      </c>
      <c r="Q97" s="228"/>
      <c r="R97" s="229">
        <f>R98+R190+R299+R362</f>
        <v>3.3520599999999998</v>
      </c>
      <c r="S97" s="228"/>
      <c r="T97" s="230">
        <f>T98+T190+T299+T362</f>
        <v>2.5219999999999998</v>
      </c>
      <c r="AR97" s="231" t="s">
        <v>85</v>
      </c>
      <c r="AT97" s="232" t="s">
        <v>75</v>
      </c>
      <c r="AU97" s="232" t="s">
        <v>76</v>
      </c>
      <c r="AY97" s="231" t="s">
        <v>184</v>
      </c>
      <c r="BK97" s="233">
        <f>BK98+BK190+BK299+BK362</f>
        <v>0</v>
      </c>
    </row>
    <row r="98" s="11" customFormat="1" ht="19.92" customHeight="1">
      <c r="B98" s="220"/>
      <c r="C98" s="221"/>
      <c r="D98" s="222" t="s">
        <v>75</v>
      </c>
      <c r="E98" s="234" t="s">
        <v>4361</v>
      </c>
      <c r="F98" s="234" t="s">
        <v>4362</v>
      </c>
      <c r="G98" s="221"/>
      <c r="H98" s="221"/>
      <c r="I98" s="224"/>
      <c r="J98" s="235">
        <f>BK98</f>
        <v>0</v>
      </c>
      <c r="K98" s="221"/>
      <c r="L98" s="226"/>
      <c r="M98" s="227"/>
      <c r="N98" s="228"/>
      <c r="O98" s="228"/>
      <c r="P98" s="229">
        <f>SUM(P99:P189)</f>
        <v>0</v>
      </c>
      <c r="Q98" s="228"/>
      <c r="R98" s="229">
        <f>SUM(R99:R189)</f>
        <v>0.58004</v>
      </c>
      <c r="S98" s="228"/>
      <c r="T98" s="230">
        <f>SUM(T99:T189)</f>
        <v>0</v>
      </c>
      <c r="AR98" s="231" t="s">
        <v>85</v>
      </c>
      <c r="AT98" s="232" t="s">
        <v>75</v>
      </c>
      <c r="AU98" s="232" t="s">
        <v>83</v>
      </c>
      <c r="AY98" s="231" t="s">
        <v>184</v>
      </c>
      <c r="BK98" s="233">
        <f>SUM(BK99:BK189)</f>
        <v>0</v>
      </c>
    </row>
    <row r="99" s="1" customFormat="1" ht="16.5" customHeight="1">
      <c r="B99" s="47"/>
      <c r="C99" s="283" t="s">
        <v>83</v>
      </c>
      <c r="D99" s="283" t="s">
        <v>303</v>
      </c>
      <c r="E99" s="284" t="s">
        <v>4363</v>
      </c>
      <c r="F99" s="285" t="s">
        <v>4364</v>
      </c>
      <c r="G99" s="286" t="s">
        <v>370</v>
      </c>
      <c r="H99" s="287">
        <v>333</v>
      </c>
      <c r="I99" s="288"/>
      <c r="J99" s="289">
        <f>ROUND(I99*H99,2)</f>
        <v>0</v>
      </c>
      <c r="K99" s="285" t="s">
        <v>21</v>
      </c>
      <c r="L99" s="290"/>
      <c r="M99" s="291" t="s">
        <v>21</v>
      </c>
      <c r="N99" s="292" t="s">
        <v>47</v>
      </c>
      <c r="O99" s="48"/>
      <c r="P99" s="245">
        <f>O99*H99</f>
        <v>0</v>
      </c>
      <c r="Q99" s="245">
        <v>0.00012</v>
      </c>
      <c r="R99" s="245">
        <f>Q99*H99</f>
        <v>0.039960000000000002</v>
      </c>
      <c r="S99" s="245">
        <v>0</v>
      </c>
      <c r="T99" s="246">
        <f>S99*H99</f>
        <v>0</v>
      </c>
      <c r="AR99" s="25" t="s">
        <v>386</v>
      </c>
      <c r="AT99" s="25" t="s">
        <v>303</v>
      </c>
      <c r="AU99" s="25" t="s">
        <v>85</v>
      </c>
      <c r="AY99" s="25" t="s">
        <v>184</v>
      </c>
      <c r="BE99" s="247">
        <f>IF(N99="základní",J99,0)</f>
        <v>0</v>
      </c>
      <c r="BF99" s="247">
        <f>IF(N99="snížená",J99,0)</f>
        <v>0</v>
      </c>
      <c r="BG99" s="247">
        <f>IF(N99="zákl. přenesená",J99,0)</f>
        <v>0</v>
      </c>
      <c r="BH99" s="247">
        <f>IF(N99="sníž. přenesená",J99,0)</f>
        <v>0</v>
      </c>
      <c r="BI99" s="247">
        <f>IF(N99="nulová",J99,0)</f>
        <v>0</v>
      </c>
      <c r="BJ99" s="25" t="s">
        <v>83</v>
      </c>
      <c r="BK99" s="247">
        <f>ROUND(I99*H99,2)</f>
        <v>0</v>
      </c>
      <c r="BL99" s="25" t="s">
        <v>284</v>
      </c>
      <c r="BM99" s="25" t="s">
        <v>4365</v>
      </c>
    </row>
    <row r="100" s="1" customFormat="1" ht="16.5" customHeight="1">
      <c r="B100" s="47"/>
      <c r="C100" s="283" t="s">
        <v>85</v>
      </c>
      <c r="D100" s="283" t="s">
        <v>303</v>
      </c>
      <c r="E100" s="284" t="s">
        <v>4366</v>
      </c>
      <c r="F100" s="285" t="s">
        <v>4367</v>
      </c>
      <c r="G100" s="286" t="s">
        <v>370</v>
      </c>
      <c r="H100" s="287">
        <v>1116</v>
      </c>
      <c r="I100" s="288"/>
      <c r="J100" s="289">
        <f>ROUND(I100*H100,2)</f>
        <v>0</v>
      </c>
      <c r="K100" s="285" t="s">
        <v>21</v>
      </c>
      <c r="L100" s="290"/>
      <c r="M100" s="291" t="s">
        <v>21</v>
      </c>
      <c r="N100" s="292" t="s">
        <v>47</v>
      </c>
      <c r="O100" s="48"/>
      <c r="P100" s="245">
        <f>O100*H100</f>
        <v>0</v>
      </c>
      <c r="Q100" s="245">
        <v>0.00012</v>
      </c>
      <c r="R100" s="245">
        <f>Q100*H100</f>
        <v>0.13392000000000001</v>
      </c>
      <c r="S100" s="245">
        <v>0</v>
      </c>
      <c r="T100" s="246">
        <f>S100*H100</f>
        <v>0</v>
      </c>
      <c r="AR100" s="25" t="s">
        <v>386</v>
      </c>
      <c r="AT100" s="25" t="s">
        <v>303</v>
      </c>
      <c r="AU100" s="25" t="s">
        <v>85</v>
      </c>
      <c r="AY100" s="25" t="s">
        <v>184</v>
      </c>
      <c r="BE100" s="247">
        <f>IF(N100="základní",J100,0)</f>
        <v>0</v>
      </c>
      <c r="BF100" s="247">
        <f>IF(N100="snížená",J100,0)</f>
        <v>0</v>
      </c>
      <c r="BG100" s="247">
        <f>IF(N100="zákl. přenesená",J100,0)</f>
        <v>0</v>
      </c>
      <c r="BH100" s="247">
        <f>IF(N100="sníž. přenesená",J100,0)</f>
        <v>0</v>
      </c>
      <c r="BI100" s="247">
        <f>IF(N100="nulová",J100,0)</f>
        <v>0</v>
      </c>
      <c r="BJ100" s="25" t="s">
        <v>83</v>
      </c>
      <c r="BK100" s="247">
        <f>ROUND(I100*H100,2)</f>
        <v>0</v>
      </c>
      <c r="BL100" s="25" t="s">
        <v>284</v>
      </c>
      <c r="BM100" s="25" t="s">
        <v>4368</v>
      </c>
    </row>
    <row r="101" s="1" customFormat="1" ht="16.5" customHeight="1">
      <c r="B101" s="47"/>
      <c r="C101" s="283" t="s">
        <v>201</v>
      </c>
      <c r="D101" s="283" t="s">
        <v>303</v>
      </c>
      <c r="E101" s="284" t="s">
        <v>4369</v>
      </c>
      <c r="F101" s="285" t="s">
        <v>4370</v>
      </c>
      <c r="G101" s="286" t="s">
        <v>370</v>
      </c>
      <c r="H101" s="287">
        <v>770</v>
      </c>
      <c r="I101" s="288"/>
      <c r="J101" s="289">
        <f>ROUND(I101*H101,2)</f>
        <v>0</v>
      </c>
      <c r="K101" s="285" t="s">
        <v>21</v>
      </c>
      <c r="L101" s="290"/>
      <c r="M101" s="291" t="s">
        <v>21</v>
      </c>
      <c r="N101" s="292" t="s">
        <v>47</v>
      </c>
      <c r="O101" s="48"/>
      <c r="P101" s="245">
        <f>O101*H101</f>
        <v>0</v>
      </c>
      <c r="Q101" s="245">
        <v>0.00017000000000000001</v>
      </c>
      <c r="R101" s="245">
        <f>Q101*H101</f>
        <v>0.13090000000000002</v>
      </c>
      <c r="S101" s="245">
        <v>0</v>
      </c>
      <c r="T101" s="246">
        <f>S101*H101</f>
        <v>0</v>
      </c>
      <c r="AR101" s="25" t="s">
        <v>386</v>
      </c>
      <c r="AT101" s="25" t="s">
        <v>303</v>
      </c>
      <c r="AU101" s="25" t="s">
        <v>85</v>
      </c>
      <c r="AY101" s="25" t="s">
        <v>184</v>
      </c>
      <c r="BE101" s="247">
        <f>IF(N101="základní",J101,0)</f>
        <v>0</v>
      </c>
      <c r="BF101" s="247">
        <f>IF(N101="snížená",J101,0)</f>
        <v>0</v>
      </c>
      <c r="BG101" s="247">
        <f>IF(N101="zákl. přenesená",J101,0)</f>
        <v>0</v>
      </c>
      <c r="BH101" s="247">
        <f>IF(N101="sníž. přenesená",J101,0)</f>
        <v>0</v>
      </c>
      <c r="BI101" s="247">
        <f>IF(N101="nulová",J101,0)</f>
        <v>0</v>
      </c>
      <c r="BJ101" s="25" t="s">
        <v>83</v>
      </c>
      <c r="BK101" s="247">
        <f>ROUND(I101*H101,2)</f>
        <v>0</v>
      </c>
      <c r="BL101" s="25" t="s">
        <v>284</v>
      </c>
      <c r="BM101" s="25" t="s">
        <v>4371</v>
      </c>
    </row>
    <row r="102" s="1" customFormat="1" ht="16.5" customHeight="1">
      <c r="B102" s="47"/>
      <c r="C102" s="283" t="s">
        <v>191</v>
      </c>
      <c r="D102" s="283" t="s">
        <v>303</v>
      </c>
      <c r="E102" s="284" t="s">
        <v>4372</v>
      </c>
      <c r="F102" s="285" t="s">
        <v>4373</v>
      </c>
      <c r="G102" s="286" t="s">
        <v>370</v>
      </c>
      <c r="H102" s="287">
        <v>12</v>
      </c>
      <c r="I102" s="288"/>
      <c r="J102" s="289">
        <f>ROUND(I102*H102,2)</f>
        <v>0</v>
      </c>
      <c r="K102" s="285" t="s">
        <v>21</v>
      </c>
      <c r="L102" s="290"/>
      <c r="M102" s="291" t="s">
        <v>21</v>
      </c>
      <c r="N102" s="292" t="s">
        <v>47</v>
      </c>
      <c r="O102" s="48"/>
      <c r="P102" s="245">
        <f>O102*H102</f>
        <v>0</v>
      </c>
      <c r="Q102" s="245">
        <v>0.00023000000000000001</v>
      </c>
      <c r="R102" s="245">
        <f>Q102*H102</f>
        <v>0.0027600000000000003</v>
      </c>
      <c r="S102" s="245">
        <v>0</v>
      </c>
      <c r="T102" s="246">
        <f>S102*H102</f>
        <v>0</v>
      </c>
      <c r="AR102" s="25" t="s">
        <v>386</v>
      </c>
      <c r="AT102" s="25" t="s">
        <v>303</v>
      </c>
      <c r="AU102" s="25" t="s">
        <v>85</v>
      </c>
      <c r="AY102" s="25" t="s">
        <v>184</v>
      </c>
      <c r="BE102" s="247">
        <f>IF(N102="základní",J102,0)</f>
        <v>0</v>
      </c>
      <c r="BF102" s="247">
        <f>IF(N102="snížená",J102,0)</f>
        <v>0</v>
      </c>
      <c r="BG102" s="247">
        <f>IF(N102="zákl. přenesená",J102,0)</f>
        <v>0</v>
      </c>
      <c r="BH102" s="247">
        <f>IF(N102="sníž. přenesená",J102,0)</f>
        <v>0</v>
      </c>
      <c r="BI102" s="247">
        <f>IF(N102="nulová",J102,0)</f>
        <v>0</v>
      </c>
      <c r="BJ102" s="25" t="s">
        <v>83</v>
      </c>
      <c r="BK102" s="247">
        <f>ROUND(I102*H102,2)</f>
        <v>0</v>
      </c>
      <c r="BL102" s="25" t="s">
        <v>284</v>
      </c>
      <c r="BM102" s="25" t="s">
        <v>4374</v>
      </c>
    </row>
    <row r="103" s="1" customFormat="1" ht="16.5" customHeight="1">
      <c r="B103" s="47"/>
      <c r="C103" s="283" t="s">
        <v>234</v>
      </c>
      <c r="D103" s="283" t="s">
        <v>303</v>
      </c>
      <c r="E103" s="284" t="s">
        <v>4375</v>
      </c>
      <c r="F103" s="285" t="s">
        <v>4376</v>
      </c>
      <c r="G103" s="286" t="s">
        <v>370</v>
      </c>
      <c r="H103" s="287">
        <v>338</v>
      </c>
      <c r="I103" s="288"/>
      <c r="J103" s="289">
        <f>ROUND(I103*H103,2)</f>
        <v>0</v>
      </c>
      <c r="K103" s="285" t="s">
        <v>21</v>
      </c>
      <c r="L103" s="290"/>
      <c r="M103" s="291" t="s">
        <v>21</v>
      </c>
      <c r="N103" s="292" t="s">
        <v>47</v>
      </c>
      <c r="O103" s="48"/>
      <c r="P103" s="245">
        <f>O103*H103</f>
        <v>0</v>
      </c>
      <c r="Q103" s="245">
        <v>0.00016000000000000001</v>
      </c>
      <c r="R103" s="245">
        <f>Q103*H103</f>
        <v>0.054080000000000003</v>
      </c>
      <c r="S103" s="245">
        <v>0</v>
      </c>
      <c r="T103" s="246">
        <f>S103*H103</f>
        <v>0</v>
      </c>
      <c r="AR103" s="25" t="s">
        <v>386</v>
      </c>
      <c r="AT103" s="25" t="s">
        <v>303</v>
      </c>
      <c r="AU103" s="25" t="s">
        <v>85</v>
      </c>
      <c r="AY103" s="25" t="s">
        <v>184</v>
      </c>
      <c r="BE103" s="247">
        <f>IF(N103="základní",J103,0)</f>
        <v>0</v>
      </c>
      <c r="BF103" s="247">
        <f>IF(N103="snížená",J103,0)</f>
        <v>0</v>
      </c>
      <c r="BG103" s="247">
        <f>IF(N103="zákl. přenesená",J103,0)</f>
        <v>0</v>
      </c>
      <c r="BH103" s="247">
        <f>IF(N103="sníž. přenesená",J103,0)</f>
        <v>0</v>
      </c>
      <c r="BI103" s="247">
        <f>IF(N103="nulová",J103,0)</f>
        <v>0</v>
      </c>
      <c r="BJ103" s="25" t="s">
        <v>83</v>
      </c>
      <c r="BK103" s="247">
        <f>ROUND(I103*H103,2)</f>
        <v>0</v>
      </c>
      <c r="BL103" s="25" t="s">
        <v>284</v>
      </c>
      <c r="BM103" s="25" t="s">
        <v>4377</v>
      </c>
    </row>
    <row r="104" s="1" customFormat="1" ht="16.5" customHeight="1">
      <c r="B104" s="47"/>
      <c r="C104" s="283" t="s">
        <v>238</v>
      </c>
      <c r="D104" s="283" t="s">
        <v>303</v>
      </c>
      <c r="E104" s="284" t="s">
        <v>4378</v>
      </c>
      <c r="F104" s="285" t="s">
        <v>4379</v>
      </c>
      <c r="G104" s="286" t="s">
        <v>370</v>
      </c>
      <c r="H104" s="287">
        <v>12</v>
      </c>
      <c r="I104" s="288"/>
      <c r="J104" s="289">
        <f>ROUND(I104*H104,2)</f>
        <v>0</v>
      </c>
      <c r="K104" s="285" t="s">
        <v>21</v>
      </c>
      <c r="L104" s="290"/>
      <c r="M104" s="291" t="s">
        <v>21</v>
      </c>
      <c r="N104" s="292" t="s">
        <v>47</v>
      </c>
      <c r="O104" s="48"/>
      <c r="P104" s="245">
        <f>O104*H104</f>
        <v>0</v>
      </c>
      <c r="Q104" s="245">
        <v>0.00034000000000000002</v>
      </c>
      <c r="R104" s="245">
        <f>Q104*H104</f>
        <v>0.0040800000000000003</v>
      </c>
      <c r="S104" s="245">
        <v>0</v>
      </c>
      <c r="T104" s="246">
        <f>S104*H104</f>
        <v>0</v>
      </c>
      <c r="AR104" s="25" t="s">
        <v>386</v>
      </c>
      <c r="AT104" s="25" t="s">
        <v>303</v>
      </c>
      <c r="AU104" s="25" t="s">
        <v>85</v>
      </c>
      <c r="AY104" s="25" t="s">
        <v>184</v>
      </c>
      <c r="BE104" s="247">
        <f>IF(N104="základní",J104,0)</f>
        <v>0</v>
      </c>
      <c r="BF104" s="247">
        <f>IF(N104="snížená",J104,0)</f>
        <v>0</v>
      </c>
      <c r="BG104" s="247">
        <f>IF(N104="zákl. přenesená",J104,0)</f>
        <v>0</v>
      </c>
      <c r="BH104" s="247">
        <f>IF(N104="sníž. přenesená",J104,0)</f>
        <v>0</v>
      </c>
      <c r="BI104" s="247">
        <f>IF(N104="nulová",J104,0)</f>
        <v>0</v>
      </c>
      <c r="BJ104" s="25" t="s">
        <v>83</v>
      </c>
      <c r="BK104" s="247">
        <f>ROUND(I104*H104,2)</f>
        <v>0</v>
      </c>
      <c r="BL104" s="25" t="s">
        <v>284</v>
      </c>
      <c r="BM104" s="25" t="s">
        <v>4380</v>
      </c>
    </row>
    <row r="105" s="1" customFormat="1" ht="16.5" customHeight="1">
      <c r="B105" s="47"/>
      <c r="C105" s="283" t="s">
        <v>242</v>
      </c>
      <c r="D105" s="283" t="s">
        <v>303</v>
      </c>
      <c r="E105" s="284" t="s">
        <v>4381</v>
      </c>
      <c r="F105" s="285" t="s">
        <v>4382</v>
      </c>
      <c r="G105" s="286" t="s">
        <v>370</v>
      </c>
      <c r="H105" s="287">
        <v>64</v>
      </c>
      <c r="I105" s="288"/>
      <c r="J105" s="289">
        <f>ROUND(I105*H105,2)</f>
        <v>0</v>
      </c>
      <c r="K105" s="285" t="s">
        <v>21</v>
      </c>
      <c r="L105" s="290"/>
      <c r="M105" s="291" t="s">
        <v>21</v>
      </c>
      <c r="N105" s="292" t="s">
        <v>47</v>
      </c>
      <c r="O105" s="48"/>
      <c r="P105" s="245">
        <f>O105*H105</f>
        <v>0</v>
      </c>
      <c r="Q105" s="245">
        <v>0.00052999999999999998</v>
      </c>
      <c r="R105" s="245">
        <f>Q105*H105</f>
        <v>0.033919999999999999</v>
      </c>
      <c r="S105" s="245">
        <v>0</v>
      </c>
      <c r="T105" s="246">
        <f>S105*H105</f>
        <v>0</v>
      </c>
      <c r="AR105" s="25" t="s">
        <v>386</v>
      </c>
      <c r="AT105" s="25" t="s">
        <v>303</v>
      </c>
      <c r="AU105" s="25" t="s">
        <v>85</v>
      </c>
      <c r="AY105" s="25" t="s">
        <v>184</v>
      </c>
      <c r="BE105" s="247">
        <f>IF(N105="základní",J105,0)</f>
        <v>0</v>
      </c>
      <c r="BF105" s="247">
        <f>IF(N105="snížená",J105,0)</f>
        <v>0</v>
      </c>
      <c r="BG105" s="247">
        <f>IF(N105="zákl. přenesená",J105,0)</f>
        <v>0</v>
      </c>
      <c r="BH105" s="247">
        <f>IF(N105="sníž. přenesená",J105,0)</f>
        <v>0</v>
      </c>
      <c r="BI105" s="247">
        <f>IF(N105="nulová",J105,0)</f>
        <v>0</v>
      </c>
      <c r="BJ105" s="25" t="s">
        <v>83</v>
      </c>
      <c r="BK105" s="247">
        <f>ROUND(I105*H105,2)</f>
        <v>0</v>
      </c>
      <c r="BL105" s="25" t="s">
        <v>284</v>
      </c>
      <c r="BM105" s="25" t="s">
        <v>4383</v>
      </c>
    </row>
    <row r="106" s="1" customFormat="1" ht="16.5" customHeight="1">
      <c r="B106" s="47"/>
      <c r="C106" s="283" t="s">
        <v>247</v>
      </c>
      <c r="D106" s="283" t="s">
        <v>303</v>
      </c>
      <c r="E106" s="284" t="s">
        <v>4384</v>
      </c>
      <c r="F106" s="285" t="s">
        <v>4385</v>
      </c>
      <c r="G106" s="286" t="s">
        <v>370</v>
      </c>
      <c r="H106" s="287">
        <v>12</v>
      </c>
      <c r="I106" s="288"/>
      <c r="J106" s="289">
        <f>ROUND(I106*H106,2)</f>
        <v>0</v>
      </c>
      <c r="K106" s="285" t="s">
        <v>21</v>
      </c>
      <c r="L106" s="290"/>
      <c r="M106" s="291" t="s">
        <v>21</v>
      </c>
      <c r="N106" s="292" t="s">
        <v>47</v>
      </c>
      <c r="O106" s="48"/>
      <c r="P106" s="245">
        <f>O106*H106</f>
        <v>0</v>
      </c>
      <c r="Q106" s="245">
        <v>0.00063000000000000003</v>
      </c>
      <c r="R106" s="245">
        <f>Q106*H106</f>
        <v>0.0075600000000000007</v>
      </c>
      <c r="S106" s="245">
        <v>0</v>
      </c>
      <c r="T106" s="246">
        <f>S106*H106</f>
        <v>0</v>
      </c>
      <c r="AR106" s="25" t="s">
        <v>386</v>
      </c>
      <c r="AT106" s="25" t="s">
        <v>303</v>
      </c>
      <c r="AU106" s="25" t="s">
        <v>85</v>
      </c>
      <c r="AY106" s="25" t="s">
        <v>184</v>
      </c>
      <c r="BE106" s="247">
        <f>IF(N106="základní",J106,0)</f>
        <v>0</v>
      </c>
      <c r="BF106" s="247">
        <f>IF(N106="snížená",J106,0)</f>
        <v>0</v>
      </c>
      <c r="BG106" s="247">
        <f>IF(N106="zákl. přenesená",J106,0)</f>
        <v>0</v>
      </c>
      <c r="BH106" s="247">
        <f>IF(N106="sníž. přenesená",J106,0)</f>
        <v>0</v>
      </c>
      <c r="BI106" s="247">
        <f>IF(N106="nulová",J106,0)</f>
        <v>0</v>
      </c>
      <c r="BJ106" s="25" t="s">
        <v>83</v>
      </c>
      <c r="BK106" s="247">
        <f>ROUND(I106*H106,2)</f>
        <v>0</v>
      </c>
      <c r="BL106" s="25" t="s">
        <v>284</v>
      </c>
      <c r="BM106" s="25" t="s">
        <v>4386</v>
      </c>
    </row>
    <row r="107" s="1" customFormat="1" ht="16.5" customHeight="1">
      <c r="B107" s="47"/>
      <c r="C107" s="283" t="s">
        <v>251</v>
      </c>
      <c r="D107" s="283" t="s">
        <v>303</v>
      </c>
      <c r="E107" s="284" t="s">
        <v>4387</v>
      </c>
      <c r="F107" s="285" t="s">
        <v>4388</v>
      </c>
      <c r="G107" s="286" t="s">
        <v>370</v>
      </c>
      <c r="H107" s="287">
        <v>18</v>
      </c>
      <c r="I107" s="288"/>
      <c r="J107" s="289">
        <f>ROUND(I107*H107,2)</f>
        <v>0</v>
      </c>
      <c r="K107" s="285" t="s">
        <v>21</v>
      </c>
      <c r="L107" s="290"/>
      <c r="M107" s="291" t="s">
        <v>21</v>
      </c>
      <c r="N107" s="292" t="s">
        <v>47</v>
      </c>
      <c r="O107" s="48"/>
      <c r="P107" s="245">
        <f>O107*H107</f>
        <v>0</v>
      </c>
      <c r="Q107" s="245">
        <v>0.00157</v>
      </c>
      <c r="R107" s="245">
        <f>Q107*H107</f>
        <v>0.02826</v>
      </c>
      <c r="S107" s="245">
        <v>0</v>
      </c>
      <c r="T107" s="246">
        <f>S107*H107</f>
        <v>0</v>
      </c>
      <c r="AR107" s="25" t="s">
        <v>386</v>
      </c>
      <c r="AT107" s="25" t="s">
        <v>303</v>
      </c>
      <c r="AU107" s="25" t="s">
        <v>85</v>
      </c>
      <c r="AY107" s="25" t="s">
        <v>184</v>
      </c>
      <c r="BE107" s="247">
        <f>IF(N107="základní",J107,0)</f>
        <v>0</v>
      </c>
      <c r="BF107" s="247">
        <f>IF(N107="snížená",J107,0)</f>
        <v>0</v>
      </c>
      <c r="BG107" s="247">
        <f>IF(N107="zákl. přenesená",J107,0)</f>
        <v>0</v>
      </c>
      <c r="BH107" s="247">
        <f>IF(N107="sníž. přenesená",J107,0)</f>
        <v>0</v>
      </c>
      <c r="BI107" s="247">
        <f>IF(N107="nulová",J107,0)</f>
        <v>0</v>
      </c>
      <c r="BJ107" s="25" t="s">
        <v>83</v>
      </c>
      <c r="BK107" s="247">
        <f>ROUND(I107*H107,2)</f>
        <v>0</v>
      </c>
      <c r="BL107" s="25" t="s">
        <v>284</v>
      </c>
      <c r="BM107" s="25" t="s">
        <v>4389</v>
      </c>
    </row>
    <row r="108" s="1" customFormat="1" ht="25.5" customHeight="1">
      <c r="B108" s="47"/>
      <c r="C108" s="283" t="s">
        <v>256</v>
      </c>
      <c r="D108" s="283" t="s">
        <v>303</v>
      </c>
      <c r="E108" s="284" t="s">
        <v>4390</v>
      </c>
      <c r="F108" s="285" t="s">
        <v>4391</v>
      </c>
      <c r="G108" s="286" t="s">
        <v>370</v>
      </c>
      <c r="H108" s="287">
        <v>6</v>
      </c>
      <c r="I108" s="288"/>
      <c r="J108" s="289">
        <f>ROUND(I108*H108,2)</f>
        <v>0</v>
      </c>
      <c r="K108" s="285" t="s">
        <v>21</v>
      </c>
      <c r="L108" s="290"/>
      <c r="M108" s="291" t="s">
        <v>21</v>
      </c>
      <c r="N108" s="292" t="s">
        <v>47</v>
      </c>
      <c r="O108" s="48"/>
      <c r="P108" s="245">
        <f>O108*H108</f>
        <v>0</v>
      </c>
      <c r="Q108" s="245">
        <v>0</v>
      </c>
      <c r="R108" s="245">
        <f>Q108*H108</f>
        <v>0</v>
      </c>
      <c r="S108" s="245">
        <v>0</v>
      </c>
      <c r="T108" s="246">
        <f>S108*H108</f>
        <v>0</v>
      </c>
      <c r="AR108" s="25" t="s">
        <v>386</v>
      </c>
      <c r="AT108" s="25" t="s">
        <v>303</v>
      </c>
      <c r="AU108" s="25" t="s">
        <v>85</v>
      </c>
      <c r="AY108" s="25" t="s">
        <v>184</v>
      </c>
      <c r="BE108" s="247">
        <f>IF(N108="základní",J108,0)</f>
        <v>0</v>
      </c>
      <c r="BF108" s="247">
        <f>IF(N108="snížená",J108,0)</f>
        <v>0</v>
      </c>
      <c r="BG108" s="247">
        <f>IF(N108="zákl. přenesená",J108,0)</f>
        <v>0</v>
      </c>
      <c r="BH108" s="247">
        <f>IF(N108="sníž. přenesená",J108,0)</f>
        <v>0</v>
      </c>
      <c r="BI108" s="247">
        <f>IF(N108="nulová",J108,0)</f>
        <v>0</v>
      </c>
      <c r="BJ108" s="25" t="s">
        <v>83</v>
      </c>
      <c r="BK108" s="247">
        <f>ROUND(I108*H108,2)</f>
        <v>0</v>
      </c>
      <c r="BL108" s="25" t="s">
        <v>284</v>
      </c>
      <c r="BM108" s="25" t="s">
        <v>4392</v>
      </c>
    </row>
    <row r="109" s="1" customFormat="1" ht="16.5" customHeight="1">
      <c r="B109" s="47"/>
      <c r="C109" s="283" t="s">
        <v>260</v>
      </c>
      <c r="D109" s="283" t="s">
        <v>303</v>
      </c>
      <c r="E109" s="284" t="s">
        <v>4393</v>
      </c>
      <c r="F109" s="285" t="s">
        <v>4394</v>
      </c>
      <c r="G109" s="286" t="s">
        <v>370</v>
      </c>
      <c r="H109" s="287">
        <v>21</v>
      </c>
      <c r="I109" s="288"/>
      <c r="J109" s="289">
        <f>ROUND(I109*H109,2)</f>
        <v>0</v>
      </c>
      <c r="K109" s="285" t="s">
        <v>190</v>
      </c>
      <c r="L109" s="290"/>
      <c r="M109" s="291" t="s">
        <v>21</v>
      </c>
      <c r="N109" s="292" t="s">
        <v>47</v>
      </c>
      <c r="O109" s="48"/>
      <c r="P109" s="245">
        <f>O109*H109</f>
        <v>0</v>
      </c>
      <c r="Q109" s="245">
        <v>5.0000000000000002E-05</v>
      </c>
      <c r="R109" s="245">
        <f>Q109*H109</f>
        <v>0.0010500000000000002</v>
      </c>
      <c r="S109" s="245">
        <v>0</v>
      </c>
      <c r="T109" s="246">
        <f>S109*H109</f>
        <v>0</v>
      </c>
      <c r="AR109" s="25" t="s">
        <v>386</v>
      </c>
      <c r="AT109" s="25" t="s">
        <v>303</v>
      </c>
      <c r="AU109" s="25" t="s">
        <v>85</v>
      </c>
      <c r="AY109" s="25" t="s">
        <v>184</v>
      </c>
      <c r="BE109" s="247">
        <f>IF(N109="základní",J109,0)</f>
        <v>0</v>
      </c>
      <c r="BF109" s="247">
        <f>IF(N109="snížená",J109,0)</f>
        <v>0</v>
      </c>
      <c r="BG109" s="247">
        <f>IF(N109="zákl. přenesená",J109,0)</f>
        <v>0</v>
      </c>
      <c r="BH109" s="247">
        <f>IF(N109="sníž. přenesená",J109,0)</f>
        <v>0</v>
      </c>
      <c r="BI109" s="247">
        <f>IF(N109="nulová",J109,0)</f>
        <v>0</v>
      </c>
      <c r="BJ109" s="25" t="s">
        <v>83</v>
      </c>
      <c r="BK109" s="247">
        <f>ROUND(I109*H109,2)</f>
        <v>0</v>
      </c>
      <c r="BL109" s="25" t="s">
        <v>284</v>
      </c>
      <c r="BM109" s="25" t="s">
        <v>4395</v>
      </c>
    </row>
    <row r="110" s="1" customFormat="1" ht="25.5" customHeight="1">
      <c r="B110" s="47"/>
      <c r="C110" s="283" t="s">
        <v>264</v>
      </c>
      <c r="D110" s="283" t="s">
        <v>303</v>
      </c>
      <c r="E110" s="284" t="s">
        <v>4396</v>
      </c>
      <c r="F110" s="285" t="s">
        <v>4397</v>
      </c>
      <c r="G110" s="286" t="s">
        <v>370</v>
      </c>
      <c r="H110" s="287">
        <v>48</v>
      </c>
      <c r="I110" s="288"/>
      <c r="J110" s="289">
        <f>ROUND(I110*H110,2)</f>
        <v>0</v>
      </c>
      <c r="K110" s="285" t="s">
        <v>21</v>
      </c>
      <c r="L110" s="290"/>
      <c r="M110" s="291" t="s">
        <v>21</v>
      </c>
      <c r="N110" s="292" t="s">
        <v>47</v>
      </c>
      <c r="O110" s="48"/>
      <c r="P110" s="245">
        <f>O110*H110</f>
        <v>0</v>
      </c>
      <c r="Q110" s="245">
        <v>5.0000000000000002E-05</v>
      </c>
      <c r="R110" s="245">
        <f>Q110*H110</f>
        <v>0.0024000000000000002</v>
      </c>
      <c r="S110" s="245">
        <v>0</v>
      </c>
      <c r="T110" s="246">
        <f>S110*H110</f>
        <v>0</v>
      </c>
      <c r="AR110" s="25" t="s">
        <v>386</v>
      </c>
      <c r="AT110" s="25" t="s">
        <v>303</v>
      </c>
      <c r="AU110" s="25" t="s">
        <v>85</v>
      </c>
      <c r="AY110" s="25" t="s">
        <v>184</v>
      </c>
      <c r="BE110" s="247">
        <f>IF(N110="základní",J110,0)</f>
        <v>0</v>
      </c>
      <c r="BF110" s="247">
        <f>IF(N110="snížená",J110,0)</f>
        <v>0</v>
      </c>
      <c r="BG110" s="247">
        <f>IF(N110="zákl. přenesená",J110,0)</f>
        <v>0</v>
      </c>
      <c r="BH110" s="247">
        <f>IF(N110="sníž. přenesená",J110,0)</f>
        <v>0</v>
      </c>
      <c r="BI110" s="247">
        <f>IF(N110="nulová",J110,0)</f>
        <v>0</v>
      </c>
      <c r="BJ110" s="25" t="s">
        <v>83</v>
      </c>
      <c r="BK110" s="247">
        <f>ROUND(I110*H110,2)</f>
        <v>0</v>
      </c>
      <c r="BL110" s="25" t="s">
        <v>284</v>
      </c>
      <c r="BM110" s="25" t="s">
        <v>4398</v>
      </c>
    </row>
    <row r="111" s="1" customFormat="1" ht="25.5" customHeight="1">
      <c r="B111" s="47"/>
      <c r="C111" s="283" t="s">
        <v>268</v>
      </c>
      <c r="D111" s="283" t="s">
        <v>303</v>
      </c>
      <c r="E111" s="284" t="s">
        <v>4399</v>
      </c>
      <c r="F111" s="285" t="s">
        <v>4400</v>
      </c>
      <c r="G111" s="286" t="s">
        <v>370</v>
      </c>
      <c r="H111" s="287">
        <v>50</v>
      </c>
      <c r="I111" s="288"/>
      <c r="J111" s="289">
        <f>ROUND(I111*H111,2)</f>
        <v>0</v>
      </c>
      <c r="K111" s="285" t="s">
        <v>21</v>
      </c>
      <c r="L111" s="290"/>
      <c r="M111" s="291" t="s">
        <v>21</v>
      </c>
      <c r="N111" s="292" t="s">
        <v>47</v>
      </c>
      <c r="O111" s="48"/>
      <c r="P111" s="245">
        <f>O111*H111</f>
        <v>0</v>
      </c>
      <c r="Q111" s="245">
        <v>0.00019000000000000001</v>
      </c>
      <c r="R111" s="245">
        <f>Q111*H111</f>
        <v>0.0094999999999999998</v>
      </c>
      <c r="S111" s="245">
        <v>0</v>
      </c>
      <c r="T111" s="246">
        <f>S111*H111</f>
        <v>0</v>
      </c>
      <c r="AR111" s="25" t="s">
        <v>386</v>
      </c>
      <c r="AT111" s="25" t="s">
        <v>303</v>
      </c>
      <c r="AU111" s="25" t="s">
        <v>85</v>
      </c>
      <c r="AY111" s="25" t="s">
        <v>184</v>
      </c>
      <c r="BE111" s="247">
        <f>IF(N111="základní",J111,0)</f>
        <v>0</v>
      </c>
      <c r="BF111" s="247">
        <f>IF(N111="snížená",J111,0)</f>
        <v>0</v>
      </c>
      <c r="BG111" s="247">
        <f>IF(N111="zákl. přenesená",J111,0)</f>
        <v>0</v>
      </c>
      <c r="BH111" s="247">
        <f>IF(N111="sníž. přenesená",J111,0)</f>
        <v>0</v>
      </c>
      <c r="BI111" s="247">
        <f>IF(N111="nulová",J111,0)</f>
        <v>0</v>
      </c>
      <c r="BJ111" s="25" t="s">
        <v>83</v>
      </c>
      <c r="BK111" s="247">
        <f>ROUND(I111*H111,2)</f>
        <v>0</v>
      </c>
      <c r="BL111" s="25" t="s">
        <v>284</v>
      </c>
      <c r="BM111" s="25" t="s">
        <v>4401</v>
      </c>
    </row>
    <row r="112" s="1" customFormat="1" ht="25.5" customHeight="1">
      <c r="B112" s="47"/>
      <c r="C112" s="283" t="s">
        <v>274</v>
      </c>
      <c r="D112" s="283" t="s">
        <v>303</v>
      </c>
      <c r="E112" s="284" t="s">
        <v>4402</v>
      </c>
      <c r="F112" s="285" t="s">
        <v>4403</v>
      </c>
      <c r="G112" s="286" t="s">
        <v>370</v>
      </c>
      <c r="H112" s="287">
        <v>148</v>
      </c>
      <c r="I112" s="288"/>
      <c r="J112" s="289">
        <f>ROUND(I112*H112,2)</f>
        <v>0</v>
      </c>
      <c r="K112" s="285" t="s">
        <v>21</v>
      </c>
      <c r="L112" s="290"/>
      <c r="M112" s="291" t="s">
        <v>21</v>
      </c>
      <c r="N112" s="292" t="s">
        <v>47</v>
      </c>
      <c r="O112" s="48"/>
      <c r="P112" s="245">
        <f>O112*H112</f>
        <v>0</v>
      </c>
      <c r="Q112" s="245">
        <v>0.00027</v>
      </c>
      <c r="R112" s="245">
        <f>Q112*H112</f>
        <v>0.039960000000000002</v>
      </c>
      <c r="S112" s="245">
        <v>0</v>
      </c>
      <c r="T112" s="246">
        <f>S112*H112</f>
        <v>0</v>
      </c>
      <c r="AR112" s="25" t="s">
        <v>386</v>
      </c>
      <c r="AT112" s="25" t="s">
        <v>303</v>
      </c>
      <c r="AU112" s="25" t="s">
        <v>85</v>
      </c>
      <c r="AY112" s="25" t="s">
        <v>184</v>
      </c>
      <c r="BE112" s="247">
        <f>IF(N112="základní",J112,0)</f>
        <v>0</v>
      </c>
      <c r="BF112" s="247">
        <f>IF(N112="snížená",J112,0)</f>
        <v>0</v>
      </c>
      <c r="BG112" s="247">
        <f>IF(N112="zákl. přenesená",J112,0)</f>
        <v>0</v>
      </c>
      <c r="BH112" s="247">
        <f>IF(N112="sníž. přenesená",J112,0)</f>
        <v>0</v>
      </c>
      <c r="BI112" s="247">
        <f>IF(N112="nulová",J112,0)</f>
        <v>0</v>
      </c>
      <c r="BJ112" s="25" t="s">
        <v>83</v>
      </c>
      <c r="BK112" s="247">
        <f>ROUND(I112*H112,2)</f>
        <v>0</v>
      </c>
      <c r="BL112" s="25" t="s">
        <v>284</v>
      </c>
      <c r="BM112" s="25" t="s">
        <v>4404</v>
      </c>
    </row>
    <row r="113" s="1" customFormat="1" ht="16.5" customHeight="1">
      <c r="B113" s="47"/>
      <c r="C113" s="283" t="s">
        <v>10</v>
      </c>
      <c r="D113" s="283" t="s">
        <v>303</v>
      </c>
      <c r="E113" s="284" t="s">
        <v>4405</v>
      </c>
      <c r="F113" s="285" t="s">
        <v>4406</v>
      </c>
      <c r="G113" s="286" t="s">
        <v>370</v>
      </c>
      <c r="H113" s="287">
        <v>45</v>
      </c>
      <c r="I113" s="288"/>
      <c r="J113" s="289">
        <f>ROUND(I113*H113,2)</f>
        <v>0</v>
      </c>
      <c r="K113" s="285" t="s">
        <v>21</v>
      </c>
      <c r="L113" s="290"/>
      <c r="M113" s="291" t="s">
        <v>21</v>
      </c>
      <c r="N113" s="292" t="s">
        <v>47</v>
      </c>
      <c r="O113" s="48"/>
      <c r="P113" s="245">
        <f>O113*H113</f>
        <v>0</v>
      </c>
      <c r="Q113" s="245">
        <v>0</v>
      </c>
      <c r="R113" s="245">
        <f>Q113*H113</f>
        <v>0</v>
      </c>
      <c r="S113" s="245">
        <v>0</v>
      </c>
      <c r="T113" s="246">
        <f>S113*H113</f>
        <v>0</v>
      </c>
      <c r="AR113" s="25" t="s">
        <v>386</v>
      </c>
      <c r="AT113" s="25" t="s">
        <v>303</v>
      </c>
      <c r="AU113" s="25" t="s">
        <v>85</v>
      </c>
      <c r="AY113" s="25" t="s">
        <v>184</v>
      </c>
      <c r="BE113" s="247">
        <f>IF(N113="základní",J113,0)</f>
        <v>0</v>
      </c>
      <c r="BF113" s="247">
        <f>IF(N113="snížená",J113,0)</f>
        <v>0</v>
      </c>
      <c r="BG113" s="247">
        <f>IF(N113="zákl. přenesená",J113,0)</f>
        <v>0</v>
      </c>
      <c r="BH113" s="247">
        <f>IF(N113="sníž. přenesená",J113,0)</f>
        <v>0</v>
      </c>
      <c r="BI113" s="247">
        <f>IF(N113="nulová",J113,0)</f>
        <v>0</v>
      </c>
      <c r="BJ113" s="25" t="s">
        <v>83</v>
      </c>
      <c r="BK113" s="247">
        <f>ROUND(I113*H113,2)</f>
        <v>0</v>
      </c>
      <c r="BL113" s="25" t="s">
        <v>284</v>
      </c>
      <c r="BM113" s="25" t="s">
        <v>4407</v>
      </c>
    </row>
    <row r="114" s="1" customFormat="1" ht="16.5" customHeight="1">
      <c r="B114" s="47"/>
      <c r="C114" s="283" t="s">
        <v>284</v>
      </c>
      <c r="D114" s="283" t="s">
        <v>303</v>
      </c>
      <c r="E114" s="284" t="s">
        <v>4408</v>
      </c>
      <c r="F114" s="285" t="s">
        <v>4409</v>
      </c>
      <c r="G114" s="286" t="s">
        <v>370</v>
      </c>
      <c r="H114" s="287">
        <v>28</v>
      </c>
      <c r="I114" s="288"/>
      <c r="J114" s="289">
        <f>ROUND(I114*H114,2)</f>
        <v>0</v>
      </c>
      <c r="K114" s="285" t="s">
        <v>21</v>
      </c>
      <c r="L114" s="290"/>
      <c r="M114" s="291" t="s">
        <v>21</v>
      </c>
      <c r="N114" s="292" t="s">
        <v>47</v>
      </c>
      <c r="O114" s="48"/>
      <c r="P114" s="245">
        <f>O114*H114</f>
        <v>0</v>
      </c>
      <c r="Q114" s="245">
        <v>0</v>
      </c>
      <c r="R114" s="245">
        <f>Q114*H114</f>
        <v>0</v>
      </c>
      <c r="S114" s="245">
        <v>0</v>
      </c>
      <c r="T114" s="246">
        <f>S114*H114</f>
        <v>0</v>
      </c>
      <c r="AR114" s="25" t="s">
        <v>386</v>
      </c>
      <c r="AT114" s="25" t="s">
        <v>303</v>
      </c>
      <c r="AU114" s="25" t="s">
        <v>85</v>
      </c>
      <c r="AY114" s="25" t="s">
        <v>184</v>
      </c>
      <c r="BE114" s="247">
        <f>IF(N114="základní",J114,0)</f>
        <v>0</v>
      </c>
      <c r="BF114" s="247">
        <f>IF(N114="snížená",J114,0)</f>
        <v>0</v>
      </c>
      <c r="BG114" s="247">
        <f>IF(N114="zákl. přenesená",J114,0)</f>
        <v>0</v>
      </c>
      <c r="BH114" s="247">
        <f>IF(N114="sníž. přenesená",J114,0)</f>
        <v>0</v>
      </c>
      <c r="BI114" s="247">
        <f>IF(N114="nulová",J114,0)</f>
        <v>0</v>
      </c>
      <c r="BJ114" s="25" t="s">
        <v>83</v>
      </c>
      <c r="BK114" s="247">
        <f>ROUND(I114*H114,2)</f>
        <v>0</v>
      </c>
      <c r="BL114" s="25" t="s">
        <v>284</v>
      </c>
      <c r="BM114" s="25" t="s">
        <v>4410</v>
      </c>
    </row>
    <row r="115" s="1" customFormat="1" ht="16.5" customHeight="1">
      <c r="B115" s="47"/>
      <c r="C115" s="283" t="s">
        <v>290</v>
      </c>
      <c r="D115" s="283" t="s">
        <v>303</v>
      </c>
      <c r="E115" s="284" t="s">
        <v>4411</v>
      </c>
      <c r="F115" s="285" t="s">
        <v>4412</v>
      </c>
      <c r="G115" s="286" t="s">
        <v>3870</v>
      </c>
      <c r="H115" s="287">
        <v>46</v>
      </c>
      <c r="I115" s="288"/>
      <c r="J115" s="289">
        <f>ROUND(I115*H115,2)</f>
        <v>0</v>
      </c>
      <c r="K115" s="285" t="s">
        <v>21</v>
      </c>
      <c r="L115" s="290"/>
      <c r="M115" s="291" t="s">
        <v>21</v>
      </c>
      <c r="N115" s="292" t="s">
        <v>47</v>
      </c>
      <c r="O115" s="48"/>
      <c r="P115" s="245">
        <f>O115*H115</f>
        <v>0</v>
      </c>
      <c r="Q115" s="245">
        <v>0</v>
      </c>
      <c r="R115" s="245">
        <f>Q115*H115</f>
        <v>0</v>
      </c>
      <c r="S115" s="245">
        <v>0</v>
      </c>
      <c r="T115" s="246">
        <f>S115*H115</f>
        <v>0</v>
      </c>
      <c r="AR115" s="25" t="s">
        <v>386</v>
      </c>
      <c r="AT115" s="25" t="s">
        <v>303</v>
      </c>
      <c r="AU115" s="25" t="s">
        <v>85</v>
      </c>
      <c r="AY115" s="25" t="s">
        <v>184</v>
      </c>
      <c r="BE115" s="247">
        <f>IF(N115="základní",J115,0)</f>
        <v>0</v>
      </c>
      <c r="BF115" s="247">
        <f>IF(N115="snížená",J115,0)</f>
        <v>0</v>
      </c>
      <c r="BG115" s="247">
        <f>IF(N115="zákl. přenesená",J115,0)</f>
        <v>0</v>
      </c>
      <c r="BH115" s="247">
        <f>IF(N115="sníž. přenesená",J115,0)</f>
        <v>0</v>
      </c>
      <c r="BI115" s="247">
        <f>IF(N115="nulová",J115,0)</f>
        <v>0</v>
      </c>
      <c r="BJ115" s="25" t="s">
        <v>83</v>
      </c>
      <c r="BK115" s="247">
        <f>ROUND(I115*H115,2)</f>
        <v>0</v>
      </c>
      <c r="BL115" s="25" t="s">
        <v>284</v>
      </c>
      <c r="BM115" s="25" t="s">
        <v>4413</v>
      </c>
    </row>
    <row r="116" s="1" customFormat="1" ht="16.5" customHeight="1">
      <c r="B116" s="47"/>
      <c r="C116" s="283" t="s">
        <v>296</v>
      </c>
      <c r="D116" s="283" t="s">
        <v>303</v>
      </c>
      <c r="E116" s="284" t="s">
        <v>4414</v>
      </c>
      <c r="F116" s="285" t="s">
        <v>4415</v>
      </c>
      <c r="G116" s="286" t="s">
        <v>189</v>
      </c>
      <c r="H116" s="287">
        <v>11</v>
      </c>
      <c r="I116" s="288"/>
      <c r="J116" s="289">
        <f>ROUND(I116*H116,2)</f>
        <v>0</v>
      </c>
      <c r="K116" s="285" t="s">
        <v>190</v>
      </c>
      <c r="L116" s="290"/>
      <c r="M116" s="291" t="s">
        <v>21</v>
      </c>
      <c r="N116" s="292" t="s">
        <v>47</v>
      </c>
      <c r="O116" s="48"/>
      <c r="P116" s="245">
        <f>O116*H116</f>
        <v>0</v>
      </c>
      <c r="Q116" s="245">
        <v>5.0000000000000002E-05</v>
      </c>
      <c r="R116" s="245">
        <f>Q116*H116</f>
        <v>0.00055000000000000003</v>
      </c>
      <c r="S116" s="245">
        <v>0</v>
      </c>
      <c r="T116" s="246">
        <f>S116*H116</f>
        <v>0</v>
      </c>
      <c r="AR116" s="25" t="s">
        <v>386</v>
      </c>
      <c r="AT116" s="25" t="s">
        <v>303</v>
      </c>
      <c r="AU116" s="25" t="s">
        <v>85</v>
      </c>
      <c r="AY116" s="25" t="s">
        <v>184</v>
      </c>
      <c r="BE116" s="247">
        <f>IF(N116="základní",J116,0)</f>
        <v>0</v>
      </c>
      <c r="BF116" s="247">
        <f>IF(N116="snížená",J116,0)</f>
        <v>0</v>
      </c>
      <c r="BG116" s="247">
        <f>IF(N116="zákl. přenesená",J116,0)</f>
        <v>0</v>
      </c>
      <c r="BH116" s="247">
        <f>IF(N116="sníž. přenesená",J116,0)</f>
        <v>0</v>
      </c>
      <c r="BI116" s="247">
        <f>IF(N116="nulová",J116,0)</f>
        <v>0</v>
      </c>
      <c r="BJ116" s="25" t="s">
        <v>83</v>
      </c>
      <c r="BK116" s="247">
        <f>ROUND(I116*H116,2)</f>
        <v>0</v>
      </c>
      <c r="BL116" s="25" t="s">
        <v>284</v>
      </c>
      <c r="BM116" s="25" t="s">
        <v>4416</v>
      </c>
    </row>
    <row r="117" s="1" customFormat="1" ht="16.5" customHeight="1">
      <c r="B117" s="47"/>
      <c r="C117" s="283" t="s">
        <v>302</v>
      </c>
      <c r="D117" s="283" t="s">
        <v>303</v>
      </c>
      <c r="E117" s="284" t="s">
        <v>4417</v>
      </c>
      <c r="F117" s="285" t="s">
        <v>4418</v>
      </c>
      <c r="G117" s="286" t="s">
        <v>189</v>
      </c>
      <c r="H117" s="287">
        <v>20</v>
      </c>
      <c r="I117" s="288"/>
      <c r="J117" s="289">
        <f>ROUND(I117*H117,2)</f>
        <v>0</v>
      </c>
      <c r="K117" s="285" t="s">
        <v>21</v>
      </c>
      <c r="L117" s="290"/>
      <c r="M117" s="291" t="s">
        <v>21</v>
      </c>
      <c r="N117" s="292" t="s">
        <v>47</v>
      </c>
      <c r="O117" s="48"/>
      <c r="P117" s="245">
        <f>O117*H117</f>
        <v>0</v>
      </c>
      <c r="Q117" s="245">
        <v>0.00010000000000000001</v>
      </c>
      <c r="R117" s="245">
        <f>Q117*H117</f>
        <v>0.002</v>
      </c>
      <c r="S117" s="245">
        <v>0</v>
      </c>
      <c r="T117" s="246">
        <f>S117*H117</f>
        <v>0</v>
      </c>
      <c r="AR117" s="25" t="s">
        <v>386</v>
      </c>
      <c r="AT117" s="25" t="s">
        <v>303</v>
      </c>
      <c r="AU117" s="25" t="s">
        <v>85</v>
      </c>
      <c r="AY117" s="25" t="s">
        <v>184</v>
      </c>
      <c r="BE117" s="247">
        <f>IF(N117="základní",J117,0)</f>
        <v>0</v>
      </c>
      <c r="BF117" s="247">
        <f>IF(N117="snížená",J117,0)</f>
        <v>0</v>
      </c>
      <c r="BG117" s="247">
        <f>IF(N117="zákl. přenesená",J117,0)</f>
        <v>0</v>
      </c>
      <c r="BH117" s="247">
        <f>IF(N117="sníž. přenesená",J117,0)</f>
        <v>0</v>
      </c>
      <c r="BI117" s="247">
        <f>IF(N117="nulová",J117,0)</f>
        <v>0</v>
      </c>
      <c r="BJ117" s="25" t="s">
        <v>83</v>
      </c>
      <c r="BK117" s="247">
        <f>ROUND(I117*H117,2)</f>
        <v>0</v>
      </c>
      <c r="BL117" s="25" t="s">
        <v>284</v>
      </c>
      <c r="BM117" s="25" t="s">
        <v>4419</v>
      </c>
    </row>
    <row r="118" s="1" customFormat="1" ht="16.5" customHeight="1">
      <c r="B118" s="47"/>
      <c r="C118" s="283" t="s">
        <v>308</v>
      </c>
      <c r="D118" s="283" t="s">
        <v>303</v>
      </c>
      <c r="E118" s="284" t="s">
        <v>4420</v>
      </c>
      <c r="F118" s="285" t="s">
        <v>4421</v>
      </c>
      <c r="G118" s="286" t="s">
        <v>189</v>
      </c>
      <c r="H118" s="287">
        <v>2</v>
      </c>
      <c r="I118" s="288"/>
      <c r="J118" s="289">
        <f>ROUND(I118*H118,2)</f>
        <v>0</v>
      </c>
      <c r="K118" s="285" t="s">
        <v>190</v>
      </c>
      <c r="L118" s="290"/>
      <c r="M118" s="291" t="s">
        <v>21</v>
      </c>
      <c r="N118" s="292" t="s">
        <v>47</v>
      </c>
      <c r="O118" s="48"/>
      <c r="P118" s="245">
        <f>O118*H118</f>
        <v>0</v>
      </c>
      <c r="Q118" s="245">
        <v>0.00010000000000000001</v>
      </c>
      <c r="R118" s="245">
        <f>Q118*H118</f>
        <v>0.00020000000000000001</v>
      </c>
      <c r="S118" s="245">
        <v>0</v>
      </c>
      <c r="T118" s="246">
        <f>S118*H118</f>
        <v>0</v>
      </c>
      <c r="AR118" s="25" t="s">
        <v>386</v>
      </c>
      <c r="AT118" s="25" t="s">
        <v>303</v>
      </c>
      <c r="AU118" s="25" t="s">
        <v>85</v>
      </c>
      <c r="AY118" s="25" t="s">
        <v>184</v>
      </c>
      <c r="BE118" s="247">
        <f>IF(N118="základní",J118,0)</f>
        <v>0</v>
      </c>
      <c r="BF118" s="247">
        <f>IF(N118="snížená",J118,0)</f>
        <v>0</v>
      </c>
      <c r="BG118" s="247">
        <f>IF(N118="zákl. přenesená",J118,0)</f>
        <v>0</v>
      </c>
      <c r="BH118" s="247">
        <f>IF(N118="sníž. přenesená",J118,0)</f>
        <v>0</v>
      </c>
      <c r="BI118" s="247">
        <f>IF(N118="nulová",J118,0)</f>
        <v>0</v>
      </c>
      <c r="BJ118" s="25" t="s">
        <v>83</v>
      </c>
      <c r="BK118" s="247">
        <f>ROUND(I118*H118,2)</f>
        <v>0</v>
      </c>
      <c r="BL118" s="25" t="s">
        <v>284</v>
      </c>
      <c r="BM118" s="25" t="s">
        <v>4422</v>
      </c>
    </row>
    <row r="119" s="1" customFormat="1" ht="16.5" customHeight="1">
      <c r="B119" s="47"/>
      <c r="C119" s="283" t="s">
        <v>9</v>
      </c>
      <c r="D119" s="283" t="s">
        <v>303</v>
      </c>
      <c r="E119" s="284" t="s">
        <v>4423</v>
      </c>
      <c r="F119" s="285" t="s">
        <v>4424</v>
      </c>
      <c r="G119" s="286" t="s">
        <v>189</v>
      </c>
      <c r="H119" s="287">
        <v>6</v>
      </c>
      <c r="I119" s="288"/>
      <c r="J119" s="289">
        <f>ROUND(I119*H119,2)</f>
        <v>0</v>
      </c>
      <c r="K119" s="285" t="s">
        <v>190</v>
      </c>
      <c r="L119" s="290"/>
      <c r="M119" s="291" t="s">
        <v>21</v>
      </c>
      <c r="N119" s="292" t="s">
        <v>47</v>
      </c>
      <c r="O119" s="48"/>
      <c r="P119" s="245">
        <f>O119*H119</f>
        <v>0</v>
      </c>
      <c r="Q119" s="245">
        <v>5.0000000000000002E-05</v>
      </c>
      <c r="R119" s="245">
        <f>Q119*H119</f>
        <v>0.00030000000000000003</v>
      </c>
      <c r="S119" s="245">
        <v>0</v>
      </c>
      <c r="T119" s="246">
        <f>S119*H119</f>
        <v>0</v>
      </c>
      <c r="AR119" s="25" t="s">
        <v>386</v>
      </c>
      <c r="AT119" s="25" t="s">
        <v>303</v>
      </c>
      <c r="AU119" s="25" t="s">
        <v>85</v>
      </c>
      <c r="AY119" s="25" t="s">
        <v>184</v>
      </c>
      <c r="BE119" s="247">
        <f>IF(N119="základní",J119,0)</f>
        <v>0</v>
      </c>
      <c r="BF119" s="247">
        <f>IF(N119="snížená",J119,0)</f>
        <v>0</v>
      </c>
      <c r="BG119" s="247">
        <f>IF(N119="zákl. přenesená",J119,0)</f>
        <v>0</v>
      </c>
      <c r="BH119" s="247">
        <f>IF(N119="sníž. přenesená",J119,0)</f>
        <v>0</v>
      </c>
      <c r="BI119" s="247">
        <f>IF(N119="nulová",J119,0)</f>
        <v>0</v>
      </c>
      <c r="BJ119" s="25" t="s">
        <v>83</v>
      </c>
      <c r="BK119" s="247">
        <f>ROUND(I119*H119,2)</f>
        <v>0</v>
      </c>
      <c r="BL119" s="25" t="s">
        <v>284</v>
      </c>
      <c r="BM119" s="25" t="s">
        <v>4425</v>
      </c>
    </row>
    <row r="120" s="1" customFormat="1" ht="16.5" customHeight="1">
      <c r="B120" s="47"/>
      <c r="C120" s="283" t="s">
        <v>322</v>
      </c>
      <c r="D120" s="283" t="s">
        <v>303</v>
      </c>
      <c r="E120" s="284" t="s">
        <v>4426</v>
      </c>
      <c r="F120" s="285" t="s">
        <v>4427</v>
      </c>
      <c r="G120" s="286" t="s">
        <v>189</v>
      </c>
      <c r="H120" s="287">
        <v>14</v>
      </c>
      <c r="I120" s="288"/>
      <c r="J120" s="289">
        <f>ROUND(I120*H120,2)</f>
        <v>0</v>
      </c>
      <c r="K120" s="285" t="s">
        <v>190</v>
      </c>
      <c r="L120" s="290"/>
      <c r="M120" s="291" t="s">
        <v>21</v>
      </c>
      <c r="N120" s="292" t="s">
        <v>47</v>
      </c>
      <c r="O120" s="48"/>
      <c r="P120" s="245">
        <f>O120*H120</f>
        <v>0</v>
      </c>
      <c r="Q120" s="245">
        <v>5.0000000000000002E-05</v>
      </c>
      <c r="R120" s="245">
        <f>Q120*H120</f>
        <v>0.00069999999999999999</v>
      </c>
      <c r="S120" s="245">
        <v>0</v>
      </c>
      <c r="T120" s="246">
        <f>S120*H120</f>
        <v>0</v>
      </c>
      <c r="AR120" s="25" t="s">
        <v>386</v>
      </c>
      <c r="AT120" s="25" t="s">
        <v>303</v>
      </c>
      <c r="AU120" s="25" t="s">
        <v>85</v>
      </c>
      <c r="AY120" s="25" t="s">
        <v>184</v>
      </c>
      <c r="BE120" s="247">
        <f>IF(N120="základní",J120,0)</f>
        <v>0</v>
      </c>
      <c r="BF120" s="247">
        <f>IF(N120="snížená",J120,0)</f>
        <v>0</v>
      </c>
      <c r="BG120" s="247">
        <f>IF(N120="zákl. přenesená",J120,0)</f>
        <v>0</v>
      </c>
      <c r="BH120" s="247">
        <f>IF(N120="sníž. přenesená",J120,0)</f>
        <v>0</v>
      </c>
      <c r="BI120" s="247">
        <f>IF(N120="nulová",J120,0)</f>
        <v>0</v>
      </c>
      <c r="BJ120" s="25" t="s">
        <v>83</v>
      </c>
      <c r="BK120" s="247">
        <f>ROUND(I120*H120,2)</f>
        <v>0</v>
      </c>
      <c r="BL120" s="25" t="s">
        <v>284</v>
      </c>
      <c r="BM120" s="25" t="s">
        <v>4428</v>
      </c>
    </row>
    <row r="121" s="1" customFormat="1" ht="16.5" customHeight="1">
      <c r="B121" s="47"/>
      <c r="C121" s="283" t="s">
        <v>329</v>
      </c>
      <c r="D121" s="283" t="s">
        <v>303</v>
      </c>
      <c r="E121" s="284" t="s">
        <v>4429</v>
      </c>
      <c r="F121" s="285" t="s">
        <v>4430</v>
      </c>
      <c r="G121" s="286" t="s">
        <v>189</v>
      </c>
      <c r="H121" s="287">
        <v>1</v>
      </c>
      <c r="I121" s="288"/>
      <c r="J121" s="289">
        <f>ROUND(I121*H121,2)</f>
        <v>0</v>
      </c>
      <c r="K121" s="285" t="s">
        <v>21</v>
      </c>
      <c r="L121" s="290"/>
      <c r="M121" s="291" t="s">
        <v>21</v>
      </c>
      <c r="N121" s="292" t="s">
        <v>47</v>
      </c>
      <c r="O121" s="48"/>
      <c r="P121" s="245">
        <f>O121*H121</f>
        <v>0</v>
      </c>
      <c r="Q121" s="245">
        <v>5.0000000000000002E-05</v>
      </c>
      <c r="R121" s="245">
        <f>Q121*H121</f>
        <v>5.0000000000000002E-05</v>
      </c>
      <c r="S121" s="245">
        <v>0</v>
      </c>
      <c r="T121" s="246">
        <f>S121*H121</f>
        <v>0</v>
      </c>
      <c r="AR121" s="25" t="s">
        <v>386</v>
      </c>
      <c r="AT121" s="25" t="s">
        <v>303</v>
      </c>
      <c r="AU121" s="25" t="s">
        <v>85</v>
      </c>
      <c r="AY121" s="25" t="s">
        <v>184</v>
      </c>
      <c r="BE121" s="247">
        <f>IF(N121="základní",J121,0)</f>
        <v>0</v>
      </c>
      <c r="BF121" s="247">
        <f>IF(N121="snížená",J121,0)</f>
        <v>0</v>
      </c>
      <c r="BG121" s="247">
        <f>IF(N121="zákl. přenesená",J121,0)</f>
        <v>0</v>
      </c>
      <c r="BH121" s="247">
        <f>IF(N121="sníž. přenesená",J121,0)</f>
        <v>0</v>
      </c>
      <c r="BI121" s="247">
        <f>IF(N121="nulová",J121,0)</f>
        <v>0</v>
      </c>
      <c r="BJ121" s="25" t="s">
        <v>83</v>
      </c>
      <c r="BK121" s="247">
        <f>ROUND(I121*H121,2)</f>
        <v>0</v>
      </c>
      <c r="BL121" s="25" t="s">
        <v>284</v>
      </c>
      <c r="BM121" s="25" t="s">
        <v>4431</v>
      </c>
    </row>
    <row r="122" s="1" customFormat="1" ht="25.5" customHeight="1">
      <c r="B122" s="47"/>
      <c r="C122" s="283" t="s">
        <v>339</v>
      </c>
      <c r="D122" s="283" t="s">
        <v>303</v>
      </c>
      <c r="E122" s="284" t="s">
        <v>4432</v>
      </c>
      <c r="F122" s="285" t="s">
        <v>4433</v>
      </c>
      <c r="G122" s="286" t="s">
        <v>189</v>
      </c>
      <c r="H122" s="287">
        <v>46</v>
      </c>
      <c r="I122" s="288"/>
      <c r="J122" s="289">
        <f>ROUND(I122*H122,2)</f>
        <v>0</v>
      </c>
      <c r="K122" s="285" t="s">
        <v>190</v>
      </c>
      <c r="L122" s="290"/>
      <c r="M122" s="291" t="s">
        <v>21</v>
      </c>
      <c r="N122" s="292" t="s">
        <v>47</v>
      </c>
      <c r="O122" s="48"/>
      <c r="P122" s="245">
        <f>O122*H122</f>
        <v>0</v>
      </c>
      <c r="Q122" s="245">
        <v>5.0000000000000002E-05</v>
      </c>
      <c r="R122" s="245">
        <f>Q122*H122</f>
        <v>0.0023</v>
      </c>
      <c r="S122" s="245">
        <v>0</v>
      </c>
      <c r="T122" s="246">
        <f>S122*H122</f>
        <v>0</v>
      </c>
      <c r="AR122" s="25" t="s">
        <v>386</v>
      </c>
      <c r="AT122" s="25" t="s">
        <v>303</v>
      </c>
      <c r="AU122" s="25" t="s">
        <v>85</v>
      </c>
      <c r="AY122" s="25" t="s">
        <v>184</v>
      </c>
      <c r="BE122" s="247">
        <f>IF(N122="základní",J122,0)</f>
        <v>0</v>
      </c>
      <c r="BF122" s="247">
        <f>IF(N122="snížená",J122,0)</f>
        <v>0</v>
      </c>
      <c r="BG122" s="247">
        <f>IF(N122="zákl. přenesená",J122,0)</f>
        <v>0</v>
      </c>
      <c r="BH122" s="247">
        <f>IF(N122="sníž. přenesená",J122,0)</f>
        <v>0</v>
      </c>
      <c r="BI122" s="247">
        <f>IF(N122="nulová",J122,0)</f>
        <v>0</v>
      </c>
      <c r="BJ122" s="25" t="s">
        <v>83</v>
      </c>
      <c r="BK122" s="247">
        <f>ROUND(I122*H122,2)</f>
        <v>0</v>
      </c>
      <c r="BL122" s="25" t="s">
        <v>284</v>
      </c>
      <c r="BM122" s="25" t="s">
        <v>4434</v>
      </c>
    </row>
    <row r="123" s="12" customFormat="1">
      <c r="B123" s="251"/>
      <c r="C123" s="252"/>
      <c r="D123" s="248" t="s">
        <v>195</v>
      </c>
      <c r="E123" s="253" t="s">
        <v>21</v>
      </c>
      <c r="F123" s="254" t="s">
        <v>4435</v>
      </c>
      <c r="G123" s="252"/>
      <c r="H123" s="255">
        <v>46</v>
      </c>
      <c r="I123" s="256"/>
      <c r="J123" s="252"/>
      <c r="K123" s="252"/>
      <c r="L123" s="257"/>
      <c r="M123" s="258"/>
      <c r="N123" s="259"/>
      <c r="O123" s="259"/>
      <c r="P123" s="259"/>
      <c r="Q123" s="259"/>
      <c r="R123" s="259"/>
      <c r="S123" s="259"/>
      <c r="T123" s="260"/>
      <c r="AT123" s="261" t="s">
        <v>195</v>
      </c>
      <c r="AU123" s="261" t="s">
        <v>85</v>
      </c>
      <c r="AV123" s="12" t="s">
        <v>85</v>
      </c>
      <c r="AW123" s="12" t="s">
        <v>39</v>
      </c>
      <c r="AX123" s="12" t="s">
        <v>83</v>
      </c>
      <c r="AY123" s="261" t="s">
        <v>184</v>
      </c>
    </row>
    <row r="124" s="1" customFormat="1" ht="16.5" customHeight="1">
      <c r="B124" s="47"/>
      <c r="C124" s="283" t="s">
        <v>345</v>
      </c>
      <c r="D124" s="283" t="s">
        <v>303</v>
      </c>
      <c r="E124" s="284" t="s">
        <v>4436</v>
      </c>
      <c r="F124" s="285" t="s">
        <v>4437</v>
      </c>
      <c r="G124" s="286" t="s">
        <v>189</v>
      </c>
      <c r="H124" s="287">
        <v>6</v>
      </c>
      <c r="I124" s="288"/>
      <c r="J124" s="289">
        <f>ROUND(I124*H124,2)</f>
        <v>0</v>
      </c>
      <c r="K124" s="285" t="s">
        <v>21</v>
      </c>
      <c r="L124" s="290"/>
      <c r="M124" s="291" t="s">
        <v>21</v>
      </c>
      <c r="N124" s="292" t="s">
        <v>47</v>
      </c>
      <c r="O124" s="48"/>
      <c r="P124" s="245">
        <f>O124*H124</f>
        <v>0</v>
      </c>
      <c r="Q124" s="245">
        <v>5.0000000000000002E-05</v>
      </c>
      <c r="R124" s="245">
        <f>Q124*H124</f>
        <v>0.00030000000000000003</v>
      </c>
      <c r="S124" s="245">
        <v>0</v>
      </c>
      <c r="T124" s="246">
        <f>S124*H124</f>
        <v>0</v>
      </c>
      <c r="AR124" s="25" t="s">
        <v>386</v>
      </c>
      <c r="AT124" s="25" t="s">
        <v>303</v>
      </c>
      <c r="AU124" s="25" t="s">
        <v>85</v>
      </c>
      <c r="AY124" s="25" t="s">
        <v>184</v>
      </c>
      <c r="BE124" s="247">
        <f>IF(N124="základní",J124,0)</f>
        <v>0</v>
      </c>
      <c r="BF124" s="247">
        <f>IF(N124="snížená",J124,0)</f>
        <v>0</v>
      </c>
      <c r="BG124" s="247">
        <f>IF(N124="zákl. přenesená",J124,0)</f>
        <v>0</v>
      </c>
      <c r="BH124" s="247">
        <f>IF(N124="sníž. přenesená",J124,0)</f>
        <v>0</v>
      </c>
      <c r="BI124" s="247">
        <f>IF(N124="nulová",J124,0)</f>
        <v>0</v>
      </c>
      <c r="BJ124" s="25" t="s">
        <v>83</v>
      </c>
      <c r="BK124" s="247">
        <f>ROUND(I124*H124,2)</f>
        <v>0</v>
      </c>
      <c r="BL124" s="25" t="s">
        <v>284</v>
      </c>
      <c r="BM124" s="25" t="s">
        <v>4438</v>
      </c>
    </row>
    <row r="125" s="1" customFormat="1" ht="16.5" customHeight="1">
      <c r="B125" s="47"/>
      <c r="C125" s="283" t="s">
        <v>351</v>
      </c>
      <c r="D125" s="283" t="s">
        <v>303</v>
      </c>
      <c r="E125" s="284" t="s">
        <v>4439</v>
      </c>
      <c r="F125" s="285" t="s">
        <v>4440</v>
      </c>
      <c r="G125" s="286" t="s">
        <v>189</v>
      </c>
      <c r="H125" s="287">
        <v>2</v>
      </c>
      <c r="I125" s="288"/>
      <c r="J125" s="289">
        <f>ROUND(I125*H125,2)</f>
        <v>0</v>
      </c>
      <c r="K125" s="285" t="s">
        <v>190</v>
      </c>
      <c r="L125" s="290"/>
      <c r="M125" s="291" t="s">
        <v>21</v>
      </c>
      <c r="N125" s="292" t="s">
        <v>47</v>
      </c>
      <c r="O125" s="48"/>
      <c r="P125" s="245">
        <f>O125*H125</f>
        <v>0</v>
      </c>
      <c r="Q125" s="245">
        <v>2.0000000000000002E-05</v>
      </c>
      <c r="R125" s="245">
        <f>Q125*H125</f>
        <v>4.0000000000000003E-05</v>
      </c>
      <c r="S125" s="245">
        <v>0</v>
      </c>
      <c r="T125" s="246">
        <f>S125*H125</f>
        <v>0</v>
      </c>
      <c r="AR125" s="25" t="s">
        <v>386</v>
      </c>
      <c r="AT125" s="25" t="s">
        <v>303</v>
      </c>
      <c r="AU125" s="25" t="s">
        <v>85</v>
      </c>
      <c r="AY125" s="25" t="s">
        <v>184</v>
      </c>
      <c r="BE125" s="247">
        <f>IF(N125="základní",J125,0)</f>
        <v>0</v>
      </c>
      <c r="BF125" s="247">
        <f>IF(N125="snížená",J125,0)</f>
        <v>0</v>
      </c>
      <c r="BG125" s="247">
        <f>IF(N125="zákl. přenesená",J125,0)</f>
        <v>0</v>
      </c>
      <c r="BH125" s="247">
        <f>IF(N125="sníž. přenesená",J125,0)</f>
        <v>0</v>
      </c>
      <c r="BI125" s="247">
        <f>IF(N125="nulová",J125,0)</f>
        <v>0</v>
      </c>
      <c r="BJ125" s="25" t="s">
        <v>83</v>
      </c>
      <c r="BK125" s="247">
        <f>ROUND(I125*H125,2)</f>
        <v>0</v>
      </c>
      <c r="BL125" s="25" t="s">
        <v>284</v>
      </c>
      <c r="BM125" s="25" t="s">
        <v>4441</v>
      </c>
    </row>
    <row r="126" s="1" customFormat="1" ht="16.5" customHeight="1">
      <c r="B126" s="47"/>
      <c r="C126" s="283" t="s">
        <v>356</v>
      </c>
      <c r="D126" s="283" t="s">
        <v>303</v>
      </c>
      <c r="E126" s="284" t="s">
        <v>4442</v>
      </c>
      <c r="F126" s="285" t="s">
        <v>4443</v>
      </c>
      <c r="G126" s="286" t="s">
        <v>189</v>
      </c>
      <c r="H126" s="287">
        <v>112</v>
      </c>
      <c r="I126" s="288"/>
      <c r="J126" s="289">
        <f>ROUND(I126*H126,2)</f>
        <v>0</v>
      </c>
      <c r="K126" s="285" t="s">
        <v>190</v>
      </c>
      <c r="L126" s="290"/>
      <c r="M126" s="291" t="s">
        <v>21</v>
      </c>
      <c r="N126" s="292" t="s">
        <v>47</v>
      </c>
      <c r="O126" s="48"/>
      <c r="P126" s="245">
        <f>O126*H126</f>
        <v>0</v>
      </c>
      <c r="Q126" s="245">
        <v>6.0000000000000002E-05</v>
      </c>
      <c r="R126" s="245">
        <f>Q126*H126</f>
        <v>0.0067200000000000003</v>
      </c>
      <c r="S126" s="245">
        <v>0</v>
      </c>
      <c r="T126" s="246">
        <f>S126*H126</f>
        <v>0</v>
      </c>
      <c r="AR126" s="25" t="s">
        <v>386</v>
      </c>
      <c r="AT126" s="25" t="s">
        <v>303</v>
      </c>
      <c r="AU126" s="25" t="s">
        <v>85</v>
      </c>
      <c r="AY126" s="25" t="s">
        <v>184</v>
      </c>
      <c r="BE126" s="247">
        <f>IF(N126="základní",J126,0)</f>
        <v>0</v>
      </c>
      <c r="BF126" s="247">
        <f>IF(N126="snížená",J126,0)</f>
        <v>0</v>
      </c>
      <c r="BG126" s="247">
        <f>IF(N126="zákl. přenesená",J126,0)</f>
        <v>0</v>
      </c>
      <c r="BH126" s="247">
        <f>IF(N126="sníž. přenesená",J126,0)</f>
        <v>0</v>
      </c>
      <c r="BI126" s="247">
        <f>IF(N126="nulová",J126,0)</f>
        <v>0</v>
      </c>
      <c r="BJ126" s="25" t="s">
        <v>83</v>
      </c>
      <c r="BK126" s="247">
        <f>ROUND(I126*H126,2)</f>
        <v>0</v>
      </c>
      <c r="BL126" s="25" t="s">
        <v>284</v>
      </c>
      <c r="BM126" s="25" t="s">
        <v>4444</v>
      </c>
    </row>
    <row r="127" s="1" customFormat="1" ht="16.5" customHeight="1">
      <c r="B127" s="47"/>
      <c r="C127" s="283" t="s">
        <v>362</v>
      </c>
      <c r="D127" s="283" t="s">
        <v>303</v>
      </c>
      <c r="E127" s="284" t="s">
        <v>4445</v>
      </c>
      <c r="F127" s="285" t="s">
        <v>4446</v>
      </c>
      <c r="G127" s="286" t="s">
        <v>189</v>
      </c>
      <c r="H127" s="287">
        <v>112</v>
      </c>
      <c r="I127" s="288"/>
      <c r="J127" s="289">
        <f>ROUND(I127*H127,2)</f>
        <v>0</v>
      </c>
      <c r="K127" s="285" t="s">
        <v>190</v>
      </c>
      <c r="L127" s="290"/>
      <c r="M127" s="291" t="s">
        <v>21</v>
      </c>
      <c r="N127" s="292" t="s">
        <v>47</v>
      </c>
      <c r="O127" s="48"/>
      <c r="P127" s="245">
        <f>O127*H127</f>
        <v>0</v>
      </c>
      <c r="Q127" s="245">
        <v>1.0000000000000001E-05</v>
      </c>
      <c r="R127" s="245">
        <f>Q127*H127</f>
        <v>0.0011200000000000001</v>
      </c>
      <c r="S127" s="245">
        <v>0</v>
      </c>
      <c r="T127" s="246">
        <f>S127*H127</f>
        <v>0</v>
      </c>
      <c r="AR127" s="25" t="s">
        <v>386</v>
      </c>
      <c r="AT127" s="25" t="s">
        <v>303</v>
      </c>
      <c r="AU127" s="25" t="s">
        <v>85</v>
      </c>
      <c r="AY127" s="25" t="s">
        <v>184</v>
      </c>
      <c r="BE127" s="247">
        <f>IF(N127="základní",J127,0)</f>
        <v>0</v>
      </c>
      <c r="BF127" s="247">
        <f>IF(N127="snížená",J127,0)</f>
        <v>0</v>
      </c>
      <c r="BG127" s="247">
        <f>IF(N127="zákl. přenesená",J127,0)</f>
        <v>0</v>
      </c>
      <c r="BH127" s="247">
        <f>IF(N127="sníž. přenesená",J127,0)</f>
        <v>0</v>
      </c>
      <c r="BI127" s="247">
        <f>IF(N127="nulová",J127,0)</f>
        <v>0</v>
      </c>
      <c r="BJ127" s="25" t="s">
        <v>83</v>
      </c>
      <c r="BK127" s="247">
        <f>ROUND(I127*H127,2)</f>
        <v>0</v>
      </c>
      <c r="BL127" s="25" t="s">
        <v>284</v>
      </c>
      <c r="BM127" s="25" t="s">
        <v>4447</v>
      </c>
    </row>
    <row r="128" s="1" customFormat="1" ht="16.5" customHeight="1">
      <c r="B128" s="47"/>
      <c r="C128" s="283" t="s">
        <v>367</v>
      </c>
      <c r="D128" s="283" t="s">
        <v>303</v>
      </c>
      <c r="E128" s="284" t="s">
        <v>4448</v>
      </c>
      <c r="F128" s="285" t="s">
        <v>4449</v>
      </c>
      <c r="G128" s="286" t="s">
        <v>3870</v>
      </c>
      <c r="H128" s="287">
        <v>20</v>
      </c>
      <c r="I128" s="288"/>
      <c r="J128" s="289">
        <f>ROUND(I128*H128,2)</f>
        <v>0</v>
      </c>
      <c r="K128" s="285" t="s">
        <v>21</v>
      </c>
      <c r="L128" s="290"/>
      <c r="M128" s="291" t="s">
        <v>21</v>
      </c>
      <c r="N128" s="292" t="s">
        <v>47</v>
      </c>
      <c r="O128" s="48"/>
      <c r="P128" s="245">
        <f>O128*H128</f>
        <v>0</v>
      </c>
      <c r="Q128" s="245">
        <v>0</v>
      </c>
      <c r="R128" s="245">
        <f>Q128*H128</f>
        <v>0</v>
      </c>
      <c r="S128" s="245">
        <v>0</v>
      </c>
      <c r="T128" s="246">
        <f>S128*H128</f>
        <v>0</v>
      </c>
      <c r="AR128" s="25" t="s">
        <v>386</v>
      </c>
      <c r="AT128" s="25" t="s">
        <v>303</v>
      </c>
      <c r="AU128" s="25" t="s">
        <v>85</v>
      </c>
      <c r="AY128" s="25" t="s">
        <v>184</v>
      </c>
      <c r="BE128" s="247">
        <f>IF(N128="základní",J128,0)</f>
        <v>0</v>
      </c>
      <c r="BF128" s="247">
        <f>IF(N128="snížená",J128,0)</f>
        <v>0</v>
      </c>
      <c r="BG128" s="247">
        <f>IF(N128="zákl. přenesená",J128,0)</f>
        <v>0</v>
      </c>
      <c r="BH128" s="247">
        <f>IF(N128="sníž. přenesená",J128,0)</f>
        <v>0</v>
      </c>
      <c r="BI128" s="247">
        <f>IF(N128="nulová",J128,0)</f>
        <v>0</v>
      </c>
      <c r="BJ128" s="25" t="s">
        <v>83</v>
      </c>
      <c r="BK128" s="247">
        <f>ROUND(I128*H128,2)</f>
        <v>0</v>
      </c>
      <c r="BL128" s="25" t="s">
        <v>284</v>
      </c>
      <c r="BM128" s="25" t="s">
        <v>4450</v>
      </c>
    </row>
    <row r="129" s="1" customFormat="1" ht="16.5" customHeight="1">
      <c r="B129" s="47"/>
      <c r="C129" s="283" t="s">
        <v>374</v>
      </c>
      <c r="D129" s="283" t="s">
        <v>303</v>
      </c>
      <c r="E129" s="284" t="s">
        <v>4451</v>
      </c>
      <c r="F129" s="285" t="s">
        <v>4452</v>
      </c>
      <c r="G129" s="286" t="s">
        <v>189</v>
      </c>
      <c r="H129" s="287">
        <v>114</v>
      </c>
      <c r="I129" s="288"/>
      <c r="J129" s="289">
        <f>ROUND(I129*H129,2)</f>
        <v>0</v>
      </c>
      <c r="K129" s="285" t="s">
        <v>190</v>
      </c>
      <c r="L129" s="290"/>
      <c r="M129" s="291" t="s">
        <v>21</v>
      </c>
      <c r="N129" s="292" t="s">
        <v>47</v>
      </c>
      <c r="O129" s="48"/>
      <c r="P129" s="245">
        <f>O129*H129</f>
        <v>0</v>
      </c>
      <c r="Q129" s="245">
        <v>5.0000000000000002E-05</v>
      </c>
      <c r="R129" s="245">
        <f>Q129*H129</f>
        <v>0.0057000000000000002</v>
      </c>
      <c r="S129" s="245">
        <v>0</v>
      </c>
      <c r="T129" s="246">
        <f>S129*H129</f>
        <v>0</v>
      </c>
      <c r="AR129" s="25" t="s">
        <v>386</v>
      </c>
      <c r="AT129" s="25" t="s">
        <v>303</v>
      </c>
      <c r="AU129" s="25" t="s">
        <v>85</v>
      </c>
      <c r="AY129" s="25" t="s">
        <v>184</v>
      </c>
      <c r="BE129" s="247">
        <f>IF(N129="základní",J129,0)</f>
        <v>0</v>
      </c>
      <c r="BF129" s="247">
        <f>IF(N129="snížená",J129,0)</f>
        <v>0</v>
      </c>
      <c r="BG129" s="247">
        <f>IF(N129="zákl. přenesená",J129,0)</f>
        <v>0</v>
      </c>
      <c r="BH129" s="247">
        <f>IF(N129="sníž. přenesená",J129,0)</f>
        <v>0</v>
      </c>
      <c r="BI129" s="247">
        <f>IF(N129="nulová",J129,0)</f>
        <v>0</v>
      </c>
      <c r="BJ129" s="25" t="s">
        <v>83</v>
      </c>
      <c r="BK129" s="247">
        <f>ROUND(I129*H129,2)</f>
        <v>0</v>
      </c>
      <c r="BL129" s="25" t="s">
        <v>284</v>
      </c>
      <c r="BM129" s="25" t="s">
        <v>4453</v>
      </c>
    </row>
    <row r="130" s="1" customFormat="1" ht="16.5" customHeight="1">
      <c r="B130" s="47"/>
      <c r="C130" s="283" t="s">
        <v>381</v>
      </c>
      <c r="D130" s="283" t="s">
        <v>303</v>
      </c>
      <c r="E130" s="284" t="s">
        <v>4454</v>
      </c>
      <c r="F130" s="285" t="s">
        <v>4455</v>
      </c>
      <c r="G130" s="286" t="s">
        <v>189</v>
      </c>
      <c r="H130" s="287">
        <v>32</v>
      </c>
      <c r="I130" s="288"/>
      <c r="J130" s="289">
        <f>ROUND(I130*H130,2)</f>
        <v>0</v>
      </c>
      <c r="K130" s="285" t="s">
        <v>190</v>
      </c>
      <c r="L130" s="290"/>
      <c r="M130" s="291" t="s">
        <v>21</v>
      </c>
      <c r="N130" s="292" t="s">
        <v>47</v>
      </c>
      <c r="O130" s="48"/>
      <c r="P130" s="245">
        <f>O130*H130</f>
        <v>0</v>
      </c>
      <c r="Q130" s="245">
        <v>0</v>
      </c>
      <c r="R130" s="245">
        <f>Q130*H130</f>
        <v>0</v>
      </c>
      <c r="S130" s="245">
        <v>0</v>
      </c>
      <c r="T130" s="246">
        <f>S130*H130</f>
        <v>0</v>
      </c>
      <c r="AR130" s="25" t="s">
        <v>386</v>
      </c>
      <c r="AT130" s="25" t="s">
        <v>303</v>
      </c>
      <c r="AU130" s="25" t="s">
        <v>85</v>
      </c>
      <c r="AY130" s="25" t="s">
        <v>184</v>
      </c>
      <c r="BE130" s="247">
        <f>IF(N130="základní",J130,0)</f>
        <v>0</v>
      </c>
      <c r="BF130" s="247">
        <f>IF(N130="snížená",J130,0)</f>
        <v>0</v>
      </c>
      <c r="BG130" s="247">
        <f>IF(N130="zákl. přenesená",J130,0)</f>
        <v>0</v>
      </c>
      <c r="BH130" s="247">
        <f>IF(N130="sníž. přenesená",J130,0)</f>
        <v>0</v>
      </c>
      <c r="BI130" s="247">
        <f>IF(N130="nulová",J130,0)</f>
        <v>0</v>
      </c>
      <c r="BJ130" s="25" t="s">
        <v>83</v>
      </c>
      <c r="BK130" s="247">
        <f>ROUND(I130*H130,2)</f>
        <v>0</v>
      </c>
      <c r="BL130" s="25" t="s">
        <v>284</v>
      </c>
      <c r="BM130" s="25" t="s">
        <v>4456</v>
      </c>
    </row>
    <row r="131" s="1" customFormat="1" ht="16.5" customHeight="1">
      <c r="B131" s="47"/>
      <c r="C131" s="283" t="s">
        <v>386</v>
      </c>
      <c r="D131" s="283" t="s">
        <v>303</v>
      </c>
      <c r="E131" s="284" t="s">
        <v>4457</v>
      </c>
      <c r="F131" s="285" t="s">
        <v>4458</v>
      </c>
      <c r="G131" s="286" t="s">
        <v>189</v>
      </c>
      <c r="H131" s="287">
        <v>6</v>
      </c>
      <c r="I131" s="288"/>
      <c r="J131" s="289">
        <f>ROUND(I131*H131,2)</f>
        <v>0</v>
      </c>
      <c r="K131" s="285" t="s">
        <v>190</v>
      </c>
      <c r="L131" s="290"/>
      <c r="M131" s="291" t="s">
        <v>21</v>
      </c>
      <c r="N131" s="292" t="s">
        <v>47</v>
      </c>
      <c r="O131" s="48"/>
      <c r="P131" s="245">
        <f>O131*H131</f>
        <v>0</v>
      </c>
      <c r="Q131" s="245">
        <v>0</v>
      </c>
      <c r="R131" s="245">
        <f>Q131*H131</f>
        <v>0</v>
      </c>
      <c r="S131" s="245">
        <v>0</v>
      </c>
      <c r="T131" s="246">
        <f>S131*H131</f>
        <v>0</v>
      </c>
      <c r="AR131" s="25" t="s">
        <v>386</v>
      </c>
      <c r="AT131" s="25" t="s">
        <v>303</v>
      </c>
      <c r="AU131" s="25" t="s">
        <v>85</v>
      </c>
      <c r="AY131" s="25" t="s">
        <v>184</v>
      </c>
      <c r="BE131" s="247">
        <f>IF(N131="základní",J131,0)</f>
        <v>0</v>
      </c>
      <c r="BF131" s="247">
        <f>IF(N131="snížená",J131,0)</f>
        <v>0</v>
      </c>
      <c r="BG131" s="247">
        <f>IF(N131="zákl. přenesená",J131,0)</f>
        <v>0</v>
      </c>
      <c r="BH131" s="247">
        <f>IF(N131="sníž. přenesená",J131,0)</f>
        <v>0</v>
      </c>
      <c r="BI131" s="247">
        <f>IF(N131="nulová",J131,0)</f>
        <v>0</v>
      </c>
      <c r="BJ131" s="25" t="s">
        <v>83</v>
      </c>
      <c r="BK131" s="247">
        <f>ROUND(I131*H131,2)</f>
        <v>0</v>
      </c>
      <c r="BL131" s="25" t="s">
        <v>284</v>
      </c>
      <c r="BM131" s="25" t="s">
        <v>4459</v>
      </c>
    </row>
    <row r="132" s="1" customFormat="1" ht="16.5" customHeight="1">
      <c r="B132" s="47"/>
      <c r="C132" s="283" t="s">
        <v>391</v>
      </c>
      <c r="D132" s="283" t="s">
        <v>303</v>
      </c>
      <c r="E132" s="284" t="s">
        <v>4460</v>
      </c>
      <c r="F132" s="285" t="s">
        <v>4461</v>
      </c>
      <c r="G132" s="286" t="s">
        <v>3870</v>
      </c>
      <c r="H132" s="287">
        <v>3</v>
      </c>
      <c r="I132" s="288"/>
      <c r="J132" s="289">
        <f>ROUND(I132*H132,2)</f>
        <v>0</v>
      </c>
      <c r="K132" s="285" t="s">
        <v>21</v>
      </c>
      <c r="L132" s="290"/>
      <c r="M132" s="291" t="s">
        <v>21</v>
      </c>
      <c r="N132" s="292" t="s">
        <v>47</v>
      </c>
      <c r="O132" s="48"/>
      <c r="P132" s="245">
        <f>O132*H132</f>
        <v>0</v>
      </c>
      <c r="Q132" s="245">
        <v>0</v>
      </c>
      <c r="R132" s="245">
        <f>Q132*H132</f>
        <v>0</v>
      </c>
      <c r="S132" s="245">
        <v>0</v>
      </c>
      <c r="T132" s="246">
        <f>S132*H132</f>
        <v>0</v>
      </c>
      <c r="AR132" s="25" t="s">
        <v>386</v>
      </c>
      <c r="AT132" s="25" t="s">
        <v>303</v>
      </c>
      <c r="AU132" s="25" t="s">
        <v>85</v>
      </c>
      <c r="AY132" s="25" t="s">
        <v>184</v>
      </c>
      <c r="BE132" s="247">
        <f>IF(N132="základní",J132,0)</f>
        <v>0</v>
      </c>
      <c r="BF132" s="247">
        <f>IF(N132="snížená",J132,0)</f>
        <v>0</v>
      </c>
      <c r="BG132" s="247">
        <f>IF(N132="zákl. přenesená",J132,0)</f>
        <v>0</v>
      </c>
      <c r="BH132" s="247">
        <f>IF(N132="sníž. přenesená",J132,0)</f>
        <v>0</v>
      </c>
      <c r="BI132" s="247">
        <f>IF(N132="nulová",J132,0)</f>
        <v>0</v>
      </c>
      <c r="BJ132" s="25" t="s">
        <v>83</v>
      </c>
      <c r="BK132" s="247">
        <f>ROUND(I132*H132,2)</f>
        <v>0</v>
      </c>
      <c r="BL132" s="25" t="s">
        <v>284</v>
      </c>
      <c r="BM132" s="25" t="s">
        <v>4462</v>
      </c>
    </row>
    <row r="133" s="1" customFormat="1" ht="16.5" customHeight="1">
      <c r="B133" s="47"/>
      <c r="C133" s="283" t="s">
        <v>397</v>
      </c>
      <c r="D133" s="283" t="s">
        <v>303</v>
      </c>
      <c r="E133" s="284" t="s">
        <v>4463</v>
      </c>
      <c r="F133" s="285" t="s">
        <v>4464</v>
      </c>
      <c r="G133" s="286" t="s">
        <v>3870</v>
      </c>
      <c r="H133" s="287">
        <v>2</v>
      </c>
      <c r="I133" s="288"/>
      <c r="J133" s="289">
        <f>ROUND(I133*H133,2)</f>
        <v>0</v>
      </c>
      <c r="K133" s="285" t="s">
        <v>21</v>
      </c>
      <c r="L133" s="290"/>
      <c r="M133" s="291" t="s">
        <v>21</v>
      </c>
      <c r="N133" s="292" t="s">
        <v>47</v>
      </c>
      <c r="O133" s="48"/>
      <c r="P133" s="245">
        <f>O133*H133</f>
        <v>0</v>
      </c>
      <c r="Q133" s="245">
        <v>0</v>
      </c>
      <c r="R133" s="245">
        <f>Q133*H133</f>
        <v>0</v>
      </c>
      <c r="S133" s="245">
        <v>0</v>
      </c>
      <c r="T133" s="246">
        <f>S133*H133</f>
        <v>0</v>
      </c>
      <c r="AR133" s="25" t="s">
        <v>386</v>
      </c>
      <c r="AT133" s="25" t="s">
        <v>303</v>
      </c>
      <c r="AU133" s="25" t="s">
        <v>85</v>
      </c>
      <c r="AY133" s="25" t="s">
        <v>184</v>
      </c>
      <c r="BE133" s="247">
        <f>IF(N133="základní",J133,0)</f>
        <v>0</v>
      </c>
      <c r="BF133" s="247">
        <f>IF(N133="snížená",J133,0)</f>
        <v>0</v>
      </c>
      <c r="BG133" s="247">
        <f>IF(N133="zákl. přenesená",J133,0)</f>
        <v>0</v>
      </c>
      <c r="BH133" s="247">
        <f>IF(N133="sníž. přenesená",J133,0)</f>
        <v>0</v>
      </c>
      <c r="BI133" s="247">
        <f>IF(N133="nulová",J133,0)</f>
        <v>0</v>
      </c>
      <c r="BJ133" s="25" t="s">
        <v>83</v>
      </c>
      <c r="BK133" s="247">
        <f>ROUND(I133*H133,2)</f>
        <v>0</v>
      </c>
      <c r="BL133" s="25" t="s">
        <v>284</v>
      </c>
      <c r="BM133" s="25" t="s">
        <v>4465</v>
      </c>
    </row>
    <row r="134" s="1" customFormat="1" ht="16.5" customHeight="1">
      <c r="B134" s="47"/>
      <c r="C134" s="283" t="s">
        <v>404</v>
      </c>
      <c r="D134" s="283" t="s">
        <v>303</v>
      </c>
      <c r="E134" s="284" t="s">
        <v>4466</v>
      </c>
      <c r="F134" s="285" t="s">
        <v>4467</v>
      </c>
      <c r="G134" s="286" t="s">
        <v>3870</v>
      </c>
      <c r="H134" s="287">
        <v>1</v>
      </c>
      <c r="I134" s="288"/>
      <c r="J134" s="289">
        <f>ROUND(I134*H134,2)</f>
        <v>0</v>
      </c>
      <c r="K134" s="285" t="s">
        <v>21</v>
      </c>
      <c r="L134" s="290"/>
      <c r="M134" s="291" t="s">
        <v>21</v>
      </c>
      <c r="N134" s="292" t="s">
        <v>47</v>
      </c>
      <c r="O134" s="48"/>
      <c r="P134" s="245">
        <f>O134*H134</f>
        <v>0</v>
      </c>
      <c r="Q134" s="245">
        <v>0</v>
      </c>
      <c r="R134" s="245">
        <f>Q134*H134</f>
        <v>0</v>
      </c>
      <c r="S134" s="245">
        <v>0</v>
      </c>
      <c r="T134" s="246">
        <f>S134*H134</f>
        <v>0</v>
      </c>
      <c r="AR134" s="25" t="s">
        <v>386</v>
      </c>
      <c r="AT134" s="25" t="s">
        <v>303</v>
      </c>
      <c r="AU134" s="25" t="s">
        <v>85</v>
      </c>
      <c r="AY134" s="25" t="s">
        <v>184</v>
      </c>
      <c r="BE134" s="247">
        <f>IF(N134="základní",J134,0)</f>
        <v>0</v>
      </c>
      <c r="BF134" s="247">
        <f>IF(N134="snížená",J134,0)</f>
        <v>0</v>
      </c>
      <c r="BG134" s="247">
        <f>IF(N134="zákl. přenesená",J134,0)</f>
        <v>0</v>
      </c>
      <c r="BH134" s="247">
        <f>IF(N134="sníž. přenesená",J134,0)</f>
        <v>0</v>
      </c>
      <c r="BI134" s="247">
        <f>IF(N134="nulová",J134,0)</f>
        <v>0</v>
      </c>
      <c r="BJ134" s="25" t="s">
        <v>83</v>
      </c>
      <c r="BK134" s="247">
        <f>ROUND(I134*H134,2)</f>
        <v>0</v>
      </c>
      <c r="BL134" s="25" t="s">
        <v>284</v>
      </c>
      <c r="BM134" s="25" t="s">
        <v>4468</v>
      </c>
    </row>
    <row r="135" s="1" customFormat="1" ht="25.5" customHeight="1">
      <c r="B135" s="47"/>
      <c r="C135" s="283" t="s">
        <v>414</v>
      </c>
      <c r="D135" s="283" t="s">
        <v>303</v>
      </c>
      <c r="E135" s="284" t="s">
        <v>4469</v>
      </c>
      <c r="F135" s="285" t="s">
        <v>4470</v>
      </c>
      <c r="G135" s="286" t="s">
        <v>3870</v>
      </c>
      <c r="H135" s="287">
        <v>9</v>
      </c>
      <c r="I135" s="288"/>
      <c r="J135" s="289">
        <f>ROUND(I135*H135,2)</f>
        <v>0</v>
      </c>
      <c r="K135" s="285" t="s">
        <v>21</v>
      </c>
      <c r="L135" s="290"/>
      <c r="M135" s="291" t="s">
        <v>21</v>
      </c>
      <c r="N135" s="292" t="s">
        <v>47</v>
      </c>
      <c r="O135" s="48"/>
      <c r="P135" s="245">
        <f>O135*H135</f>
        <v>0</v>
      </c>
      <c r="Q135" s="245">
        <v>0</v>
      </c>
      <c r="R135" s="245">
        <f>Q135*H135</f>
        <v>0</v>
      </c>
      <c r="S135" s="245">
        <v>0</v>
      </c>
      <c r="T135" s="246">
        <f>S135*H135</f>
        <v>0</v>
      </c>
      <c r="AR135" s="25" t="s">
        <v>386</v>
      </c>
      <c r="AT135" s="25" t="s">
        <v>303</v>
      </c>
      <c r="AU135" s="25" t="s">
        <v>85</v>
      </c>
      <c r="AY135" s="25" t="s">
        <v>184</v>
      </c>
      <c r="BE135" s="247">
        <f>IF(N135="základní",J135,0)</f>
        <v>0</v>
      </c>
      <c r="BF135" s="247">
        <f>IF(N135="snížená",J135,0)</f>
        <v>0</v>
      </c>
      <c r="BG135" s="247">
        <f>IF(N135="zákl. přenesená",J135,0)</f>
        <v>0</v>
      </c>
      <c r="BH135" s="247">
        <f>IF(N135="sníž. přenesená",J135,0)</f>
        <v>0</v>
      </c>
      <c r="BI135" s="247">
        <f>IF(N135="nulová",J135,0)</f>
        <v>0</v>
      </c>
      <c r="BJ135" s="25" t="s">
        <v>83</v>
      </c>
      <c r="BK135" s="247">
        <f>ROUND(I135*H135,2)</f>
        <v>0</v>
      </c>
      <c r="BL135" s="25" t="s">
        <v>284</v>
      </c>
      <c r="BM135" s="25" t="s">
        <v>4471</v>
      </c>
    </row>
    <row r="136" s="1" customFormat="1" ht="25.5" customHeight="1">
      <c r="B136" s="47"/>
      <c r="C136" s="283" t="s">
        <v>421</v>
      </c>
      <c r="D136" s="283" t="s">
        <v>303</v>
      </c>
      <c r="E136" s="284" t="s">
        <v>4472</v>
      </c>
      <c r="F136" s="285" t="s">
        <v>4473</v>
      </c>
      <c r="G136" s="286" t="s">
        <v>3870</v>
      </c>
      <c r="H136" s="287">
        <v>1</v>
      </c>
      <c r="I136" s="288"/>
      <c r="J136" s="289">
        <f>ROUND(I136*H136,2)</f>
        <v>0</v>
      </c>
      <c r="K136" s="285" t="s">
        <v>21</v>
      </c>
      <c r="L136" s="290"/>
      <c r="M136" s="291" t="s">
        <v>21</v>
      </c>
      <c r="N136" s="292" t="s">
        <v>47</v>
      </c>
      <c r="O136" s="48"/>
      <c r="P136" s="245">
        <f>O136*H136</f>
        <v>0</v>
      </c>
      <c r="Q136" s="245">
        <v>0</v>
      </c>
      <c r="R136" s="245">
        <f>Q136*H136</f>
        <v>0</v>
      </c>
      <c r="S136" s="245">
        <v>0</v>
      </c>
      <c r="T136" s="246">
        <f>S136*H136</f>
        <v>0</v>
      </c>
      <c r="AR136" s="25" t="s">
        <v>386</v>
      </c>
      <c r="AT136" s="25" t="s">
        <v>303</v>
      </c>
      <c r="AU136" s="25" t="s">
        <v>85</v>
      </c>
      <c r="AY136" s="25" t="s">
        <v>184</v>
      </c>
      <c r="BE136" s="247">
        <f>IF(N136="základní",J136,0)</f>
        <v>0</v>
      </c>
      <c r="BF136" s="247">
        <f>IF(N136="snížená",J136,0)</f>
        <v>0</v>
      </c>
      <c r="BG136" s="247">
        <f>IF(N136="zákl. přenesená",J136,0)</f>
        <v>0</v>
      </c>
      <c r="BH136" s="247">
        <f>IF(N136="sníž. přenesená",J136,0)</f>
        <v>0</v>
      </c>
      <c r="BI136" s="247">
        <f>IF(N136="nulová",J136,0)</f>
        <v>0</v>
      </c>
      <c r="BJ136" s="25" t="s">
        <v>83</v>
      </c>
      <c r="BK136" s="247">
        <f>ROUND(I136*H136,2)</f>
        <v>0</v>
      </c>
      <c r="BL136" s="25" t="s">
        <v>284</v>
      </c>
      <c r="BM136" s="25" t="s">
        <v>4474</v>
      </c>
    </row>
    <row r="137" s="1" customFormat="1" ht="16.5" customHeight="1">
      <c r="B137" s="47"/>
      <c r="C137" s="283" t="s">
        <v>426</v>
      </c>
      <c r="D137" s="283" t="s">
        <v>303</v>
      </c>
      <c r="E137" s="284" t="s">
        <v>4475</v>
      </c>
      <c r="F137" s="285" t="s">
        <v>4476</v>
      </c>
      <c r="G137" s="286" t="s">
        <v>3870</v>
      </c>
      <c r="H137" s="287">
        <v>2</v>
      </c>
      <c r="I137" s="288"/>
      <c r="J137" s="289">
        <f>ROUND(I137*H137,2)</f>
        <v>0</v>
      </c>
      <c r="K137" s="285" t="s">
        <v>21</v>
      </c>
      <c r="L137" s="290"/>
      <c r="M137" s="291" t="s">
        <v>21</v>
      </c>
      <c r="N137" s="292" t="s">
        <v>47</v>
      </c>
      <c r="O137" s="48"/>
      <c r="P137" s="245">
        <f>O137*H137</f>
        <v>0</v>
      </c>
      <c r="Q137" s="245">
        <v>0</v>
      </c>
      <c r="R137" s="245">
        <f>Q137*H137</f>
        <v>0</v>
      </c>
      <c r="S137" s="245">
        <v>0</v>
      </c>
      <c r="T137" s="246">
        <f>S137*H137</f>
        <v>0</v>
      </c>
      <c r="AR137" s="25" t="s">
        <v>386</v>
      </c>
      <c r="AT137" s="25" t="s">
        <v>303</v>
      </c>
      <c r="AU137" s="25" t="s">
        <v>85</v>
      </c>
      <c r="AY137" s="25" t="s">
        <v>184</v>
      </c>
      <c r="BE137" s="247">
        <f>IF(N137="základní",J137,0)</f>
        <v>0</v>
      </c>
      <c r="BF137" s="247">
        <f>IF(N137="snížená",J137,0)</f>
        <v>0</v>
      </c>
      <c r="BG137" s="247">
        <f>IF(N137="zákl. přenesená",J137,0)</f>
        <v>0</v>
      </c>
      <c r="BH137" s="247">
        <f>IF(N137="sníž. přenesená",J137,0)</f>
        <v>0</v>
      </c>
      <c r="BI137" s="247">
        <f>IF(N137="nulová",J137,0)</f>
        <v>0</v>
      </c>
      <c r="BJ137" s="25" t="s">
        <v>83</v>
      </c>
      <c r="BK137" s="247">
        <f>ROUND(I137*H137,2)</f>
        <v>0</v>
      </c>
      <c r="BL137" s="25" t="s">
        <v>284</v>
      </c>
      <c r="BM137" s="25" t="s">
        <v>4477</v>
      </c>
    </row>
    <row r="138" s="1" customFormat="1" ht="16.5" customHeight="1">
      <c r="B138" s="47"/>
      <c r="C138" s="283" t="s">
        <v>432</v>
      </c>
      <c r="D138" s="283" t="s">
        <v>303</v>
      </c>
      <c r="E138" s="284" t="s">
        <v>4478</v>
      </c>
      <c r="F138" s="285" t="s">
        <v>4479</v>
      </c>
      <c r="G138" s="286" t="s">
        <v>3870</v>
      </c>
      <c r="H138" s="287">
        <v>7</v>
      </c>
      <c r="I138" s="288"/>
      <c r="J138" s="289">
        <f>ROUND(I138*H138,2)</f>
        <v>0</v>
      </c>
      <c r="K138" s="285" t="s">
        <v>21</v>
      </c>
      <c r="L138" s="290"/>
      <c r="M138" s="291" t="s">
        <v>21</v>
      </c>
      <c r="N138" s="292" t="s">
        <v>47</v>
      </c>
      <c r="O138" s="48"/>
      <c r="P138" s="245">
        <f>O138*H138</f>
        <v>0</v>
      </c>
      <c r="Q138" s="245">
        <v>0</v>
      </c>
      <c r="R138" s="245">
        <f>Q138*H138</f>
        <v>0</v>
      </c>
      <c r="S138" s="245">
        <v>0</v>
      </c>
      <c r="T138" s="246">
        <f>S138*H138</f>
        <v>0</v>
      </c>
      <c r="AR138" s="25" t="s">
        <v>386</v>
      </c>
      <c r="AT138" s="25" t="s">
        <v>303</v>
      </c>
      <c r="AU138" s="25" t="s">
        <v>85</v>
      </c>
      <c r="AY138" s="25" t="s">
        <v>184</v>
      </c>
      <c r="BE138" s="247">
        <f>IF(N138="základní",J138,0)</f>
        <v>0</v>
      </c>
      <c r="BF138" s="247">
        <f>IF(N138="snížená",J138,0)</f>
        <v>0</v>
      </c>
      <c r="BG138" s="247">
        <f>IF(N138="zákl. přenesená",J138,0)</f>
        <v>0</v>
      </c>
      <c r="BH138" s="247">
        <f>IF(N138="sníž. přenesená",J138,0)</f>
        <v>0</v>
      </c>
      <c r="BI138" s="247">
        <f>IF(N138="nulová",J138,0)</f>
        <v>0</v>
      </c>
      <c r="BJ138" s="25" t="s">
        <v>83</v>
      </c>
      <c r="BK138" s="247">
        <f>ROUND(I138*H138,2)</f>
        <v>0</v>
      </c>
      <c r="BL138" s="25" t="s">
        <v>284</v>
      </c>
      <c r="BM138" s="25" t="s">
        <v>4480</v>
      </c>
    </row>
    <row r="139" s="1" customFormat="1" ht="16.5" customHeight="1">
      <c r="B139" s="47"/>
      <c r="C139" s="283" t="s">
        <v>436</v>
      </c>
      <c r="D139" s="283" t="s">
        <v>303</v>
      </c>
      <c r="E139" s="284" t="s">
        <v>4481</v>
      </c>
      <c r="F139" s="285" t="s">
        <v>4482</v>
      </c>
      <c r="G139" s="286" t="s">
        <v>3870</v>
      </c>
      <c r="H139" s="287">
        <v>2</v>
      </c>
      <c r="I139" s="288"/>
      <c r="J139" s="289">
        <f>ROUND(I139*H139,2)</f>
        <v>0</v>
      </c>
      <c r="K139" s="285" t="s">
        <v>21</v>
      </c>
      <c r="L139" s="290"/>
      <c r="M139" s="291" t="s">
        <v>21</v>
      </c>
      <c r="N139" s="292" t="s">
        <v>47</v>
      </c>
      <c r="O139" s="48"/>
      <c r="P139" s="245">
        <f>O139*H139</f>
        <v>0</v>
      </c>
      <c r="Q139" s="245">
        <v>0</v>
      </c>
      <c r="R139" s="245">
        <f>Q139*H139</f>
        <v>0</v>
      </c>
      <c r="S139" s="245">
        <v>0</v>
      </c>
      <c r="T139" s="246">
        <f>S139*H139</f>
        <v>0</v>
      </c>
      <c r="AR139" s="25" t="s">
        <v>386</v>
      </c>
      <c r="AT139" s="25" t="s">
        <v>303</v>
      </c>
      <c r="AU139" s="25" t="s">
        <v>85</v>
      </c>
      <c r="AY139" s="25" t="s">
        <v>184</v>
      </c>
      <c r="BE139" s="247">
        <f>IF(N139="základní",J139,0)</f>
        <v>0</v>
      </c>
      <c r="BF139" s="247">
        <f>IF(N139="snížená",J139,0)</f>
        <v>0</v>
      </c>
      <c r="BG139" s="247">
        <f>IF(N139="zákl. přenesená",J139,0)</f>
        <v>0</v>
      </c>
      <c r="BH139" s="247">
        <f>IF(N139="sníž. přenesená",J139,0)</f>
        <v>0</v>
      </c>
      <c r="BI139" s="247">
        <f>IF(N139="nulová",J139,0)</f>
        <v>0</v>
      </c>
      <c r="BJ139" s="25" t="s">
        <v>83</v>
      </c>
      <c r="BK139" s="247">
        <f>ROUND(I139*H139,2)</f>
        <v>0</v>
      </c>
      <c r="BL139" s="25" t="s">
        <v>284</v>
      </c>
      <c r="BM139" s="25" t="s">
        <v>4483</v>
      </c>
    </row>
    <row r="140" s="1" customFormat="1" ht="25.5" customHeight="1">
      <c r="B140" s="47"/>
      <c r="C140" s="283" t="s">
        <v>442</v>
      </c>
      <c r="D140" s="283" t="s">
        <v>303</v>
      </c>
      <c r="E140" s="284" t="s">
        <v>4484</v>
      </c>
      <c r="F140" s="285" t="s">
        <v>4485</v>
      </c>
      <c r="G140" s="286" t="s">
        <v>3870</v>
      </c>
      <c r="H140" s="287">
        <v>4</v>
      </c>
      <c r="I140" s="288"/>
      <c r="J140" s="289">
        <f>ROUND(I140*H140,2)</f>
        <v>0</v>
      </c>
      <c r="K140" s="285" t="s">
        <v>21</v>
      </c>
      <c r="L140" s="290"/>
      <c r="M140" s="291" t="s">
        <v>21</v>
      </c>
      <c r="N140" s="292" t="s">
        <v>47</v>
      </c>
      <c r="O140" s="48"/>
      <c r="P140" s="245">
        <f>O140*H140</f>
        <v>0</v>
      </c>
      <c r="Q140" s="245">
        <v>0</v>
      </c>
      <c r="R140" s="245">
        <f>Q140*H140</f>
        <v>0</v>
      </c>
      <c r="S140" s="245">
        <v>0</v>
      </c>
      <c r="T140" s="246">
        <f>S140*H140</f>
        <v>0</v>
      </c>
      <c r="AR140" s="25" t="s">
        <v>386</v>
      </c>
      <c r="AT140" s="25" t="s">
        <v>303</v>
      </c>
      <c r="AU140" s="25" t="s">
        <v>85</v>
      </c>
      <c r="AY140" s="25" t="s">
        <v>184</v>
      </c>
      <c r="BE140" s="247">
        <f>IF(N140="základní",J140,0)</f>
        <v>0</v>
      </c>
      <c r="BF140" s="247">
        <f>IF(N140="snížená",J140,0)</f>
        <v>0</v>
      </c>
      <c r="BG140" s="247">
        <f>IF(N140="zákl. přenesená",J140,0)</f>
        <v>0</v>
      </c>
      <c r="BH140" s="247">
        <f>IF(N140="sníž. přenesená",J140,0)</f>
        <v>0</v>
      </c>
      <c r="BI140" s="247">
        <f>IF(N140="nulová",J140,0)</f>
        <v>0</v>
      </c>
      <c r="BJ140" s="25" t="s">
        <v>83</v>
      </c>
      <c r="BK140" s="247">
        <f>ROUND(I140*H140,2)</f>
        <v>0</v>
      </c>
      <c r="BL140" s="25" t="s">
        <v>284</v>
      </c>
      <c r="BM140" s="25" t="s">
        <v>4486</v>
      </c>
    </row>
    <row r="141" s="1" customFormat="1" ht="25.5" customHeight="1">
      <c r="B141" s="47"/>
      <c r="C141" s="283" t="s">
        <v>449</v>
      </c>
      <c r="D141" s="283" t="s">
        <v>303</v>
      </c>
      <c r="E141" s="284" t="s">
        <v>4487</v>
      </c>
      <c r="F141" s="285" t="s">
        <v>4488</v>
      </c>
      <c r="G141" s="286" t="s">
        <v>189</v>
      </c>
      <c r="H141" s="287">
        <v>3</v>
      </c>
      <c r="I141" s="288"/>
      <c r="J141" s="289">
        <f>ROUND(I141*H141,2)</f>
        <v>0</v>
      </c>
      <c r="K141" s="285" t="s">
        <v>190</v>
      </c>
      <c r="L141" s="290"/>
      <c r="M141" s="291" t="s">
        <v>21</v>
      </c>
      <c r="N141" s="292" t="s">
        <v>47</v>
      </c>
      <c r="O141" s="48"/>
      <c r="P141" s="245">
        <f>O141*H141</f>
        <v>0</v>
      </c>
      <c r="Q141" s="245">
        <v>0.00029999999999999997</v>
      </c>
      <c r="R141" s="245">
        <f>Q141*H141</f>
        <v>0.00089999999999999998</v>
      </c>
      <c r="S141" s="245">
        <v>0</v>
      </c>
      <c r="T141" s="246">
        <f>S141*H141</f>
        <v>0</v>
      </c>
      <c r="AR141" s="25" t="s">
        <v>386</v>
      </c>
      <c r="AT141" s="25" t="s">
        <v>303</v>
      </c>
      <c r="AU141" s="25" t="s">
        <v>85</v>
      </c>
      <c r="AY141" s="25" t="s">
        <v>184</v>
      </c>
      <c r="BE141" s="247">
        <f>IF(N141="základní",J141,0)</f>
        <v>0</v>
      </c>
      <c r="BF141" s="247">
        <f>IF(N141="snížená",J141,0)</f>
        <v>0</v>
      </c>
      <c r="BG141" s="247">
        <f>IF(N141="zákl. přenesená",J141,0)</f>
        <v>0</v>
      </c>
      <c r="BH141" s="247">
        <f>IF(N141="sníž. přenesená",J141,0)</f>
        <v>0</v>
      </c>
      <c r="BI141" s="247">
        <f>IF(N141="nulová",J141,0)</f>
        <v>0</v>
      </c>
      <c r="BJ141" s="25" t="s">
        <v>83</v>
      </c>
      <c r="BK141" s="247">
        <f>ROUND(I141*H141,2)</f>
        <v>0</v>
      </c>
      <c r="BL141" s="25" t="s">
        <v>284</v>
      </c>
      <c r="BM141" s="25" t="s">
        <v>4489</v>
      </c>
    </row>
    <row r="142" s="1" customFormat="1" ht="16.5" customHeight="1">
      <c r="B142" s="47"/>
      <c r="C142" s="283" t="s">
        <v>453</v>
      </c>
      <c r="D142" s="283" t="s">
        <v>303</v>
      </c>
      <c r="E142" s="284" t="s">
        <v>4490</v>
      </c>
      <c r="F142" s="285" t="s">
        <v>4491</v>
      </c>
      <c r="G142" s="286" t="s">
        <v>3870</v>
      </c>
      <c r="H142" s="287">
        <v>1</v>
      </c>
      <c r="I142" s="288"/>
      <c r="J142" s="289">
        <f>ROUND(I142*H142,2)</f>
        <v>0</v>
      </c>
      <c r="K142" s="285" t="s">
        <v>21</v>
      </c>
      <c r="L142" s="290"/>
      <c r="M142" s="291" t="s">
        <v>21</v>
      </c>
      <c r="N142" s="292" t="s">
        <v>47</v>
      </c>
      <c r="O142" s="48"/>
      <c r="P142" s="245">
        <f>O142*H142</f>
        <v>0</v>
      </c>
      <c r="Q142" s="245">
        <v>0</v>
      </c>
      <c r="R142" s="245">
        <f>Q142*H142</f>
        <v>0</v>
      </c>
      <c r="S142" s="245">
        <v>0</v>
      </c>
      <c r="T142" s="246">
        <f>S142*H142</f>
        <v>0</v>
      </c>
      <c r="AR142" s="25" t="s">
        <v>386</v>
      </c>
      <c r="AT142" s="25" t="s">
        <v>303</v>
      </c>
      <c r="AU142" s="25" t="s">
        <v>85</v>
      </c>
      <c r="AY142" s="25" t="s">
        <v>184</v>
      </c>
      <c r="BE142" s="247">
        <f>IF(N142="základní",J142,0)</f>
        <v>0</v>
      </c>
      <c r="BF142" s="247">
        <f>IF(N142="snížená",J142,0)</f>
        <v>0</v>
      </c>
      <c r="BG142" s="247">
        <f>IF(N142="zákl. přenesená",J142,0)</f>
        <v>0</v>
      </c>
      <c r="BH142" s="247">
        <f>IF(N142="sníž. přenesená",J142,0)</f>
        <v>0</v>
      </c>
      <c r="BI142" s="247">
        <f>IF(N142="nulová",J142,0)</f>
        <v>0</v>
      </c>
      <c r="BJ142" s="25" t="s">
        <v>83</v>
      </c>
      <c r="BK142" s="247">
        <f>ROUND(I142*H142,2)</f>
        <v>0</v>
      </c>
      <c r="BL142" s="25" t="s">
        <v>284</v>
      </c>
      <c r="BM142" s="25" t="s">
        <v>4492</v>
      </c>
    </row>
    <row r="143" s="1" customFormat="1" ht="16.5" customHeight="1">
      <c r="B143" s="47"/>
      <c r="C143" s="283" t="s">
        <v>458</v>
      </c>
      <c r="D143" s="283" t="s">
        <v>303</v>
      </c>
      <c r="E143" s="284" t="s">
        <v>4493</v>
      </c>
      <c r="F143" s="285" t="s">
        <v>4494</v>
      </c>
      <c r="G143" s="286" t="s">
        <v>3870</v>
      </c>
      <c r="H143" s="287">
        <v>1</v>
      </c>
      <c r="I143" s="288"/>
      <c r="J143" s="289">
        <f>ROUND(I143*H143,2)</f>
        <v>0</v>
      </c>
      <c r="K143" s="285" t="s">
        <v>21</v>
      </c>
      <c r="L143" s="290"/>
      <c r="M143" s="291" t="s">
        <v>21</v>
      </c>
      <c r="N143" s="292" t="s">
        <v>47</v>
      </c>
      <c r="O143" s="48"/>
      <c r="P143" s="245">
        <f>O143*H143</f>
        <v>0</v>
      </c>
      <c r="Q143" s="245">
        <v>0</v>
      </c>
      <c r="R143" s="245">
        <f>Q143*H143</f>
        <v>0</v>
      </c>
      <c r="S143" s="245">
        <v>0</v>
      </c>
      <c r="T143" s="246">
        <f>S143*H143</f>
        <v>0</v>
      </c>
      <c r="AR143" s="25" t="s">
        <v>386</v>
      </c>
      <c r="AT143" s="25" t="s">
        <v>303</v>
      </c>
      <c r="AU143" s="25" t="s">
        <v>85</v>
      </c>
      <c r="AY143" s="25" t="s">
        <v>184</v>
      </c>
      <c r="BE143" s="247">
        <f>IF(N143="základní",J143,0)</f>
        <v>0</v>
      </c>
      <c r="BF143" s="247">
        <f>IF(N143="snížená",J143,0)</f>
        <v>0</v>
      </c>
      <c r="BG143" s="247">
        <f>IF(N143="zákl. přenesená",J143,0)</f>
        <v>0</v>
      </c>
      <c r="BH143" s="247">
        <f>IF(N143="sníž. přenesená",J143,0)</f>
        <v>0</v>
      </c>
      <c r="BI143" s="247">
        <f>IF(N143="nulová",J143,0)</f>
        <v>0</v>
      </c>
      <c r="BJ143" s="25" t="s">
        <v>83</v>
      </c>
      <c r="BK143" s="247">
        <f>ROUND(I143*H143,2)</f>
        <v>0</v>
      </c>
      <c r="BL143" s="25" t="s">
        <v>284</v>
      </c>
      <c r="BM143" s="25" t="s">
        <v>4495</v>
      </c>
    </row>
    <row r="144" s="1" customFormat="1" ht="16.5" customHeight="1">
      <c r="B144" s="47"/>
      <c r="C144" s="283" t="s">
        <v>465</v>
      </c>
      <c r="D144" s="283" t="s">
        <v>303</v>
      </c>
      <c r="E144" s="284" t="s">
        <v>4496</v>
      </c>
      <c r="F144" s="285" t="s">
        <v>4497</v>
      </c>
      <c r="G144" s="286" t="s">
        <v>3870</v>
      </c>
      <c r="H144" s="287">
        <v>1</v>
      </c>
      <c r="I144" s="288"/>
      <c r="J144" s="289">
        <f>ROUND(I144*H144,2)</f>
        <v>0</v>
      </c>
      <c r="K144" s="285" t="s">
        <v>21</v>
      </c>
      <c r="L144" s="290"/>
      <c r="M144" s="291" t="s">
        <v>21</v>
      </c>
      <c r="N144" s="292" t="s">
        <v>47</v>
      </c>
      <c r="O144" s="48"/>
      <c r="P144" s="245">
        <f>O144*H144</f>
        <v>0</v>
      </c>
      <c r="Q144" s="245">
        <v>0</v>
      </c>
      <c r="R144" s="245">
        <f>Q144*H144</f>
        <v>0</v>
      </c>
      <c r="S144" s="245">
        <v>0</v>
      </c>
      <c r="T144" s="246">
        <f>S144*H144</f>
        <v>0</v>
      </c>
      <c r="AR144" s="25" t="s">
        <v>386</v>
      </c>
      <c r="AT144" s="25" t="s">
        <v>303</v>
      </c>
      <c r="AU144" s="25" t="s">
        <v>85</v>
      </c>
      <c r="AY144" s="25" t="s">
        <v>184</v>
      </c>
      <c r="BE144" s="247">
        <f>IF(N144="základní",J144,0)</f>
        <v>0</v>
      </c>
      <c r="BF144" s="247">
        <f>IF(N144="snížená",J144,0)</f>
        <v>0</v>
      </c>
      <c r="BG144" s="247">
        <f>IF(N144="zákl. přenesená",J144,0)</f>
        <v>0</v>
      </c>
      <c r="BH144" s="247">
        <f>IF(N144="sníž. přenesená",J144,0)</f>
        <v>0</v>
      </c>
      <c r="BI144" s="247">
        <f>IF(N144="nulová",J144,0)</f>
        <v>0</v>
      </c>
      <c r="BJ144" s="25" t="s">
        <v>83</v>
      </c>
      <c r="BK144" s="247">
        <f>ROUND(I144*H144,2)</f>
        <v>0</v>
      </c>
      <c r="BL144" s="25" t="s">
        <v>284</v>
      </c>
      <c r="BM144" s="25" t="s">
        <v>4498</v>
      </c>
    </row>
    <row r="145" s="1" customFormat="1" ht="16.5" customHeight="1">
      <c r="B145" s="47"/>
      <c r="C145" s="283" t="s">
        <v>470</v>
      </c>
      <c r="D145" s="283" t="s">
        <v>303</v>
      </c>
      <c r="E145" s="284" t="s">
        <v>4499</v>
      </c>
      <c r="F145" s="285" t="s">
        <v>4500</v>
      </c>
      <c r="G145" s="286" t="s">
        <v>3870</v>
      </c>
      <c r="H145" s="287">
        <v>2</v>
      </c>
      <c r="I145" s="288"/>
      <c r="J145" s="289">
        <f>ROUND(I145*H145,2)</f>
        <v>0</v>
      </c>
      <c r="K145" s="285" t="s">
        <v>21</v>
      </c>
      <c r="L145" s="290"/>
      <c r="M145" s="291" t="s">
        <v>21</v>
      </c>
      <c r="N145" s="292" t="s">
        <v>47</v>
      </c>
      <c r="O145" s="48"/>
      <c r="P145" s="245">
        <f>O145*H145</f>
        <v>0</v>
      </c>
      <c r="Q145" s="245">
        <v>0</v>
      </c>
      <c r="R145" s="245">
        <f>Q145*H145</f>
        <v>0</v>
      </c>
      <c r="S145" s="245">
        <v>0</v>
      </c>
      <c r="T145" s="246">
        <f>S145*H145</f>
        <v>0</v>
      </c>
      <c r="AR145" s="25" t="s">
        <v>386</v>
      </c>
      <c r="AT145" s="25" t="s">
        <v>303</v>
      </c>
      <c r="AU145" s="25" t="s">
        <v>85</v>
      </c>
      <c r="AY145" s="25" t="s">
        <v>184</v>
      </c>
      <c r="BE145" s="247">
        <f>IF(N145="základní",J145,0)</f>
        <v>0</v>
      </c>
      <c r="BF145" s="247">
        <f>IF(N145="snížená",J145,0)</f>
        <v>0</v>
      </c>
      <c r="BG145" s="247">
        <f>IF(N145="zákl. přenesená",J145,0)</f>
        <v>0</v>
      </c>
      <c r="BH145" s="247">
        <f>IF(N145="sníž. přenesená",J145,0)</f>
        <v>0</v>
      </c>
      <c r="BI145" s="247">
        <f>IF(N145="nulová",J145,0)</f>
        <v>0</v>
      </c>
      <c r="BJ145" s="25" t="s">
        <v>83</v>
      </c>
      <c r="BK145" s="247">
        <f>ROUND(I145*H145,2)</f>
        <v>0</v>
      </c>
      <c r="BL145" s="25" t="s">
        <v>284</v>
      </c>
      <c r="BM145" s="25" t="s">
        <v>4501</v>
      </c>
    </row>
    <row r="146" s="1" customFormat="1" ht="16.5" customHeight="1">
      <c r="B146" s="47"/>
      <c r="C146" s="283" t="s">
        <v>475</v>
      </c>
      <c r="D146" s="283" t="s">
        <v>303</v>
      </c>
      <c r="E146" s="284" t="s">
        <v>4502</v>
      </c>
      <c r="F146" s="285" t="s">
        <v>4503</v>
      </c>
      <c r="G146" s="286" t="s">
        <v>3870</v>
      </c>
      <c r="H146" s="287">
        <v>1</v>
      </c>
      <c r="I146" s="288"/>
      <c r="J146" s="289">
        <f>ROUND(I146*H146,2)</f>
        <v>0</v>
      </c>
      <c r="K146" s="285" t="s">
        <v>21</v>
      </c>
      <c r="L146" s="290"/>
      <c r="M146" s="291" t="s">
        <v>21</v>
      </c>
      <c r="N146" s="292" t="s">
        <v>47</v>
      </c>
      <c r="O146" s="48"/>
      <c r="P146" s="245">
        <f>O146*H146</f>
        <v>0</v>
      </c>
      <c r="Q146" s="245">
        <v>0</v>
      </c>
      <c r="R146" s="245">
        <f>Q146*H146</f>
        <v>0</v>
      </c>
      <c r="S146" s="245">
        <v>0</v>
      </c>
      <c r="T146" s="246">
        <f>S146*H146</f>
        <v>0</v>
      </c>
      <c r="AR146" s="25" t="s">
        <v>386</v>
      </c>
      <c r="AT146" s="25" t="s">
        <v>303</v>
      </c>
      <c r="AU146" s="25" t="s">
        <v>85</v>
      </c>
      <c r="AY146" s="25" t="s">
        <v>184</v>
      </c>
      <c r="BE146" s="247">
        <f>IF(N146="základní",J146,0)</f>
        <v>0</v>
      </c>
      <c r="BF146" s="247">
        <f>IF(N146="snížená",J146,0)</f>
        <v>0</v>
      </c>
      <c r="BG146" s="247">
        <f>IF(N146="zákl. přenesená",J146,0)</f>
        <v>0</v>
      </c>
      <c r="BH146" s="247">
        <f>IF(N146="sníž. přenesená",J146,0)</f>
        <v>0</v>
      </c>
      <c r="BI146" s="247">
        <f>IF(N146="nulová",J146,0)</f>
        <v>0</v>
      </c>
      <c r="BJ146" s="25" t="s">
        <v>83</v>
      </c>
      <c r="BK146" s="247">
        <f>ROUND(I146*H146,2)</f>
        <v>0</v>
      </c>
      <c r="BL146" s="25" t="s">
        <v>284</v>
      </c>
      <c r="BM146" s="25" t="s">
        <v>4504</v>
      </c>
    </row>
    <row r="147" s="1" customFormat="1" ht="16.5" customHeight="1">
      <c r="B147" s="47"/>
      <c r="C147" s="283" t="s">
        <v>480</v>
      </c>
      <c r="D147" s="283" t="s">
        <v>303</v>
      </c>
      <c r="E147" s="284" t="s">
        <v>4505</v>
      </c>
      <c r="F147" s="285" t="s">
        <v>4506</v>
      </c>
      <c r="G147" s="286" t="s">
        <v>3870</v>
      </c>
      <c r="H147" s="287">
        <v>1</v>
      </c>
      <c r="I147" s="288"/>
      <c r="J147" s="289">
        <f>ROUND(I147*H147,2)</f>
        <v>0</v>
      </c>
      <c r="K147" s="285" t="s">
        <v>21</v>
      </c>
      <c r="L147" s="290"/>
      <c r="M147" s="291" t="s">
        <v>21</v>
      </c>
      <c r="N147" s="292" t="s">
        <v>47</v>
      </c>
      <c r="O147" s="48"/>
      <c r="P147" s="245">
        <f>O147*H147</f>
        <v>0</v>
      </c>
      <c r="Q147" s="245">
        <v>0</v>
      </c>
      <c r="R147" s="245">
        <f>Q147*H147</f>
        <v>0</v>
      </c>
      <c r="S147" s="245">
        <v>0</v>
      </c>
      <c r="T147" s="246">
        <f>S147*H147</f>
        <v>0</v>
      </c>
      <c r="AR147" s="25" t="s">
        <v>386</v>
      </c>
      <c r="AT147" s="25" t="s">
        <v>303</v>
      </c>
      <c r="AU147" s="25" t="s">
        <v>85</v>
      </c>
      <c r="AY147" s="25" t="s">
        <v>184</v>
      </c>
      <c r="BE147" s="247">
        <f>IF(N147="základní",J147,0)</f>
        <v>0</v>
      </c>
      <c r="BF147" s="247">
        <f>IF(N147="snížená",J147,0)</f>
        <v>0</v>
      </c>
      <c r="BG147" s="247">
        <f>IF(N147="zákl. přenesená",J147,0)</f>
        <v>0</v>
      </c>
      <c r="BH147" s="247">
        <f>IF(N147="sníž. přenesená",J147,0)</f>
        <v>0</v>
      </c>
      <c r="BI147" s="247">
        <f>IF(N147="nulová",J147,0)</f>
        <v>0</v>
      </c>
      <c r="BJ147" s="25" t="s">
        <v>83</v>
      </c>
      <c r="BK147" s="247">
        <f>ROUND(I147*H147,2)</f>
        <v>0</v>
      </c>
      <c r="BL147" s="25" t="s">
        <v>284</v>
      </c>
      <c r="BM147" s="25" t="s">
        <v>4507</v>
      </c>
    </row>
    <row r="148" s="1" customFormat="1" ht="25.5" customHeight="1">
      <c r="B148" s="47"/>
      <c r="C148" s="283" t="s">
        <v>484</v>
      </c>
      <c r="D148" s="283" t="s">
        <v>303</v>
      </c>
      <c r="E148" s="284" t="s">
        <v>4508</v>
      </c>
      <c r="F148" s="285" t="s">
        <v>4509</v>
      </c>
      <c r="G148" s="286" t="s">
        <v>3870</v>
      </c>
      <c r="H148" s="287">
        <v>7</v>
      </c>
      <c r="I148" s="288"/>
      <c r="J148" s="289">
        <f>ROUND(I148*H148,2)</f>
        <v>0</v>
      </c>
      <c r="K148" s="285" t="s">
        <v>21</v>
      </c>
      <c r="L148" s="290"/>
      <c r="M148" s="291" t="s">
        <v>21</v>
      </c>
      <c r="N148" s="292" t="s">
        <v>47</v>
      </c>
      <c r="O148" s="48"/>
      <c r="P148" s="245">
        <f>O148*H148</f>
        <v>0</v>
      </c>
      <c r="Q148" s="245">
        <v>0</v>
      </c>
      <c r="R148" s="245">
        <f>Q148*H148</f>
        <v>0</v>
      </c>
      <c r="S148" s="245">
        <v>0</v>
      </c>
      <c r="T148" s="246">
        <f>S148*H148</f>
        <v>0</v>
      </c>
      <c r="AR148" s="25" t="s">
        <v>386</v>
      </c>
      <c r="AT148" s="25" t="s">
        <v>303</v>
      </c>
      <c r="AU148" s="25" t="s">
        <v>85</v>
      </c>
      <c r="AY148" s="25" t="s">
        <v>184</v>
      </c>
      <c r="BE148" s="247">
        <f>IF(N148="základní",J148,0)</f>
        <v>0</v>
      </c>
      <c r="BF148" s="247">
        <f>IF(N148="snížená",J148,0)</f>
        <v>0</v>
      </c>
      <c r="BG148" s="247">
        <f>IF(N148="zákl. přenesená",J148,0)</f>
        <v>0</v>
      </c>
      <c r="BH148" s="247">
        <f>IF(N148="sníž. přenesená",J148,0)</f>
        <v>0</v>
      </c>
      <c r="BI148" s="247">
        <f>IF(N148="nulová",J148,0)</f>
        <v>0</v>
      </c>
      <c r="BJ148" s="25" t="s">
        <v>83</v>
      </c>
      <c r="BK148" s="247">
        <f>ROUND(I148*H148,2)</f>
        <v>0</v>
      </c>
      <c r="BL148" s="25" t="s">
        <v>284</v>
      </c>
      <c r="BM148" s="25" t="s">
        <v>4510</v>
      </c>
    </row>
    <row r="149" s="1" customFormat="1" ht="16.5" customHeight="1">
      <c r="B149" s="47"/>
      <c r="C149" s="283" t="s">
        <v>490</v>
      </c>
      <c r="D149" s="283" t="s">
        <v>303</v>
      </c>
      <c r="E149" s="284" t="s">
        <v>4511</v>
      </c>
      <c r="F149" s="285" t="s">
        <v>4512</v>
      </c>
      <c r="G149" s="286" t="s">
        <v>3870</v>
      </c>
      <c r="H149" s="287">
        <v>7</v>
      </c>
      <c r="I149" s="288"/>
      <c r="J149" s="289">
        <f>ROUND(I149*H149,2)</f>
        <v>0</v>
      </c>
      <c r="K149" s="285" t="s">
        <v>21</v>
      </c>
      <c r="L149" s="290"/>
      <c r="M149" s="291" t="s">
        <v>21</v>
      </c>
      <c r="N149" s="292" t="s">
        <v>47</v>
      </c>
      <c r="O149" s="48"/>
      <c r="P149" s="245">
        <f>O149*H149</f>
        <v>0</v>
      </c>
      <c r="Q149" s="245">
        <v>0</v>
      </c>
      <c r="R149" s="245">
        <f>Q149*H149</f>
        <v>0</v>
      </c>
      <c r="S149" s="245">
        <v>0</v>
      </c>
      <c r="T149" s="246">
        <f>S149*H149</f>
        <v>0</v>
      </c>
      <c r="AR149" s="25" t="s">
        <v>386</v>
      </c>
      <c r="AT149" s="25" t="s">
        <v>303</v>
      </c>
      <c r="AU149" s="25" t="s">
        <v>85</v>
      </c>
      <c r="AY149" s="25" t="s">
        <v>184</v>
      </c>
      <c r="BE149" s="247">
        <f>IF(N149="základní",J149,0)</f>
        <v>0</v>
      </c>
      <c r="BF149" s="247">
        <f>IF(N149="snížená",J149,0)</f>
        <v>0</v>
      </c>
      <c r="BG149" s="247">
        <f>IF(N149="zákl. přenesená",J149,0)</f>
        <v>0</v>
      </c>
      <c r="BH149" s="247">
        <f>IF(N149="sníž. přenesená",J149,0)</f>
        <v>0</v>
      </c>
      <c r="BI149" s="247">
        <f>IF(N149="nulová",J149,0)</f>
        <v>0</v>
      </c>
      <c r="BJ149" s="25" t="s">
        <v>83</v>
      </c>
      <c r="BK149" s="247">
        <f>ROUND(I149*H149,2)</f>
        <v>0</v>
      </c>
      <c r="BL149" s="25" t="s">
        <v>284</v>
      </c>
      <c r="BM149" s="25" t="s">
        <v>4513</v>
      </c>
    </row>
    <row r="150" s="1" customFormat="1" ht="38.25" customHeight="1">
      <c r="B150" s="47"/>
      <c r="C150" s="283" t="s">
        <v>495</v>
      </c>
      <c r="D150" s="283" t="s">
        <v>303</v>
      </c>
      <c r="E150" s="284" t="s">
        <v>4514</v>
      </c>
      <c r="F150" s="285" t="s">
        <v>4515</v>
      </c>
      <c r="G150" s="286" t="s">
        <v>3870</v>
      </c>
      <c r="H150" s="287">
        <v>1</v>
      </c>
      <c r="I150" s="288"/>
      <c r="J150" s="289">
        <f>ROUND(I150*H150,2)</f>
        <v>0</v>
      </c>
      <c r="K150" s="285" t="s">
        <v>21</v>
      </c>
      <c r="L150" s="290"/>
      <c r="M150" s="291" t="s">
        <v>21</v>
      </c>
      <c r="N150" s="292" t="s">
        <v>47</v>
      </c>
      <c r="O150" s="48"/>
      <c r="P150" s="245">
        <f>O150*H150</f>
        <v>0</v>
      </c>
      <c r="Q150" s="245">
        <v>0</v>
      </c>
      <c r="R150" s="245">
        <f>Q150*H150</f>
        <v>0</v>
      </c>
      <c r="S150" s="245">
        <v>0</v>
      </c>
      <c r="T150" s="246">
        <f>S150*H150</f>
        <v>0</v>
      </c>
      <c r="AR150" s="25" t="s">
        <v>386</v>
      </c>
      <c r="AT150" s="25" t="s">
        <v>303</v>
      </c>
      <c r="AU150" s="25" t="s">
        <v>85</v>
      </c>
      <c r="AY150" s="25" t="s">
        <v>184</v>
      </c>
      <c r="BE150" s="247">
        <f>IF(N150="základní",J150,0)</f>
        <v>0</v>
      </c>
      <c r="BF150" s="247">
        <f>IF(N150="snížená",J150,0)</f>
        <v>0</v>
      </c>
      <c r="BG150" s="247">
        <f>IF(N150="zákl. přenesená",J150,0)</f>
        <v>0</v>
      </c>
      <c r="BH150" s="247">
        <f>IF(N150="sníž. přenesená",J150,0)</f>
        <v>0</v>
      </c>
      <c r="BI150" s="247">
        <f>IF(N150="nulová",J150,0)</f>
        <v>0</v>
      </c>
      <c r="BJ150" s="25" t="s">
        <v>83</v>
      </c>
      <c r="BK150" s="247">
        <f>ROUND(I150*H150,2)</f>
        <v>0</v>
      </c>
      <c r="BL150" s="25" t="s">
        <v>284</v>
      </c>
      <c r="BM150" s="25" t="s">
        <v>4516</v>
      </c>
    </row>
    <row r="151" s="1" customFormat="1" ht="38.25" customHeight="1">
      <c r="B151" s="47"/>
      <c r="C151" s="283" t="s">
        <v>501</v>
      </c>
      <c r="D151" s="283" t="s">
        <v>303</v>
      </c>
      <c r="E151" s="284" t="s">
        <v>4517</v>
      </c>
      <c r="F151" s="285" t="s">
        <v>4518</v>
      </c>
      <c r="G151" s="286" t="s">
        <v>3870</v>
      </c>
      <c r="H151" s="287">
        <v>1</v>
      </c>
      <c r="I151" s="288"/>
      <c r="J151" s="289">
        <f>ROUND(I151*H151,2)</f>
        <v>0</v>
      </c>
      <c r="K151" s="285" t="s">
        <v>21</v>
      </c>
      <c r="L151" s="290"/>
      <c r="M151" s="291" t="s">
        <v>21</v>
      </c>
      <c r="N151" s="292" t="s">
        <v>47</v>
      </c>
      <c r="O151" s="48"/>
      <c r="P151" s="245">
        <f>O151*H151</f>
        <v>0</v>
      </c>
      <c r="Q151" s="245">
        <v>0</v>
      </c>
      <c r="R151" s="245">
        <f>Q151*H151</f>
        <v>0</v>
      </c>
      <c r="S151" s="245">
        <v>0</v>
      </c>
      <c r="T151" s="246">
        <f>S151*H151</f>
        <v>0</v>
      </c>
      <c r="AR151" s="25" t="s">
        <v>386</v>
      </c>
      <c r="AT151" s="25" t="s">
        <v>303</v>
      </c>
      <c r="AU151" s="25" t="s">
        <v>85</v>
      </c>
      <c r="AY151" s="25" t="s">
        <v>184</v>
      </c>
      <c r="BE151" s="247">
        <f>IF(N151="základní",J151,0)</f>
        <v>0</v>
      </c>
      <c r="BF151" s="247">
        <f>IF(N151="snížená",J151,0)</f>
        <v>0</v>
      </c>
      <c r="BG151" s="247">
        <f>IF(N151="zákl. přenesená",J151,0)</f>
        <v>0</v>
      </c>
      <c r="BH151" s="247">
        <f>IF(N151="sníž. přenesená",J151,0)</f>
        <v>0</v>
      </c>
      <c r="BI151" s="247">
        <f>IF(N151="nulová",J151,0)</f>
        <v>0</v>
      </c>
      <c r="BJ151" s="25" t="s">
        <v>83</v>
      </c>
      <c r="BK151" s="247">
        <f>ROUND(I151*H151,2)</f>
        <v>0</v>
      </c>
      <c r="BL151" s="25" t="s">
        <v>284</v>
      </c>
      <c r="BM151" s="25" t="s">
        <v>4519</v>
      </c>
    </row>
    <row r="152" s="1" customFormat="1" ht="38.25" customHeight="1">
      <c r="B152" s="47"/>
      <c r="C152" s="283" t="s">
        <v>506</v>
      </c>
      <c r="D152" s="283" t="s">
        <v>303</v>
      </c>
      <c r="E152" s="284" t="s">
        <v>4520</v>
      </c>
      <c r="F152" s="285" t="s">
        <v>4521</v>
      </c>
      <c r="G152" s="286" t="s">
        <v>3870</v>
      </c>
      <c r="H152" s="287">
        <v>1</v>
      </c>
      <c r="I152" s="288"/>
      <c r="J152" s="289">
        <f>ROUND(I152*H152,2)</f>
        <v>0</v>
      </c>
      <c r="K152" s="285" t="s">
        <v>21</v>
      </c>
      <c r="L152" s="290"/>
      <c r="M152" s="291" t="s">
        <v>21</v>
      </c>
      <c r="N152" s="292" t="s">
        <v>47</v>
      </c>
      <c r="O152" s="48"/>
      <c r="P152" s="245">
        <f>O152*H152</f>
        <v>0</v>
      </c>
      <c r="Q152" s="245">
        <v>0</v>
      </c>
      <c r="R152" s="245">
        <f>Q152*H152</f>
        <v>0</v>
      </c>
      <c r="S152" s="245">
        <v>0</v>
      </c>
      <c r="T152" s="246">
        <f>S152*H152</f>
        <v>0</v>
      </c>
      <c r="AR152" s="25" t="s">
        <v>386</v>
      </c>
      <c r="AT152" s="25" t="s">
        <v>303</v>
      </c>
      <c r="AU152" s="25" t="s">
        <v>85</v>
      </c>
      <c r="AY152" s="25" t="s">
        <v>184</v>
      </c>
      <c r="BE152" s="247">
        <f>IF(N152="základní",J152,0)</f>
        <v>0</v>
      </c>
      <c r="BF152" s="247">
        <f>IF(N152="snížená",J152,0)</f>
        <v>0</v>
      </c>
      <c r="BG152" s="247">
        <f>IF(N152="zákl. přenesená",J152,0)</f>
        <v>0</v>
      </c>
      <c r="BH152" s="247">
        <f>IF(N152="sníž. přenesená",J152,0)</f>
        <v>0</v>
      </c>
      <c r="BI152" s="247">
        <f>IF(N152="nulová",J152,0)</f>
        <v>0</v>
      </c>
      <c r="BJ152" s="25" t="s">
        <v>83</v>
      </c>
      <c r="BK152" s="247">
        <f>ROUND(I152*H152,2)</f>
        <v>0</v>
      </c>
      <c r="BL152" s="25" t="s">
        <v>284</v>
      </c>
      <c r="BM152" s="25" t="s">
        <v>4522</v>
      </c>
    </row>
    <row r="153" s="1" customFormat="1" ht="38.25" customHeight="1">
      <c r="B153" s="47"/>
      <c r="C153" s="283" t="s">
        <v>511</v>
      </c>
      <c r="D153" s="283" t="s">
        <v>303</v>
      </c>
      <c r="E153" s="284" t="s">
        <v>4523</v>
      </c>
      <c r="F153" s="285" t="s">
        <v>4524</v>
      </c>
      <c r="G153" s="286" t="s">
        <v>3870</v>
      </c>
      <c r="H153" s="287">
        <v>1</v>
      </c>
      <c r="I153" s="288"/>
      <c r="J153" s="289">
        <f>ROUND(I153*H153,2)</f>
        <v>0</v>
      </c>
      <c r="K153" s="285" t="s">
        <v>21</v>
      </c>
      <c r="L153" s="290"/>
      <c r="M153" s="291" t="s">
        <v>21</v>
      </c>
      <c r="N153" s="292" t="s">
        <v>47</v>
      </c>
      <c r="O153" s="48"/>
      <c r="P153" s="245">
        <f>O153*H153</f>
        <v>0</v>
      </c>
      <c r="Q153" s="245">
        <v>0</v>
      </c>
      <c r="R153" s="245">
        <f>Q153*H153</f>
        <v>0</v>
      </c>
      <c r="S153" s="245">
        <v>0</v>
      </c>
      <c r="T153" s="246">
        <f>S153*H153</f>
        <v>0</v>
      </c>
      <c r="AR153" s="25" t="s">
        <v>386</v>
      </c>
      <c r="AT153" s="25" t="s">
        <v>303</v>
      </c>
      <c r="AU153" s="25" t="s">
        <v>85</v>
      </c>
      <c r="AY153" s="25" t="s">
        <v>184</v>
      </c>
      <c r="BE153" s="247">
        <f>IF(N153="základní",J153,0)</f>
        <v>0</v>
      </c>
      <c r="BF153" s="247">
        <f>IF(N153="snížená",J153,0)</f>
        <v>0</v>
      </c>
      <c r="BG153" s="247">
        <f>IF(N153="zákl. přenesená",J153,0)</f>
        <v>0</v>
      </c>
      <c r="BH153" s="247">
        <f>IF(N153="sníž. přenesená",J153,0)</f>
        <v>0</v>
      </c>
      <c r="BI153" s="247">
        <f>IF(N153="nulová",J153,0)</f>
        <v>0</v>
      </c>
      <c r="BJ153" s="25" t="s">
        <v>83</v>
      </c>
      <c r="BK153" s="247">
        <f>ROUND(I153*H153,2)</f>
        <v>0</v>
      </c>
      <c r="BL153" s="25" t="s">
        <v>284</v>
      </c>
      <c r="BM153" s="25" t="s">
        <v>4525</v>
      </c>
    </row>
    <row r="154" s="1" customFormat="1" ht="16.5" customHeight="1">
      <c r="B154" s="47"/>
      <c r="C154" s="283" t="s">
        <v>516</v>
      </c>
      <c r="D154" s="283" t="s">
        <v>303</v>
      </c>
      <c r="E154" s="284" t="s">
        <v>4526</v>
      </c>
      <c r="F154" s="285" t="s">
        <v>4527</v>
      </c>
      <c r="G154" s="286" t="s">
        <v>3870</v>
      </c>
      <c r="H154" s="287">
        <v>4</v>
      </c>
      <c r="I154" s="288"/>
      <c r="J154" s="289">
        <f>ROUND(I154*H154,2)</f>
        <v>0</v>
      </c>
      <c r="K154" s="285" t="s">
        <v>21</v>
      </c>
      <c r="L154" s="290"/>
      <c r="M154" s="291" t="s">
        <v>21</v>
      </c>
      <c r="N154" s="292" t="s">
        <v>47</v>
      </c>
      <c r="O154" s="48"/>
      <c r="P154" s="245">
        <f>O154*H154</f>
        <v>0</v>
      </c>
      <c r="Q154" s="245">
        <v>0</v>
      </c>
      <c r="R154" s="245">
        <f>Q154*H154</f>
        <v>0</v>
      </c>
      <c r="S154" s="245">
        <v>0</v>
      </c>
      <c r="T154" s="246">
        <f>S154*H154</f>
        <v>0</v>
      </c>
      <c r="AR154" s="25" t="s">
        <v>386</v>
      </c>
      <c r="AT154" s="25" t="s">
        <v>303</v>
      </c>
      <c r="AU154" s="25" t="s">
        <v>85</v>
      </c>
      <c r="AY154" s="25" t="s">
        <v>184</v>
      </c>
      <c r="BE154" s="247">
        <f>IF(N154="základní",J154,0)</f>
        <v>0</v>
      </c>
      <c r="BF154" s="247">
        <f>IF(N154="snížená",J154,0)</f>
        <v>0</v>
      </c>
      <c r="BG154" s="247">
        <f>IF(N154="zákl. přenesená",J154,0)</f>
        <v>0</v>
      </c>
      <c r="BH154" s="247">
        <f>IF(N154="sníž. přenesená",J154,0)</f>
        <v>0</v>
      </c>
      <c r="BI154" s="247">
        <f>IF(N154="nulová",J154,0)</f>
        <v>0</v>
      </c>
      <c r="BJ154" s="25" t="s">
        <v>83</v>
      </c>
      <c r="BK154" s="247">
        <f>ROUND(I154*H154,2)</f>
        <v>0</v>
      </c>
      <c r="BL154" s="25" t="s">
        <v>284</v>
      </c>
      <c r="BM154" s="25" t="s">
        <v>4528</v>
      </c>
    </row>
    <row r="155" s="1" customFormat="1" ht="16.5" customHeight="1">
      <c r="B155" s="47"/>
      <c r="C155" s="283" t="s">
        <v>524</v>
      </c>
      <c r="D155" s="283" t="s">
        <v>303</v>
      </c>
      <c r="E155" s="284" t="s">
        <v>4529</v>
      </c>
      <c r="F155" s="285" t="s">
        <v>4530</v>
      </c>
      <c r="G155" s="286" t="s">
        <v>3870</v>
      </c>
      <c r="H155" s="287">
        <v>4</v>
      </c>
      <c r="I155" s="288"/>
      <c r="J155" s="289">
        <f>ROUND(I155*H155,2)</f>
        <v>0</v>
      </c>
      <c r="K155" s="285" t="s">
        <v>21</v>
      </c>
      <c r="L155" s="290"/>
      <c r="M155" s="291" t="s">
        <v>21</v>
      </c>
      <c r="N155" s="292" t="s">
        <v>47</v>
      </c>
      <c r="O155" s="48"/>
      <c r="P155" s="245">
        <f>O155*H155</f>
        <v>0</v>
      </c>
      <c r="Q155" s="245">
        <v>0</v>
      </c>
      <c r="R155" s="245">
        <f>Q155*H155</f>
        <v>0</v>
      </c>
      <c r="S155" s="245">
        <v>0</v>
      </c>
      <c r="T155" s="246">
        <f>S155*H155</f>
        <v>0</v>
      </c>
      <c r="AR155" s="25" t="s">
        <v>386</v>
      </c>
      <c r="AT155" s="25" t="s">
        <v>303</v>
      </c>
      <c r="AU155" s="25" t="s">
        <v>85</v>
      </c>
      <c r="AY155" s="25" t="s">
        <v>184</v>
      </c>
      <c r="BE155" s="247">
        <f>IF(N155="základní",J155,0)</f>
        <v>0</v>
      </c>
      <c r="BF155" s="247">
        <f>IF(N155="snížená",J155,0)</f>
        <v>0</v>
      </c>
      <c r="BG155" s="247">
        <f>IF(N155="zákl. přenesená",J155,0)</f>
        <v>0</v>
      </c>
      <c r="BH155" s="247">
        <f>IF(N155="sníž. přenesená",J155,0)</f>
        <v>0</v>
      </c>
      <c r="BI155" s="247">
        <f>IF(N155="nulová",J155,0)</f>
        <v>0</v>
      </c>
      <c r="BJ155" s="25" t="s">
        <v>83</v>
      </c>
      <c r="BK155" s="247">
        <f>ROUND(I155*H155,2)</f>
        <v>0</v>
      </c>
      <c r="BL155" s="25" t="s">
        <v>284</v>
      </c>
      <c r="BM155" s="25" t="s">
        <v>4531</v>
      </c>
    </row>
    <row r="156" s="1" customFormat="1" ht="25.5" customHeight="1">
      <c r="B156" s="47"/>
      <c r="C156" s="283" t="s">
        <v>529</v>
      </c>
      <c r="D156" s="283" t="s">
        <v>303</v>
      </c>
      <c r="E156" s="284" t="s">
        <v>4532</v>
      </c>
      <c r="F156" s="285" t="s">
        <v>4533</v>
      </c>
      <c r="G156" s="286" t="s">
        <v>3870</v>
      </c>
      <c r="H156" s="287">
        <v>1</v>
      </c>
      <c r="I156" s="288"/>
      <c r="J156" s="289">
        <f>ROUND(I156*H156,2)</f>
        <v>0</v>
      </c>
      <c r="K156" s="285" t="s">
        <v>21</v>
      </c>
      <c r="L156" s="290"/>
      <c r="M156" s="291" t="s">
        <v>21</v>
      </c>
      <c r="N156" s="292" t="s">
        <v>47</v>
      </c>
      <c r="O156" s="48"/>
      <c r="P156" s="245">
        <f>O156*H156</f>
        <v>0</v>
      </c>
      <c r="Q156" s="245">
        <v>0</v>
      </c>
      <c r="R156" s="245">
        <f>Q156*H156</f>
        <v>0</v>
      </c>
      <c r="S156" s="245">
        <v>0</v>
      </c>
      <c r="T156" s="246">
        <f>S156*H156</f>
        <v>0</v>
      </c>
      <c r="AR156" s="25" t="s">
        <v>386</v>
      </c>
      <c r="AT156" s="25" t="s">
        <v>303</v>
      </c>
      <c r="AU156" s="25" t="s">
        <v>85</v>
      </c>
      <c r="AY156" s="25" t="s">
        <v>184</v>
      </c>
      <c r="BE156" s="247">
        <f>IF(N156="základní",J156,0)</f>
        <v>0</v>
      </c>
      <c r="BF156" s="247">
        <f>IF(N156="snížená",J156,0)</f>
        <v>0</v>
      </c>
      <c r="BG156" s="247">
        <f>IF(N156="zákl. přenesená",J156,0)</f>
        <v>0</v>
      </c>
      <c r="BH156" s="247">
        <f>IF(N156="sníž. přenesená",J156,0)</f>
        <v>0</v>
      </c>
      <c r="BI156" s="247">
        <f>IF(N156="nulová",J156,0)</f>
        <v>0</v>
      </c>
      <c r="BJ156" s="25" t="s">
        <v>83</v>
      </c>
      <c r="BK156" s="247">
        <f>ROUND(I156*H156,2)</f>
        <v>0</v>
      </c>
      <c r="BL156" s="25" t="s">
        <v>284</v>
      </c>
      <c r="BM156" s="25" t="s">
        <v>4534</v>
      </c>
    </row>
    <row r="157" s="1" customFormat="1" ht="16.5" customHeight="1">
      <c r="B157" s="47"/>
      <c r="C157" s="283" t="s">
        <v>536</v>
      </c>
      <c r="D157" s="283" t="s">
        <v>303</v>
      </c>
      <c r="E157" s="284" t="s">
        <v>4535</v>
      </c>
      <c r="F157" s="285" t="s">
        <v>4536</v>
      </c>
      <c r="G157" s="286" t="s">
        <v>3870</v>
      </c>
      <c r="H157" s="287">
        <v>7</v>
      </c>
      <c r="I157" s="288"/>
      <c r="J157" s="289">
        <f>ROUND(I157*H157,2)</f>
        <v>0</v>
      </c>
      <c r="K157" s="285" t="s">
        <v>21</v>
      </c>
      <c r="L157" s="290"/>
      <c r="M157" s="291" t="s">
        <v>21</v>
      </c>
      <c r="N157" s="292" t="s">
        <v>47</v>
      </c>
      <c r="O157" s="48"/>
      <c r="P157" s="245">
        <f>O157*H157</f>
        <v>0</v>
      </c>
      <c r="Q157" s="245">
        <v>0</v>
      </c>
      <c r="R157" s="245">
        <f>Q157*H157</f>
        <v>0</v>
      </c>
      <c r="S157" s="245">
        <v>0</v>
      </c>
      <c r="T157" s="246">
        <f>S157*H157</f>
        <v>0</v>
      </c>
      <c r="AR157" s="25" t="s">
        <v>386</v>
      </c>
      <c r="AT157" s="25" t="s">
        <v>303</v>
      </c>
      <c r="AU157" s="25" t="s">
        <v>85</v>
      </c>
      <c r="AY157" s="25" t="s">
        <v>184</v>
      </c>
      <c r="BE157" s="247">
        <f>IF(N157="základní",J157,0)</f>
        <v>0</v>
      </c>
      <c r="BF157" s="247">
        <f>IF(N157="snížená",J157,0)</f>
        <v>0</v>
      </c>
      <c r="BG157" s="247">
        <f>IF(N157="zákl. přenesená",J157,0)</f>
        <v>0</v>
      </c>
      <c r="BH157" s="247">
        <f>IF(N157="sníž. přenesená",J157,0)</f>
        <v>0</v>
      </c>
      <c r="BI157" s="247">
        <f>IF(N157="nulová",J157,0)</f>
        <v>0</v>
      </c>
      <c r="BJ157" s="25" t="s">
        <v>83</v>
      </c>
      <c r="BK157" s="247">
        <f>ROUND(I157*H157,2)</f>
        <v>0</v>
      </c>
      <c r="BL157" s="25" t="s">
        <v>284</v>
      </c>
      <c r="BM157" s="25" t="s">
        <v>4537</v>
      </c>
    </row>
    <row r="158" s="1" customFormat="1" ht="25.5" customHeight="1">
      <c r="B158" s="47"/>
      <c r="C158" s="283" t="s">
        <v>542</v>
      </c>
      <c r="D158" s="283" t="s">
        <v>303</v>
      </c>
      <c r="E158" s="284" t="s">
        <v>4538</v>
      </c>
      <c r="F158" s="285" t="s">
        <v>4539</v>
      </c>
      <c r="G158" s="286" t="s">
        <v>3870</v>
      </c>
      <c r="H158" s="287">
        <v>1</v>
      </c>
      <c r="I158" s="288"/>
      <c r="J158" s="289">
        <f>ROUND(I158*H158,2)</f>
        <v>0</v>
      </c>
      <c r="K158" s="285" t="s">
        <v>21</v>
      </c>
      <c r="L158" s="290"/>
      <c r="M158" s="291" t="s">
        <v>21</v>
      </c>
      <c r="N158" s="292" t="s">
        <v>47</v>
      </c>
      <c r="O158" s="48"/>
      <c r="P158" s="245">
        <f>O158*H158</f>
        <v>0</v>
      </c>
      <c r="Q158" s="245">
        <v>0</v>
      </c>
      <c r="R158" s="245">
        <f>Q158*H158</f>
        <v>0</v>
      </c>
      <c r="S158" s="245">
        <v>0</v>
      </c>
      <c r="T158" s="246">
        <f>S158*H158</f>
        <v>0</v>
      </c>
      <c r="AR158" s="25" t="s">
        <v>386</v>
      </c>
      <c r="AT158" s="25" t="s">
        <v>303</v>
      </c>
      <c r="AU158" s="25" t="s">
        <v>85</v>
      </c>
      <c r="AY158" s="25" t="s">
        <v>184</v>
      </c>
      <c r="BE158" s="247">
        <f>IF(N158="základní",J158,0)</f>
        <v>0</v>
      </c>
      <c r="BF158" s="247">
        <f>IF(N158="snížená",J158,0)</f>
        <v>0</v>
      </c>
      <c r="BG158" s="247">
        <f>IF(N158="zákl. přenesená",J158,0)</f>
        <v>0</v>
      </c>
      <c r="BH158" s="247">
        <f>IF(N158="sníž. přenesená",J158,0)</f>
        <v>0</v>
      </c>
      <c r="BI158" s="247">
        <f>IF(N158="nulová",J158,0)</f>
        <v>0</v>
      </c>
      <c r="BJ158" s="25" t="s">
        <v>83</v>
      </c>
      <c r="BK158" s="247">
        <f>ROUND(I158*H158,2)</f>
        <v>0</v>
      </c>
      <c r="BL158" s="25" t="s">
        <v>284</v>
      </c>
      <c r="BM158" s="25" t="s">
        <v>4540</v>
      </c>
    </row>
    <row r="159" s="1" customFormat="1" ht="16.5" customHeight="1">
      <c r="B159" s="47"/>
      <c r="C159" s="283" t="s">
        <v>547</v>
      </c>
      <c r="D159" s="283" t="s">
        <v>303</v>
      </c>
      <c r="E159" s="284" t="s">
        <v>4541</v>
      </c>
      <c r="F159" s="285" t="s">
        <v>4542</v>
      </c>
      <c r="G159" s="286" t="s">
        <v>3870</v>
      </c>
      <c r="H159" s="287">
        <v>6</v>
      </c>
      <c r="I159" s="288"/>
      <c r="J159" s="289">
        <f>ROUND(I159*H159,2)</f>
        <v>0</v>
      </c>
      <c r="K159" s="285" t="s">
        <v>21</v>
      </c>
      <c r="L159" s="290"/>
      <c r="M159" s="291" t="s">
        <v>21</v>
      </c>
      <c r="N159" s="292" t="s">
        <v>47</v>
      </c>
      <c r="O159" s="48"/>
      <c r="P159" s="245">
        <f>O159*H159</f>
        <v>0</v>
      </c>
      <c r="Q159" s="245">
        <v>0</v>
      </c>
      <c r="R159" s="245">
        <f>Q159*H159</f>
        <v>0</v>
      </c>
      <c r="S159" s="245">
        <v>0</v>
      </c>
      <c r="T159" s="246">
        <f>S159*H159</f>
        <v>0</v>
      </c>
      <c r="AR159" s="25" t="s">
        <v>386</v>
      </c>
      <c r="AT159" s="25" t="s">
        <v>303</v>
      </c>
      <c r="AU159" s="25" t="s">
        <v>85</v>
      </c>
      <c r="AY159" s="25" t="s">
        <v>184</v>
      </c>
      <c r="BE159" s="247">
        <f>IF(N159="základní",J159,0)</f>
        <v>0</v>
      </c>
      <c r="BF159" s="247">
        <f>IF(N159="snížená",J159,0)</f>
        <v>0</v>
      </c>
      <c r="BG159" s="247">
        <f>IF(N159="zákl. přenesená",J159,0)</f>
        <v>0</v>
      </c>
      <c r="BH159" s="247">
        <f>IF(N159="sníž. přenesená",J159,0)</f>
        <v>0</v>
      </c>
      <c r="BI159" s="247">
        <f>IF(N159="nulová",J159,0)</f>
        <v>0</v>
      </c>
      <c r="BJ159" s="25" t="s">
        <v>83</v>
      </c>
      <c r="BK159" s="247">
        <f>ROUND(I159*H159,2)</f>
        <v>0</v>
      </c>
      <c r="BL159" s="25" t="s">
        <v>284</v>
      </c>
      <c r="BM159" s="25" t="s">
        <v>4543</v>
      </c>
    </row>
    <row r="160" s="1" customFormat="1" ht="16.5" customHeight="1">
      <c r="B160" s="47"/>
      <c r="C160" s="283" t="s">
        <v>552</v>
      </c>
      <c r="D160" s="283" t="s">
        <v>303</v>
      </c>
      <c r="E160" s="284" t="s">
        <v>4544</v>
      </c>
      <c r="F160" s="285" t="s">
        <v>4545</v>
      </c>
      <c r="G160" s="286" t="s">
        <v>3870</v>
      </c>
      <c r="H160" s="287">
        <v>198</v>
      </c>
      <c r="I160" s="288"/>
      <c r="J160" s="289">
        <f>ROUND(I160*H160,2)</f>
        <v>0</v>
      </c>
      <c r="K160" s="285" t="s">
        <v>21</v>
      </c>
      <c r="L160" s="290"/>
      <c r="M160" s="291" t="s">
        <v>21</v>
      </c>
      <c r="N160" s="292" t="s">
        <v>47</v>
      </c>
      <c r="O160" s="48"/>
      <c r="P160" s="245">
        <f>O160*H160</f>
        <v>0</v>
      </c>
      <c r="Q160" s="245">
        <v>0</v>
      </c>
      <c r="R160" s="245">
        <f>Q160*H160</f>
        <v>0</v>
      </c>
      <c r="S160" s="245">
        <v>0</v>
      </c>
      <c r="T160" s="246">
        <f>S160*H160</f>
        <v>0</v>
      </c>
      <c r="AR160" s="25" t="s">
        <v>386</v>
      </c>
      <c r="AT160" s="25" t="s">
        <v>303</v>
      </c>
      <c r="AU160" s="25" t="s">
        <v>85</v>
      </c>
      <c r="AY160" s="25" t="s">
        <v>184</v>
      </c>
      <c r="BE160" s="247">
        <f>IF(N160="základní",J160,0)</f>
        <v>0</v>
      </c>
      <c r="BF160" s="247">
        <f>IF(N160="snížená",J160,0)</f>
        <v>0</v>
      </c>
      <c r="BG160" s="247">
        <f>IF(N160="zákl. přenesená",J160,0)</f>
        <v>0</v>
      </c>
      <c r="BH160" s="247">
        <f>IF(N160="sníž. přenesená",J160,0)</f>
        <v>0</v>
      </c>
      <c r="BI160" s="247">
        <f>IF(N160="nulová",J160,0)</f>
        <v>0</v>
      </c>
      <c r="BJ160" s="25" t="s">
        <v>83</v>
      </c>
      <c r="BK160" s="247">
        <f>ROUND(I160*H160,2)</f>
        <v>0</v>
      </c>
      <c r="BL160" s="25" t="s">
        <v>284</v>
      </c>
      <c r="BM160" s="25" t="s">
        <v>4546</v>
      </c>
    </row>
    <row r="161" s="1" customFormat="1" ht="16.5" customHeight="1">
      <c r="B161" s="47"/>
      <c r="C161" s="283" t="s">
        <v>558</v>
      </c>
      <c r="D161" s="283" t="s">
        <v>303</v>
      </c>
      <c r="E161" s="284" t="s">
        <v>4547</v>
      </c>
      <c r="F161" s="285" t="s">
        <v>4548</v>
      </c>
      <c r="G161" s="286" t="s">
        <v>3870</v>
      </c>
      <c r="H161" s="287">
        <v>82</v>
      </c>
      <c r="I161" s="288"/>
      <c r="J161" s="289">
        <f>ROUND(I161*H161,2)</f>
        <v>0</v>
      </c>
      <c r="K161" s="285" t="s">
        <v>21</v>
      </c>
      <c r="L161" s="290"/>
      <c r="M161" s="291" t="s">
        <v>21</v>
      </c>
      <c r="N161" s="292" t="s">
        <v>47</v>
      </c>
      <c r="O161" s="48"/>
      <c r="P161" s="245">
        <f>O161*H161</f>
        <v>0</v>
      </c>
      <c r="Q161" s="245">
        <v>0</v>
      </c>
      <c r="R161" s="245">
        <f>Q161*H161</f>
        <v>0</v>
      </c>
      <c r="S161" s="245">
        <v>0</v>
      </c>
      <c r="T161" s="246">
        <f>S161*H161</f>
        <v>0</v>
      </c>
      <c r="AR161" s="25" t="s">
        <v>386</v>
      </c>
      <c r="AT161" s="25" t="s">
        <v>303</v>
      </c>
      <c r="AU161" s="25" t="s">
        <v>85</v>
      </c>
      <c r="AY161" s="25" t="s">
        <v>184</v>
      </c>
      <c r="BE161" s="247">
        <f>IF(N161="základní",J161,0)</f>
        <v>0</v>
      </c>
      <c r="BF161" s="247">
        <f>IF(N161="snížená",J161,0)</f>
        <v>0</v>
      </c>
      <c r="BG161" s="247">
        <f>IF(N161="zákl. přenesená",J161,0)</f>
        <v>0</v>
      </c>
      <c r="BH161" s="247">
        <f>IF(N161="sníž. přenesená",J161,0)</f>
        <v>0</v>
      </c>
      <c r="BI161" s="247">
        <f>IF(N161="nulová",J161,0)</f>
        <v>0</v>
      </c>
      <c r="BJ161" s="25" t="s">
        <v>83</v>
      </c>
      <c r="BK161" s="247">
        <f>ROUND(I161*H161,2)</f>
        <v>0</v>
      </c>
      <c r="BL161" s="25" t="s">
        <v>284</v>
      </c>
      <c r="BM161" s="25" t="s">
        <v>4549</v>
      </c>
    </row>
    <row r="162" s="1" customFormat="1" ht="16.5" customHeight="1">
      <c r="B162" s="47"/>
      <c r="C162" s="283" t="s">
        <v>565</v>
      </c>
      <c r="D162" s="283" t="s">
        <v>303</v>
      </c>
      <c r="E162" s="284" t="s">
        <v>4550</v>
      </c>
      <c r="F162" s="285" t="s">
        <v>4551</v>
      </c>
      <c r="G162" s="286" t="s">
        <v>3870</v>
      </c>
      <c r="H162" s="287">
        <v>129</v>
      </c>
      <c r="I162" s="288"/>
      <c r="J162" s="289">
        <f>ROUND(I162*H162,2)</f>
        <v>0</v>
      </c>
      <c r="K162" s="285" t="s">
        <v>21</v>
      </c>
      <c r="L162" s="290"/>
      <c r="M162" s="291" t="s">
        <v>21</v>
      </c>
      <c r="N162" s="292" t="s">
        <v>47</v>
      </c>
      <c r="O162" s="48"/>
      <c r="P162" s="245">
        <f>O162*H162</f>
        <v>0</v>
      </c>
      <c r="Q162" s="245">
        <v>0</v>
      </c>
      <c r="R162" s="245">
        <f>Q162*H162</f>
        <v>0</v>
      </c>
      <c r="S162" s="245">
        <v>0</v>
      </c>
      <c r="T162" s="246">
        <f>S162*H162</f>
        <v>0</v>
      </c>
      <c r="AR162" s="25" t="s">
        <v>386</v>
      </c>
      <c r="AT162" s="25" t="s">
        <v>303</v>
      </c>
      <c r="AU162" s="25" t="s">
        <v>85</v>
      </c>
      <c r="AY162" s="25" t="s">
        <v>184</v>
      </c>
      <c r="BE162" s="247">
        <f>IF(N162="základní",J162,0)</f>
        <v>0</v>
      </c>
      <c r="BF162" s="247">
        <f>IF(N162="snížená",J162,0)</f>
        <v>0</v>
      </c>
      <c r="BG162" s="247">
        <f>IF(N162="zákl. přenesená",J162,0)</f>
        <v>0</v>
      </c>
      <c r="BH162" s="247">
        <f>IF(N162="sníž. přenesená",J162,0)</f>
        <v>0</v>
      </c>
      <c r="BI162" s="247">
        <f>IF(N162="nulová",J162,0)</f>
        <v>0</v>
      </c>
      <c r="BJ162" s="25" t="s">
        <v>83</v>
      </c>
      <c r="BK162" s="247">
        <f>ROUND(I162*H162,2)</f>
        <v>0</v>
      </c>
      <c r="BL162" s="25" t="s">
        <v>284</v>
      </c>
      <c r="BM162" s="25" t="s">
        <v>4552</v>
      </c>
    </row>
    <row r="163" s="1" customFormat="1" ht="16.5" customHeight="1">
      <c r="B163" s="47"/>
      <c r="C163" s="283" t="s">
        <v>570</v>
      </c>
      <c r="D163" s="283" t="s">
        <v>303</v>
      </c>
      <c r="E163" s="284" t="s">
        <v>4553</v>
      </c>
      <c r="F163" s="285" t="s">
        <v>4554</v>
      </c>
      <c r="G163" s="286" t="s">
        <v>3870</v>
      </c>
      <c r="H163" s="287">
        <v>64</v>
      </c>
      <c r="I163" s="288"/>
      <c r="J163" s="289">
        <f>ROUND(I163*H163,2)</f>
        <v>0</v>
      </c>
      <c r="K163" s="285" t="s">
        <v>21</v>
      </c>
      <c r="L163" s="290"/>
      <c r="M163" s="291" t="s">
        <v>21</v>
      </c>
      <c r="N163" s="292" t="s">
        <v>47</v>
      </c>
      <c r="O163" s="48"/>
      <c r="P163" s="245">
        <f>O163*H163</f>
        <v>0</v>
      </c>
      <c r="Q163" s="245">
        <v>0</v>
      </c>
      <c r="R163" s="245">
        <f>Q163*H163</f>
        <v>0</v>
      </c>
      <c r="S163" s="245">
        <v>0</v>
      </c>
      <c r="T163" s="246">
        <f>S163*H163</f>
        <v>0</v>
      </c>
      <c r="AR163" s="25" t="s">
        <v>386</v>
      </c>
      <c r="AT163" s="25" t="s">
        <v>303</v>
      </c>
      <c r="AU163" s="25" t="s">
        <v>85</v>
      </c>
      <c r="AY163" s="25" t="s">
        <v>184</v>
      </c>
      <c r="BE163" s="247">
        <f>IF(N163="základní",J163,0)</f>
        <v>0</v>
      </c>
      <c r="BF163" s="247">
        <f>IF(N163="snížená",J163,0)</f>
        <v>0</v>
      </c>
      <c r="BG163" s="247">
        <f>IF(N163="zákl. přenesená",J163,0)</f>
        <v>0</v>
      </c>
      <c r="BH163" s="247">
        <f>IF(N163="sníž. přenesená",J163,0)</f>
        <v>0</v>
      </c>
      <c r="BI163" s="247">
        <f>IF(N163="nulová",J163,0)</f>
        <v>0</v>
      </c>
      <c r="BJ163" s="25" t="s">
        <v>83</v>
      </c>
      <c r="BK163" s="247">
        <f>ROUND(I163*H163,2)</f>
        <v>0</v>
      </c>
      <c r="BL163" s="25" t="s">
        <v>284</v>
      </c>
      <c r="BM163" s="25" t="s">
        <v>4555</v>
      </c>
    </row>
    <row r="164" s="1" customFormat="1" ht="16.5" customHeight="1">
      <c r="B164" s="47"/>
      <c r="C164" s="283" t="s">
        <v>576</v>
      </c>
      <c r="D164" s="283" t="s">
        <v>303</v>
      </c>
      <c r="E164" s="284" t="s">
        <v>4556</v>
      </c>
      <c r="F164" s="285" t="s">
        <v>4557</v>
      </c>
      <c r="G164" s="286" t="s">
        <v>3870</v>
      </c>
      <c r="H164" s="287">
        <v>4</v>
      </c>
      <c r="I164" s="288"/>
      <c r="J164" s="289">
        <f>ROUND(I164*H164,2)</f>
        <v>0</v>
      </c>
      <c r="K164" s="285" t="s">
        <v>21</v>
      </c>
      <c r="L164" s="290"/>
      <c r="M164" s="291" t="s">
        <v>21</v>
      </c>
      <c r="N164" s="292" t="s">
        <v>47</v>
      </c>
      <c r="O164" s="48"/>
      <c r="P164" s="245">
        <f>O164*H164</f>
        <v>0</v>
      </c>
      <c r="Q164" s="245">
        <v>0</v>
      </c>
      <c r="R164" s="245">
        <f>Q164*H164</f>
        <v>0</v>
      </c>
      <c r="S164" s="245">
        <v>0</v>
      </c>
      <c r="T164" s="246">
        <f>S164*H164</f>
        <v>0</v>
      </c>
      <c r="AR164" s="25" t="s">
        <v>386</v>
      </c>
      <c r="AT164" s="25" t="s">
        <v>303</v>
      </c>
      <c r="AU164" s="25" t="s">
        <v>85</v>
      </c>
      <c r="AY164" s="25" t="s">
        <v>184</v>
      </c>
      <c r="BE164" s="247">
        <f>IF(N164="základní",J164,0)</f>
        <v>0</v>
      </c>
      <c r="BF164" s="247">
        <f>IF(N164="snížená",J164,0)</f>
        <v>0</v>
      </c>
      <c r="BG164" s="247">
        <f>IF(N164="zákl. přenesená",J164,0)</f>
        <v>0</v>
      </c>
      <c r="BH164" s="247">
        <f>IF(N164="sníž. přenesená",J164,0)</f>
        <v>0</v>
      </c>
      <c r="BI164" s="247">
        <f>IF(N164="nulová",J164,0)</f>
        <v>0</v>
      </c>
      <c r="BJ164" s="25" t="s">
        <v>83</v>
      </c>
      <c r="BK164" s="247">
        <f>ROUND(I164*H164,2)</f>
        <v>0</v>
      </c>
      <c r="BL164" s="25" t="s">
        <v>284</v>
      </c>
      <c r="BM164" s="25" t="s">
        <v>4558</v>
      </c>
    </row>
    <row r="165" s="1" customFormat="1" ht="16.5" customHeight="1">
      <c r="B165" s="47"/>
      <c r="C165" s="283" t="s">
        <v>581</v>
      </c>
      <c r="D165" s="283" t="s">
        <v>303</v>
      </c>
      <c r="E165" s="284" t="s">
        <v>4559</v>
      </c>
      <c r="F165" s="285" t="s">
        <v>4560</v>
      </c>
      <c r="G165" s="286" t="s">
        <v>189</v>
      </c>
      <c r="H165" s="287">
        <v>1</v>
      </c>
      <c r="I165" s="288"/>
      <c r="J165" s="289">
        <f>ROUND(I165*H165,2)</f>
        <v>0</v>
      </c>
      <c r="K165" s="285" t="s">
        <v>190</v>
      </c>
      <c r="L165" s="290"/>
      <c r="M165" s="291" t="s">
        <v>21</v>
      </c>
      <c r="N165" s="292" t="s">
        <v>47</v>
      </c>
      <c r="O165" s="48"/>
      <c r="P165" s="245">
        <f>O165*H165</f>
        <v>0</v>
      </c>
      <c r="Q165" s="245">
        <v>0.00023000000000000001</v>
      </c>
      <c r="R165" s="245">
        <f>Q165*H165</f>
        <v>0.00023000000000000001</v>
      </c>
      <c r="S165" s="245">
        <v>0</v>
      </c>
      <c r="T165" s="246">
        <f>S165*H165</f>
        <v>0</v>
      </c>
      <c r="AR165" s="25" t="s">
        <v>386</v>
      </c>
      <c r="AT165" s="25" t="s">
        <v>303</v>
      </c>
      <c r="AU165" s="25" t="s">
        <v>85</v>
      </c>
      <c r="AY165" s="25" t="s">
        <v>184</v>
      </c>
      <c r="BE165" s="247">
        <f>IF(N165="základní",J165,0)</f>
        <v>0</v>
      </c>
      <c r="BF165" s="247">
        <f>IF(N165="snížená",J165,0)</f>
        <v>0</v>
      </c>
      <c r="BG165" s="247">
        <f>IF(N165="zákl. přenesená",J165,0)</f>
        <v>0</v>
      </c>
      <c r="BH165" s="247">
        <f>IF(N165="sníž. přenesená",J165,0)</f>
        <v>0</v>
      </c>
      <c r="BI165" s="247">
        <f>IF(N165="nulová",J165,0)</f>
        <v>0</v>
      </c>
      <c r="BJ165" s="25" t="s">
        <v>83</v>
      </c>
      <c r="BK165" s="247">
        <f>ROUND(I165*H165,2)</f>
        <v>0</v>
      </c>
      <c r="BL165" s="25" t="s">
        <v>284</v>
      </c>
      <c r="BM165" s="25" t="s">
        <v>4561</v>
      </c>
    </row>
    <row r="166" s="1" customFormat="1" ht="16.5" customHeight="1">
      <c r="B166" s="47"/>
      <c r="C166" s="283" t="s">
        <v>586</v>
      </c>
      <c r="D166" s="283" t="s">
        <v>303</v>
      </c>
      <c r="E166" s="284" t="s">
        <v>4562</v>
      </c>
      <c r="F166" s="285" t="s">
        <v>4563</v>
      </c>
      <c r="G166" s="286" t="s">
        <v>189</v>
      </c>
      <c r="H166" s="287">
        <v>1</v>
      </c>
      <c r="I166" s="288"/>
      <c r="J166" s="289">
        <f>ROUND(I166*H166,2)</f>
        <v>0</v>
      </c>
      <c r="K166" s="285" t="s">
        <v>190</v>
      </c>
      <c r="L166" s="290"/>
      <c r="M166" s="291" t="s">
        <v>21</v>
      </c>
      <c r="N166" s="292" t="s">
        <v>47</v>
      </c>
      <c r="O166" s="48"/>
      <c r="P166" s="245">
        <f>O166*H166</f>
        <v>0</v>
      </c>
      <c r="Q166" s="245">
        <v>0.00064000000000000005</v>
      </c>
      <c r="R166" s="245">
        <f>Q166*H166</f>
        <v>0.00064000000000000005</v>
      </c>
      <c r="S166" s="245">
        <v>0</v>
      </c>
      <c r="T166" s="246">
        <f>S166*H166</f>
        <v>0</v>
      </c>
      <c r="AR166" s="25" t="s">
        <v>386</v>
      </c>
      <c r="AT166" s="25" t="s">
        <v>303</v>
      </c>
      <c r="AU166" s="25" t="s">
        <v>85</v>
      </c>
      <c r="AY166" s="25" t="s">
        <v>184</v>
      </c>
      <c r="BE166" s="247">
        <f>IF(N166="základní",J166,0)</f>
        <v>0</v>
      </c>
      <c r="BF166" s="247">
        <f>IF(N166="snížená",J166,0)</f>
        <v>0</v>
      </c>
      <c r="BG166" s="247">
        <f>IF(N166="zákl. přenesená",J166,0)</f>
        <v>0</v>
      </c>
      <c r="BH166" s="247">
        <f>IF(N166="sníž. přenesená",J166,0)</f>
        <v>0</v>
      </c>
      <c r="BI166" s="247">
        <f>IF(N166="nulová",J166,0)</f>
        <v>0</v>
      </c>
      <c r="BJ166" s="25" t="s">
        <v>83</v>
      </c>
      <c r="BK166" s="247">
        <f>ROUND(I166*H166,2)</f>
        <v>0</v>
      </c>
      <c r="BL166" s="25" t="s">
        <v>284</v>
      </c>
      <c r="BM166" s="25" t="s">
        <v>4564</v>
      </c>
    </row>
    <row r="167" s="1" customFormat="1" ht="16.5" customHeight="1">
      <c r="B167" s="47"/>
      <c r="C167" s="283" t="s">
        <v>591</v>
      </c>
      <c r="D167" s="283" t="s">
        <v>303</v>
      </c>
      <c r="E167" s="284" t="s">
        <v>4565</v>
      </c>
      <c r="F167" s="285" t="s">
        <v>4566</v>
      </c>
      <c r="G167" s="286" t="s">
        <v>3870</v>
      </c>
      <c r="H167" s="287">
        <v>12</v>
      </c>
      <c r="I167" s="288"/>
      <c r="J167" s="289">
        <f>ROUND(I167*H167,2)</f>
        <v>0</v>
      </c>
      <c r="K167" s="285" t="s">
        <v>21</v>
      </c>
      <c r="L167" s="290"/>
      <c r="M167" s="291" t="s">
        <v>21</v>
      </c>
      <c r="N167" s="292" t="s">
        <v>47</v>
      </c>
      <c r="O167" s="48"/>
      <c r="P167" s="245">
        <f>O167*H167</f>
        <v>0</v>
      </c>
      <c r="Q167" s="245">
        <v>0</v>
      </c>
      <c r="R167" s="245">
        <f>Q167*H167</f>
        <v>0</v>
      </c>
      <c r="S167" s="245">
        <v>0</v>
      </c>
      <c r="T167" s="246">
        <f>S167*H167</f>
        <v>0</v>
      </c>
      <c r="AR167" s="25" t="s">
        <v>386</v>
      </c>
      <c r="AT167" s="25" t="s">
        <v>303</v>
      </c>
      <c r="AU167" s="25" t="s">
        <v>85</v>
      </c>
      <c r="AY167" s="25" t="s">
        <v>184</v>
      </c>
      <c r="BE167" s="247">
        <f>IF(N167="základní",J167,0)</f>
        <v>0</v>
      </c>
      <c r="BF167" s="247">
        <f>IF(N167="snížená",J167,0)</f>
        <v>0</v>
      </c>
      <c r="BG167" s="247">
        <f>IF(N167="zákl. přenesená",J167,0)</f>
        <v>0</v>
      </c>
      <c r="BH167" s="247">
        <f>IF(N167="sníž. přenesená",J167,0)</f>
        <v>0</v>
      </c>
      <c r="BI167" s="247">
        <f>IF(N167="nulová",J167,0)</f>
        <v>0</v>
      </c>
      <c r="BJ167" s="25" t="s">
        <v>83</v>
      </c>
      <c r="BK167" s="247">
        <f>ROUND(I167*H167,2)</f>
        <v>0</v>
      </c>
      <c r="BL167" s="25" t="s">
        <v>284</v>
      </c>
      <c r="BM167" s="25" t="s">
        <v>4567</v>
      </c>
    </row>
    <row r="168" s="1" customFormat="1" ht="16.5" customHeight="1">
      <c r="B168" s="47"/>
      <c r="C168" s="283" t="s">
        <v>596</v>
      </c>
      <c r="D168" s="283" t="s">
        <v>303</v>
      </c>
      <c r="E168" s="284" t="s">
        <v>4568</v>
      </c>
      <c r="F168" s="285" t="s">
        <v>4569</v>
      </c>
      <c r="G168" s="286" t="s">
        <v>3870</v>
      </c>
      <c r="H168" s="287">
        <v>19</v>
      </c>
      <c r="I168" s="288"/>
      <c r="J168" s="289">
        <f>ROUND(I168*H168,2)</f>
        <v>0</v>
      </c>
      <c r="K168" s="285" t="s">
        <v>21</v>
      </c>
      <c r="L168" s="290"/>
      <c r="M168" s="291" t="s">
        <v>21</v>
      </c>
      <c r="N168" s="292" t="s">
        <v>47</v>
      </c>
      <c r="O168" s="48"/>
      <c r="P168" s="245">
        <f>O168*H168</f>
        <v>0</v>
      </c>
      <c r="Q168" s="245">
        <v>0</v>
      </c>
      <c r="R168" s="245">
        <f>Q168*H168</f>
        <v>0</v>
      </c>
      <c r="S168" s="245">
        <v>0</v>
      </c>
      <c r="T168" s="246">
        <f>S168*H168</f>
        <v>0</v>
      </c>
      <c r="AR168" s="25" t="s">
        <v>386</v>
      </c>
      <c r="AT168" s="25" t="s">
        <v>303</v>
      </c>
      <c r="AU168" s="25" t="s">
        <v>85</v>
      </c>
      <c r="AY168" s="25" t="s">
        <v>184</v>
      </c>
      <c r="BE168" s="247">
        <f>IF(N168="základní",J168,0)</f>
        <v>0</v>
      </c>
      <c r="BF168" s="247">
        <f>IF(N168="snížená",J168,0)</f>
        <v>0</v>
      </c>
      <c r="BG168" s="247">
        <f>IF(N168="zákl. přenesená",J168,0)</f>
        <v>0</v>
      </c>
      <c r="BH168" s="247">
        <f>IF(N168="sníž. přenesená",J168,0)</f>
        <v>0</v>
      </c>
      <c r="BI168" s="247">
        <f>IF(N168="nulová",J168,0)</f>
        <v>0</v>
      </c>
      <c r="BJ168" s="25" t="s">
        <v>83</v>
      </c>
      <c r="BK168" s="247">
        <f>ROUND(I168*H168,2)</f>
        <v>0</v>
      </c>
      <c r="BL168" s="25" t="s">
        <v>284</v>
      </c>
      <c r="BM168" s="25" t="s">
        <v>4570</v>
      </c>
    </row>
    <row r="169" s="1" customFormat="1" ht="16.5" customHeight="1">
      <c r="B169" s="47"/>
      <c r="C169" s="283" t="s">
        <v>601</v>
      </c>
      <c r="D169" s="283" t="s">
        <v>303</v>
      </c>
      <c r="E169" s="284" t="s">
        <v>4571</v>
      </c>
      <c r="F169" s="285" t="s">
        <v>4572</v>
      </c>
      <c r="G169" s="286" t="s">
        <v>370</v>
      </c>
      <c r="H169" s="287">
        <v>482</v>
      </c>
      <c r="I169" s="288"/>
      <c r="J169" s="289">
        <f>ROUND(I169*H169,2)</f>
        <v>0</v>
      </c>
      <c r="K169" s="285" t="s">
        <v>190</v>
      </c>
      <c r="L169" s="290"/>
      <c r="M169" s="291" t="s">
        <v>21</v>
      </c>
      <c r="N169" s="292" t="s">
        <v>47</v>
      </c>
      <c r="O169" s="48"/>
      <c r="P169" s="245">
        <f>O169*H169</f>
        <v>0</v>
      </c>
      <c r="Q169" s="245">
        <v>6.9999999999999994E-05</v>
      </c>
      <c r="R169" s="245">
        <f>Q169*H169</f>
        <v>0.033739999999999999</v>
      </c>
      <c r="S169" s="245">
        <v>0</v>
      </c>
      <c r="T169" s="246">
        <f>S169*H169</f>
        <v>0</v>
      </c>
      <c r="AR169" s="25" t="s">
        <v>386</v>
      </c>
      <c r="AT169" s="25" t="s">
        <v>303</v>
      </c>
      <c r="AU169" s="25" t="s">
        <v>85</v>
      </c>
      <c r="AY169" s="25" t="s">
        <v>184</v>
      </c>
      <c r="BE169" s="247">
        <f>IF(N169="základní",J169,0)</f>
        <v>0</v>
      </c>
      <c r="BF169" s="247">
        <f>IF(N169="snížená",J169,0)</f>
        <v>0</v>
      </c>
      <c r="BG169" s="247">
        <f>IF(N169="zákl. přenesená",J169,0)</f>
        <v>0</v>
      </c>
      <c r="BH169" s="247">
        <f>IF(N169="sníž. přenesená",J169,0)</f>
        <v>0</v>
      </c>
      <c r="BI169" s="247">
        <f>IF(N169="nulová",J169,0)</f>
        <v>0</v>
      </c>
      <c r="BJ169" s="25" t="s">
        <v>83</v>
      </c>
      <c r="BK169" s="247">
        <f>ROUND(I169*H169,2)</f>
        <v>0</v>
      </c>
      <c r="BL169" s="25" t="s">
        <v>284</v>
      </c>
      <c r="BM169" s="25" t="s">
        <v>4573</v>
      </c>
    </row>
    <row r="170" s="1" customFormat="1" ht="16.5" customHeight="1">
      <c r="B170" s="47"/>
      <c r="C170" s="283" t="s">
        <v>608</v>
      </c>
      <c r="D170" s="283" t="s">
        <v>303</v>
      </c>
      <c r="E170" s="284" t="s">
        <v>4574</v>
      </c>
      <c r="F170" s="285" t="s">
        <v>4575</v>
      </c>
      <c r="G170" s="286" t="s">
        <v>370</v>
      </c>
      <c r="H170" s="287">
        <v>320</v>
      </c>
      <c r="I170" s="288"/>
      <c r="J170" s="289">
        <f>ROUND(I170*H170,2)</f>
        <v>0</v>
      </c>
      <c r="K170" s="285" t="s">
        <v>190</v>
      </c>
      <c r="L170" s="290"/>
      <c r="M170" s="291" t="s">
        <v>21</v>
      </c>
      <c r="N170" s="292" t="s">
        <v>47</v>
      </c>
      <c r="O170" s="48"/>
      <c r="P170" s="245">
        <f>O170*H170</f>
        <v>0</v>
      </c>
      <c r="Q170" s="245">
        <v>0.00010000000000000001</v>
      </c>
      <c r="R170" s="245">
        <f>Q170*H170</f>
        <v>0.032000000000000001</v>
      </c>
      <c r="S170" s="245">
        <v>0</v>
      </c>
      <c r="T170" s="246">
        <f>S170*H170</f>
        <v>0</v>
      </c>
      <c r="AR170" s="25" t="s">
        <v>386</v>
      </c>
      <c r="AT170" s="25" t="s">
        <v>303</v>
      </c>
      <c r="AU170" s="25" t="s">
        <v>85</v>
      </c>
      <c r="AY170" s="25" t="s">
        <v>184</v>
      </c>
      <c r="BE170" s="247">
        <f>IF(N170="základní",J170,0)</f>
        <v>0</v>
      </c>
      <c r="BF170" s="247">
        <f>IF(N170="snížená",J170,0)</f>
        <v>0</v>
      </c>
      <c r="BG170" s="247">
        <f>IF(N170="zákl. přenesená",J170,0)</f>
        <v>0</v>
      </c>
      <c r="BH170" s="247">
        <f>IF(N170="sníž. přenesená",J170,0)</f>
        <v>0</v>
      </c>
      <c r="BI170" s="247">
        <f>IF(N170="nulová",J170,0)</f>
        <v>0</v>
      </c>
      <c r="BJ170" s="25" t="s">
        <v>83</v>
      </c>
      <c r="BK170" s="247">
        <f>ROUND(I170*H170,2)</f>
        <v>0</v>
      </c>
      <c r="BL170" s="25" t="s">
        <v>284</v>
      </c>
      <c r="BM170" s="25" t="s">
        <v>4576</v>
      </c>
    </row>
    <row r="171" s="1" customFormat="1" ht="16.5" customHeight="1">
      <c r="B171" s="47"/>
      <c r="C171" s="283" t="s">
        <v>616</v>
      </c>
      <c r="D171" s="283" t="s">
        <v>303</v>
      </c>
      <c r="E171" s="284" t="s">
        <v>4577</v>
      </c>
      <c r="F171" s="285" t="s">
        <v>4578</v>
      </c>
      <c r="G171" s="286" t="s">
        <v>189</v>
      </c>
      <c r="H171" s="287">
        <v>42</v>
      </c>
      <c r="I171" s="288"/>
      <c r="J171" s="289">
        <f>ROUND(I171*H171,2)</f>
        <v>0</v>
      </c>
      <c r="K171" s="285" t="s">
        <v>190</v>
      </c>
      <c r="L171" s="290"/>
      <c r="M171" s="291" t="s">
        <v>21</v>
      </c>
      <c r="N171" s="292" t="s">
        <v>47</v>
      </c>
      <c r="O171" s="48"/>
      <c r="P171" s="245">
        <f>O171*H171</f>
        <v>0</v>
      </c>
      <c r="Q171" s="245">
        <v>0.00010000000000000001</v>
      </c>
      <c r="R171" s="245">
        <f>Q171*H171</f>
        <v>0.0042000000000000006</v>
      </c>
      <c r="S171" s="245">
        <v>0</v>
      </c>
      <c r="T171" s="246">
        <f>S171*H171</f>
        <v>0</v>
      </c>
      <c r="AR171" s="25" t="s">
        <v>386</v>
      </c>
      <c r="AT171" s="25" t="s">
        <v>303</v>
      </c>
      <c r="AU171" s="25" t="s">
        <v>85</v>
      </c>
      <c r="AY171" s="25" t="s">
        <v>184</v>
      </c>
      <c r="BE171" s="247">
        <f>IF(N171="základní",J171,0)</f>
        <v>0</v>
      </c>
      <c r="BF171" s="247">
        <f>IF(N171="snížená",J171,0)</f>
        <v>0</v>
      </c>
      <c r="BG171" s="247">
        <f>IF(N171="zákl. přenesená",J171,0)</f>
        <v>0</v>
      </c>
      <c r="BH171" s="247">
        <f>IF(N171="sníž. přenesená",J171,0)</f>
        <v>0</v>
      </c>
      <c r="BI171" s="247">
        <f>IF(N171="nulová",J171,0)</f>
        <v>0</v>
      </c>
      <c r="BJ171" s="25" t="s">
        <v>83</v>
      </c>
      <c r="BK171" s="247">
        <f>ROUND(I171*H171,2)</f>
        <v>0</v>
      </c>
      <c r="BL171" s="25" t="s">
        <v>284</v>
      </c>
      <c r="BM171" s="25" t="s">
        <v>4579</v>
      </c>
    </row>
    <row r="172" s="1" customFormat="1" ht="16.5" customHeight="1">
      <c r="B172" s="47"/>
      <c r="C172" s="283" t="s">
        <v>622</v>
      </c>
      <c r="D172" s="283" t="s">
        <v>303</v>
      </c>
      <c r="E172" s="284" t="s">
        <v>4580</v>
      </c>
      <c r="F172" s="285" t="s">
        <v>4581</v>
      </c>
      <c r="G172" s="286" t="s">
        <v>370</v>
      </c>
      <c r="H172" s="287">
        <v>16</v>
      </c>
      <c r="I172" s="288"/>
      <c r="J172" s="289">
        <f>ROUND(I172*H172,2)</f>
        <v>0</v>
      </c>
      <c r="K172" s="285" t="s">
        <v>21</v>
      </c>
      <c r="L172" s="290"/>
      <c r="M172" s="291" t="s">
        <v>21</v>
      </c>
      <c r="N172" s="292" t="s">
        <v>47</v>
      </c>
      <c r="O172" s="48"/>
      <c r="P172" s="245">
        <f>O172*H172</f>
        <v>0</v>
      </c>
      <c r="Q172" s="245">
        <v>0</v>
      </c>
      <c r="R172" s="245">
        <f>Q172*H172</f>
        <v>0</v>
      </c>
      <c r="S172" s="245">
        <v>0</v>
      </c>
      <c r="T172" s="246">
        <f>S172*H172</f>
        <v>0</v>
      </c>
      <c r="AR172" s="25" t="s">
        <v>386</v>
      </c>
      <c r="AT172" s="25" t="s">
        <v>303</v>
      </c>
      <c r="AU172" s="25" t="s">
        <v>85</v>
      </c>
      <c r="AY172" s="25" t="s">
        <v>184</v>
      </c>
      <c r="BE172" s="247">
        <f>IF(N172="základní",J172,0)</f>
        <v>0</v>
      </c>
      <c r="BF172" s="247">
        <f>IF(N172="snížená",J172,0)</f>
        <v>0</v>
      </c>
      <c r="BG172" s="247">
        <f>IF(N172="zákl. přenesená",J172,0)</f>
        <v>0</v>
      </c>
      <c r="BH172" s="247">
        <f>IF(N172="sníž. přenesená",J172,0)</f>
        <v>0</v>
      </c>
      <c r="BI172" s="247">
        <f>IF(N172="nulová",J172,0)</f>
        <v>0</v>
      </c>
      <c r="BJ172" s="25" t="s">
        <v>83</v>
      </c>
      <c r="BK172" s="247">
        <f>ROUND(I172*H172,2)</f>
        <v>0</v>
      </c>
      <c r="BL172" s="25" t="s">
        <v>284</v>
      </c>
      <c r="BM172" s="25" t="s">
        <v>4582</v>
      </c>
    </row>
    <row r="173" s="1" customFormat="1" ht="16.5" customHeight="1">
      <c r="B173" s="47"/>
      <c r="C173" s="283" t="s">
        <v>626</v>
      </c>
      <c r="D173" s="283" t="s">
        <v>303</v>
      </c>
      <c r="E173" s="284" t="s">
        <v>4583</v>
      </c>
      <c r="F173" s="285" t="s">
        <v>4584</v>
      </c>
      <c r="G173" s="286" t="s">
        <v>370</v>
      </c>
      <c r="H173" s="287">
        <v>18</v>
      </c>
      <c r="I173" s="288"/>
      <c r="J173" s="289">
        <f>ROUND(I173*H173,2)</f>
        <v>0</v>
      </c>
      <c r="K173" s="285" t="s">
        <v>21</v>
      </c>
      <c r="L173" s="290"/>
      <c r="M173" s="291" t="s">
        <v>21</v>
      </c>
      <c r="N173" s="292" t="s">
        <v>47</v>
      </c>
      <c r="O173" s="48"/>
      <c r="P173" s="245">
        <f>O173*H173</f>
        <v>0</v>
      </c>
      <c r="Q173" s="245">
        <v>0</v>
      </c>
      <c r="R173" s="245">
        <f>Q173*H173</f>
        <v>0</v>
      </c>
      <c r="S173" s="245">
        <v>0</v>
      </c>
      <c r="T173" s="246">
        <f>S173*H173</f>
        <v>0</v>
      </c>
      <c r="AR173" s="25" t="s">
        <v>386</v>
      </c>
      <c r="AT173" s="25" t="s">
        <v>303</v>
      </c>
      <c r="AU173" s="25" t="s">
        <v>85</v>
      </c>
      <c r="AY173" s="25" t="s">
        <v>184</v>
      </c>
      <c r="BE173" s="247">
        <f>IF(N173="základní",J173,0)</f>
        <v>0</v>
      </c>
      <c r="BF173" s="247">
        <f>IF(N173="snížená",J173,0)</f>
        <v>0</v>
      </c>
      <c r="BG173" s="247">
        <f>IF(N173="zákl. přenesená",J173,0)</f>
        <v>0</v>
      </c>
      <c r="BH173" s="247">
        <f>IF(N173="sníž. přenesená",J173,0)</f>
        <v>0</v>
      </c>
      <c r="BI173" s="247">
        <f>IF(N173="nulová",J173,0)</f>
        <v>0</v>
      </c>
      <c r="BJ173" s="25" t="s">
        <v>83</v>
      </c>
      <c r="BK173" s="247">
        <f>ROUND(I173*H173,2)</f>
        <v>0</v>
      </c>
      <c r="BL173" s="25" t="s">
        <v>284</v>
      </c>
      <c r="BM173" s="25" t="s">
        <v>4585</v>
      </c>
    </row>
    <row r="174" s="1" customFormat="1" ht="16.5" customHeight="1">
      <c r="B174" s="47"/>
      <c r="C174" s="283" t="s">
        <v>632</v>
      </c>
      <c r="D174" s="283" t="s">
        <v>303</v>
      </c>
      <c r="E174" s="284" t="s">
        <v>4586</v>
      </c>
      <c r="F174" s="285" t="s">
        <v>4587</v>
      </c>
      <c r="G174" s="286" t="s">
        <v>3870</v>
      </c>
      <c r="H174" s="287">
        <v>4</v>
      </c>
      <c r="I174" s="288"/>
      <c r="J174" s="289">
        <f>ROUND(I174*H174,2)</f>
        <v>0</v>
      </c>
      <c r="K174" s="285" t="s">
        <v>21</v>
      </c>
      <c r="L174" s="290"/>
      <c r="M174" s="291" t="s">
        <v>21</v>
      </c>
      <c r="N174" s="292" t="s">
        <v>47</v>
      </c>
      <c r="O174" s="48"/>
      <c r="P174" s="245">
        <f>O174*H174</f>
        <v>0</v>
      </c>
      <c r="Q174" s="245">
        <v>0</v>
      </c>
      <c r="R174" s="245">
        <f>Q174*H174</f>
        <v>0</v>
      </c>
      <c r="S174" s="245">
        <v>0</v>
      </c>
      <c r="T174" s="246">
        <f>S174*H174</f>
        <v>0</v>
      </c>
      <c r="AR174" s="25" t="s">
        <v>386</v>
      </c>
      <c r="AT174" s="25" t="s">
        <v>303</v>
      </c>
      <c r="AU174" s="25" t="s">
        <v>85</v>
      </c>
      <c r="AY174" s="25" t="s">
        <v>184</v>
      </c>
      <c r="BE174" s="247">
        <f>IF(N174="základní",J174,0)</f>
        <v>0</v>
      </c>
      <c r="BF174" s="247">
        <f>IF(N174="snížená",J174,0)</f>
        <v>0</v>
      </c>
      <c r="BG174" s="247">
        <f>IF(N174="zákl. přenesená",J174,0)</f>
        <v>0</v>
      </c>
      <c r="BH174" s="247">
        <f>IF(N174="sníž. přenesená",J174,0)</f>
        <v>0</v>
      </c>
      <c r="BI174" s="247">
        <f>IF(N174="nulová",J174,0)</f>
        <v>0</v>
      </c>
      <c r="BJ174" s="25" t="s">
        <v>83</v>
      </c>
      <c r="BK174" s="247">
        <f>ROUND(I174*H174,2)</f>
        <v>0</v>
      </c>
      <c r="BL174" s="25" t="s">
        <v>284</v>
      </c>
      <c r="BM174" s="25" t="s">
        <v>4588</v>
      </c>
    </row>
    <row r="175" s="1" customFormat="1" ht="25.5" customHeight="1">
      <c r="B175" s="47"/>
      <c r="C175" s="283" t="s">
        <v>636</v>
      </c>
      <c r="D175" s="283" t="s">
        <v>303</v>
      </c>
      <c r="E175" s="284" t="s">
        <v>4589</v>
      </c>
      <c r="F175" s="285" t="s">
        <v>4590</v>
      </c>
      <c r="G175" s="286" t="s">
        <v>3870</v>
      </c>
      <c r="H175" s="287">
        <v>73</v>
      </c>
      <c r="I175" s="288"/>
      <c r="J175" s="289">
        <f>ROUND(I175*H175,2)</f>
        <v>0</v>
      </c>
      <c r="K175" s="285" t="s">
        <v>21</v>
      </c>
      <c r="L175" s="290"/>
      <c r="M175" s="291" t="s">
        <v>21</v>
      </c>
      <c r="N175" s="292" t="s">
        <v>47</v>
      </c>
      <c r="O175" s="48"/>
      <c r="P175" s="245">
        <f>O175*H175</f>
        <v>0</v>
      </c>
      <c r="Q175" s="245">
        <v>0</v>
      </c>
      <c r="R175" s="245">
        <f>Q175*H175</f>
        <v>0</v>
      </c>
      <c r="S175" s="245">
        <v>0</v>
      </c>
      <c r="T175" s="246">
        <f>S175*H175</f>
        <v>0</v>
      </c>
      <c r="AR175" s="25" t="s">
        <v>386</v>
      </c>
      <c r="AT175" s="25" t="s">
        <v>303</v>
      </c>
      <c r="AU175" s="25" t="s">
        <v>85</v>
      </c>
      <c r="AY175" s="25" t="s">
        <v>184</v>
      </c>
      <c r="BE175" s="247">
        <f>IF(N175="základní",J175,0)</f>
        <v>0</v>
      </c>
      <c r="BF175" s="247">
        <f>IF(N175="snížená",J175,0)</f>
        <v>0</v>
      </c>
      <c r="BG175" s="247">
        <f>IF(N175="zákl. přenesená",J175,0)</f>
        <v>0</v>
      </c>
      <c r="BH175" s="247">
        <f>IF(N175="sníž. přenesená",J175,0)</f>
        <v>0</v>
      </c>
      <c r="BI175" s="247">
        <f>IF(N175="nulová",J175,0)</f>
        <v>0</v>
      </c>
      <c r="BJ175" s="25" t="s">
        <v>83</v>
      </c>
      <c r="BK175" s="247">
        <f>ROUND(I175*H175,2)</f>
        <v>0</v>
      </c>
      <c r="BL175" s="25" t="s">
        <v>284</v>
      </c>
      <c r="BM175" s="25" t="s">
        <v>4591</v>
      </c>
    </row>
    <row r="176" s="1" customFormat="1" ht="25.5" customHeight="1">
      <c r="B176" s="47"/>
      <c r="C176" s="283" t="s">
        <v>641</v>
      </c>
      <c r="D176" s="283" t="s">
        <v>303</v>
      </c>
      <c r="E176" s="284" t="s">
        <v>4592</v>
      </c>
      <c r="F176" s="285" t="s">
        <v>4593</v>
      </c>
      <c r="G176" s="286" t="s">
        <v>3870</v>
      </c>
      <c r="H176" s="287">
        <v>2</v>
      </c>
      <c r="I176" s="288"/>
      <c r="J176" s="289">
        <f>ROUND(I176*H176,2)</f>
        <v>0</v>
      </c>
      <c r="K176" s="285" t="s">
        <v>21</v>
      </c>
      <c r="L176" s="290"/>
      <c r="M176" s="291" t="s">
        <v>21</v>
      </c>
      <c r="N176" s="292" t="s">
        <v>47</v>
      </c>
      <c r="O176" s="48"/>
      <c r="P176" s="245">
        <f>O176*H176</f>
        <v>0</v>
      </c>
      <c r="Q176" s="245">
        <v>0</v>
      </c>
      <c r="R176" s="245">
        <f>Q176*H176</f>
        <v>0</v>
      </c>
      <c r="S176" s="245">
        <v>0</v>
      </c>
      <c r="T176" s="246">
        <f>S176*H176</f>
        <v>0</v>
      </c>
      <c r="AR176" s="25" t="s">
        <v>386</v>
      </c>
      <c r="AT176" s="25" t="s">
        <v>303</v>
      </c>
      <c r="AU176" s="25" t="s">
        <v>85</v>
      </c>
      <c r="AY176" s="25" t="s">
        <v>184</v>
      </c>
      <c r="BE176" s="247">
        <f>IF(N176="základní",J176,0)</f>
        <v>0</v>
      </c>
      <c r="BF176" s="247">
        <f>IF(N176="snížená",J176,0)</f>
        <v>0</v>
      </c>
      <c r="BG176" s="247">
        <f>IF(N176="zákl. přenesená",J176,0)</f>
        <v>0</v>
      </c>
      <c r="BH176" s="247">
        <f>IF(N176="sníž. přenesená",J176,0)</f>
        <v>0</v>
      </c>
      <c r="BI176" s="247">
        <f>IF(N176="nulová",J176,0)</f>
        <v>0</v>
      </c>
      <c r="BJ176" s="25" t="s">
        <v>83</v>
      </c>
      <c r="BK176" s="247">
        <f>ROUND(I176*H176,2)</f>
        <v>0</v>
      </c>
      <c r="BL176" s="25" t="s">
        <v>284</v>
      </c>
      <c r="BM176" s="25" t="s">
        <v>4594</v>
      </c>
    </row>
    <row r="177" s="1" customFormat="1" ht="25.5" customHeight="1">
      <c r="B177" s="47"/>
      <c r="C177" s="283" t="s">
        <v>647</v>
      </c>
      <c r="D177" s="283" t="s">
        <v>303</v>
      </c>
      <c r="E177" s="284" t="s">
        <v>4595</v>
      </c>
      <c r="F177" s="285" t="s">
        <v>4596</v>
      </c>
      <c r="G177" s="286" t="s">
        <v>3870</v>
      </c>
      <c r="H177" s="287">
        <v>2</v>
      </c>
      <c r="I177" s="288"/>
      <c r="J177" s="289">
        <f>ROUND(I177*H177,2)</f>
        <v>0</v>
      </c>
      <c r="K177" s="285" t="s">
        <v>21</v>
      </c>
      <c r="L177" s="290"/>
      <c r="M177" s="291" t="s">
        <v>21</v>
      </c>
      <c r="N177" s="292" t="s">
        <v>47</v>
      </c>
      <c r="O177" s="48"/>
      <c r="P177" s="245">
        <f>O177*H177</f>
        <v>0</v>
      </c>
      <c r="Q177" s="245">
        <v>0</v>
      </c>
      <c r="R177" s="245">
        <f>Q177*H177</f>
        <v>0</v>
      </c>
      <c r="S177" s="245">
        <v>0</v>
      </c>
      <c r="T177" s="246">
        <f>S177*H177</f>
        <v>0</v>
      </c>
      <c r="AR177" s="25" t="s">
        <v>386</v>
      </c>
      <c r="AT177" s="25" t="s">
        <v>303</v>
      </c>
      <c r="AU177" s="25" t="s">
        <v>85</v>
      </c>
      <c r="AY177" s="25" t="s">
        <v>184</v>
      </c>
      <c r="BE177" s="247">
        <f>IF(N177="základní",J177,0)</f>
        <v>0</v>
      </c>
      <c r="BF177" s="247">
        <f>IF(N177="snížená",J177,0)</f>
        <v>0</v>
      </c>
      <c r="BG177" s="247">
        <f>IF(N177="zákl. přenesená",J177,0)</f>
        <v>0</v>
      </c>
      <c r="BH177" s="247">
        <f>IF(N177="sníž. přenesená",J177,0)</f>
        <v>0</v>
      </c>
      <c r="BI177" s="247">
        <f>IF(N177="nulová",J177,0)</f>
        <v>0</v>
      </c>
      <c r="BJ177" s="25" t="s">
        <v>83</v>
      </c>
      <c r="BK177" s="247">
        <f>ROUND(I177*H177,2)</f>
        <v>0</v>
      </c>
      <c r="BL177" s="25" t="s">
        <v>284</v>
      </c>
      <c r="BM177" s="25" t="s">
        <v>4597</v>
      </c>
    </row>
    <row r="178" s="1" customFormat="1" ht="25.5" customHeight="1">
      <c r="B178" s="47"/>
      <c r="C178" s="283" t="s">
        <v>652</v>
      </c>
      <c r="D178" s="283" t="s">
        <v>303</v>
      </c>
      <c r="E178" s="284" t="s">
        <v>4598</v>
      </c>
      <c r="F178" s="285" t="s">
        <v>4599</v>
      </c>
      <c r="G178" s="286" t="s">
        <v>3870</v>
      </c>
      <c r="H178" s="287">
        <v>3</v>
      </c>
      <c r="I178" s="288"/>
      <c r="J178" s="289">
        <f>ROUND(I178*H178,2)</f>
        <v>0</v>
      </c>
      <c r="K178" s="285" t="s">
        <v>21</v>
      </c>
      <c r="L178" s="290"/>
      <c r="M178" s="291" t="s">
        <v>21</v>
      </c>
      <c r="N178" s="292" t="s">
        <v>47</v>
      </c>
      <c r="O178" s="48"/>
      <c r="P178" s="245">
        <f>O178*H178</f>
        <v>0</v>
      </c>
      <c r="Q178" s="245">
        <v>0</v>
      </c>
      <c r="R178" s="245">
        <f>Q178*H178</f>
        <v>0</v>
      </c>
      <c r="S178" s="245">
        <v>0</v>
      </c>
      <c r="T178" s="246">
        <f>S178*H178</f>
        <v>0</v>
      </c>
      <c r="AR178" s="25" t="s">
        <v>386</v>
      </c>
      <c r="AT178" s="25" t="s">
        <v>303</v>
      </c>
      <c r="AU178" s="25" t="s">
        <v>85</v>
      </c>
      <c r="AY178" s="25" t="s">
        <v>184</v>
      </c>
      <c r="BE178" s="247">
        <f>IF(N178="základní",J178,0)</f>
        <v>0</v>
      </c>
      <c r="BF178" s="247">
        <f>IF(N178="snížená",J178,0)</f>
        <v>0</v>
      </c>
      <c r="BG178" s="247">
        <f>IF(N178="zákl. přenesená",J178,0)</f>
        <v>0</v>
      </c>
      <c r="BH178" s="247">
        <f>IF(N178="sníž. přenesená",J178,0)</f>
        <v>0</v>
      </c>
      <c r="BI178" s="247">
        <f>IF(N178="nulová",J178,0)</f>
        <v>0</v>
      </c>
      <c r="BJ178" s="25" t="s">
        <v>83</v>
      </c>
      <c r="BK178" s="247">
        <f>ROUND(I178*H178,2)</f>
        <v>0</v>
      </c>
      <c r="BL178" s="25" t="s">
        <v>284</v>
      </c>
      <c r="BM178" s="25" t="s">
        <v>4600</v>
      </c>
    </row>
    <row r="179" s="1" customFormat="1" ht="25.5" customHeight="1">
      <c r="B179" s="47"/>
      <c r="C179" s="283" t="s">
        <v>658</v>
      </c>
      <c r="D179" s="283" t="s">
        <v>303</v>
      </c>
      <c r="E179" s="284" t="s">
        <v>4601</v>
      </c>
      <c r="F179" s="285" t="s">
        <v>4602</v>
      </c>
      <c r="G179" s="286" t="s">
        <v>3870</v>
      </c>
      <c r="H179" s="287">
        <v>2</v>
      </c>
      <c r="I179" s="288"/>
      <c r="J179" s="289">
        <f>ROUND(I179*H179,2)</f>
        <v>0</v>
      </c>
      <c r="K179" s="285" t="s">
        <v>21</v>
      </c>
      <c r="L179" s="290"/>
      <c r="M179" s="291" t="s">
        <v>21</v>
      </c>
      <c r="N179" s="292" t="s">
        <v>47</v>
      </c>
      <c r="O179" s="48"/>
      <c r="P179" s="245">
        <f>O179*H179</f>
        <v>0</v>
      </c>
      <c r="Q179" s="245">
        <v>0</v>
      </c>
      <c r="R179" s="245">
        <f>Q179*H179</f>
        <v>0</v>
      </c>
      <c r="S179" s="245">
        <v>0</v>
      </c>
      <c r="T179" s="246">
        <f>S179*H179</f>
        <v>0</v>
      </c>
      <c r="AR179" s="25" t="s">
        <v>386</v>
      </c>
      <c r="AT179" s="25" t="s">
        <v>303</v>
      </c>
      <c r="AU179" s="25" t="s">
        <v>85</v>
      </c>
      <c r="AY179" s="25" t="s">
        <v>184</v>
      </c>
      <c r="BE179" s="247">
        <f>IF(N179="základní",J179,0)</f>
        <v>0</v>
      </c>
      <c r="BF179" s="247">
        <f>IF(N179="snížená",J179,0)</f>
        <v>0</v>
      </c>
      <c r="BG179" s="247">
        <f>IF(N179="zákl. přenesená",J179,0)</f>
        <v>0</v>
      </c>
      <c r="BH179" s="247">
        <f>IF(N179="sníž. přenesená",J179,0)</f>
        <v>0</v>
      </c>
      <c r="BI179" s="247">
        <f>IF(N179="nulová",J179,0)</f>
        <v>0</v>
      </c>
      <c r="BJ179" s="25" t="s">
        <v>83</v>
      </c>
      <c r="BK179" s="247">
        <f>ROUND(I179*H179,2)</f>
        <v>0</v>
      </c>
      <c r="BL179" s="25" t="s">
        <v>284</v>
      </c>
      <c r="BM179" s="25" t="s">
        <v>4603</v>
      </c>
    </row>
    <row r="180" s="1" customFormat="1" ht="16.5" customHeight="1">
      <c r="B180" s="47"/>
      <c r="C180" s="283" t="s">
        <v>662</v>
      </c>
      <c r="D180" s="283" t="s">
        <v>303</v>
      </c>
      <c r="E180" s="284" t="s">
        <v>4604</v>
      </c>
      <c r="F180" s="285" t="s">
        <v>4605</v>
      </c>
      <c r="G180" s="286" t="s">
        <v>3870</v>
      </c>
      <c r="H180" s="287">
        <v>8</v>
      </c>
      <c r="I180" s="288"/>
      <c r="J180" s="289">
        <f>ROUND(I180*H180,2)</f>
        <v>0</v>
      </c>
      <c r="K180" s="285" t="s">
        <v>21</v>
      </c>
      <c r="L180" s="290"/>
      <c r="M180" s="291" t="s">
        <v>21</v>
      </c>
      <c r="N180" s="292" t="s">
        <v>47</v>
      </c>
      <c r="O180" s="48"/>
      <c r="P180" s="245">
        <f>O180*H180</f>
        <v>0</v>
      </c>
      <c r="Q180" s="245">
        <v>0</v>
      </c>
      <c r="R180" s="245">
        <f>Q180*H180</f>
        <v>0</v>
      </c>
      <c r="S180" s="245">
        <v>0</v>
      </c>
      <c r="T180" s="246">
        <f>S180*H180</f>
        <v>0</v>
      </c>
      <c r="AR180" s="25" t="s">
        <v>386</v>
      </c>
      <c r="AT180" s="25" t="s">
        <v>303</v>
      </c>
      <c r="AU180" s="25" t="s">
        <v>85</v>
      </c>
      <c r="AY180" s="25" t="s">
        <v>184</v>
      </c>
      <c r="BE180" s="247">
        <f>IF(N180="základní",J180,0)</f>
        <v>0</v>
      </c>
      <c r="BF180" s="247">
        <f>IF(N180="snížená",J180,0)</f>
        <v>0</v>
      </c>
      <c r="BG180" s="247">
        <f>IF(N180="zákl. přenesená",J180,0)</f>
        <v>0</v>
      </c>
      <c r="BH180" s="247">
        <f>IF(N180="sníž. přenesená",J180,0)</f>
        <v>0</v>
      </c>
      <c r="BI180" s="247">
        <f>IF(N180="nulová",J180,0)</f>
        <v>0</v>
      </c>
      <c r="BJ180" s="25" t="s">
        <v>83</v>
      </c>
      <c r="BK180" s="247">
        <f>ROUND(I180*H180,2)</f>
        <v>0</v>
      </c>
      <c r="BL180" s="25" t="s">
        <v>284</v>
      </c>
      <c r="BM180" s="25" t="s">
        <v>4606</v>
      </c>
    </row>
    <row r="181" s="1" customFormat="1" ht="16.5" customHeight="1">
      <c r="B181" s="47"/>
      <c r="C181" s="283" t="s">
        <v>666</v>
      </c>
      <c r="D181" s="283" t="s">
        <v>303</v>
      </c>
      <c r="E181" s="284" t="s">
        <v>4607</v>
      </c>
      <c r="F181" s="285" t="s">
        <v>4608</v>
      </c>
      <c r="G181" s="286" t="s">
        <v>3870</v>
      </c>
      <c r="H181" s="287">
        <v>1</v>
      </c>
      <c r="I181" s="288"/>
      <c r="J181" s="289">
        <f>ROUND(I181*H181,2)</f>
        <v>0</v>
      </c>
      <c r="K181" s="285" t="s">
        <v>21</v>
      </c>
      <c r="L181" s="290"/>
      <c r="M181" s="291" t="s">
        <v>21</v>
      </c>
      <c r="N181" s="292" t="s">
        <v>47</v>
      </c>
      <c r="O181" s="48"/>
      <c r="P181" s="245">
        <f>O181*H181</f>
        <v>0</v>
      </c>
      <c r="Q181" s="245">
        <v>0</v>
      </c>
      <c r="R181" s="245">
        <f>Q181*H181</f>
        <v>0</v>
      </c>
      <c r="S181" s="245">
        <v>0</v>
      </c>
      <c r="T181" s="246">
        <f>S181*H181</f>
        <v>0</v>
      </c>
      <c r="AR181" s="25" t="s">
        <v>386</v>
      </c>
      <c r="AT181" s="25" t="s">
        <v>303</v>
      </c>
      <c r="AU181" s="25" t="s">
        <v>85</v>
      </c>
      <c r="AY181" s="25" t="s">
        <v>184</v>
      </c>
      <c r="BE181" s="247">
        <f>IF(N181="základní",J181,0)</f>
        <v>0</v>
      </c>
      <c r="BF181" s="247">
        <f>IF(N181="snížená",J181,0)</f>
        <v>0</v>
      </c>
      <c r="BG181" s="247">
        <f>IF(N181="zákl. přenesená",J181,0)</f>
        <v>0</v>
      </c>
      <c r="BH181" s="247">
        <f>IF(N181="sníž. přenesená",J181,0)</f>
        <v>0</v>
      </c>
      <c r="BI181" s="247">
        <f>IF(N181="nulová",J181,0)</f>
        <v>0</v>
      </c>
      <c r="BJ181" s="25" t="s">
        <v>83</v>
      </c>
      <c r="BK181" s="247">
        <f>ROUND(I181*H181,2)</f>
        <v>0</v>
      </c>
      <c r="BL181" s="25" t="s">
        <v>284</v>
      </c>
      <c r="BM181" s="25" t="s">
        <v>4609</v>
      </c>
    </row>
    <row r="182" s="1" customFormat="1" ht="16.5" customHeight="1">
      <c r="B182" s="47"/>
      <c r="C182" s="283" t="s">
        <v>672</v>
      </c>
      <c r="D182" s="283" t="s">
        <v>303</v>
      </c>
      <c r="E182" s="284" t="s">
        <v>4610</v>
      </c>
      <c r="F182" s="285" t="s">
        <v>4611</v>
      </c>
      <c r="G182" s="286" t="s">
        <v>3870</v>
      </c>
      <c r="H182" s="287">
        <v>1</v>
      </c>
      <c r="I182" s="288"/>
      <c r="J182" s="289">
        <f>ROUND(I182*H182,2)</f>
        <v>0</v>
      </c>
      <c r="K182" s="285" t="s">
        <v>21</v>
      </c>
      <c r="L182" s="290"/>
      <c r="M182" s="291" t="s">
        <v>21</v>
      </c>
      <c r="N182" s="292" t="s">
        <v>47</v>
      </c>
      <c r="O182" s="48"/>
      <c r="P182" s="245">
        <f>O182*H182</f>
        <v>0</v>
      </c>
      <c r="Q182" s="245">
        <v>0</v>
      </c>
      <c r="R182" s="245">
        <f>Q182*H182</f>
        <v>0</v>
      </c>
      <c r="S182" s="245">
        <v>0</v>
      </c>
      <c r="T182" s="246">
        <f>S182*H182</f>
        <v>0</v>
      </c>
      <c r="AR182" s="25" t="s">
        <v>386</v>
      </c>
      <c r="AT182" s="25" t="s">
        <v>303</v>
      </c>
      <c r="AU182" s="25" t="s">
        <v>85</v>
      </c>
      <c r="AY182" s="25" t="s">
        <v>184</v>
      </c>
      <c r="BE182" s="247">
        <f>IF(N182="základní",J182,0)</f>
        <v>0</v>
      </c>
      <c r="BF182" s="247">
        <f>IF(N182="snížená",J182,0)</f>
        <v>0</v>
      </c>
      <c r="BG182" s="247">
        <f>IF(N182="zákl. přenesená",J182,0)</f>
        <v>0</v>
      </c>
      <c r="BH182" s="247">
        <f>IF(N182="sníž. přenesená",J182,0)</f>
        <v>0</v>
      </c>
      <c r="BI182" s="247">
        <f>IF(N182="nulová",J182,0)</f>
        <v>0</v>
      </c>
      <c r="BJ182" s="25" t="s">
        <v>83</v>
      </c>
      <c r="BK182" s="247">
        <f>ROUND(I182*H182,2)</f>
        <v>0</v>
      </c>
      <c r="BL182" s="25" t="s">
        <v>284</v>
      </c>
      <c r="BM182" s="25" t="s">
        <v>4612</v>
      </c>
    </row>
    <row r="183" s="1" customFormat="1" ht="25.5" customHeight="1">
      <c r="B183" s="47"/>
      <c r="C183" s="283" t="s">
        <v>677</v>
      </c>
      <c r="D183" s="283" t="s">
        <v>303</v>
      </c>
      <c r="E183" s="284" t="s">
        <v>4613</v>
      </c>
      <c r="F183" s="285" t="s">
        <v>4614</v>
      </c>
      <c r="G183" s="286" t="s">
        <v>3870</v>
      </c>
      <c r="H183" s="287">
        <v>14</v>
      </c>
      <c r="I183" s="288"/>
      <c r="J183" s="289">
        <f>ROUND(I183*H183,2)</f>
        <v>0</v>
      </c>
      <c r="K183" s="285" t="s">
        <v>21</v>
      </c>
      <c r="L183" s="290"/>
      <c r="M183" s="291" t="s">
        <v>21</v>
      </c>
      <c r="N183" s="292" t="s">
        <v>47</v>
      </c>
      <c r="O183" s="48"/>
      <c r="P183" s="245">
        <f>O183*H183</f>
        <v>0</v>
      </c>
      <c r="Q183" s="245">
        <v>0</v>
      </c>
      <c r="R183" s="245">
        <f>Q183*H183</f>
        <v>0</v>
      </c>
      <c r="S183" s="245">
        <v>0</v>
      </c>
      <c r="T183" s="246">
        <f>S183*H183</f>
        <v>0</v>
      </c>
      <c r="AR183" s="25" t="s">
        <v>386</v>
      </c>
      <c r="AT183" s="25" t="s">
        <v>303</v>
      </c>
      <c r="AU183" s="25" t="s">
        <v>85</v>
      </c>
      <c r="AY183" s="25" t="s">
        <v>184</v>
      </c>
      <c r="BE183" s="247">
        <f>IF(N183="základní",J183,0)</f>
        <v>0</v>
      </c>
      <c r="BF183" s="247">
        <f>IF(N183="snížená",J183,0)</f>
        <v>0</v>
      </c>
      <c r="BG183" s="247">
        <f>IF(N183="zákl. přenesená",J183,0)</f>
        <v>0</v>
      </c>
      <c r="BH183" s="247">
        <f>IF(N183="sníž. přenesená",J183,0)</f>
        <v>0</v>
      </c>
      <c r="BI183" s="247">
        <f>IF(N183="nulová",J183,0)</f>
        <v>0</v>
      </c>
      <c r="BJ183" s="25" t="s">
        <v>83</v>
      </c>
      <c r="BK183" s="247">
        <f>ROUND(I183*H183,2)</f>
        <v>0</v>
      </c>
      <c r="BL183" s="25" t="s">
        <v>284</v>
      </c>
      <c r="BM183" s="25" t="s">
        <v>4615</v>
      </c>
    </row>
    <row r="184" s="1" customFormat="1" ht="16.5" customHeight="1">
      <c r="B184" s="47"/>
      <c r="C184" s="283" t="s">
        <v>682</v>
      </c>
      <c r="D184" s="283" t="s">
        <v>303</v>
      </c>
      <c r="E184" s="284" t="s">
        <v>4616</v>
      </c>
      <c r="F184" s="285" t="s">
        <v>4617</v>
      </c>
      <c r="G184" s="286" t="s">
        <v>3870</v>
      </c>
      <c r="H184" s="287">
        <v>1</v>
      </c>
      <c r="I184" s="288"/>
      <c r="J184" s="289">
        <f>ROUND(I184*H184,2)</f>
        <v>0</v>
      </c>
      <c r="K184" s="285" t="s">
        <v>21</v>
      </c>
      <c r="L184" s="290"/>
      <c r="M184" s="291" t="s">
        <v>21</v>
      </c>
      <c r="N184" s="292" t="s">
        <v>47</v>
      </c>
      <c r="O184" s="48"/>
      <c r="P184" s="245">
        <f>O184*H184</f>
        <v>0</v>
      </c>
      <c r="Q184" s="245">
        <v>0</v>
      </c>
      <c r="R184" s="245">
        <f>Q184*H184</f>
        <v>0</v>
      </c>
      <c r="S184" s="245">
        <v>0</v>
      </c>
      <c r="T184" s="246">
        <f>S184*H184</f>
        <v>0</v>
      </c>
      <c r="AR184" s="25" t="s">
        <v>386</v>
      </c>
      <c r="AT184" s="25" t="s">
        <v>303</v>
      </c>
      <c r="AU184" s="25" t="s">
        <v>85</v>
      </c>
      <c r="AY184" s="25" t="s">
        <v>184</v>
      </c>
      <c r="BE184" s="247">
        <f>IF(N184="základní",J184,0)</f>
        <v>0</v>
      </c>
      <c r="BF184" s="247">
        <f>IF(N184="snížená",J184,0)</f>
        <v>0</v>
      </c>
      <c r="BG184" s="247">
        <f>IF(N184="zákl. přenesená",J184,0)</f>
        <v>0</v>
      </c>
      <c r="BH184" s="247">
        <f>IF(N184="sníž. přenesená",J184,0)</f>
        <v>0</v>
      </c>
      <c r="BI184" s="247">
        <f>IF(N184="nulová",J184,0)</f>
        <v>0</v>
      </c>
      <c r="BJ184" s="25" t="s">
        <v>83</v>
      </c>
      <c r="BK184" s="247">
        <f>ROUND(I184*H184,2)</f>
        <v>0</v>
      </c>
      <c r="BL184" s="25" t="s">
        <v>284</v>
      </c>
      <c r="BM184" s="25" t="s">
        <v>4618</v>
      </c>
    </row>
    <row r="185" s="1" customFormat="1" ht="25.5" customHeight="1">
      <c r="B185" s="47"/>
      <c r="C185" s="283" t="s">
        <v>689</v>
      </c>
      <c r="D185" s="283" t="s">
        <v>303</v>
      </c>
      <c r="E185" s="284" t="s">
        <v>4619</v>
      </c>
      <c r="F185" s="285" t="s">
        <v>4620</v>
      </c>
      <c r="G185" s="286" t="s">
        <v>3870</v>
      </c>
      <c r="H185" s="287">
        <v>10</v>
      </c>
      <c r="I185" s="288"/>
      <c r="J185" s="289">
        <f>ROUND(I185*H185,2)</f>
        <v>0</v>
      </c>
      <c r="K185" s="285" t="s">
        <v>21</v>
      </c>
      <c r="L185" s="290"/>
      <c r="M185" s="291" t="s">
        <v>21</v>
      </c>
      <c r="N185" s="292" t="s">
        <v>47</v>
      </c>
      <c r="O185" s="48"/>
      <c r="P185" s="245">
        <f>O185*H185</f>
        <v>0</v>
      </c>
      <c r="Q185" s="245">
        <v>0</v>
      </c>
      <c r="R185" s="245">
        <f>Q185*H185</f>
        <v>0</v>
      </c>
      <c r="S185" s="245">
        <v>0</v>
      </c>
      <c r="T185" s="246">
        <f>S185*H185</f>
        <v>0</v>
      </c>
      <c r="AR185" s="25" t="s">
        <v>386</v>
      </c>
      <c r="AT185" s="25" t="s">
        <v>303</v>
      </c>
      <c r="AU185" s="25" t="s">
        <v>85</v>
      </c>
      <c r="AY185" s="25" t="s">
        <v>184</v>
      </c>
      <c r="BE185" s="247">
        <f>IF(N185="základní",J185,0)</f>
        <v>0</v>
      </c>
      <c r="BF185" s="247">
        <f>IF(N185="snížená",J185,0)</f>
        <v>0</v>
      </c>
      <c r="BG185" s="247">
        <f>IF(N185="zákl. přenesená",J185,0)</f>
        <v>0</v>
      </c>
      <c r="BH185" s="247">
        <f>IF(N185="sníž. přenesená",J185,0)</f>
        <v>0</v>
      </c>
      <c r="BI185" s="247">
        <f>IF(N185="nulová",J185,0)</f>
        <v>0</v>
      </c>
      <c r="BJ185" s="25" t="s">
        <v>83</v>
      </c>
      <c r="BK185" s="247">
        <f>ROUND(I185*H185,2)</f>
        <v>0</v>
      </c>
      <c r="BL185" s="25" t="s">
        <v>284</v>
      </c>
      <c r="BM185" s="25" t="s">
        <v>4621</v>
      </c>
    </row>
    <row r="186" s="1" customFormat="1" ht="25.5" customHeight="1">
      <c r="B186" s="47"/>
      <c r="C186" s="283" t="s">
        <v>695</v>
      </c>
      <c r="D186" s="283" t="s">
        <v>303</v>
      </c>
      <c r="E186" s="284" t="s">
        <v>4622</v>
      </c>
      <c r="F186" s="285" t="s">
        <v>4623</v>
      </c>
      <c r="G186" s="286" t="s">
        <v>3870</v>
      </c>
      <c r="H186" s="287">
        <v>2</v>
      </c>
      <c r="I186" s="288"/>
      <c r="J186" s="289">
        <f>ROUND(I186*H186,2)</f>
        <v>0</v>
      </c>
      <c r="K186" s="285" t="s">
        <v>21</v>
      </c>
      <c r="L186" s="290"/>
      <c r="M186" s="291" t="s">
        <v>21</v>
      </c>
      <c r="N186" s="292" t="s">
        <v>47</v>
      </c>
      <c r="O186" s="48"/>
      <c r="P186" s="245">
        <f>O186*H186</f>
        <v>0</v>
      </c>
      <c r="Q186" s="245">
        <v>0</v>
      </c>
      <c r="R186" s="245">
        <f>Q186*H186</f>
        <v>0</v>
      </c>
      <c r="S186" s="245">
        <v>0</v>
      </c>
      <c r="T186" s="246">
        <f>S186*H186</f>
        <v>0</v>
      </c>
      <c r="AR186" s="25" t="s">
        <v>386</v>
      </c>
      <c r="AT186" s="25" t="s">
        <v>303</v>
      </c>
      <c r="AU186" s="25" t="s">
        <v>85</v>
      </c>
      <c r="AY186" s="25" t="s">
        <v>184</v>
      </c>
      <c r="BE186" s="247">
        <f>IF(N186="základní",J186,0)</f>
        <v>0</v>
      </c>
      <c r="BF186" s="247">
        <f>IF(N186="snížená",J186,0)</f>
        <v>0</v>
      </c>
      <c r="BG186" s="247">
        <f>IF(N186="zákl. přenesená",J186,0)</f>
        <v>0</v>
      </c>
      <c r="BH186" s="247">
        <f>IF(N186="sníž. přenesená",J186,0)</f>
        <v>0</v>
      </c>
      <c r="BI186" s="247">
        <f>IF(N186="nulová",J186,0)</f>
        <v>0</v>
      </c>
      <c r="BJ186" s="25" t="s">
        <v>83</v>
      </c>
      <c r="BK186" s="247">
        <f>ROUND(I186*H186,2)</f>
        <v>0</v>
      </c>
      <c r="BL186" s="25" t="s">
        <v>284</v>
      </c>
      <c r="BM186" s="25" t="s">
        <v>4624</v>
      </c>
    </row>
    <row r="187" s="1" customFormat="1" ht="25.5" customHeight="1">
      <c r="B187" s="47"/>
      <c r="C187" s="283" t="s">
        <v>726</v>
      </c>
      <c r="D187" s="283" t="s">
        <v>303</v>
      </c>
      <c r="E187" s="284" t="s">
        <v>4625</v>
      </c>
      <c r="F187" s="285" t="s">
        <v>4626</v>
      </c>
      <c r="G187" s="286" t="s">
        <v>3870</v>
      </c>
      <c r="H187" s="287">
        <v>14</v>
      </c>
      <c r="I187" s="288"/>
      <c r="J187" s="289">
        <f>ROUND(I187*H187,2)</f>
        <v>0</v>
      </c>
      <c r="K187" s="285" t="s">
        <v>21</v>
      </c>
      <c r="L187" s="290"/>
      <c r="M187" s="291" t="s">
        <v>21</v>
      </c>
      <c r="N187" s="292" t="s">
        <v>47</v>
      </c>
      <c r="O187" s="48"/>
      <c r="P187" s="245">
        <f>O187*H187</f>
        <v>0</v>
      </c>
      <c r="Q187" s="245">
        <v>0</v>
      </c>
      <c r="R187" s="245">
        <f>Q187*H187</f>
        <v>0</v>
      </c>
      <c r="S187" s="245">
        <v>0</v>
      </c>
      <c r="T187" s="246">
        <f>S187*H187</f>
        <v>0</v>
      </c>
      <c r="AR187" s="25" t="s">
        <v>386</v>
      </c>
      <c r="AT187" s="25" t="s">
        <v>303</v>
      </c>
      <c r="AU187" s="25" t="s">
        <v>85</v>
      </c>
      <c r="AY187" s="25" t="s">
        <v>184</v>
      </c>
      <c r="BE187" s="247">
        <f>IF(N187="základní",J187,0)</f>
        <v>0</v>
      </c>
      <c r="BF187" s="247">
        <f>IF(N187="snížená",J187,0)</f>
        <v>0</v>
      </c>
      <c r="BG187" s="247">
        <f>IF(N187="zákl. přenesená",J187,0)</f>
        <v>0</v>
      </c>
      <c r="BH187" s="247">
        <f>IF(N187="sníž. přenesená",J187,0)</f>
        <v>0</v>
      </c>
      <c r="BI187" s="247">
        <f>IF(N187="nulová",J187,0)</f>
        <v>0</v>
      </c>
      <c r="BJ187" s="25" t="s">
        <v>83</v>
      </c>
      <c r="BK187" s="247">
        <f>ROUND(I187*H187,2)</f>
        <v>0</v>
      </c>
      <c r="BL187" s="25" t="s">
        <v>284</v>
      </c>
      <c r="BM187" s="25" t="s">
        <v>4627</v>
      </c>
    </row>
    <row r="188" s="1" customFormat="1" ht="16.5" customHeight="1">
      <c r="B188" s="47"/>
      <c r="C188" s="283" t="s">
        <v>731</v>
      </c>
      <c r="D188" s="283" t="s">
        <v>303</v>
      </c>
      <c r="E188" s="284" t="s">
        <v>4628</v>
      </c>
      <c r="F188" s="285" t="s">
        <v>4629</v>
      </c>
      <c r="G188" s="286" t="s">
        <v>3870</v>
      </c>
      <c r="H188" s="287">
        <v>9</v>
      </c>
      <c r="I188" s="288"/>
      <c r="J188" s="289">
        <f>ROUND(I188*H188,2)</f>
        <v>0</v>
      </c>
      <c r="K188" s="285" t="s">
        <v>21</v>
      </c>
      <c r="L188" s="290"/>
      <c r="M188" s="291" t="s">
        <v>21</v>
      </c>
      <c r="N188" s="292" t="s">
        <v>47</v>
      </c>
      <c r="O188" s="48"/>
      <c r="P188" s="245">
        <f>O188*H188</f>
        <v>0</v>
      </c>
      <c r="Q188" s="245">
        <v>0</v>
      </c>
      <c r="R188" s="245">
        <f>Q188*H188</f>
        <v>0</v>
      </c>
      <c r="S188" s="245">
        <v>0</v>
      </c>
      <c r="T188" s="246">
        <f>S188*H188</f>
        <v>0</v>
      </c>
      <c r="AR188" s="25" t="s">
        <v>386</v>
      </c>
      <c r="AT188" s="25" t="s">
        <v>303</v>
      </c>
      <c r="AU188" s="25" t="s">
        <v>85</v>
      </c>
      <c r="AY188" s="25" t="s">
        <v>184</v>
      </c>
      <c r="BE188" s="247">
        <f>IF(N188="základní",J188,0)</f>
        <v>0</v>
      </c>
      <c r="BF188" s="247">
        <f>IF(N188="snížená",J188,0)</f>
        <v>0</v>
      </c>
      <c r="BG188" s="247">
        <f>IF(N188="zákl. přenesená",J188,0)</f>
        <v>0</v>
      </c>
      <c r="BH188" s="247">
        <f>IF(N188="sníž. přenesená",J188,0)</f>
        <v>0</v>
      </c>
      <c r="BI188" s="247">
        <f>IF(N188="nulová",J188,0)</f>
        <v>0</v>
      </c>
      <c r="BJ188" s="25" t="s">
        <v>83</v>
      </c>
      <c r="BK188" s="247">
        <f>ROUND(I188*H188,2)</f>
        <v>0</v>
      </c>
      <c r="BL188" s="25" t="s">
        <v>284</v>
      </c>
      <c r="BM188" s="25" t="s">
        <v>4630</v>
      </c>
    </row>
    <row r="189" s="1" customFormat="1" ht="25.5" customHeight="1">
      <c r="B189" s="47"/>
      <c r="C189" s="283" t="s">
        <v>736</v>
      </c>
      <c r="D189" s="283" t="s">
        <v>303</v>
      </c>
      <c r="E189" s="284" t="s">
        <v>4631</v>
      </c>
      <c r="F189" s="285" t="s">
        <v>4632</v>
      </c>
      <c r="G189" s="286" t="s">
        <v>3870</v>
      </c>
      <c r="H189" s="287">
        <v>4</v>
      </c>
      <c r="I189" s="288"/>
      <c r="J189" s="289">
        <f>ROUND(I189*H189,2)</f>
        <v>0</v>
      </c>
      <c r="K189" s="285" t="s">
        <v>21</v>
      </c>
      <c r="L189" s="290"/>
      <c r="M189" s="291" t="s">
        <v>21</v>
      </c>
      <c r="N189" s="292" t="s">
        <v>47</v>
      </c>
      <c r="O189" s="48"/>
      <c r="P189" s="245">
        <f>O189*H189</f>
        <v>0</v>
      </c>
      <c r="Q189" s="245">
        <v>0</v>
      </c>
      <c r="R189" s="245">
        <f>Q189*H189</f>
        <v>0</v>
      </c>
      <c r="S189" s="245">
        <v>0</v>
      </c>
      <c r="T189" s="246">
        <f>S189*H189</f>
        <v>0</v>
      </c>
      <c r="AR189" s="25" t="s">
        <v>386</v>
      </c>
      <c r="AT189" s="25" t="s">
        <v>303</v>
      </c>
      <c r="AU189" s="25" t="s">
        <v>85</v>
      </c>
      <c r="AY189" s="25" t="s">
        <v>184</v>
      </c>
      <c r="BE189" s="247">
        <f>IF(N189="základní",J189,0)</f>
        <v>0</v>
      </c>
      <c r="BF189" s="247">
        <f>IF(N189="snížená",J189,0)</f>
        <v>0</v>
      </c>
      <c r="BG189" s="247">
        <f>IF(N189="zákl. přenesená",J189,0)</f>
        <v>0</v>
      </c>
      <c r="BH189" s="247">
        <f>IF(N189="sníž. přenesená",J189,0)</f>
        <v>0</v>
      </c>
      <c r="BI189" s="247">
        <f>IF(N189="nulová",J189,0)</f>
        <v>0</v>
      </c>
      <c r="BJ189" s="25" t="s">
        <v>83</v>
      </c>
      <c r="BK189" s="247">
        <f>ROUND(I189*H189,2)</f>
        <v>0</v>
      </c>
      <c r="BL189" s="25" t="s">
        <v>284</v>
      </c>
      <c r="BM189" s="25" t="s">
        <v>4633</v>
      </c>
    </row>
    <row r="190" s="11" customFormat="1" ht="29.88" customHeight="1">
      <c r="B190" s="220"/>
      <c r="C190" s="221"/>
      <c r="D190" s="222" t="s">
        <v>75</v>
      </c>
      <c r="E190" s="234" t="s">
        <v>4634</v>
      </c>
      <c r="F190" s="234" t="s">
        <v>4635</v>
      </c>
      <c r="G190" s="221"/>
      <c r="H190" s="221"/>
      <c r="I190" s="224"/>
      <c r="J190" s="235">
        <f>BK190</f>
        <v>0</v>
      </c>
      <c r="K190" s="221"/>
      <c r="L190" s="226"/>
      <c r="M190" s="227"/>
      <c r="N190" s="228"/>
      <c r="O190" s="228"/>
      <c r="P190" s="229">
        <f>SUM(P191:P298)</f>
        <v>0</v>
      </c>
      <c r="Q190" s="228"/>
      <c r="R190" s="229">
        <f>SUM(R191:R298)</f>
        <v>2.7720199999999999</v>
      </c>
      <c r="S190" s="228"/>
      <c r="T190" s="230">
        <f>SUM(T191:T298)</f>
        <v>2.5219999999999998</v>
      </c>
      <c r="AR190" s="231" t="s">
        <v>85</v>
      </c>
      <c r="AT190" s="232" t="s">
        <v>75</v>
      </c>
      <c r="AU190" s="232" t="s">
        <v>83</v>
      </c>
      <c r="AY190" s="231" t="s">
        <v>184</v>
      </c>
      <c r="BK190" s="233">
        <f>SUM(BK191:BK298)</f>
        <v>0</v>
      </c>
    </row>
    <row r="191" s="1" customFormat="1" ht="25.5" customHeight="1">
      <c r="B191" s="47"/>
      <c r="C191" s="236" t="s">
        <v>741</v>
      </c>
      <c r="D191" s="236" t="s">
        <v>186</v>
      </c>
      <c r="E191" s="237" t="s">
        <v>4636</v>
      </c>
      <c r="F191" s="238" t="s">
        <v>4637</v>
      </c>
      <c r="G191" s="239" t="s">
        <v>370</v>
      </c>
      <c r="H191" s="240">
        <v>2231</v>
      </c>
      <c r="I191" s="241"/>
      <c r="J191" s="242">
        <f>ROUND(I191*H191,2)</f>
        <v>0</v>
      </c>
      <c r="K191" s="238" t="s">
        <v>190</v>
      </c>
      <c r="L191" s="73"/>
      <c r="M191" s="243" t="s">
        <v>21</v>
      </c>
      <c r="N191" s="244" t="s">
        <v>47</v>
      </c>
      <c r="O191" s="48"/>
      <c r="P191" s="245">
        <f>O191*H191</f>
        <v>0</v>
      </c>
      <c r="Q191" s="245">
        <v>0</v>
      </c>
      <c r="R191" s="245">
        <f>Q191*H191</f>
        <v>0</v>
      </c>
      <c r="S191" s="245">
        <v>0</v>
      </c>
      <c r="T191" s="246">
        <f>S191*H191</f>
        <v>0</v>
      </c>
      <c r="AR191" s="25" t="s">
        <v>284</v>
      </c>
      <c r="AT191" s="25" t="s">
        <v>186</v>
      </c>
      <c r="AU191" s="25" t="s">
        <v>85</v>
      </c>
      <c r="AY191" s="25" t="s">
        <v>184</v>
      </c>
      <c r="BE191" s="247">
        <f>IF(N191="základní",J191,0)</f>
        <v>0</v>
      </c>
      <c r="BF191" s="247">
        <f>IF(N191="snížená",J191,0)</f>
        <v>0</v>
      </c>
      <c r="BG191" s="247">
        <f>IF(N191="zákl. přenesená",J191,0)</f>
        <v>0</v>
      </c>
      <c r="BH191" s="247">
        <f>IF(N191="sníž. přenesená",J191,0)</f>
        <v>0</v>
      </c>
      <c r="BI191" s="247">
        <f>IF(N191="nulová",J191,0)</f>
        <v>0</v>
      </c>
      <c r="BJ191" s="25" t="s">
        <v>83</v>
      </c>
      <c r="BK191" s="247">
        <f>ROUND(I191*H191,2)</f>
        <v>0</v>
      </c>
      <c r="BL191" s="25" t="s">
        <v>284</v>
      </c>
      <c r="BM191" s="25" t="s">
        <v>4638</v>
      </c>
    </row>
    <row r="192" s="12" customFormat="1">
      <c r="B192" s="251"/>
      <c r="C192" s="252"/>
      <c r="D192" s="248" t="s">
        <v>195</v>
      </c>
      <c r="E192" s="253" t="s">
        <v>21</v>
      </c>
      <c r="F192" s="254" t="s">
        <v>4639</v>
      </c>
      <c r="G192" s="252"/>
      <c r="H192" s="255">
        <v>2231</v>
      </c>
      <c r="I192" s="256"/>
      <c r="J192" s="252"/>
      <c r="K192" s="252"/>
      <c r="L192" s="257"/>
      <c r="M192" s="258"/>
      <c r="N192" s="259"/>
      <c r="O192" s="259"/>
      <c r="P192" s="259"/>
      <c r="Q192" s="259"/>
      <c r="R192" s="259"/>
      <c r="S192" s="259"/>
      <c r="T192" s="260"/>
      <c r="AT192" s="261" t="s">
        <v>195</v>
      </c>
      <c r="AU192" s="261" t="s">
        <v>85</v>
      </c>
      <c r="AV192" s="12" t="s">
        <v>85</v>
      </c>
      <c r="AW192" s="12" t="s">
        <v>39</v>
      </c>
      <c r="AX192" s="12" t="s">
        <v>83</v>
      </c>
      <c r="AY192" s="261" t="s">
        <v>184</v>
      </c>
    </row>
    <row r="193" s="1" customFormat="1" ht="25.5" customHeight="1">
      <c r="B193" s="47"/>
      <c r="C193" s="236" t="s">
        <v>746</v>
      </c>
      <c r="D193" s="236" t="s">
        <v>186</v>
      </c>
      <c r="E193" s="237" t="s">
        <v>4640</v>
      </c>
      <c r="F193" s="238" t="s">
        <v>4641</v>
      </c>
      <c r="G193" s="239" t="s">
        <v>370</v>
      </c>
      <c r="H193" s="240">
        <v>338</v>
      </c>
      <c r="I193" s="241"/>
      <c r="J193" s="242">
        <f>ROUND(I193*H193,2)</f>
        <v>0</v>
      </c>
      <c r="K193" s="238" t="s">
        <v>190</v>
      </c>
      <c r="L193" s="73"/>
      <c r="M193" s="243" t="s">
        <v>21</v>
      </c>
      <c r="N193" s="244" t="s">
        <v>47</v>
      </c>
      <c r="O193" s="48"/>
      <c r="P193" s="245">
        <f>O193*H193</f>
        <v>0</v>
      </c>
      <c r="Q193" s="245">
        <v>0</v>
      </c>
      <c r="R193" s="245">
        <f>Q193*H193</f>
        <v>0</v>
      </c>
      <c r="S193" s="245">
        <v>0</v>
      </c>
      <c r="T193" s="246">
        <f>S193*H193</f>
        <v>0</v>
      </c>
      <c r="AR193" s="25" t="s">
        <v>284</v>
      </c>
      <c r="AT193" s="25" t="s">
        <v>186</v>
      </c>
      <c r="AU193" s="25" t="s">
        <v>85</v>
      </c>
      <c r="AY193" s="25" t="s">
        <v>184</v>
      </c>
      <c r="BE193" s="247">
        <f>IF(N193="základní",J193,0)</f>
        <v>0</v>
      </c>
      <c r="BF193" s="247">
        <f>IF(N193="snížená",J193,0)</f>
        <v>0</v>
      </c>
      <c r="BG193" s="247">
        <f>IF(N193="zákl. přenesená",J193,0)</f>
        <v>0</v>
      </c>
      <c r="BH193" s="247">
        <f>IF(N193="sníž. přenesená",J193,0)</f>
        <v>0</v>
      </c>
      <c r="BI193" s="247">
        <f>IF(N193="nulová",J193,0)</f>
        <v>0</v>
      </c>
      <c r="BJ193" s="25" t="s">
        <v>83</v>
      </c>
      <c r="BK193" s="247">
        <f>ROUND(I193*H193,2)</f>
        <v>0</v>
      </c>
      <c r="BL193" s="25" t="s">
        <v>284</v>
      </c>
      <c r="BM193" s="25" t="s">
        <v>4642</v>
      </c>
    </row>
    <row r="194" s="1" customFormat="1" ht="25.5" customHeight="1">
      <c r="B194" s="47"/>
      <c r="C194" s="236" t="s">
        <v>751</v>
      </c>
      <c r="D194" s="236" t="s">
        <v>186</v>
      </c>
      <c r="E194" s="237" t="s">
        <v>4643</v>
      </c>
      <c r="F194" s="238" t="s">
        <v>4644</v>
      </c>
      <c r="G194" s="239" t="s">
        <v>370</v>
      </c>
      <c r="H194" s="240">
        <v>12</v>
      </c>
      <c r="I194" s="241"/>
      <c r="J194" s="242">
        <f>ROUND(I194*H194,2)</f>
        <v>0</v>
      </c>
      <c r="K194" s="238" t="s">
        <v>190</v>
      </c>
      <c r="L194" s="73"/>
      <c r="M194" s="243" t="s">
        <v>21</v>
      </c>
      <c r="N194" s="244" t="s">
        <v>47</v>
      </c>
      <c r="O194" s="48"/>
      <c r="P194" s="245">
        <f>O194*H194</f>
        <v>0</v>
      </c>
      <c r="Q194" s="245">
        <v>0</v>
      </c>
      <c r="R194" s="245">
        <f>Q194*H194</f>
        <v>0</v>
      </c>
      <c r="S194" s="245">
        <v>0</v>
      </c>
      <c r="T194" s="246">
        <f>S194*H194</f>
        <v>0</v>
      </c>
      <c r="AR194" s="25" t="s">
        <v>284</v>
      </c>
      <c r="AT194" s="25" t="s">
        <v>186</v>
      </c>
      <c r="AU194" s="25" t="s">
        <v>85</v>
      </c>
      <c r="AY194" s="25" t="s">
        <v>184</v>
      </c>
      <c r="BE194" s="247">
        <f>IF(N194="základní",J194,0)</f>
        <v>0</v>
      </c>
      <c r="BF194" s="247">
        <f>IF(N194="snížená",J194,0)</f>
        <v>0</v>
      </c>
      <c r="BG194" s="247">
        <f>IF(N194="zákl. přenesená",J194,0)</f>
        <v>0</v>
      </c>
      <c r="BH194" s="247">
        <f>IF(N194="sníž. přenesená",J194,0)</f>
        <v>0</v>
      </c>
      <c r="BI194" s="247">
        <f>IF(N194="nulová",J194,0)</f>
        <v>0</v>
      </c>
      <c r="BJ194" s="25" t="s">
        <v>83</v>
      </c>
      <c r="BK194" s="247">
        <f>ROUND(I194*H194,2)</f>
        <v>0</v>
      </c>
      <c r="BL194" s="25" t="s">
        <v>284</v>
      </c>
      <c r="BM194" s="25" t="s">
        <v>4645</v>
      </c>
    </row>
    <row r="195" s="1" customFormat="1" ht="25.5" customHeight="1">
      <c r="B195" s="47"/>
      <c r="C195" s="236" t="s">
        <v>765</v>
      </c>
      <c r="D195" s="236" t="s">
        <v>186</v>
      </c>
      <c r="E195" s="237" t="s">
        <v>4646</v>
      </c>
      <c r="F195" s="238" t="s">
        <v>4647</v>
      </c>
      <c r="G195" s="239" t="s">
        <v>370</v>
      </c>
      <c r="H195" s="240">
        <v>64</v>
      </c>
      <c r="I195" s="241"/>
      <c r="J195" s="242">
        <f>ROUND(I195*H195,2)</f>
        <v>0</v>
      </c>
      <c r="K195" s="238" t="s">
        <v>190</v>
      </c>
      <c r="L195" s="73"/>
      <c r="M195" s="243" t="s">
        <v>21</v>
      </c>
      <c r="N195" s="244" t="s">
        <v>47</v>
      </c>
      <c r="O195" s="48"/>
      <c r="P195" s="245">
        <f>O195*H195</f>
        <v>0</v>
      </c>
      <c r="Q195" s="245">
        <v>0</v>
      </c>
      <c r="R195" s="245">
        <f>Q195*H195</f>
        <v>0</v>
      </c>
      <c r="S195" s="245">
        <v>0</v>
      </c>
      <c r="T195" s="246">
        <f>S195*H195</f>
        <v>0</v>
      </c>
      <c r="AR195" s="25" t="s">
        <v>284</v>
      </c>
      <c r="AT195" s="25" t="s">
        <v>186</v>
      </c>
      <c r="AU195" s="25" t="s">
        <v>85</v>
      </c>
      <c r="AY195" s="25" t="s">
        <v>184</v>
      </c>
      <c r="BE195" s="247">
        <f>IF(N195="základní",J195,0)</f>
        <v>0</v>
      </c>
      <c r="BF195" s="247">
        <f>IF(N195="snížená",J195,0)</f>
        <v>0</v>
      </c>
      <c r="BG195" s="247">
        <f>IF(N195="zákl. přenesená",J195,0)</f>
        <v>0</v>
      </c>
      <c r="BH195" s="247">
        <f>IF(N195="sníž. přenesená",J195,0)</f>
        <v>0</v>
      </c>
      <c r="BI195" s="247">
        <f>IF(N195="nulová",J195,0)</f>
        <v>0</v>
      </c>
      <c r="BJ195" s="25" t="s">
        <v>83</v>
      </c>
      <c r="BK195" s="247">
        <f>ROUND(I195*H195,2)</f>
        <v>0</v>
      </c>
      <c r="BL195" s="25" t="s">
        <v>284</v>
      </c>
      <c r="BM195" s="25" t="s">
        <v>4648</v>
      </c>
    </row>
    <row r="196" s="1" customFormat="1" ht="25.5" customHeight="1">
      <c r="B196" s="47"/>
      <c r="C196" s="236" t="s">
        <v>771</v>
      </c>
      <c r="D196" s="236" t="s">
        <v>186</v>
      </c>
      <c r="E196" s="237" t="s">
        <v>4649</v>
      </c>
      <c r="F196" s="238" t="s">
        <v>4650</v>
      </c>
      <c r="G196" s="239" t="s">
        <v>370</v>
      </c>
      <c r="H196" s="240">
        <v>12</v>
      </c>
      <c r="I196" s="241"/>
      <c r="J196" s="242">
        <f>ROUND(I196*H196,2)</f>
        <v>0</v>
      </c>
      <c r="K196" s="238" t="s">
        <v>190</v>
      </c>
      <c r="L196" s="73"/>
      <c r="M196" s="243" t="s">
        <v>21</v>
      </c>
      <c r="N196" s="244" t="s">
        <v>47</v>
      </c>
      <c r="O196" s="48"/>
      <c r="P196" s="245">
        <f>O196*H196</f>
        <v>0</v>
      </c>
      <c r="Q196" s="245">
        <v>0</v>
      </c>
      <c r="R196" s="245">
        <f>Q196*H196</f>
        <v>0</v>
      </c>
      <c r="S196" s="245">
        <v>0</v>
      </c>
      <c r="T196" s="246">
        <f>S196*H196</f>
        <v>0</v>
      </c>
      <c r="AR196" s="25" t="s">
        <v>284</v>
      </c>
      <c r="AT196" s="25" t="s">
        <v>186</v>
      </c>
      <c r="AU196" s="25" t="s">
        <v>85</v>
      </c>
      <c r="AY196" s="25" t="s">
        <v>184</v>
      </c>
      <c r="BE196" s="247">
        <f>IF(N196="základní",J196,0)</f>
        <v>0</v>
      </c>
      <c r="BF196" s="247">
        <f>IF(N196="snížená",J196,0)</f>
        <v>0</v>
      </c>
      <c r="BG196" s="247">
        <f>IF(N196="zákl. přenesená",J196,0)</f>
        <v>0</v>
      </c>
      <c r="BH196" s="247">
        <f>IF(N196="sníž. přenesená",J196,0)</f>
        <v>0</v>
      </c>
      <c r="BI196" s="247">
        <f>IF(N196="nulová",J196,0)</f>
        <v>0</v>
      </c>
      <c r="BJ196" s="25" t="s">
        <v>83</v>
      </c>
      <c r="BK196" s="247">
        <f>ROUND(I196*H196,2)</f>
        <v>0</v>
      </c>
      <c r="BL196" s="25" t="s">
        <v>284</v>
      </c>
      <c r="BM196" s="25" t="s">
        <v>4651</v>
      </c>
    </row>
    <row r="197" s="1" customFormat="1" ht="25.5" customHeight="1">
      <c r="B197" s="47"/>
      <c r="C197" s="236" t="s">
        <v>776</v>
      </c>
      <c r="D197" s="236" t="s">
        <v>186</v>
      </c>
      <c r="E197" s="237" t="s">
        <v>4652</v>
      </c>
      <c r="F197" s="238" t="s">
        <v>4653</v>
      </c>
      <c r="G197" s="239" t="s">
        <v>370</v>
      </c>
      <c r="H197" s="240">
        <v>30</v>
      </c>
      <c r="I197" s="241"/>
      <c r="J197" s="242">
        <f>ROUND(I197*H197,2)</f>
        <v>0</v>
      </c>
      <c r="K197" s="238" t="s">
        <v>190</v>
      </c>
      <c r="L197" s="73"/>
      <c r="M197" s="243" t="s">
        <v>21</v>
      </c>
      <c r="N197" s="244" t="s">
        <v>47</v>
      </c>
      <c r="O197" s="48"/>
      <c r="P197" s="245">
        <f>O197*H197</f>
        <v>0</v>
      </c>
      <c r="Q197" s="245">
        <v>0</v>
      </c>
      <c r="R197" s="245">
        <f>Q197*H197</f>
        <v>0</v>
      </c>
      <c r="S197" s="245">
        <v>0</v>
      </c>
      <c r="T197" s="246">
        <f>S197*H197</f>
        <v>0</v>
      </c>
      <c r="AR197" s="25" t="s">
        <v>284</v>
      </c>
      <c r="AT197" s="25" t="s">
        <v>186</v>
      </c>
      <c r="AU197" s="25" t="s">
        <v>85</v>
      </c>
      <c r="AY197" s="25" t="s">
        <v>184</v>
      </c>
      <c r="BE197" s="247">
        <f>IF(N197="základní",J197,0)</f>
        <v>0</v>
      </c>
      <c r="BF197" s="247">
        <f>IF(N197="snížená",J197,0)</f>
        <v>0</v>
      </c>
      <c r="BG197" s="247">
        <f>IF(N197="zákl. přenesená",J197,0)</f>
        <v>0</v>
      </c>
      <c r="BH197" s="247">
        <f>IF(N197="sníž. přenesená",J197,0)</f>
        <v>0</v>
      </c>
      <c r="BI197" s="247">
        <f>IF(N197="nulová",J197,0)</f>
        <v>0</v>
      </c>
      <c r="BJ197" s="25" t="s">
        <v>83</v>
      </c>
      <c r="BK197" s="247">
        <f>ROUND(I197*H197,2)</f>
        <v>0</v>
      </c>
      <c r="BL197" s="25" t="s">
        <v>284</v>
      </c>
      <c r="BM197" s="25" t="s">
        <v>4654</v>
      </c>
    </row>
    <row r="198" s="12" customFormat="1">
      <c r="B198" s="251"/>
      <c r="C198" s="252"/>
      <c r="D198" s="248" t="s">
        <v>195</v>
      </c>
      <c r="E198" s="253" t="s">
        <v>21</v>
      </c>
      <c r="F198" s="254" t="s">
        <v>4655</v>
      </c>
      <c r="G198" s="252"/>
      <c r="H198" s="255">
        <v>30</v>
      </c>
      <c r="I198" s="256"/>
      <c r="J198" s="252"/>
      <c r="K198" s="252"/>
      <c r="L198" s="257"/>
      <c r="M198" s="258"/>
      <c r="N198" s="259"/>
      <c r="O198" s="259"/>
      <c r="P198" s="259"/>
      <c r="Q198" s="259"/>
      <c r="R198" s="259"/>
      <c r="S198" s="259"/>
      <c r="T198" s="260"/>
      <c r="AT198" s="261" t="s">
        <v>195</v>
      </c>
      <c r="AU198" s="261" t="s">
        <v>85</v>
      </c>
      <c r="AV198" s="12" t="s">
        <v>85</v>
      </c>
      <c r="AW198" s="12" t="s">
        <v>39</v>
      </c>
      <c r="AX198" s="12" t="s">
        <v>83</v>
      </c>
      <c r="AY198" s="261" t="s">
        <v>184</v>
      </c>
    </row>
    <row r="199" s="1" customFormat="1" ht="16.5" customHeight="1">
      <c r="B199" s="47"/>
      <c r="C199" s="236" t="s">
        <v>818</v>
      </c>
      <c r="D199" s="236" t="s">
        <v>186</v>
      </c>
      <c r="E199" s="237" t="s">
        <v>4656</v>
      </c>
      <c r="F199" s="238" t="s">
        <v>4657</v>
      </c>
      <c r="G199" s="239" t="s">
        <v>370</v>
      </c>
      <c r="H199" s="240">
        <v>6</v>
      </c>
      <c r="I199" s="241"/>
      <c r="J199" s="242">
        <f>ROUND(I199*H199,2)</f>
        <v>0</v>
      </c>
      <c r="K199" s="238" t="s">
        <v>21</v>
      </c>
      <c r="L199" s="73"/>
      <c r="M199" s="243" t="s">
        <v>21</v>
      </c>
      <c r="N199" s="244" t="s">
        <v>47</v>
      </c>
      <c r="O199" s="48"/>
      <c r="P199" s="245">
        <f>O199*H199</f>
        <v>0</v>
      </c>
      <c r="Q199" s="245">
        <v>0</v>
      </c>
      <c r="R199" s="245">
        <f>Q199*H199</f>
        <v>0</v>
      </c>
      <c r="S199" s="245">
        <v>0</v>
      </c>
      <c r="T199" s="246">
        <f>S199*H199</f>
        <v>0</v>
      </c>
      <c r="AR199" s="25" t="s">
        <v>284</v>
      </c>
      <c r="AT199" s="25" t="s">
        <v>186</v>
      </c>
      <c r="AU199" s="25" t="s">
        <v>85</v>
      </c>
      <c r="AY199" s="25" t="s">
        <v>184</v>
      </c>
      <c r="BE199" s="247">
        <f>IF(N199="základní",J199,0)</f>
        <v>0</v>
      </c>
      <c r="BF199" s="247">
        <f>IF(N199="snížená",J199,0)</f>
        <v>0</v>
      </c>
      <c r="BG199" s="247">
        <f>IF(N199="zákl. přenesená",J199,0)</f>
        <v>0</v>
      </c>
      <c r="BH199" s="247">
        <f>IF(N199="sníž. přenesená",J199,0)</f>
        <v>0</v>
      </c>
      <c r="BI199" s="247">
        <f>IF(N199="nulová",J199,0)</f>
        <v>0</v>
      </c>
      <c r="BJ199" s="25" t="s">
        <v>83</v>
      </c>
      <c r="BK199" s="247">
        <f>ROUND(I199*H199,2)</f>
        <v>0</v>
      </c>
      <c r="BL199" s="25" t="s">
        <v>284</v>
      </c>
      <c r="BM199" s="25" t="s">
        <v>4658</v>
      </c>
    </row>
    <row r="200" s="1" customFormat="1" ht="25.5" customHeight="1">
      <c r="B200" s="47"/>
      <c r="C200" s="236" t="s">
        <v>822</v>
      </c>
      <c r="D200" s="236" t="s">
        <v>186</v>
      </c>
      <c r="E200" s="237" t="s">
        <v>4659</v>
      </c>
      <c r="F200" s="238" t="s">
        <v>4660</v>
      </c>
      <c r="G200" s="239" t="s">
        <v>370</v>
      </c>
      <c r="H200" s="240">
        <v>21</v>
      </c>
      <c r="I200" s="241"/>
      <c r="J200" s="242">
        <f>ROUND(I200*H200,2)</f>
        <v>0</v>
      </c>
      <c r="K200" s="238" t="s">
        <v>190</v>
      </c>
      <c r="L200" s="73"/>
      <c r="M200" s="243" t="s">
        <v>21</v>
      </c>
      <c r="N200" s="244" t="s">
        <v>47</v>
      </c>
      <c r="O200" s="48"/>
      <c r="P200" s="245">
        <f>O200*H200</f>
        <v>0</v>
      </c>
      <c r="Q200" s="245">
        <v>0</v>
      </c>
      <c r="R200" s="245">
        <f>Q200*H200</f>
        <v>0</v>
      </c>
      <c r="S200" s="245">
        <v>0</v>
      </c>
      <c r="T200" s="246">
        <f>S200*H200</f>
        <v>0</v>
      </c>
      <c r="AR200" s="25" t="s">
        <v>284</v>
      </c>
      <c r="AT200" s="25" t="s">
        <v>186</v>
      </c>
      <c r="AU200" s="25" t="s">
        <v>85</v>
      </c>
      <c r="AY200" s="25" t="s">
        <v>184</v>
      </c>
      <c r="BE200" s="247">
        <f>IF(N200="základní",J200,0)</f>
        <v>0</v>
      </c>
      <c r="BF200" s="247">
        <f>IF(N200="snížená",J200,0)</f>
        <v>0</v>
      </c>
      <c r="BG200" s="247">
        <f>IF(N200="zákl. přenesená",J200,0)</f>
        <v>0</v>
      </c>
      <c r="BH200" s="247">
        <f>IF(N200="sníž. přenesená",J200,0)</f>
        <v>0</v>
      </c>
      <c r="BI200" s="247">
        <f>IF(N200="nulová",J200,0)</f>
        <v>0</v>
      </c>
      <c r="BJ200" s="25" t="s">
        <v>83</v>
      </c>
      <c r="BK200" s="247">
        <f>ROUND(I200*H200,2)</f>
        <v>0</v>
      </c>
      <c r="BL200" s="25" t="s">
        <v>284</v>
      </c>
      <c r="BM200" s="25" t="s">
        <v>4661</v>
      </c>
    </row>
    <row r="201" s="1" customFormat="1" ht="38.25" customHeight="1">
      <c r="B201" s="47"/>
      <c r="C201" s="236" t="s">
        <v>827</v>
      </c>
      <c r="D201" s="236" t="s">
        <v>186</v>
      </c>
      <c r="E201" s="237" t="s">
        <v>4662</v>
      </c>
      <c r="F201" s="238" t="s">
        <v>4663</v>
      </c>
      <c r="G201" s="239" t="s">
        <v>370</v>
      </c>
      <c r="H201" s="240">
        <v>98</v>
      </c>
      <c r="I201" s="241"/>
      <c r="J201" s="242">
        <f>ROUND(I201*H201,2)</f>
        <v>0</v>
      </c>
      <c r="K201" s="238" t="s">
        <v>190</v>
      </c>
      <c r="L201" s="73"/>
      <c r="M201" s="243" t="s">
        <v>21</v>
      </c>
      <c r="N201" s="244" t="s">
        <v>47</v>
      </c>
      <c r="O201" s="48"/>
      <c r="P201" s="245">
        <f>O201*H201</f>
        <v>0</v>
      </c>
      <c r="Q201" s="245">
        <v>0</v>
      </c>
      <c r="R201" s="245">
        <f>Q201*H201</f>
        <v>0</v>
      </c>
      <c r="S201" s="245">
        <v>0</v>
      </c>
      <c r="T201" s="246">
        <f>S201*H201</f>
        <v>0</v>
      </c>
      <c r="AR201" s="25" t="s">
        <v>284</v>
      </c>
      <c r="AT201" s="25" t="s">
        <v>186</v>
      </c>
      <c r="AU201" s="25" t="s">
        <v>85</v>
      </c>
      <c r="AY201" s="25" t="s">
        <v>184</v>
      </c>
      <c r="BE201" s="247">
        <f>IF(N201="základní",J201,0)</f>
        <v>0</v>
      </c>
      <c r="BF201" s="247">
        <f>IF(N201="snížená",J201,0)</f>
        <v>0</v>
      </c>
      <c r="BG201" s="247">
        <f>IF(N201="zákl. přenesená",J201,0)</f>
        <v>0</v>
      </c>
      <c r="BH201" s="247">
        <f>IF(N201="sníž. přenesená",J201,0)</f>
        <v>0</v>
      </c>
      <c r="BI201" s="247">
        <f>IF(N201="nulová",J201,0)</f>
        <v>0</v>
      </c>
      <c r="BJ201" s="25" t="s">
        <v>83</v>
      </c>
      <c r="BK201" s="247">
        <f>ROUND(I201*H201,2)</f>
        <v>0</v>
      </c>
      <c r="BL201" s="25" t="s">
        <v>284</v>
      </c>
      <c r="BM201" s="25" t="s">
        <v>4664</v>
      </c>
    </row>
    <row r="202" s="12" customFormat="1">
      <c r="B202" s="251"/>
      <c r="C202" s="252"/>
      <c r="D202" s="248" t="s">
        <v>195</v>
      </c>
      <c r="E202" s="253" t="s">
        <v>21</v>
      </c>
      <c r="F202" s="254" t="s">
        <v>4665</v>
      </c>
      <c r="G202" s="252"/>
      <c r="H202" s="255">
        <v>98</v>
      </c>
      <c r="I202" s="256"/>
      <c r="J202" s="252"/>
      <c r="K202" s="252"/>
      <c r="L202" s="257"/>
      <c r="M202" s="258"/>
      <c r="N202" s="259"/>
      <c r="O202" s="259"/>
      <c r="P202" s="259"/>
      <c r="Q202" s="259"/>
      <c r="R202" s="259"/>
      <c r="S202" s="259"/>
      <c r="T202" s="260"/>
      <c r="AT202" s="261" t="s">
        <v>195</v>
      </c>
      <c r="AU202" s="261" t="s">
        <v>85</v>
      </c>
      <c r="AV202" s="12" t="s">
        <v>85</v>
      </c>
      <c r="AW202" s="12" t="s">
        <v>39</v>
      </c>
      <c r="AX202" s="12" t="s">
        <v>83</v>
      </c>
      <c r="AY202" s="261" t="s">
        <v>184</v>
      </c>
    </row>
    <row r="203" s="1" customFormat="1" ht="38.25" customHeight="1">
      <c r="B203" s="47"/>
      <c r="C203" s="236" t="s">
        <v>831</v>
      </c>
      <c r="D203" s="236" t="s">
        <v>186</v>
      </c>
      <c r="E203" s="237" t="s">
        <v>4666</v>
      </c>
      <c r="F203" s="238" t="s">
        <v>4667</v>
      </c>
      <c r="G203" s="239" t="s">
        <v>370</v>
      </c>
      <c r="H203" s="240">
        <v>148</v>
      </c>
      <c r="I203" s="241"/>
      <c r="J203" s="242">
        <f>ROUND(I203*H203,2)</f>
        <v>0</v>
      </c>
      <c r="K203" s="238" t="s">
        <v>190</v>
      </c>
      <c r="L203" s="73"/>
      <c r="M203" s="243" t="s">
        <v>21</v>
      </c>
      <c r="N203" s="244" t="s">
        <v>47</v>
      </c>
      <c r="O203" s="48"/>
      <c r="P203" s="245">
        <f>O203*H203</f>
        <v>0</v>
      </c>
      <c r="Q203" s="245">
        <v>0</v>
      </c>
      <c r="R203" s="245">
        <f>Q203*H203</f>
        <v>0</v>
      </c>
      <c r="S203" s="245">
        <v>0</v>
      </c>
      <c r="T203" s="246">
        <f>S203*H203</f>
        <v>0</v>
      </c>
      <c r="AR203" s="25" t="s">
        <v>284</v>
      </c>
      <c r="AT203" s="25" t="s">
        <v>186</v>
      </c>
      <c r="AU203" s="25" t="s">
        <v>85</v>
      </c>
      <c r="AY203" s="25" t="s">
        <v>184</v>
      </c>
      <c r="BE203" s="247">
        <f>IF(N203="základní",J203,0)</f>
        <v>0</v>
      </c>
      <c r="BF203" s="247">
        <f>IF(N203="snížená",J203,0)</f>
        <v>0</v>
      </c>
      <c r="BG203" s="247">
        <f>IF(N203="zákl. přenesená",J203,0)</f>
        <v>0</v>
      </c>
      <c r="BH203" s="247">
        <f>IF(N203="sníž. přenesená",J203,0)</f>
        <v>0</v>
      </c>
      <c r="BI203" s="247">
        <f>IF(N203="nulová",J203,0)</f>
        <v>0</v>
      </c>
      <c r="BJ203" s="25" t="s">
        <v>83</v>
      </c>
      <c r="BK203" s="247">
        <f>ROUND(I203*H203,2)</f>
        <v>0</v>
      </c>
      <c r="BL203" s="25" t="s">
        <v>284</v>
      </c>
      <c r="BM203" s="25" t="s">
        <v>4668</v>
      </c>
    </row>
    <row r="204" s="1" customFormat="1" ht="25.5" customHeight="1">
      <c r="B204" s="47"/>
      <c r="C204" s="236" t="s">
        <v>860</v>
      </c>
      <c r="D204" s="236" t="s">
        <v>186</v>
      </c>
      <c r="E204" s="237" t="s">
        <v>4669</v>
      </c>
      <c r="F204" s="238" t="s">
        <v>4670</v>
      </c>
      <c r="G204" s="239" t="s">
        <v>370</v>
      </c>
      <c r="H204" s="240">
        <v>73</v>
      </c>
      <c r="I204" s="241"/>
      <c r="J204" s="242">
        <f>ROUND(I204*H204,2)</f>
        <v>0</v>
      </c>
      <c r="K204" s="238" t="s">
        <v>190</v>
      </c>
      <c r="L204" s="73"/>
      <c r="M204" s="243" t="s">
        <v>21</v>
      </c>
      <c r="N204" s="244" t="s">
        <v>47</v>
      </c>
      <c r="O204" s="48"/>
      <c r="P204" s="245">
        <f>O204*H204</f>
        <v>0</v>
      </c>
      <c r="Q204" s="245">
        <v>0</v>
      </c>
      <c r="R204" s="245">
        <f>Q204*H204</f>
        <v>0</v>
      </c>
      <c r="S204" s="245">
        <v>0</v>
      </c>
      <c r="T204" s="246">
        <f>S204*H204</f>
        <v>0</v>
      </c>
      <c r="AR204" s="25" t="s">
        <v>284</v>
      </c>
      <c r="AT204" s="25" t="s">
        <v>186</v>
      </c>
      <c r="AU204" s="25" t="s">
        <v>85</v>
      </c>
      <c r="AY204" s="25" t="s">
        <v>184</v>
      </c>
      <c r="BE204" s="247">
        <f>IF(N204="základní",J204,0)</f>
        <v>0</v>
      </c>
      <c r="BF204" s="247">
        <f>IF(N204="snížená",J204,0)</f>
        <v>0</v>
      </c>
      <c r="BG204" s="247">
        <f>IF(N204="zákl. přenesená",J204,0)</f>
        <v>0</v>
      </c>
      <c r="BH204" s="247">
        <f>IF(N204="sníž. přenesená",J204,0)</f>
        <v>0</v>
      </c>
      <c r="BI204" s="247">
        <f>IF(N204="nulová",J204,0)</f>
        <v>0</v>
      </c>
      <c r="BJ204" s="25" t="s">
        <v>83</v>
      </c>
      <c r="BK204" s="247">
        <f>ROUND(I204*H204,2)</f>
        <v>0</v>
      </c>
      <c r="BL204" s="25" t="s">
        <v>284</v>
      </c>
      <c r="BM204" s="25" t="s">
        <v>4671</v>
      </c>
    </row>
    <row r="205" s="12" customFormat="1">
      <c r="B205" s="251"/>
      <c r="C205" s="252"/>
      <c r="D205" s="248" t="s">
        <v>195</v>
      </c>
      <c r="E205" s="253" t="s">
        <v>21</v>
      </c>
      <c r="F205" s="254" t="s">
        <v>4672</v>
      </c>
      <c r="G205" s="252"/>
      <c r="H205" s="255">
        <v>73</v>
      </c>
      <c r="I205" s="256"/>
      <c r="J205" s="252"/>
      <c r="K205" s="252"/>
      <c r="L205" s="257"/>
      <c r="M205" s="258"/>
      <c r="N205" s="259"/>
      <c r="O205" s="259"/>
      <c r="P205" s="259"/>
      <c r="Q205" s="259"/>
      <c r="R205" s="259"/>
      <c r="S205" s="259"/>
      <c r="T205" s="260"/>
      <c r="AT205" s="261" t="s">
        <v>195</v>
      </c>
      <c r="AU205" s="261" t="s">
        <v>85</v>
      </c>
      <c r="AV205" s="12" t="s">
        <v>85</v>
      </c>
      <c r="AW205" s="12" t="s">
        <v>39</v>
      </c>
      <c r="AX205" s="12" t="s">
        <v>83</v>
      </c>
      <c r="AY205" s="261" t="s">
        <v>184</v>
      </c>
    </row>
    <row r="206" s="1" customFormat="1" ht="16.5" customHeight="1">
      <c r="B206" s="47"/>
      <c r="C206" s="236" t="s">
        <v>865</v>
      </c>
      <c r="D206" s="236" t="s">
        <v>186</v>
      </c>
      <c r="E206" s="237" t="s">
        <v>4673</v>
      </c>
      <c r="F206" s="238" t="s">
        <v>4674</v>
      </c>
      <c r="G206" s="239" t="s">
        <v>3870</v>
      </c>
      <c r="H206" s="240">
        <v>46</v>
      </c>
      <c r="I206" s="241"/>
      <c r="J206" s="242">
        <f>ROUND(I206*H206,2)</f>
        <v>0</v>
      </c>
      <c r="K206" s="238" t="s">
        <v>21</v>
      </c>
      <c r="L206" s="73"/>
      <c r="M206" s="243" t="s">
        <v>21</v>
      </c>
      <c r="N206" s="244" t="s">
        <v>47</v>
      </c>
      <c r="O206" s="48"/>
      <c r="P206" s="245">
        <f>O206*H206</f>
        <v>0</v>
      </c>
      <c r="Q206" s="245">
        <v>0</v>
      </c>
      <c r="R206" s="245">
        <f>Q206*H206</f>
        <v>0</v>
      </c>
      <c r="S206" s="245">
        <v>0</v>
      </c>
      <c r="T206" s="246">
        <f>S206*H206</f>
        <v>0</v>
      </c>
      <c r="AR206" s="25" t="s">
        <v>284</v>
      </c>
      <c r="AT206" s="25" t="s">
        <v>186</v>
      </c>
      <c r="AU206" s="25" t="s">
        <v>85</v>
      </c>
      <c r="AY206" s="25" t="s">
        <v>184</v>
      </c>
      <c r="BE206" s="247">
        <f>IF(N206="základní",J206,0)</f>
        <v>0</v>
      </c>
      <c r="BF206" s="247">
        <f>IF(N206="snížená",J206,0)</f>
        <v>0</v>
      </c>
      <c r="BG206" s="247">
        <f>IF(N206="zákl. přenesená",J206,0)</f>
        <v>0</v>
      </c>
      <c r="BH206" s="247">
        <f>IF(N206="sníž. přenesená",J206,0)</f>
        <v>0</v>
      </c>
      <c r="BI206" s="247">
        <f>IF(N206="nulová",J206,0)</f>
        <v>0</v>
      </c>
      <c r="BJ206" s="25" t="s">
        <v>83</v>
      </c>
      <c r="BK206" s="247">
        <f>ROUND(I206*H206,2)</f>
        <v>0</v>
      </c>
      <c r="BL206" s="25" t="s">
        <v>284</v>
      </c>
      <c r="BM206" s="25" t="s">
        <v>4675</v>
      </c>
    </row>
    <row r="207" s="1" customFormat="1" ht="16.5" customHeight="1">
      <c r="B207" s="47"/>
      <c r="C207" s="236" t="s">
        <v>870</v>
      </c>
      <c r="D207" s="236" t="s">
        <v>186</v>
      </c>
      <c r="E207" s="237" t="s">
        <v>4676</v>
      </c>
      <c r="F207" s="238" t="s">
        <v>4677</v>
      </c>
      <c r="G207" s="239" t="s">
        <v>189</v>
      </c>
      <c r="H207" s="240">
        <v>16</v>
      </c>
      <c r="I207" s="241"/>
      <c r="J207" s="242">
        <f>ROUND(I207*H207,2)</f>
        <v>0</v>
      </c>
      <c r="K207" s="238" t="s">
        <v>190</v>
      </c>
      <c r="L207" s="73"/>
      <c r="M207" s="243" t="s">
        <v>21</v>
      </c>
      <c r="N207" s="244" t="s">
        <v>47</v>
      </c>
      <c r="O207" s="48"/>
      <c r="P207" s="245">
        <f>O207*H207</f>
        <v>0</v>
      </c>
      <c r="Q207" s="245">
        <v>0</v>
      </c>
      <c r="R207" s="245">
        <f>Q207*H207</f>
        <v>0</v>
      </c>
      <c r="S207" s="245">
        <v>0</v>
      </c>
      <c r="T207" s="246">
        <f>S207*H207</f>
        <v>0</v>
      </c>
      <c r="AR207" s="25" t="s">
        <v>284</v>
      </c>
      <c r="AT207" s="25" t="s">
        <v>186</v>
      </c>
      <c r="AU207" s="25" t="s">
        <v>85</v>
      </c>
      <c r="AY207" s="25" t="s">
        <v>184</v>
      </c>
      <c r="BE207" s="247">
        <f>IF(N207="základní",J207,0)</f>
        <v>0</v>
      </c>
      <c r="BF207" s="247">
        <f>IF(N207="snížená",J207,0)</f>
        <v>0</v>
      </c>
      <c r="BG207" s="247">
        <f>IF(N207="zákl. přenesená",J207,0)</f>
        <v>0</v>
      </c>
      <c r="BH207" s="247">
        <f>IF(N207="sníž. přenesená",J207,0)</f>
        <v>0</v>
      </c>
      <c r="BI207" s="247">
        <f>IF(N207="nulová",J207,0)</f>
        <v>0</v>
      </c>
      <c r="BJ207" s="25" t="s">
        <v>83</v>
      </c>
      <c r="BK207" s="247">
        <f>ROUND(I207*H207,2)</f>
        <v>0</v>
      </c>
      <c r="BL207" s="25" t="s">
        <v>284</v>
      </c>
      <c r="BM207" s="25" t="s">
        <v>4678</v>
      </c>
    </row>
    <row r="208" s="1" customFormat="1" ht="25.5" customHeight="1">
      <c r="B208" s="47"/>
      <c r="C208" s="236" t="s">
        <v>875</v>
      </c>
      <c r="D208" s="236" t="s">
        <v>186</v>
      </c>
      <c r="E208" s="237" t="s">
        <v>4679</v>
      </c>
      <c r="F208" s="238" t="s">
        <v>4680</v>
      </c>
      <c r="G208" s="239" t="s">
        <v>189</v>
      </c>
      <c r="H208" s="240">
        <v>82</v>
      </c>
      <c r="I208" s="241"/>
      <c r="J208" s="242">
        <f>ROUND(I208*H208,2)</f>
        <v>0</v>
      </c>
      <c r="K208" s="238" t="s">
        <v>190</v>
      </c>
      <c r="L208" s="73"/>
      <c r="M208" s="243" t="s">
        <v>21</v>
      </c>
      <c r="N208" s="244" t="s">
        <v>47</v>
      </c>
      <c r="O208" s="48"/>
      <c r="P208" s="245">
        <f>O208*H208</f>
        <v>0</v>
      </c>
      <c r="Q208" s="245">
        <v>0</v>
      </c>
      <c r="R208" s="245">
        <f>Q208*H208</f>
        <v>0</v>
      </c>
      <c r="S208" s="245">
        <v>0</v>
      </c>
      <c r="T208" s="246">
        <f>S208*H208</f>
        <v>0</v>
      </c>
      <c r="AR208" s="25" t="s">
        <v>284</v>
      </c>
      <c r="AT208" s="25" t="s">
        <v>186</v>
      </c>
      <c r="AU208" s="25" t="s">
        <v>85</v>
      </c>
      <c r="AY208" s="25" t="s">
        <v>184</v>
      </c>
      <c r="BE208" s="247">
        <f>IF(N208="základní",J208,0)</f>
        <v>0</v>
      </c>
      <c r="BF208" s="247">
        <f>IF(N208="snížená",J208,0)</f>
        <v>0</v>
      </c>
      <c r="BG208" s="247">
        <f>IF(N208="zákl. přenesená",J208,0)</f>
        <v>0</v>
      </c>
      <c r="BH208" s="247">
        <f>IF(N208="sníž. přenesená",J208,0)</f>
        <v>0</v>
      </c>
      <c r="BI208" s="247">
        <f>IF(N208="nulová",J208,0)</f>
        <v>0</v>
      </c>
      <c r="BJ208" s="25" t="s">
        <v>83</v>
      </c>
      <c r="BK208" s="247">
        <f>ROUND(I208*H208,2)</f>
        <v>0</v>
      </c>
      <c r="BL208" s="25" t="s">
        <v>284</v>
      </c>
      <c r="BM208" s="25" t="s">
        <v>4681</v>
      </c>
    </row>
    <row r="209" s="1" customFormat="1" ht="25.5" customHeight="1">
      <c r="B209" s="47"/>
      <c r="C209" s="236" t="s">
        <v>879</v>
      </c>
      <c r="D209" s="236" t="s">
        <v>186</v>
      </c>
      <c r="E209" s="237" t="s">
        <v>4682</v>
      </c>
      <c r="F209" s="238" t="s">
        <v>4683</v>
      </c>
      <c r="G209" s="239" t="s">
        <v>189</v>
      </c>
      <c r="H209" s="240">
        <v>4</v>
      </c>
      <c r="I209" s="241"/>
      <c r="J209" s="242">
        <f>ROUND(I209*H209,2)</f>
        <v>0</v>
      </c>
      <c r="K209" s="238" t="s">
        <v>190</v>
      </c>
      <c r="L209" s="73"/>
      <c r="M209" s="243" t="s">
        <v>21</v>
      </c>
      <c r="N209" s="244" t="s">
        <v>47</v>
      </c>
      <c r="O209" s="48"/>
      <c r="P209" s="245">
        <f>O209*H209</f>
        <v>0</v>
      </c>
      <c r="Q209" s="245">
        <v>0</v>
      </c>
      <c r="R209" s="245">
        <f>Q209*H209</f>
        <v>0</v>
      </c>
      <c r="S209" s="245">
        <v>0</v>
      </c>
      <c r="T209" s="246">
        <f>S209*H209</f>
        <v>0</v>
      </c>
      <c r="AR209" s="25" t="s">
        <v>284</v>
      </c>
      <c r="AT209" s="25" t="s">
        <v>186</v>
      </c>
      <c r="AU209" s="25" t="s">
        <v>85</v>
      </c>
      <c r="AY209" s="25" t="s">
        <v>184</v>
      </c>
      <c r="BE209" s="247">
        <f>IF(N209="základní",J209,0)</f>
        <v>0</v>
      </c>
      <c r="BF209" s="247">
        <f>IF(N209="snížená",J209,0)</f>
        <v>0</v>
      </c>
      <c r="BG209" s="247">
        <f>IF(N209="zákl. přenesená",J209,0)</f>
        <v>0</v>
      </c>
      <c r="BH209" s="247">
        <f>IF(N209="sníž. přenesená",J209,0)</f>
        <v>0</v>
      </c>
      <c r="BI209" s="247">
        <f>IF(N209="nulová",J209,0)</f>
        <v>0</v>
      </c>
      <c r="BJ209" s="25" t="s">
        <v>83</v>
      </c>
      <c r="BK209" s="247">
        <f>ROUND(I209*H209,2)</f>
        <v>0</v>
      </c>
      <c r="BL209" s="25" t="s">
        <v>284</v>
      </c>
      <c r="BM209" s="25" t="s">
        <v>4684</v>
      </c>
    </row>
    <row r="210" s="1" customFormat="1" ht="25.5" customHeight="1">
      <c r="B210" s="47"/>
      <c r="C210" s="236" t="s">
        <v>899</v>
      </c>
      <c r="D210" s="236" t="s">
        <v>186</v>
      </c>
      <c r="E210" s="237" t="s">
        <v>4685</v>
      </c>
      <c r="F210" s="238" t="s">
        <v>4686</v>
      </c>
      <c r="G210" s="239" t="s">
        <v>189</v>
      </c>
      <c r="H210" s="240">
        <v>2</v>
      </c>
      <c r="I210" s="241"/>
      <c r="J210" s="242">
        <f>ROUND(I210*H210,2)</f>
        <v>0</v>
      </c>
      <c r="K210" s="238" t="s">
        <v>190</v>
      </c>
      <c r="L210" s="73"/>
      <c r="M210" s="243" t="s">
        <v>21</v>
      </c>
      <c r="N210" s="244" t="s">
        <v>47</v>
      </c>
      <c r="O210" s="48"/>
      <c r="P210" s="245">
        <f>O210*H210</f>
        <v>0</v>
      </c>
      <c r="Q210" s="245">
        <v>0</v>
      </c>
      <c r="R210" s="245">
        <f>Q210*H210</f>
        <v>0</v>
      </c>
      <c r="S210" s="245">
        <v>0</v>
      </c>
      <c r="T210" s="246">
        <f>S210*H210</f>
        <v>0</v>
      </c>
      <c r="AR210" s="25" t="s">
        <v>284</v>
      </c>
      <c r="AT210" s="25" t="s">
        <v>186</v>
      </c>
      <c r="AU210" s="25" t="s">
        <v>85</v>
      </c>
      <c r="AY210" s="25" t="s">
        <v>184</v>
      </c>
      <c r="BE210" s="247">
        <f>IF(N210="základní",J210,0)</f>
        <v>0</v>
      </c>
      <c r="BF210" s="247">
        <f>IF(N210="snížená",J210,0)</f>
        <v>0</v>
      </c>
      <c r="BG210" s="247">
        <f>IF(N210="zákl. přenesená",J210,0)</f>
        <v>0</v>
      </c>
      <c r="BH210" s="247">
        <f>IF(N210="sníž. přenesená",J210,0)</f>
        <v>0</v>
      </c>
      <c r="BI210" s="247">
        <f>IF(N210="nulová",J210,0)</f>
        <v>0</v>
      </c>
      <c r="BJ210" s="25" t="s">
        <v>83</v>
      </c>
      <c r="BK210" s="247">
        <f>ROUND(I210*H210,2)</f>
        <v>0</v>
      </c>
      <c r="BL210" s="25" t="s">
        <v>284</v>
      </c>
      <c r="BM210" s="25" t="s">
        <v>4687</v>
      </c>
    </row>
    <row r="211" s="1" customFormat="1" ht="25.5" customHeight="1">
      <c r="B211" s="47"/>
      <c r="C211" s="236" t="s">
        <v>904</v>
      </c>
      <c r="D211" s="236" t="s">
        <v>186</v>
      </c>
      <c r="E211" s="237" t="s">
        <v>4688</v>
      </c>
      <c r="F211" s="238" t="s">
        <v>4689</v>
      </c>
      <c r="G211" s="239" t="s">
        <v>189</v>
      </c>
      <c r="H211" s="240">
        <v>2</v>
      </c>
      <c r="I211" s="241"/>
      <c r="J211" s="242">
        <f>ROUND(I211*H211,2)</f>
        <v>0</v>
      </c>
      <c r="K211" s="238" t="s">
        <v>190</v>
      </c>
      <c r="L211" s="73"/>
      <c r="M211" s="243" t="s">
        <v>21</v>
      </c>
      <c r="N211" s="244" t="s">
        <v>47</v>
      </c>
      <c r="O211" s="48"/>
      <c r="P211" s="245">
        <f>O211*H211</f>
        <v>0</v>
      </c>
      <c r="Q211" s="245">
        <v>0</v>
      </c>
      <c r="R211" s="245">
        <f>Q211*H211</f>
        <v>0</v>
      </c>
      <c r="S211" s="245">
        <v>0</v>
      </c>
      <c r="T211" s="246">
        <f>S211*H211</f>
        <v>0</v>
      </c>
      <c r="AR211" s="25" t="s">
        <v>284</v>
      </c>
      <c r="AT211" s="25" t="s">
        <v>186</v>
      </c>
      <c r="AU211" s="25" t="s">
        <v>85</v>
      </c>
      <c r="AY211" s="25" t="s">
        <v>184</v>
      </c>
      <c r="BE211" s="247">
        <f>IF(N211="základní",J211,0)</f>
        <v>0</v>
      </c>
      <c r="BF211" s="247">
        <f>IF(N211="snížená",J211,0)</f>
        <v>0</v>
      </c>
      <c r="BG211" s="247">
        <f>IF(N211="zákl. přenesená",J211,0)</f>
        <v>0</v>
      </c>
      <c r="BH211" s="247">
        <f>IF(N211="sníž. přenesená",J211,0)</f>
        <v>0</v>
      </c>
      <c r="BI211" s="247">
        <f>IF(N211="nulová",J211,0)</f>
        <v>0</v>
      </c>
      <c r="BJ211" s="25" t="s">
        <v>83</v>
      </c>
      <c r="BK211" s="247">
        <f>ROUND(I211*H211,2)</f>
        <v>0</v>
      </c>
      <c r="BL211" s="25" t="s">
        <v>284</v>
      </c>
      <c r="BM211" s="25" t="s">
        <v>4690</v>
      </c>
    </row>
    <row r="212" s="1" customFormat="1" ht="25.5" customHeight="1">
      <c r="B212" s="47"/>
      <c r="C212" s="236" t="s">
        <v>913</v>
      </c>
      <c r="D212" s="236" t="s">
        <v>186</v>
      </c>
      <c r="E212" s="237" t="s">
        <v>4691</v>
      </c>
      <c r="F212" s="238" t="s">
        <v>4692</v>
      </c>
      <c r="G212" s="239" t="s">
        <v>189</v>
      </c>
      <c r="H212" s="240">
        <v>2</v>
      </c>
      <c r="I212" s="241"/>
      <c r="J212" s="242">
        <f>ROUND(I212*H212,2)</f>
        <v>0</v>
      </c>
      <c r="K212" s="238" t="s">
        <v>190</v>
      </c>
      <c r="L212" s="73"/>
      <c r="M212" s="243" t="s">
        <v>21</v>
      </c>
      <c r="N212" s="244" t="s">
        <v>47</v>
      </c>
      <c r="O212" s="48"/>
      <c r="P212" s="245">
        <f>O212*H212</f>
        <v>0</v>
      </c>
      <c r="Q212" s="245">
        <v>0</v>
      </c>
      <c r="R212" s="245">
        <f>Q212*H212</f>
        <v>0</v>
      </c>
      <c r="S212" s="245">
        <v>0</v>
      </c>
      <c r="T212" s="246">
        <f>S212*H212</f>
        <v>0</v>
      </c>
      <c r="AR212" s="25" t="s">
        <v>284</v>
      </c>
      <c r="AT212" s="25" t="s">
        <v>186</v>
      </c>
      <c r="AU212" s="25" t="s">
        <v>85</v>
      </c>
      <c r="AY212" s="25" t="s">
        <v>184</v>
      </c>
      <c r="BE212" s="247">
        <f>IF(N212="základní",J212,0)</f>
        <v>0</v>
      </c>
      <c r="BF212" s="247">
        <f>IF(N212="snížená",J212,0)</f>
        <v>0</v>
      </c>
      <c r="BG212" s="247">
        <f>IF(N212="zákl. přenesená",J212,0)</f>
        <v>0</v>
      </c>
      <c r="BH212" s="247">
        <f>IF(N212="sníž. přenesená",J212,0)</f>
        <v>0</v>
      </c>
      <c r="BI212" s="247">
        <f>IF(N212="nulová",J212,0)</f>
        <v>0</v>
      </c>
      <c r="BJ212" s="25" t="s">
        <v>83</v>
      </c>
      <c r="BK212" s="247">
        <f>ROUND(I212*H212,2)</f>
        <v>0</v>
      </c>
      <c r="BL212" s="25" t="s">
        <v>284</v>
      </c>
      <c r="BM212" s="25" t="s">
        <v>4693</v>
      </c>
    </row>
    <row r="213" s="1" customFormat="1" ht="25.5" customHeight="1">
      <c r="B213" s="47"/>
      <c r="C213" s="236" t="s">
        <v>926</v>
      </c>
      <c r="D213" s="236" t="s">
        <v>186</v>
      </c>
      <c r="E213" s="237" t="s">
        <v>4694</v>
      </c>
      <c r="F213" s="238" t="s">
        <v>4695</v>
      </c>
      <c r="G213" s="239" t="s">
        <v>189</v>
      </c>
      <c r="H213" s="240">
        <v>2</v>
      </c>
      <c r="I213" s="241"/>
      <c r="J213" s="242">
        <f>ROUND(I213*H213,2)</f>
        <v>0</v>
      </c>
      <c r="K213" s="238" t="s">
        <v>190</v>
      </c>
      <c r="L213" s="73"/>
      <c r="M213" s="243" t="s">
        <v>21</v>
      </c>
      <c r="N213" s="244" t="s">
        <v>47</v>
      </c>
      <c r="O213" s="48"/>
      <c r="P213" s="245">
        <f>O213*H213</f>
        <v>0</v>
      </c>
      <c r="Q213" s="245">
        <v>0</v>
      </c>
      <c r="R213" s="245">
        <f>Q213*H213</f>
        <v>0</v>
      </c>
      <c r="S213" s="245">
        <v>0</v>
      </c>
      <c r="T213" s="246">
        <f>S213*H213</f>
        <v>0</v>
      </c>
      <c r="AR213" s="25" t="s">
        <v>284</v>
      </c>
      <c r="AT213" s="25" t="s">
        <v>186</v>
      </c>
      <c r="AU213" s="25" t="s">
        <v>85</v>
      </c>
      <c r="AY213" s="25" t="s">
        <v>184</v>
      </c>
      <c r="BE213" s="247">
        <f>IF(N213="základní",J213,0)</f>
        <v>0</v>
      </c>
      <c r="BF213" s="247">
        <f>IF(N213="snížená",J213,0)</f>
        <v>0</v>
      </c>
      <c r="BG213" s="247">
        <f>IF(N213="zákl. přenesená",J213,0)</f>
        <v>0</v>
      </c>
      <c r="BH213" s="247">
        <f>IF(N213="sníž. přenesená",J213,0)</f>
        <v>0</v>
      </c>
      <c r="BI213" s="247">
        <f>IF(N213="nulová",J213,0)</f>
        <v>0</v>
      </c>
      <c r="BJ213" s="25" t="s">
        <v>83</v>
      </c>
      <c r="BK213" s="247">
        <f>ROUND(I213*H213,2)</f>
        <v>0</v>
      </c>
      <c r="BL213" s="25" t="s">
        <v>284</v>
      </c>
      <c r="BM213" s="25" t="s">
        <v>4696</v>
      </c>
    </row>
    <row r="214" s="1" customFormat="1" ht="25.5" customHeight="1">
      <c r="B214" s="47"/>
      <c r="C214" s="236" t="s">
        <v>931</v>
      </c>
      <c r="D214" s="236" t="s">
        <v>186</v>
      </c>
      <c r="E214" s="237" t="s">
        <v>4697</v>
      </c>
      <c r="F214" s="238" t="s">
        <v>4698</v>
      </c>
      <c r="G214" s="239" t="s">
        <v>189</v>
      </c>
      <c r="H214" s="240">
        <v>11</v>
      </c>
      <c r="I214" s="241"/>
      <c r="J214" s="242">
        <f>ROUND(I214*H214,2)</f>
        <v>0</v>
      </c>
      <c r="K214" s="238" t="s">
        <v>190</v>
      </c>
      <c r="L214" s="73"/>
      <c r="M214" s="243" t="s">
        <v>21</v>
      </c>
      <c r="N214" s="244" t="s">
        <v>47</v>
      </c>
      <c r="O214" s="48"/>
      <c r="P214" s="245">
        <f>O214*H214</f>
        <v>0</v>
      </c>
      <c r="Q214" s="245">
        <v>0</v>
      </c>
      <c r="R214" s="245">
        <f>Q214*H214</f>
        <v>0</v>
      </c>
      <c r="S214" s="245">
        <v>0</v>
      </c>
      <c r="T214" s="246">
        <f>S214*H214</f>
        <v>0</v>
      </c>
      <c r="AR214" s="25" t="s">
        <v>284</v>
      </c>
      <c r="AT214" s="25" t="s">
        <v>186</v>
      </c>
      <c r="AU214" s="25" t="s">
        <v>85</v>
      </c>
      <c r="AY214" s="25" t="s">
        <v>184</v>
      </c>
      <c r="BE214" s="247">
        <f>IF(N214="základní",J214,0)</f>
        <v>0</v>
      </c>
      <c r="BF214" s="247">
        <f>IF(N214="snížená",J214,0)</f>
        <v>0</v>
      </c>
      <c r="BG214" s="247">
        <f>IF(N214="zákl. přenesená",J214,0)</f>
        <v>0</v>
      </c>
      <c r="BH214" s="247">
        <f>IF(N214="sníž. přenesená",J214,0)</f>
        <v>0</v>
      </c>
      <c r="BI214" s="247">
        <f>IF(N214="nulová",J214,0)</f>
        <v>0</v>
      </c>
      <c r="BJ214" s="25" t="s">
        <v>83</v>
      </c>
      <c r="BK214" s="247">
        <f>ROUND(I214*H214,2)</f>
        <v>0</v>
      </c>
      <c r="BL214" s="25" t="s">
        <v>284</v>
      </c>
      <c r="BM214" s="25" t="s">
        <v>4699</v>
      </c>
    </row>
    <row r="215" s="1" customFormat="1" ht="38.25" customHeight="1">
      <c r="B215" s="47"/>
      <c r="C215" s="236" t="s">
        <v>937</v>
      </c>
      <c r="D215" s="236" t="s">
        <v>186</v>
      </c>
      <c r="E215" s="237" t="s">
        <v>4700</v>
      </c>
      <c r="F215" s="238" t="s">
        <v>4701</v>
      </c>
      <c r="G215" s="239" t="s">
        <v>189</v>
      </c>
      <c r="H215" s="240">
        <v>20</v>
      </c>
      <c r="I215" s="241"/>
      <c r="J215" s="242">
        <f>ROUND(I215*H215,2)</f>
        <v>0</v>
      </c>
      <c r="K215" s="238" t="s">
        <v>190</v>
      </c>
      <c r="L215" s="73"/>
      <c r="M215" s="243" t="s">
        <v>21</v>
      </c>
      <c r="N215" s="244" t="s">
        <v>47</v>
      </c>
      <c r="O215" s="48"/>
      <c r="P215" s="245">
        <f>O215*H215</f>
        <v>0</v>
      </c>
      <c r="Q215" s="245">
        <v>0</v>
      </c>
      <c r="R215" s="245">
        <f>Q215*H215</f>
        <v>0</v>
      </c>
      <c r="S215" s="245">
        <v>0</v>
      </c>
      <c r="T215" s="246">
        <f>S215*H215</f>
        <v>0</v>
      </c>
      <c r="AR215" s="25" t="s">
        <v>284</v>
      </c>
      <c r="AT215" s="25" t="s">
        <v>186</v>
      </c>
      <c r="AU215" s="25" t="s">
        <v>85</v>
      </c>
      <c r="AY215" s="25" t="s">
        <v>184</v>
      </c>
      <c r="BE215" s="247">
        <f>IF(N215="základní",J215,0)</f>
        <v>0</v>
      </c>
      <c r="BF215" s="247">
        <f>IF(N215="snížená",J215,0)</f>
        <v>0</v>
      </c>
      <c r="BG215" s="247">
        <f>IF(N215="zákl. přenesená",J215,0)</f>
        <v>0</v>
      </c>
      <c r="BH215" s="247">
        <f>IF(N215="sníž. přenesená",J215,0)</f>
        <v>0</v>
      </c>
      <c r="BI215" s="247">
        <f>IF(N215="nulová",J215,0)</f>
        <v>0</v>
      </c>
      <c r="BJ215" s="25" t="s">
        <v>83</v>
      </c>
      <c r="BK215" s="247">
        <f>ROUND(I215*H215,2)</f>
        <v>0</v>
      </c>
      <c r="BL215" s="25" t="s">
        <v>284</v>
      </c>
      <c r="BM215" s="25" t="s">
        <v>4702</v>
      </c>
    </row>
    <row r="216" s="1" customFormat="1" ht="38.25" customHeight="1">
      <c r="B216" s="47"/>
      <c r="C216" s="236" t="s">
        <v>948</v>
      </c>
      <c r="D216" s="236" t="s">
        <v>186</v>
      </c>
      <c r="E216" s="237" t="s">
        <v>4703</v>
      </c>
      <c r="F216" s="238" t="s">
        <v>4704</v>
      </c>
      <c r="G216" s="239" t="s">
        <v>189</v>
      </c>
      <c r="H216" s="240">
        <v>2</v>
      </c>
      <c r="I216" s="241"/>
      <c r="J216" s="242">
        <f>ROUND(I216*H216,2)</f>
        <v>0</v>
      </c>
      <c r="K216" s="238" t="s">
        <v>190</v>
      </c>
      <c r="L216" s="73"/>
      <c r="M216" s="243" t="s">
        <v>21</v>
      </c>
      <c r="N216" s="244" t="s">
        <v>47</v>
      </c>
      <c r="O216" s="48"/>
      <c r="P216" s="245">
        <f>O216*H216</f>
        <v>0</v>
      </c>
      <c r="Q216" s="245">
        <v>0</v>
      </c>
      <c r="R216" s="245">
        <f>Q216*H216</f>
        <v>0</v>
      </c>
      <c r="S216" s="245">
        <v>0</v>
      </c>
      <c r="T216" s="246">
        <f>S216*H216</f>
        <v>0</v>
      </c>
      <c r="AR216" s="25" t="s">
        <v>284</v>
      </c>
      <c r="AT216" s="25" t="s">
        <v>186</v>
      </c>
      <c r="AU216" s="25" t="s">
        <v>85</v>
      </c>
      <c r="AY216" s="25" t="s">
        <v>184</v>
      </c>
      <c r="BE216" s="247">
        <f>IF(N216="základní",J216,0)</f>
        <v>0</v>
      </c>
      <c r="BF216" s="247">
        <f>IF(N216="snížená",J216,0)</f>
        <v>0</v>
      </c>
      <c r="BG216" s="247">
        <f>IF(N216="zákl. přenesená",J216,0)</f>
        <v>0</v>
      </c>
      <c r="BH216" s="247">
        <f>IF(N216="sníž. přenesená",J216,0)</f>
        <v>0</v>
      </c>
      <c r="BI216" s="247">
        <f>IF(N216="nulová",J216,0)</f>
        <v>0</v>
      </c>
      <c r="BJ216" s="25" t="s">
        <v>83</v>
      </c>
      <c r="BK216" s="247">
        <f>ROUND(I216*H216,2)</f>
        <v>0</v>
      </c>
      <c r="BL216" s="25" t="s">
        <v>284</v>
      </c>
      <c r="BM216" s="25" t="s">
        <v>4705</v>
      </c>
    </row>
    <row r="217" s="1" customFormat="1" ht="25.5" customHeight="1">
      <c r="B217" s="47"/>
      <c r="C217" s="236" t="s">
        <v>954</v>
      </c>
      <c r="D217" s="236" t="s">
        <v>186</v>
      </c>
      <c r="E217" s="237" t="s">
        <v>4706</v>
      </c>
      <c r="F217" s="238" t="s">
        <v>4707</v>
      </c>
      <c r="G217" s="239" t="s">
        <v>189</v>
      </c>
      <c r="H217" s="240">
        <v>6</v>
      </c>
      <c r="I217" s="241"/>
      <c r="J217" s="242">
        <f>ROUND(I217*H217,2)</f>
        <v>0</v>
      </c>
      <c r="K217" s="238" t="s">
        <v>190</v>
      </c>
      <c r="L217" s="73"/>
      <c r="M217" s="243" t="s">
        <v>21</v>
      </c>
      <c r="N217" s="244" t="s">
        <v>47</v>
      </c>
      <c r="O217" s="48"/>
      <c r="P217" s="245">
        <f>O217*H217</f>
        <v>0</v>
      </c>
      <c r="Q217" s="245">
        <v>0</v>
      </c>
      <c r="R217" s="245">
        <f>Q217*H217</f>
        <v>0</v>
      </c>
      <c r="S217" s="245">
        <v>0</v>
      </c>
      <c r="T217" s="246">
        <f>S217*H217</f>
        <v>0</v>
      </c>
      <c r="AR217" s="25" t="s">
        <v>284</v>
      </c>
      <c r="AT217" s="25" t="s">
        <v>186</v>
      </c>
      <c r="AU217" s="25" t="s">
        <v>85</v>
      </c>
      <c r="AY217" s="25" t="s">
        <v>184</v>
      </c>
      <c r="BE217" s="247">
        <f>IF(N217="základní",J217,0)</f>
        <v>0</v>
      </c>
      <c r="BF217" s="247">
        <f>IF(N217="snížená",J217,0)</f>
        <v>0</v>
      </c>
      <c r="BG217" s="247">
        <f>IF(N217="zákl. přenesená",J217,0)</f>
        <v>0</v>
      </c>
      <c r="BH217" s="247">
        <f>IF(N217="sníž. přenesená",J217,0)</f>
        <v>0</v>
      </c>
      <c r="BI217" s="247">
        <f>IF(N217="nulová",J217,0)</f>
        <v>0</v>
      </c>
      <c r="BJ217" s="25" t="s">
        <v>83</v>
      </c>
      <c r="BK217" s="247">
        <f>ROUND(I217*H217,2)</f>
        <v>0</v>
      </c>
      <c r="BL217" s="25" t="s">
        <v>284</v>
      </c>
      <c r="BM217" s="25" t="s">
        <v>4708</v>
      </c>
    </row>
    <row r="218" s="1" customFormat="1" ht="25.5" customHeight="1">
      <c r="B218" s="47"/>
      <c r="C218" s="236" t="s">
        <v>960</v>
      </c>
      <c r="D218" s="236" t="s">
        <v>186</v>
      </c>
      <c r="E218" s="237" t="s">
        <v>4709</v>
      </c>
      <c r="F218" s="238" t="s">
        <v>4710</v>
      </c>
      <c r="G218" s="239" t="s">
        <v>189</v>
      </c>
      <c r="H218" s="240">
        <v>14</v>
      </c>
      <c r="I218" s="241"/>
      <c r="J218" s="242">
        <f>ROUND(I218*H218,2)</f>
        <v>0</v>
      </c>
      <c r="K218" s="238" t="s">
        <v>190</v>
      </c>
      <c r="L218" s="73"/>
      <c r="M218" s="243" t="s">
        <v>21</v>
      </c>
      <c r="N218" s="244" t="s">
        <v>47</v>
      </c>
      <c r="O218" s="48"/>
      <c r="P218" s="245">
        <f>O218*H218</f>
        <v>0</v>
      </c>
      <c r="Q218" s="245">
        <v>0</v>
      </c>
      <c r="R218" s="245">
        <f>Q218*H218</f>
        <v>0</v>
      </c>
      <c r="S218" s="245">
        <v>0</v>
      </c>
      <c r="T218" s="246">
        <f>S218*H218</f>
        <v>0</v>
      </c>
      <c r="AR218" s="25" t="s">
        <v>284</v>
      </c>
      <c r="AT218" s="25" t="s">
        <v>186</v>
      </c>
      <c r="AU218" s="25" t="s">
        <v>85</v>
      </c>
      <c r="AY218" s="25" t="s">
        <v>184</v>
      </c>
      <c r="BE218" s="247">
        <f>IF(N218="základní",J218,0)</f>
        <v>0</v>
      </c>
      <c r="BF218" s="247">
        <f>IF(N218="snížená",J218,0)</f>
        <v>0</v>
      </c>
      <c r="BG218" s="247">
        <f>IF(N218="zákl. přenesená",J218,0)</f>
        <v>0</v>
      </c>
      <c r="BH218" s="247">
        <f>IF(N218="sníž. přenesená",J218,0)</f>
        <v>0</v>
      </c>
      <c r="BI218" s="247">
        <f>IF(N218="nulová",J218,0)</f>
        <v>0</v>
      </c>
      <c r="BJ218" s="25" t="s">
        <v>83</v>
      </c>
      <c r="BK218" s="247">
        <f>ROUND(I218*H218,2)</f>
        <v>0</v>
      </c>
      <c r="BL218" s="25" t="s">
        <v>284</v>
      </c>
      <c r="BM218" s="25" t="s">
        <v>4711</v>
      </c>
    </row>
    <row r="219" s="1" customFormat="1" ht="25.5" customHeight="1">
      <c r="B219" s="47"/>
      <c r="C219" s="236" t="s">
        <v>965</v>
      </c>
      <c r="D219" s="236" t="s">
        <v>186</v>
      </c>
      <c r="E219" s="237" t="s">
        <v>4712</v>
      </c>
      <c r="F219" s="238" t="s">
        <v>4713</v>
      </c>
      <c r="G219" s="239" t="s">
        <v>189</v>
      </c>
      <c r="H219" s="240">
        <v>1</v>
      </c>
      <c r="I219" s="241"/>
      <c r="J219" s="242">
        <f>ROUND(I219*H219,2)</f>
        <v>0</v>
      </c>
      <c r="K219" s="238" t="s">
        <v>190</v>
      </c>
      <c r="L219" s="73"/>
      <c r="M219" s="243" t="s">
        <v>21</v>
      </c>
      <c r="N219" s="244" t="s">
        <v>47</v>
      </c>
      <c r="O219" s="48"/>
      <c r="P219" s="245">
        <f>O219*H219</f>
        <v>0</v>
      </c>
      <c r="Q219" s="245">
        <v>0</v>
      </c>
      <c r="R219" s="245">
        <f>Q219*H219</f>
        <v>0</v>
      </c>
      <c r="S219" s="245">
        <v>0</v>
      </c>
      <c r="T219" s="246">
        <f>S219*H219</f>
        <v>0</v>
      </c>
      <c r="AR219" s="25" t="s">
        <v>284</v>
      </c>
      <c r="AT219" s="25" t="s">
        <v>186</v>
      </c>
      <c r="AU219" s="25" t="s">
        <v>85</v>
      </c>
      <c r="AY219" s="25" t="s">
        <v>184</v>
      </c>
      <c r="BE219" s="247">
        <f>IF(N219="základní",J219,0)</f>
        <v>0</v>
      </c>
      <c r="BF219" s="247">
        <f>IF(N219="snížená",J219,0)</f>
        <v>0</v>
      </c>
      <c r="BG219" s="247">
        <f>IF(N219="zákl. přenesená",J219,0)</f>
        <v>0</v>
      </c>
      <c r="BH219" s="247">
        <f>IF(N219="sníž. přenesená",J219,0)</f>
        <v>0</v>
      </c>
      <c r="BI219" s="247">
        <f>IF(N219="nulová",J219,0)</f>
        <v>0</v>
      </c>
      <c r="BJ219" s="25" t="s">
        <v>83</v>
      </c>
      <c r="BK219" s="247">
        <f>ROUND(I219*H219,2)</f>
        <v>0</v>
      </c>
      <c r="BL219" s="25" t="s">
        <v>284</v>
      </c>
      <c r="BM219" s="25" t="s">
        <v>4714</v>
      </c>
    </row>
    <row r="220" s="1" customFormat="1" ht="25.5" customHeight="1">
      <c r="B220" s="47"/>
      <c r="C220" s="236" t="s">
        <v>970</v>
      </c>
      <c r="D220" s="236" t="s">
        <v>186</v>
      </c>
      <c r="E220" s="237" t="s">
        <v>4715</v>
      </c>
      <c r="F220" s="238" t="s">
        <v>4716</v>
      </c>
      <c r="G220" s="239" t="s">
        <v>189</v>
      </c>
      <c r="H220" s="240">
        <v>112</v>
      </c>
      <c r="I220" s="241"/>
      <c r="J220" s="242">
        <f>ROUND(I220*H220,2)</f>
        <v>0</v>
      </c>
      <c r="K220" s="238" t="s">
        <v>190</v>
      </c>
      <c r="L220" s="73"/>
      <c r="M220" s="243" t="s">
        <v>21</v>
      </c>
      <c r="N220" s="244" t="s">
        <v>47</v>
      </c>
      <c r="O220" s="48"/>
      <c r="P220" s="245">
        <f>O220*H220</f>
        <v>0</v>
      </c>
      <c r="Q220" s="245">
        <v>0</v>
      </c>
      <c r="R220" s="245">
        <f>Q220*H220</f>
        <v>0</v>
      </c>
      <c r="S220" s="245">
        <v>0</v>
      </c>
      <c r="T220" s="246">
        <f>S220*H220</f>
        <v>0</v>
      </c>
      <c r="AR220" s="25" t="s">
        <v>284</v>
      </c>
      <c r="AT220" s="25" t="s">
        <v>186</v>
      </c>
      <c r="AU220" s="25" t="s">
        <v>85</v>
      </c>
      <c r="AY220" s="25" t="s">
        <v>184</v>
      </c>
      <c r="BE220" s="247">
        <f>IF(N220="základní",J220,0)</f>
        <v>0</v>
      </c>
      <c r="BF220" s="247">
        <f>IF(N220="snížená",J220,0)</f>
        <v>0</v>
      </c>
      <c r="BG220" s="247">
        <f>IF(N220="zákl. přenesená",J220,0)</f>
        <v>0</v>
      </c>
      <c r="BH220" s="247">
        <f>IF(N220="sníž. přenesená",J220,0)</f>
        <v>0</v>
      </c>
      <c r="BI220" s="247">
        <f>IF(N220="nulová",J220,0)</f>
        <v>0</v>
      </c>
      <c r="BJ220" s="25" t="s">
        <v>83</v>
      </c>
      <c r="BK220" s="247">
        <f>ROUND(I220*H220,2)</f>
        <v>0</v>
      </c>
      <c r="BL220" s="25" t="s">
        <v>284</v>
      </c>
      <c r="BM220" s="25" t="s">
        <v>4717</v>
      </c>
    </row>
    <row r="221" s="1" customFormat="1" ht="38.25" customHeight="1">
      <c r="B221" s="47"/>
      <c r="C221" s="236" t="s">
        <v>974</v>
      </c>
      <c r="D221" s="236" t="s">
        <v>186</v>
      </c>
      <c r="E221" s="237" t="s">
        <v>4718</v>
      </c>
      <c r="F221" s="238" t="s">
        <v>4719</v>
      </c>
      <c r="G221" s="239" t="s">
        <v>189</v>
      </c>
      <c r="H221" s="240">
        <v>20</v>
      </c>
      <c r="I221" s="241"/>
      <c r="J221" s="242">
        <f>ROUND(I221*H221,2)</f>
        <v>0</v>
      </c>
      <c r="K221" s="238" t="s">
        <v>190</v>
      </c>
      <c r="L221" s="73"/>
      <c r="M221" s="243" t="s">
        <v>21</v>
      </c>
      <c r="N221" s="244" t="s">
        <v>47</v>
      </c>
      <c r="O221" s="48"/>
      <c r="P221" s="245">
        <f>O221*H221</f>
        <v>0</v>
      </c>
      <c r="Q221" s="245">
        <v>0</v>
      </c>
      <c r="R221" s="245">
        <f>Q221*H221</f>
        <v>0</v>
      </c>
      <c r="S221" s="245">
        <v>0</v>
      </c>
      <c r="T221" s="246">
        <f>S221*H221</f>
        <v>0</v>
      </c>
      <c r="AR221" s="25" t="s">
        <v>284</v>
      </c>
      <c r="AT221" s="25" t="s">
        <v>186</v>
      </c>
      <c r="AU221" s="25" t="s">
        <v>85</v>
      </c>
      <c r="AY221" s="25" t="s">
        <v>184</v>
      </c>
      <c r="BE221" s="247">
        <f>IF(N221="základní",J221,0)</f>
        <v>0</v>
      </c>
      <c r="BF221" s="247">
        <f>IF(N221="snížená",J221,0)</f>
        <v>0</v>
      </c>
      <c r="BG221" s="247">
        <f>IF(N221="zákl. přenesená",J221,0)</f>
        <v>0</v>
      </c>
      <c r="BH221" s="247">
        <f>IF(N221="sníž. přenesená",J221,0)</f>
        <v>0</v>
      </c>
      <c r="BI221" s="247">
        <f>IF(N221="nulová",J221,0)</f>
        <v>0</v>
      </c>
      <c r="BJ221" s="25" t="s">
        <v>83</v>
      </c>
      <c r="BK221" s="247">
        <f>ROUND(I221*H221,2)</f>
        <v>0</v>
      </c>
      <c r="BL221" s="25" t="s">
        <v>284</v>
      </c>
      <c r="BM221" s="25" t="s">
        <v>4720</v>
      </c>
    </row>
    <row r="222" s="1" customFormat="1" ht="16.5" customHeight="1">
      <c r="B222" s="47"/>
      <c r="C222" s="236" t="s">
        <v>979</v>
      </c>
      <c r="D222" s="236" t="s">
        <v>186</v>
      </c>
      <c r="E222" s="237" t="s">
        <v>4721</v>
      </c>
      <c r="F222" s="238" t="s">
        <v>4722</v>
      </c>
      <c r="G222" s="239" t="s">
        <v>3870</v>
      </c>
      <c r="H222" s="240">
        <v>114</v>
      </c>
      <c r="I222" s="241"/>
      <c r="J222" s="242">
        <f>ROUND(I222*H222,2)</f>
        <v>0</v>
      </c>
      <c r="K222" s="238" t="s">
        <v>21</v>
      </c>
      <c r="L222" s="73"/>
      <c r="M222" s="243" t="s">
        <v>21</v>
      </c>
      <c r="N222" s="244" t="s">
        <v>47</v>
      </c>
      <c r="O222" s="48"/>
      <c r="P222" s="245">
        <f>O222*H222</f>
        <v>0</v>
      </c>
      <c r="Q222" s="245">
        <v>0</v>
      </c>
      <c r="R222" s="245">
        <f>Q222*H222</f>
        <v>0</v>
      </c>
      <c r="S222" s="245">
        <v>0</v>
      </c>
      <c r="T222" s="246">
        <f>S222*H222</f>
        <v>0</v>
      </c>
      <c r="AR222" s="25" t="s">
        <v>284</v>
      </c>
      <c r="AT222" s="25" t="s">
        <v>186</v>
      </c>
      <c r="AU222" s="25" t="s">
        <v>85</v>
      </c>
      <c r="AY222" s="25" t="s">
        <v>184</v>
      </c>
      <c r="BE222" s="247">
        <f>IF(N222="základní",J222,0)</f>
        <v>0</v>
      </c>
      <c r="BF222" s="247">
        <f>IF(N222="snížená",J222,0)</f>
        <v>0</v>
      </c>
      <c r="BG222" s="247">
        <f>IF(N222="zákl. přenesená",J222,0)</f>
        <v>0</v>
      </c>
      <c r="BH222" s="247">
        <f>IF(N222="sníž. přenesená",J222,0)</f>
        <v>0</v>
      </c>
      <c r="BI222" s="247">
        <f>IF(N222="nulová",J222,0)</f>
        <v>0</v>
      </c>
      <c r="BJ222" s="25" t="s">
        <v>83</v>
      </c>
      <c r="BK222" s="247">
        <f>ROUND(I222*H222,2)</f>
        <v>0</v>
      </c>
      <c r="BL222" s="25" t="s">
        <v>284</v>
      </c>
      <c r="BM222" s="25" t="s">
        <v>4723</v>
      </c>
    </row>
    <row r="223" s="1" customFormat="1" ht="16.5" customHeight="1">
      <c r="B223" s="47"/>
      <c r="C223" s="236" t="s">
        <v>984</v>
      </c>
      <c r="D223" s="236" t="s">
        <v>186</v>
      </c>
      <c r="E223" s="237" t="s">
        <v>4724</v>
      </c>
      <c r="F223" s="238" t="s">
        <v>4725</v>
      </c>
      <c r="G223" s="239" t="s">
        <v>3870</v>
      </c>
      <c r="H223" s="240">
        <v>32</v>
      </c>
      <c r="I223" s="241"/>
      <c r="J223" s="242">
        <f>ROUND(I223*H223,2)</f>
        <v>0</v>
      </c>
      <c r="K223" s="238" t="s">
        <v>21</v>
      </c>
      <c r="L223" s="73"/>
      <c r="M223" s="243" t="s">
        <v>21</v>
      </c>
      <c r="N223" s="244" t="s">
        <v>47</v>
      </c>
      <c r="O223" s="48"/>
      <c r="P223" s="245">
        <f>O223*H223</f>
        <v>0</v>
      </c>
      <c r="Q223" s="245">
        <v>0</v>
      </c>
      <c r="R223" s="245">
        <f>Q223*H223</f>
        <v>0</v>
      </c>
      <c r="S223" s="245">
        <v>0</v>
      </c>
      <c r="T223" s="246">
        <f>S223*H223</f>
        <v>0</v>
      </c>
      <c r="AR223" s="25" t="s">
        <v>284</v>
      </c>
      <c r="AT223" s="25" t="s">
        <v>186</v>
      </c>
      <c r="AU223" s="25" t="s">
        <v>85</v>
      </c>
      <c r="AY223" s="25" t="s">
        <v>184</v>
      </c>
      <c r="BE223" s="247">
        <f>IF(N223="základní",J223,0)</f>
        <v>0</v>
      </c>
      <c r="BF223" s="247">
        <f>IF(N223="snížená",J223,0)</f>
        <v>0</v>
      </c>
      <c r="BG223" s="247">
        <f>IF(N223="zákl. přenesená",J223,0)</f>
        <v>0</v>
      </c>
      <c r="BH223" s="247">
        <f>IF(N223="sníž. přenesená",J223,0)</f>
        <v>0</v>
      </c>
      <c r="BI223" s="247">
        <f>IF(N223="nulová",J223,0)</f>
        <v>0</v>
      </c>
      <c r="BJ223" s="25" t="s">
        <v>83</v>
      </c>
      <c r="BK223" s="247">
        <f>ROUND(I223*H223,2)</f>
        <v>0</v>
      </c>
      <c r="BL223" s="25" t="s">
        <v>284</v>
      </c>
      <c r="BM223" s="25" t="s">
        <v>4726</v>
      </c>
    </row>
    <row r="224" s="1" customFormat="1" ht="16.5" customHeight="1">
      <c r="B224" s="47"/>
      <c r="C224" s="236" t="s">
        <v>993</v>
      </c>
      <c r="D224" s="236" t="s">
        <v>186</v>
      </c>
      <c r="E224" s="237" t="s">
        <v>4727</v>
      </c>
      <c r="F224" s="238" t="s">
        <v>4728</v>
      </c>
      <c r="G224" s="239" t="s">
        <v>3870</v>
      </c>
      <c r="H224" s="240">
        <v>6</v>
      </c>
      <c r="I224" s="241"/>
      <c r="J224" s="242">
        <f>ROUND(I224*H224,2)</f>
        <v>0</v>
      </c>
      <c r="K224" s="238" t="s">
        <v>21</v>
      </c>
      <c r="L224" s="73"/>
      <c r="M224" s="243" t="s">
        <v>21</v>
      </c>
      <c r="N224" s="244" t="s">
        <v>47</v>
      </c>
      <c r="O224" s="48"/>
      <c r="P224" s="245">
        <f>O224*H224</f>
        <v>0</v>
      </c>
      <c r="Q224" s="245">
        <v>0</v>
      </c>
      <c r="R224" s="245">
        <f>Q224*H224</f>
        <v>0</v>
      </c>
      <c r="S224" s="245">
        <v>0</v>
      </c>
      <c r="T224" s="246">
        <f>S224*H224</f>
        <v>0</v>
      </c>
      <c r="AR224" s="25" t="s">
        <v>284</v>
      </c>
      <c r="AT224" s="25" t="s">
        <v>186</v>
      </c>
      <c r="AU224" s="25" t="s">
        <v>85</v>
      </c>
      <c r="AY224" s="25" t="s">
        <v>184</v>
      </c>
      <c r="BE224" s="247">
        <f>IF(N224="základní",J224,0)</f>
        <v>0</v>
      </c>
      <c r="BF224" s="247">
        <f>IF(N224="snížená",J224,0)</f>
        <v>0</v>
      </c>
      <c r="BG224" s="247">
        <f>IF(N224="zákl. přenesená",J224,0)</f>
        <v>0</v>
      </c>
      <c r="BH224" s="247">
        <f>IF(N224="sníž. přenesená",J224,0)</f>
        <v>0</v>
      </c>
      <c r="BI224" s="247">
        <f>IF(N224="nulová",J224,0)</f>
        <v>0</v>
      </c>
      <c r="BJ224" s="25" t="s">
        <v>83</v>
      </c>
      <c r="BK224" s="247">
        <f>ROUND(I224*H224,2)</f>
        <v>0</v>
      </c>
      <c r="BL224" s="25" t="s">
        <v>284</v>
      </c>
      <c r="BM224" s="25" t="s">
        <v>4729</v>
      </c>
    </row>
    <row r="225" s="1" customFormat="1" ht="16.5" customHeight="1">
      <c r="B225" s="47"/>
      <c r="C225" s="236" t="s">
        <v>1004</v>
      </c>
      <c r="D225" s="236" t="s">
        <v>186</v>
      </c>
      <c r="E225" s="237" t="s">
        <v>4730</v>
      </c>
      <c r="F225" s="238" t="s">
        <v>4731</v>
      </c>
      <c r="G225" s="239" t="s">
        <v>3870</v>
      </c>
      <c r="H225" s="240">
        <v>3</v>
      </c>
      <c r="I225" s="241"/>
      <c r="J225" s="242">
        <f>ROUND(I225*H225,2)</f>
        <v>0</v>
      </c>
      <c r="K225" s="238" t="s">
        <v>21</v>
      </c>
      <c r="L225" s="73"/>
      <c r="M225" s="243" t="s">
        <v>21</v>
      </c>
      <c r="N225" s="244" t="s">
        <v>47</v>
      </c>
      <c r="O225" s="48"/>
      <c r="P225" s="245">
        <f>O225*H225</f>
        <v>0</v>
      </c>
      <c r="Q225" s="245">
        <v>0</v>
      </c>
      <c r="R225" s="245">
        <f>Q225*H225</f>
        <v>0</v>
      </c>
      <c r="S225" s="245">
        <v>0</v>
      </c>
      <c r="T225" s="246">
        <f>S225*H225</f>
        <v>0</v>
      </c>
      <c r="AR225" s="25" t="s">
        <v>284</v>
      </c>
      <c r="AT225" s="25" t="s">
        <v>186</v>
      </c>
      <c r="AU225" s="25" t="s">
        <v>85</v>
      </c>
      <c r="AY225" s="25" t="s">
        <v>184</v>
      </c>
      <c r="BE225" s="247">
        <f>IF(N225="základní",J225,0)</f>
        <v>0</v>
      </c>
      <c r="BF225" s="247">
        <f>IF(N225="snížená",J225,0)</f>
        <v>0</v>
      </c>
      <c r="BG225" s="247">
        <f>IF(N225="zákl. přenesená",J225,0)</f>
        <v>0</v>
      </c>
      <c r="BH225" s="247">
        <f>IF(N225="sníž. přenesená",J225,0)</f>
        <v>0</v>
      </c>
      <c r="BI225" s="247">
        <f>IF(N225="nulová",J225,0)</f>
        <v>0</v>
      </c>
      <c r="BJ225" s="25" t="s">
        <v>83</v>
      </c>
      <c r="BK225" s="247">
        <f>ROUND(I225*H225,2)</f>
        <v>0</v>
      </c>
      <c r="BL225" s="25" t="s">
        <v>284</v>
      </c>
      <c r="BM225" s="25" t="s">
        <v>4732</v>
      </c>
    </row>
    <row r="226" s="1" customFormat="1" ht="16.5" customHeight="1">
      <c r="B226" s="47"/>
      <c r="C226" s="236" t="s">
        <v>1009</v>
      </c>
      <c r="D226" s="236" t="s">
        <v>186</v>
      </c>
      <c r="E226" s="237" t="s">
        <v>4733</v>
      </c>
      <c r="F226" s="238" t="s">
        <v>4734</v>
      </c>
      <c r="G226" s="239" t="s">
        <v>3870</v>
      </c>
      <c r="H226" s="240">
        <v>2</v>
      </c>
      <c r="I226" s="241"/>
      <c r="J226" s="242">
        <f>ROUND(I226*H226,2)</f>
        <v>0</v>
      </c>
      <c r="K226" s="238" t="s">
        <v>21</v>
      </c>
      <c r="L226" s="73"/>
      <c r="M226" s="243" t="s">
        <v>21</v>
      </c>
      <c r="N226" s="244" t="s">
        <v>47</v>
      </c>
      <c r="O226" s="48"/>
      <c r="P226" s="245">
        <f>O226*H226</f>
        <v>0</v>
      </c>
      <c r="Q226" s="245">
        <v>0</v>
      </c>
      <c r="R226" s="245">
        <f>Q226*H226</f>
        <v>0</v>
      </c>
      <c r="S226" s="245">
        <v>0</v>
      </c>
      <c r="T226" s="246">
        <f>S226*H226</f>
        <v>0</v>
      </c>
      <c r="AR226" s="25" t="s">
        <v>284</v>
      </c>
      <c r="AT226" s="25" t="s">
        <v>186</v>
      </c>
      <c r="AU226" s="25" t="s">
        <v>85</v>
      </c>
      <c r="AY226" s="25" t="s">
        <v>184</v>
      </c>
      <c r="BE226" s="247">
        <f>IF(N226="základní",J226,0)</f>
        <v>0</v>
      </c>
      <c r="BF226" s="247">
        <f>IF(N226="snížená",J226,0)</f>
        <v>0</v>
      </c>
      <c r="BG226" s="247">
        <f>IF(N226="zákl. přenesená",J226,0)</f>
        <v>0</v>
      </c>
      <c r="BH226" s="247">
        <f>IF(N226="sníž. přenesená",J226,0)</f>
        <v>0</v>
      </c>
      <c r="BI226" s="247">
        <f>IF(N226="nulová",J226,0)</f>
        <v>0</v>
      </c>
      <c r="BJ226" s="25" t="s">
        <v>83</v>
      </c>
      <c r="BK226" s="247">
        <f>ROUND(I226*H226,2)</f>
        <v>0</v>
      </c>
      <c r="BL226" s="25" t="s">
        <v>284</v>
      </c>
      <c r="BM226" s="25" t="s">
        <v>4735</v>
      </c>
    </row>
    <row r="227" s="1" customFormat="1" ht="16.5" customHeight="1">
      <c r="B227" s="47"/>
      <c r="C227" s="236" t="s">
        <v>1017</v>
      </c>
      <c r="D227" s="236" t="s">
        <v>186</v>
      </c>
      <c r="E227" s="237" t="s">
        <v>4736</v>
      </c>
      <c r="F227" s="238" t="s">
        <v>4737</v>
      </c>
      <c r="G227" s="239" t="s">
        <v>3870</v>
      </c>
      <c r="H227" s="240">
        <v>1</v>
      </c>
      <c r="I227" s="241"/>
      <c r="J227" s="242">
        <f>ROUND(I227*H227,2)</f>
        <v>0</v>
      </c>
      <c r="K227" s="238" t="s">
        <v>21</v>
      </c>
      <c r="L227" s="73"/>
      <c r="M227" s="243" t="s">
        <v>21</v>
      </c>
      <c r="N227" s="244" t="s">
        <v>47</v>
      </c>
      <c r="O227" s="48"/>
      <c r="P227" s="245">
        <f>O227*H227</f>
        <v>0</v>
      </c>
      <c r="Q227" s="245">
        <v>0</v>
      </c>
      <c r="R227" s="245">
        <f>Q227*H227</f>
        <v>0</v>
      </c>
      <c r="S227" s="245">
        <v>0</v>
      </c>
      <c r="T227" s="246">
        <f>S227*H227</f>
        <v>0</v>
      </c>
      <c r="AR227" s="25" t="s">
        <v>284</v>
      </c>
      <c r="AT227" s="25" t="s">
        <v>186</v>
      </c>
      <c r="AU227" s="25" t="s">
        <v>85</v>
      </c>
      <c r="AY227" s="25" t="s">
        <v>184</v>
      </c>
      <c r="BE227" s="247">
        <f>IF(N227="základní",J227,0)</f>
        <v>0</v>
      </c>
      <c r="BF227" s="247">
        <f>IF(N227="snížená",J227,0)</f>
        <v>0</v>
      </c>
      <c r="BG227" s="247">
        <f>IF(N227="zákl. přenesená",J227,0)</f>
        <v>0</v>
      </c>
      <c r="BH227" s="247">
        <f>IF(N227="sníž. přenesená",J227,0)</f>
        <v>0</v>
      </c>
      <c r="BI227" s="247">
        <f>IF(N227="nulová",J227,0)</f>
        <v>0</v>
      </c>
      <c r="BJ227" s="25" t="s">
        <v>83</v>
      </c>
      <c r="BK227" s="247">
        <f>ROUND(I227*H227,2)</f>
        <v>0</v>
      </c>
      <c r="BL227" s="25" t="s">
        <v>284</v>
      </c>
      <c r="BM227" s="25" t="s">
        <v>4738</v>
      </c>
    </row>
    <row r="228" s="1" customFormat="1" ht="25.5" customHeight="1">
      <c r="B228" s="47"/>
      <c r="C228" s="236" t="s">
        <v>1022</v>
      </c>
      <c r="D228" s="236" t="s">
        <v>186</v>
      </c>
      <c r="E228" s="237" t="s">
        <v>4739</v>
      </c>
      <c r="F228" s="238" t="s">
        <v>4740</v>
      </c>
      <c r="G228" s="239" t="s">
        <v>3870</v>
      </c>
      <c r="H228" s="240">
        <v>9</v>
      </c>
      <c r="I228" s="241"/>
      <c r="J228" s="242">
        <f>ROUND(I228*H228,2)</f>
        <v>0</v>
      </c>
      <c r="K228" s="238" t="s">
        <v>21</v>
      </c>
      <c r="L228" s="73"/>
      <c r="M228" s="243" t="s">
        <v>21</v>
      </c>
      <c r="N228" s="244" t="s">
        <v>47</v>
      </c>
      <c r="O228" s="48"/>
      <c r="P228" s="245">
        <f>O228*H228</f>
        <v>0</v>
      </c>
      <c r="Q228" s="245">
        <v>0</v>
      </c>
      <c r="R228" s="245">
        <f>Q228*H228</f>
        <v>0</v>
      </c>
      <c r="S228" s="245">
        <v>0</v>
      </c>
      <c r="T228" s="246">
        <f>S228*H228</f>
        <v>0</v>
      </c>
      <c r="AR228" s="25" t="s">
        <v>284</v>
      </c>
      <c r="AT228" s="25" t="s">
        <v>186</v>
      </c>
      <c r="AU228" s="25" t="s">
        <v>85</v>
      </c>
      <c r="AY228" s="25" t="s">
        <v>184</v>
      </c>
      <c r="BE228" s="247">
        <f>IF(N228="základní",J228,0)</f>
        <v>0</v>
      </c>
      <c r="BF228" s="247">
        <f>IF(N228="snížená",J228,0)</f>
        <v>0</v>
      </c>
      <c r="BG228" s="247">
        <f>IF(N228="zákl. přenesená",J228,0)</f>
        <v>0</v>
      </c>
      <c r="BH228" s="247">
        <f>IF(N228="sníž. přenesená",J228,0)</f>
        <v>0</v>
      </c>
      <c r="BI228" s="247">
        <f>IF(N228="nulová",J228,0)</f>
        <v>0</v>
      </c>
      <c r="BJ228" s="25" t="s">
        <v>83</v>
      </c>
      <c r="BK228" s="247">
        <f>ROUND(I228*H228,2)</f>
        <v>0</v>
      </c>
      <c r="BL228" s="25" t="s">
        <v>284</v>
      </c>
      <c r="BM228" s="25" t="s">
        <v>4741</v>
      </c>
    </row>
    <row r="229" s="1" customFormat="1" ht="16.5" customHeight="1">
      <c r="B229" s="47"/>
      <c r="C229" s="236" t="s">
        <v>1027</v>
      </c>
      <c r="D229" s="236" t="s">
        <v>186</v>
      </c>
      <c r="E229" s="237" t="s">
        <v>4742</v>
      </c>
      <c r="F229" s="238" t="s">
        <v>4476</v>
      </c>
      <c r="G229" s="239" t="s">
        <v>3870</v>
      </c>
      <c r="H229" s="240">
        <v>2</v>
      </c>
      <c r="I229" s="241"/>
      <c r="J229" s="242">
        <f>ROUND(I229*H229,2)</f>
        <v>0</v>
      </c>
      <c r="K229" s="238" t="s">
        <v>21</v>
      </c>
      <c r="L229" s="73"/>
      <c r="M229" s="243" t="s">
        <v>21</v>
      </c>
      <c r="N229" s="244" t="s">
        <v>47</v>
      </c>
      <c r="O229" s="48"/>
      <c r="P229" s="245">
        <f>O229*H229</f>
        <v>0</v>
      </c>
      <c r="Q229" s="245">
        <v>0</v>
      </c>
      <c r="R229" s="245">
        <f>Q229*H229</f>
        <v>0</v>
      </c>
      <c r="S229" s="245">
        <v>0</v>
      </c>
      <c r="T229" s="246">
        <f>S229*H229</f>
        <v>0</v>
      </c>
      <c r="AR229" s="25" t="s">
        <v>284</v>
      </c>
      <c r="AT229" s="25" t="s">
        <v>186</v>
      </c>
      <c r="AU229" s="25" t="s">
        <v>85</v>
      </c>
      <c r="AY229" s="25" t="s">
        <v>184</v>
      </c>
      <c r="BE229" s="247">
        <f>IF(N229="základní",J229,0)</f>
        <v>0</v>
      </c>
      <c r="BF229" s="247">
        <f>IF(N229="snížená",J229,0)</f>
        <v>0</v>
      </c>
      <c r="BG229" s="247">
        <f>IF(N229="zákl. přenesená",J229,0)</f>
        <v>0</v>
      </c>
      <c r="BH229" s="247">
        <f>IF(N229="sníž. přenesená",J229,0)</f>
        <v>0</v>
      </c>
      <c r="BI229" s="247">
        <f>IF(N229="nulová",J229,0)</f>
        <v>0</v>
      </c>
      <c r="BJ229" s="25" t="s">
        <v>83</v>
      </c>
      <c r="BK229" s="247">
        <f>ROUND(I229*H229,2)</f>
        <v>0</v>
      </c>
      <c r="BL229" s="25" t="s">
        <v>284</v>
      </c>
      <c r="BM229" s="25" t="s">
        <v>4743</v>
      </c>
    </row>
    <row r="230" s="1" customFormat="1" ht="16.5" customHeight="1">
      <c r="B230" s="47"/>
      <c r="C230" s="236" t="s">
        <v>1031</v>
      </c>
      <c r="D230" s="236" t="s">
        <v>186</v>
      </c>
      <c r="E230" s="237" t="s">
        <v>4744</v>
      </c>
      <c r="F230" s="238" t="s">
        <v>4479</v>
      </c>
      <c r="G230" s="239" t="s">
        <v>3870</v>
      </c>
      <c r="H230" s="240">
        <v>7</v>
      </c>
      <c r="I230" s="241"/>
      <c r="J230" s="242">
        <f>ROUND(I230*H230,2)</f>
        <v>0</v>
      </c>
      <c r="K230" s="238" t="s">
        <v>21</v>
      </c>
      <c r="L230" s="73"/>
      <c r="M230" s="243" t="s">
        <v>21</v>
      </c>
      <c r="N230" s="244" t="s">
        <v>47</v>
      </c>
      <c r="O230" s="48"/>
      <c r="P230" s="245">
        <f>O230*H230</f>
        <v>0</v>
      </c>
      <c r="Q230" s="245">
        <v>0</v>
      </c>
      <c r="R230" s="245">
        <f>Q230*H230</f>
        <v>0</v>
      </c>
      <c r="S230" s="245">
        <v>0</v>
      </c>
      <c r="T230" s="246">
        <f>S230*H230</f>
        <v>0</v>
      </c>
      <c r="AR230" s="25" t="s">
        <v>284</v>
      </c>
      <c r="AT230" s="25" t="s">
        <v>186</v>
      </c>
      <c r="AU230" s="25" t="s">
        <v>85</v>
      </c>
      <c r="AY230" s="25" t="s">
        <v>184</v>
      </c>
      <c r="BE230" s="247">
        <f>IF(N230="základní",J230,0)</f>
        <v>0</v>
      </c>
      <c r="BF230" s="247">
        <f>IF(N230="snížená",J230,0)</f>
        <v>0</v>
      </c>
      <c r="BG230" s="247">
        <f>IF(N230="zákl. přenesená",J230,0)</f>
        <v>0</v>
      </c>
      <c r="BH230" s="247">
        <f>IF(N230="sníž. přenesená",J230,0)</f>
        <v>0</v>
      </c>
      <c r="BI230" s="247">
        <f>IF(N230="nulová",J230,0)</f>
        <v>0</v>
      </c>
      <c r="BJ230" s="25" t="s">
        <v>83</v>
      </c>
      <c r="BK230" s="247">
        <f>ROUND(I230*H230,2)</f>
        <v>0</v>
      </c>
      <c r="BL230" s="25" t="s">
        <v>284</v>
      </c>
      <c r="BM230" s="25" t="s">
        <v>4745</v>
      </c>
    </row>
    <row r="231" s="1" customFormat="1" ht="16.5" customHeight="1">
      <c r="B231" s="47"/>
      <c r="C231" s="236" t="s">
        <v>1049</v>
      </c>
      <c r="D231" s="236" t="s">
        <v>186</v>
      </c>
      <c r="E231" s="237" t="s">
        <v>4746</v>
      </c>
      <c r="F231" s="238" t="s">
        <v>4747</v>
      </c>
      <c r="G231" s="239" t="s">
        <v>3870</v>
      </c>
      <c r="H231" s="240">
        <v>7</v>
      </c>
      <c r="I231" s="241"/>
      <c r="J231" s="242">
        <f>ROUND(I231*H231,2)</f>
        <v>0</v>
      </c>
      <c r="K231" s="238" t="s">
        <v>21</v>
      </c>
      <c r="L231" s="73"/>
      <c r="M231" s="243" t="s">
        <v>21</v>
      </c>
      <c r="N231" s="244" t="s">
        <v>47</v>
      </c>
      <c r="O231" s="48"/>
      <c r="P231" s="245">
        <f>O231*H231</f>
        <v>0</v>
      </c>
      <c r="Q231" s="245">
        <v>0</v>
      </c>
      <c r="R231" s="245">
        <f>Q231*H231</f>
        <v>0</v>
      </c>
      <c r="S231" s="245">
        <v>0</v>
      </c>
      <c r="T231" s="246">
        <f>S231*H231</f>
        <v>0</v>
      </c>
      <c r="AR231" s="25" t="s">
        <v>284</v>
      </c>
      <c r="AT231" s="25" t="s">
        <v>186</v>
      </c>
      <c r="AU231" s="25" t="s">
        <v>85</v>
      </c>
      <c r="AY231" s="25" t="s">
        <v>184</v>
      </c>
      <c r="BE231" s="247">
        <f>IF(N231="základní",J231,0)</f>
        <v>0</v>
      </c>
      <c r="BF231" s="247">
        <f>IF(N231="snížená",J231,0)</f>
        <v>0</v>
      </c>
      <c r="BG231" s="247">
        <f>IF(N231="zákl. přenesená",J231,0)</f>
        <v>0</v>
      </c>
      <c r="BH231" s="247">
        <f>IF(N231="sníž. přenesená",J231,0)</f>
        <v>0</v>
      </c>
      <c r="BI231" s="247">
        <f>IF(N231="nulová",J231,0)</f>
        <v>0</v>
      </c>
      <c r="BJ231" s="25" t="s">
        <v>83</v>
      </c>
      <c r="BK231" s="247">
        <f>ROUND(I231*H231,2)</f>
        <v>0</v>
      </c>
      <c r="BL231" s="25" t="s">
        <v>284</v>
      </c>
      <c r="BM231" s="25" t="s">
        <v>4748</v>
      </c>
    </row>
    <row r="232" s="1" customFormat="1" ht="16.5" customHeight="1">
      <c r="B232" s="47"/>
      <c r="C232" s="236" t="s">
        <v>1056</v>
      </c>
      <c r="D232" s="236" t="s">
        <v>186</v>
      </c>
      <c r="E232" s="237" t="s">
        <v>4749</v>
      </c>
      <c r="F232" s="238" t="s">
        <v>4750</v>
      </c>
      <c r="G232" s="239" t="s">
        <v>3870</v>
      </c>
      <c r="H232" s="240">
        <v>2</v>
      </c>
      <c r="I232" s="241"/>
      <c r="J232" s="242">
        <f>ROUND(I232*H232,2)</f>
        <v>0</v>
      </c>
      <c r="K232" s="238" t="s">
        <v>21</v>
      </c>
      <c r="L232" s="73"/>
      <c r="M232" s="243" t="s">
        <v>21</v>
      </c>
      <c r="N232" s="244" t="s">
        <v>47</v>
      </c>
      <c r="O232" s="48"/>
      <c r="P232" s="245">
        <f>O232*H232</f>
        <v>0</v>
      </c>
      <c r="Q232" s="245">
        <v>0</v>
      </c>
      <c r="R232" s="245">
        <f>Q232*H232</f>
        <v>0</v>
      </c>
      <c r="S232" s="245">
        <v>0</v>
      </c>
      <c r="T232" s="246">
        <f>S232*H232</f>
        <v>0</v>
      </c>
      <c r="AR232" s="25" t="s">
        <v>284</v>
      </c>
      <c r="AT232" s="25" t="s">
        <v>186</v>
      </c>
      <c r="AU232" s="25" t="s">
        <v>85</v>
      </c>
      <c r="AY232" s="25" t="s">
        <v>184</v>
      </c>
      <c r="BE232" s="247">
        <f>IF(N232="základní",J232,0)</f>
        <v>0</v>
      </c>
      <c r="BF232" s="247">
        <f>IF(N232="snížená",J232,0)</f>
        <v>0</v>
      </c>
      <c r="BG232" s="247">
        <f>IF(N232="zákl. přenesená",J232,0)</f>
        <v>0</v>
      </c>
      <c r="BH232" s="247">
        <f>IF(N232="sníž. přenesená",J232,0)</f>
        <v>0</v>
      </c>
      <c r="BI232" s="247">
        <f>IF(N232="nulová",J232,0)</f>
        <v>0</v>
      </c>
      <c r="BJ232" s="25" t="s">
        <v>83</v>
      </c>
      <c r="BK232" s="247">
        <f>ROUND(I232*H232,2)</f>
        <v>0</v>
      </c>
      <c r="BL232" s="25" t="s">
        <v>284</v>
      </c>
      <c r="BM232" s="25" t="s">
        <v>4751</v>
      </c>
    </row>
    <row r="233" s="1" customFormat="1" ht="16.5" customHeight="1">
      <c r="B233" s="47"/>
      <c r="C233" s="236" t="s">
        <v>1061</v>
      </c>
      <c r="D233" s="236" t="s">
        <v>186</v>
      </c>
      <c r="E233" s="237" t="s">
        <v>4752</v>
      </c>
      <c r="F233" s="238" t="s">
        <v>4753</v>
      </c>
      <c r="G233" s="239" t="s">
        <v>3870</v>
      </c>
      <c r="H233" s="240">
        <v>15</v>
      </c>
      <c r="I233" s="241"/>
      <c r="J233" s="242">
        <f>ROUND(I233*H233,2)</f>
        <v>0</v>
      </c>
      <c r="K233" s="238" t="s">
        <v>21</v>
      </c>
      <c r="L233" s="73"/>
      <c r="M233" s="243" t="s">
        <v>21</v>
      </c>
      <c r="N233" s="244" t="s">
        <v>47</v>
      </c>
      <c r="O233" s="48"/>
      <c r="P233" s="245">
        <f>O233*H233</f>
        <v>0</v>
      </c>
      <c r="Q233" s="245">
        <v>0</v>
      </c>
      <c r="R233" s="245">
        <f>Q233*H233</f>
        <v>0</v>
      </c>
      <c r="S233" s="245">
        <v>0</v>
      </c>
      <c r="T233" s="246">
        <f>S233*H233</f>
        <v>0</v>
      </c>
      <c r="AR233" s="25" t="s">
        <v>284</v>
      </c>
      <c r="AT233" s="25" t="s">
        <v>186</v>
      </c>
      <c r="AU233" s="25" t="s">
        <v>85</v>
      </c>
      <c r="AY233" s="25" t="s">
        <v>184</v>
      </c>
      <c r="BE233" s="247">
        <f>IF(N233="základní",J233,0)</f>
        <v>0</v>
      </c>
      <c r="BF233" s="247">
        <f>IF(N233="snížená",J233,0)</f>
        <v>0</v>
      </c>
      <c r="BG233" s="247">
        <f>IF(N233="zákl. přenesená",J233,0)</f>
        <v>0</v>
      </c>
      <c r="BH233" s="247">
        <f>IF(N233="sníž. přenesená",J233,0)</f>
        <v>0</v>
      </c>
      <c r="BI233" s="247">
        <f>IF(N233="nulová",J233,0)</f>
        <v>0</v>
      </c>
      <c r="BJ233" s="25" t="s">
        <v>83</v>
      </c>
      <c r="BK233" s="247">
        <f>ROUND(I233*H233,2)</f>
        <v>0</v>
      </c>
      <c r="BL233" s="25" t="s">
        <v>284</v>
      </c>
      <c r="BM233" s="25" t="s">
        <v>4754</v>
      </c>
    </row>
    <row r="234" s="1" customFormat="1" ht="16.5" customHeight="1">
      <c r="B234" s="47"/>
      <c r="C234" s="236" t="s">
        <v>1074</v>
      </c>
      <c r="D234" s="236" t="s">
        <v>186</v>
      </c>
      <c r="E234" s="237" t="s">
        <v>4755</v>
      </c>
      <c r="F234" s="238" t="s">
        <v>4482</v>
      </c>
      <c r="G234" s="239" t="s">
        <v>3870</v>
      </c>
      <c r="H234" s="240">
        <v>2</v>
      </c>
      <c r="I234" s="241"/>
      <c r="J234" s="242">
        <f>ROUND(I234*H234,2)</f>
        <v>0</v>
      </c>
      <c r="K234" s="238" t="s">
        <v>21</v>
      </c>
      <c r="L234" s="73"/>
      <c r="M234" s="243" t="s">
        <v>21</v>
      </c>
      <c r="N234" s="244" t="s">
        <v>47</v>
      </c>
      <c r="O234" s="48"/>
      <c r="P234" s="245">
        <f>O234*H234</f>
        <v>0</v>
      </c>
      <c r="Q234" s="245">
        <v>0</v>
      </c>
      <c r="R234" s="245">
        <f>Q234*H234</f>
        <v>0</v>
      </c>
      <c r="S234" s="245">
        <v>0</v>
      </c>
      <c r="T234" s="246">
        <f>S234*H234</f>
        <v>0</v>
      </c>
      <c r="AR234" s="25" t="s">
        <v>284</v>
      </c>
      <c r="AT234" s="25" t="s">
        <v>186</v>
      </c>
      <c r="AU234" s="25" t="s">
        <v>85</v>
      </c>
      <c r="AY234" s="25" t="s">
        <v>184</v>
      </c>
      <c r="BE234" s="247">
        <f>IF(N234="základní",J234,0)</f>
        <v>0</v>
      </c>
      <c r="BF234" s="247">
        <f>IF(N234="snížená",J234,0)</f>
        <v>0</v>
      </c>
      <c r="BG234" s="247">
        <f>IF(N234="zákl. přenesená",J234,0)</f>
        <v>0</v>
      </c>
      <c r="BH234" s="247">
        <f>IF(N234="sníž. přenesená",J234,0)</f>
        <v>0</v>
      </c>
      <c r="BI234" s="247">
        <f>IF(N234="nulová",J234,0)</f>
        <v>0</v>
      </c>
      <c r="BJ234" s="25" t="s">
        <v>83</v>
      </c>
      <c r="BK234" s="247">
        <f>ROUND(I234*H234,2)</f>
        <v>0</v>
      </c>
      <c r="BL234" s="25" t="s">
        <v>284</v>
      </c>
      <c r="BM234" s="25" t="s">
        <v>4756</v>
      </c>
    </row>
    <row r="235" s="1" customFormat="1" ht="16.5" customHeight="1">
      <c r="B235" s="47"/>
      <c r="C235" s="236" t="s">
        <v>1079</v>
      </c>
      <c r="D235" s="236" t="s">
        <v>186</v>
      </c>
      <c r="E235" s="237" t="s">
        <v>4757</v>
      </c>
      <c r="F235" s="238" t="s">
        <v>4758</v>
      </c>
      <c r="G235" s="239" t="s">
        <v>3870</v>
      </c>
      <c r="H235" s="240">
        <v>3</v>
      </c>
      <c r="I235" s="241"/>
      <c r="J235" s="242">
        <f>ROUND(I235*H235,2)</f>
        <v>0</v>
      </c>
      <c r="K235" s="238" t="s">
        <v>21</v>
      </c>
      <c r="L235" s="73"/>
      <c r="M235" s="243" t="s">
        <v>21</v>
      </c>
      <c r="N235" s="244" t="s">
        <v>47</v>
      </c>
      <c r="O235" s="48"/>
      <c r="P235" s="245">
        <f>O235*H235</f>
        <v>0</v>
      </c>
      <c r="Q235" s="245">
        <v>0</v>
      </c>
      <c r="R235" s="245">
        <f>Q235*H235</f>
        <v>0</v>
      </c>
      <c r="S235" s="245">
        <v>0</v>
      </c>
      <c r="T235" s="246">
        <f>S235*H235</f>
        <v>0</v>
      </c>
      <c r="AR235" s="25" t="s">
        <v>284</v>
      </c>
      <c r="AT235" s="25" t="s">
        <v>186</v>
      </c>
      <c r="AU235" s="25" t="s">
        <v>85</v>
      </c>
      <c r="AY235" s="25" t="s">
        <v>184</v>
      </c>
      <c r="BE235" s="247">
        <f>IF(N235="základní",J235,0)</f>
        <v>0</v>
      </c>
      <c r="BF235" s="247">
        <f>IF(N235="snížená",J235,0)</f>
        <v>0</v>
      </c>
      <c r="BG235" s="247">
        <f>IF(N235="zákl. přenesená",J235,0)</f>
        <v>0</v>
      </c>
      <c r="BH235" s="247">
        <f>IF(N235="sníž. přenesená",J235,0)</f>
        <v>0</v>
      </c>
      <c r="BI235" s="247">
        <f>IF(N235="nulová",J235,0)</f>
        <v>0</v>
      </c>
      <c r="BJ235" s="25" t="s">
        <v>83</v>
      </c>
      <c r="BK235" s="247">
        <f>ROUND(I235*H235,2)</f>
        <v>0</v>
      </c>
      <c r="BL235" s="25" t="s">
        <v>284</v>
      </c>
      <c r="BM235" s="25" t="s">
        <v>4759</v>
      </c>
    </row>
    <row r="236" s="1" customFormat="1" ht="25.5" customHeight="1">
      <c r="B236" s="47"/>
      <c r="C236" s="236" t="s">
        <v>1100</v>
      </c>
      <c r="D236" s="236" t="s">
        <v>186</v>
      </c>
      <c r="E236" s="237" t="s">
        <v>4760</v>
      </c>
      <c r="F236" s="238" t="s">
        <v>4761</v>
      </c>
      <c r="G236" s="239" t="s">
        <v>3870</v>
      </c>
      <c r="H236" s="240">
        <v>4</v>
      </c>
      <c r="I236" s="241"/>
      <c r="J236" s="242">
        <f>ROUND(I236*H236,2)</f>
        <v>0</v>
      </c>
      <c r="K236" s="238" t="s">
        <v>21</v>
      </c>
      <c r="L236" s="73"/>
      <c r="M236" s="243" t="s">
        <v>21</v>
      </c>
      <c r="N236" s="244" t="s">
        <v>47</v>
      </c>
      <c r="O236" s="48"/>
      <c r="P236" s="245">
        <f>O236*H236</f>
        <v>0</v>
      </c>
      <c r="Q236" s="245">
        <v>0</v>
      </c>
      <c r="R236" s="245">
        <f>Q236*H236</f>
        <v>0</v>
      </c>
      <c r="S236" s="245">
        <v>0</v>
      </c>
      <c r="T236" s="246">
        <f>S236*H236</f>
        <v>0</v>
      </c>
      <c r="AR236" s="25" t="s">
        <v>284</v>
      </c>
      <c r="AT236" s="25" t="s">
        <v>186</v>
      </c>
      <c r="AU236" s="25" t="s">
        <v>85</v>
      </c>
      <c r="AY236" s="25" t="s">
        <v>184</v>
      </c>
      <c r="BE236" s="247">
        <f>IF(N236="základní",J236,0)</f>
        <v>0</v>
      </c>
      <c r="BF236" s="247">
        <f>IF(N236="snížená",J236,0)</f>
        <v>0</v>
      </c>
      <c r="BG236" s="247">
        <f>IF(N236="zákl. přenesená",J236,0)</f>
        <v>0</v>
      </c>
      <c r="BH236" s="247">
        <f>IF(N236="sníž. přenesená",J236,0)</f>
        <v>0</v>
      </c>
      <c r="BI236" s="247">
        <f>IF(N236="nulová",J236,0)</f>
        <v>0</v>
      </c>
      <c r="BJ236" s="25" t="s">
        <v>83</v>
      </c>
      <c r="BK236" s="247">
        <f>ROUND(I236*H236,2)</f>
        <v>0</v>
      </c>
      <c r="BL236" s="25" t="s">
        <v>284</v>
      </c>
      <c r="BM236" s="25" t="s">
        <v>4762</v>
      </c>
    </row>
    <row r="237" s="1" customFormat="1" ht="25.5" customHeight="1">
      <c r="B237" s="47"/>
      <c r="C237" s="236" t="s">
        <v>1105</v>
      </c>
      <c r="D237" s="236" t="s">
        <v>186</v>
      </c>
      <c r="E237" s="237" t="s">
        <v>4763</v>
      </c>
      <c r="F237" s="238" t="s">
        <v>4764</v>
      </c>
      <c r="G237" s="239" t="s">
        <v>189</v>
      </c>
      <c r="H237" s="240">
        <v>3</v>
      </c>
      <c r="I237" s="241"/>
      <c r="J237" s="242">
        <f>ROUND(I237*H237,2)</f>
        <v>0</v>
      </c>
      <c r="K237" s="238" t="s">
        <v>190</v>
      </c>
      <c r="L237" s="73"/>
      <c r="M237" s="243" t="s">
        <v>21</v>
      </c>
      <c r="N237" s="244" t="s">
        <v>47</v>
      </c>
      <c r="O237" s="48"/>
      <c r="P237" s="245">
        <f>O237*H237</f>
        <v>0</v>
      </c>
      <c r="Q237" s="245">
        <v>0</v>
      </c>
      <c r="R237" s="245">
        <f>Q237*H237</f>
        <v>0</v>
      </c>
      <c r="S237" s="245">
        <v>0</v>
      </c>
      <c r="T237" s="246">
        <f>S237*H237</f>
        <v>0</v>
      </c>
      <c r="AR237" s="25" t="s">
        <v>284</v>
      </c>
      <c r="AT237" s="25" t="s">
        <v>186</v>
      </c>
      <c r="AU237" s="25" t="s">
        <v>85</v>
      </c>
      <c r="AY237" s="25" t="s">
        <v>184</v>
      </c>
      <c r="BE237" s="247">
        <f>IF(N237="základní",J237,0)</f>
        <v>0</v>
      </c>
      <c r="BF237" s="247">
        <f>IF(N237="snížená",J237,0)</f>
        <v>0</v>
      </c>
      <c r="BG237" s="247">
        <f>IF(N237="zákl. přenesená",J237,0)</f>
        <v>0</v>
      </c>
      <c r="BH237" s="247">
        <f>IF(N237="sníž. přenesená",J237,0)</f>
        <v>0</v>
      </c>
      <c r="BI237" s="247">
        <f>IF(N237="nulová",J237,0)</f>
        <v>0</v>
      </c>
      <c r="BJ237" s="25" t="s">
        <v>83</v>
      </c>
      <c r="BK237" s="247">
        <f>ROUND(I237*H237,2)</f>
        <v>0</v>
      </c>
      <c r="BL237" s="25" t="s">
        <v>284</v>
      </c>
      <c r="BM237" s="25" t="s">
        <v>4765</v>
      </c>
    </row>
    <row r="238" s="1" customFormat="1" ht="16.5" customHeight="1">
      <c r="B238" s="47"/>
      <c r="C238" s="236" t="s">
        <v>1110</v>
      </c>
      <c r="D238" s="236" t="s">
        <v>186</v>
      </c>
      <c r="E238" s="237" t="s">
        <v>4766</v>
      </c>
      <c r="F238" s="238" t="s">
        <v>4767</v>
      </c>
      <c r="G238" s="239" t="s">
        <v>3870</v>
      </c>
      <c r="H238" s="240">
        <v>1</v>
      </c>
      <c r="I238" s="241"/>
      <c r="J238" s="242">
        <f>ROUND(I238*H238,2)</f>
        <v>0</v>
      </c>
      <c r="K238" s="238" t="s">
        <v>21</v>
      </c>
      <c r="L238" s="73"/>
      <c r="M238" s="243" t="s">
        <v>21</v>
      </c>
      <c r="N238" s="244" t="s">
        <v>47</v>
      </c>
      <c r="O238" s="48"/>
      <c r="P238" s="245">
        <f>O238*H238</f>
        <v>0</v>
      </c>
      <c r="Q238" s="245">
        <v>0</v>
      </c>
      <c r="R238" s="245">
        <f>Q238*H238</f>
        <v>0</v>
      </c>
      <c r="S238" s="245">
        <v>0</v>
      </c>
      <c r="T238" s="246">
        <f>S238*H238</f>
        <v>0</v>
      </c>
      <c r="AR238" s="25" t="s">
        <v>284</v>
      </c>
      <c r="AT238" s="25" t="s">
        <v>186</v>
      </c>
      <c r="AU238" s="25" t="s">
        <v>85</v>
      </c>
      <c r="AY238" s="25" t="s">
        <v>184</v>
      </c>
      <c r="BE238" s="247">
        <f>IF(N238="základní",J238,0)</f>
        <v>0</v>
      </c>
      <c r="BF238" s="247">
        <f>IF(N238="snížená",J238,0)</f>
        <v>0</v>
      </c>
      <c r="BG238" s="247">
        <f>IF(N238="zákl. přenesená",J238,0)</f>
        <v>0</v>
      </c>
      <c r="BH238" s="247">
        <f>IF(N238="sníž. přenesená",J238,0)</f>
        <v>0</v>
      </c>
      <c r="BI238" s="247">
        <f>IF(N238="nulová",J238,0)</f>
        <v>0</v>
      </c>
      <c r="BJ238" s="25" t="s">
        <v>83</v>
      </c>
      <c r="BK238" s="247">
        <f>ROUND(I238*H238,2)</f>
        <v>0</v>
      </c>
      <c r="BL238" s="25" t="s">
        <v>284</v>
      </c>
      <c r="BM238" s="25" t="s">
        <v>4768</v>
      </c>
    </row>
    <row r="239" s="1" customFormat="1" ht="16.5" customHeight="1">
      <c r="B239" s="47"/>
      <c r="C239" s="236" t="s">
        <v>1117</v>
      </c>
      <c r="D239" s="236" t="s">
        <v>186</v>
      </c>
      <c r="E239" s="237" t="s">
        <v>4769</v>
      </c>
      <c r="F239" s="238" t="s">
        <v>4770</v>
      </c>
      <c r="G239" s="239" t="s">
        <v>3870</v>
      </c>
      <c r="H239" s="240">
        <v>1</v>
      </c>
      <c r="I239" s="241"/>
      <c r="J239" s="242">
        <f>ROUND(I239*H239,2)</f>
        <v>0</v>
      </c>
      <c r="K239" s="238" t="s">
        <v>21</v>
      </c>
      <c r="L239" s="73"/>
      <c r="M239" s="243" t="s">
        <v>21</v>
      </c>
      <c r="N239" s="244" t="s">
        <v>47</v>
      </c>
      <c r="O239" s="48"/>
      <c r="P239" s="245">
        <f>O239*H239</f>
        <v>0</v>
      </c>
      <c r="Q239" s="245">
        <v>0</v>
      </c>
      <c r="R239" s="245">
        <f>Q239*H239</f>
        <v>0</v>
      </c>
      <c r="S239" s="245">
        <v>0</v>
      </c>
      <c r="T239" s="246">
        <f>S239*H239</f>
        <v>0</v>
      </c>
      <c r="AR239" s="25" t="s">
        <v>284</v>
      </c>
      <c r="AT239" s="25" t="s">
        <v>186</v>
      </c>
      <c r="AU239" s="25" t="s">
        <v>85</v>
      </c>
      <c r="AY239" s="25" t="s">
        <v>184</v>
      </c>
      <c r="BE239" s="247">
        <f>IF(N239="základní",J239,0)</f>
        <v>0</v>
      </c>
      <c r="BF239" s="247">
        <f>IF(N239="snížená",J239,0)</f>
        <v>0</v>
      </c>
      <c r="BG239" s="247">
        <f>IF(N239="zákl. přenesená",J239,0)</f>
        <v>0</v>
      </c>
      <c r="BH239" s="247">
        <f>IF(N239="sníž. přenesená",J239,0)</f>
        <v>0</v>
      </c>
      <c r="BI239" s="247">
        <f>IF(N239="nulová",J239,0)</f>
        <v>0</v>
      </c>
      <c r="BJ239" s="25" t="s">
        <v>83</v>
      </c>
      <c r="BK239" s="247">
        <f>ROUND(I239*H239,2)</f>
        <v>0</v>
      </c>
      <c r="BL239" s="25" t="s">
        <v>284</v>
      </c>
      <c r="BM239" s="25" t="s">
        <v>4771</v>
      </c>
    </row>
    <row r="240" s="1" customFormat="1" ht="16.5" customHeight="1">
      <c r="B240" s="47"/>
      <c r="C240" s="236" t="s">
        <v>1122</v>
      </c>
      <c r="D240" s="236" t="s">
        <v>186</v>
      </c>
      <c r="E240" s="237" t="s">
        <v>4772</v>
      </c>
      <c r="F240" s="238" t="s">
        <v>4773</v>
      </c>
      <c r="G240" s="239" t="s">
        <v>3870</v>
      </c>
      <c r="H240" s="240">
        <v>1</v>
      </c>
      <c r="I240" s="241"/>
      <c r="J240" s="242">
        <f>ROUND(I240*H240,2)</f>
        <v>0</v>
      </c>
      <c r="K240" s="238" t="s">
        <v>21</v>
      </c>
      <c r="L240" s="73"/>
      <c r="M240" s="243" t="s">
        <v>21</v>
      </c>
      <c r="N240" s="244" t="s">
        <v>47</v>
      </c>
      <c r="O240" s="48"/>
      <c r="P240" s="245">
        <f>O240*H240</f>
        <v>0</v>
      </c>
      <c r="Q240" s="245">
        <v>0</v>
      </c>
      <c r="R240" s="245">
        <f>Q240*H240</f>
        <v>0</v>
      </c>
      <c r="S240" s="245">
        <v>0</v>
      </c>
      <c r="T240" s="246">
        <f>S240*H240</f>
        <v>0</v>
      </c>
      <c r="AR240" s="25" t="s">
        <v>284</v>
      </c>
      <c r="AT240" s="25" t="s">
        <v>186</v>
      </c>
      <c r="AU240" s="25" t="s">
        <v>85</v>
      </c>
      <c r="AY240" s="25" t="s">
        <v>184</v>
      </c>
      <c r="BE240" s="247">
        <f>IF(N240="základní",J240,0)</f>
        <v>0</v>
      </c>
      <c r="BF240" s="247">
        <f>IF(N240="snížená",J240,0)</f>
        <v>0</v>
      </c>
      <c r="BG240" s="247">
        <f>IF(N240="zákl. přenesená",J240,0)</f>
        <v>0</v>
      </c>
      <c r="BH240" s="247">
        <f>IF(N240="sníž. přenesená",J240,0)</f>
        <v>0</v>
      </c>
      <c r="BI240" s="247">
        <f>IF(N240="nulová",J240,0)</f>
        <v>0</v>
      </c>
      <c r="BJ240" s="25" t="s">
        <v>83</v>
      </c>
      <c r="BK240" s="247">
        <f>ROUND(I240*H240,2)</f>
        <v>0</v>
      </c>
      <c r="BL240" s="25" t="s">
        <v>284</v>
      </c>
      <c r="BM240" s="25" t="s">
        <v>4774</v>
      </c>
    </row>
    <row r="241" s="1" customFormat="1" ht="16.5" customHeight="1">
      <c r="B241" s="47"/>
      <c r="C241" s="236" t="s">
        <v>1128</v>
      </c>
      <c r="D241" s="236" t="s">
        <v>186</v>
      </c>
      <c r="E241" s="237" t="s">
        <v>4775</v>
      </c>
      <c r="F241" s="238" t="s">
        <v>4776</v>
      </c>
      <c r="G241" s="239" t="s">
        <v>3870</v>
      </c>
      <c r="H241" s="240">
        <v>2</v>
      </c>
      <c r="I241" s="241"/>
      <c r="J241" s="242">
        <f>ROUND(I241*H241,2)</f>
        <v>0</v>
      </c>
      <c r="K241" s="238" t="s">
        <v>21</v>
      </c>
      <c r="L241" s="73"/>
      <c r="M241" s="243" t="s">
        <v>21</v>
      </c>
      <c r="N241" s="244" t="s">
        <v>47</v>
      </c>
      <c r="O241" s="48"/>
      <c r="P241" s="245">
        <f>O241*H241</f>
        <v>0</v>
      </c>
      <c r="Q241" s="245">
        <v>0</v>
      </c>
      <c r="R241" s="245">
        <f>Q241*H241</f>
        <v>0</v>
      </c>
      <c r="S241" s="245">
        <v>0</v>
      </c>
      <c r="T241" s="246">
        <f>S241*H241</f>
        <v>0</v>
      </c>
      <c r="AR241" s="25" t="s">
        <v>284</v>
      </c>
      <c r="AT241" s="25" t="s">
        <v>186</v>
      </c>
      <c r="AU241" s="25" t="s">
        <v>85</v>
      </c>
      <c r="AY241" s="25" t="s">
        <v>184</v>
      </c>
      <c r="BE241" s="247">
        <f>IF(N241="základní",J241,0)</f>
        <v>0</v>
      </c>
      <c r="BF241" s="247">
        <f>IF(N241="snížená",J241,0)</f>
        <v>0</v>
      </c>
      <c r="BG241" s="247">
        <f>IF(N241="zákl. přenesená",J241,0)</f>
        <v>0</v>
      </c>
      <c r="BH241" s="247">
        <f>IF(N241="sníž. přenesená",J241,0)</f>
        <v>0</v>
      </c>
      <c r="BI241" s="247">
        <f>IF(N241="nulová",J241,0)</f>
        <v>0</v>
      </c>
      <c r="BJ241" s="25" t="s">
        <v>83</v>
      </c>
      <c r="BK241" s="247">
        <f>ROUND(I241*H241,2)</f>
        <v>0</v>
      </c>
      <c r="BL241" s="25" t="s">
        <v>284</v>
      </c>
      <c r="BM241" s="25" t="s">
        <v>4777</v>
      </c>
    </row>
    <row r="242" s="1" customFormat="1" ht="16.5" customHeight="1">
      <c r="B242" s="47"/>
      <c r="C242" s="236" t="s">
        <v>1134</v>
      </c>
      <c r="D242" s="236" t="s">
        <v>186</v>
      </c>
      <c r="E242" s="237" t="s">
        <v>4778</v>
      </c>
      <c r="F242" s="238" t="s">
        <v>4779</v>
      </c>
      <c r="G242" s="239" t="s">
        <v>3870</v>
      </c>
      <c r="H242" s="240">
        <v>1</v>
      </c>
      <c r="I242" s="241"/>
      <c r="J242" s="242">
        <f>ROUND(I242*H242,2)</f>
        <v>0</v>
      </c>
      <c r="K242" s="238" t="s">
        <v>21</v>
      </c>
      <c r="L242" s="73"/>
      <c r="M242" s="243" t="s">
        <v>21</v>
      </c>
      <c r="N242" s="244" t="s">
        <v>47</v>
      </c>
      <c r="O242" s="48"/>
      <c r="P242" s="245">
        <f>O242*H242</f>
        <v>0</v>
      </c>
      <c r="Q242" s="245">
        <v>0</v>
      </c>
      <c r="R242" s="245">
        <f>Q242*H242</f>
        <v>0</v>
      </c>
      <c r="S242" s="245">
        <v>0</v>
      </c>
      <c r="T242" s="246">
        <f>S242*H242</f>
        <v>0</v>
      </c>
      <c r="AR242" s="25" t="s">
        <v>284</v>
      </c>
      <c r="AT242" s="25" t="s">
        <v>186</v>
      </c>
      <c r="AU242" s="25" t="s">
        <v>85</v>
      </c>
      <c r="AY242" s="25" t="s">
        <v>184</v>
      </c>
      <c r="BE242" s="247">
        <f>IF(N242="základní",J242,0)</f>
        <v>0</v>
      </c>
      <c r="BF242" s="247">
        <f>IF(N242="snížená",J242,0)</f>
        <v>0</v>
      </c>
      <c r="BG242" s="247">
        <f>IF(N242="zákl. přenesená",J242,0)</f>
        <v>0</v>
      </c>
      <c r="BH242" s="247">
        <f>IF(N242="sníž. přenesená",J242,0)</f>
        <v>0</v>
      </c>
      <c r="BI242" s="247">
        <f>IF(N242="nulová",J242,0)</f>
        <v>0</v>
      </c>
      <c r="BJ242" s="25" t="s">
        <v>83</v>
      </c>
      <c r="BK242" s="247">
        <f>ROUND(I242*H242,2)</f>
        <v>0</v>
      </c>
      <c r="BL242" s="25" t="s">
        <v>284</v>
      </c>
      <c r="BM242" s="25" t="s">
        <v>4780</v>
      </c>
    </row>
    <row r="243" s="1" customFormat="1" ht="16.5" customHeight="1">
      <c r="B243" s="47"/>
      <c r="C243" s="236" t="s">
        <v>1141</v>
      </c>
      <c r="D243" s="236" t="s">
        <v>186</v>
      </c>
      <c r="E243" s="237" t="s">
        <v>4781</v>
      </c>
      <c r="F243" s="238" t="s">
        <v>4782</v>
      </c>
      <c r="G243" s="239" t="s">
        <v>3870</v>
      </c>
      <c r="H243" s="240">
        <v>1</v>
      </c>
      <c r="I243" s="241"/>
      <c r="J243" s="242">
        <f>ROUND(I243*H243,2)</f>
        <v>0</v>
      </c>
      <c r="K243" s="238" t="s">
        <v>21</v>
      </c>
      <c r="L243" s="73"/>
      <c r="M243" s="243" t="s">
        <v>21</v>
      </c>
      <c r="N243" s="244" t="s">
        <v>47</v>
      </c>
      <c r="O243" s="48"/>
      <c r="P243" s="245">
        <f>O243*H243</f>
        <v>0</v>
      </c>
      <c r="Q243" s="245">
        <v>0</v>
      </c>
      <c r="R243" s="245">
        <f>Q243*H243</f>
        <v>0</v>
      </c>
      <c r="S243" s="245">
        <v>0</v>
      </c>
      <c r="T243" s="246">
        <f>S243*H243</f>
        <v>0</v>
      </c>
      <c r="AR243" s="25" t="s">
        <v>284</v>
      </c>
      <c r="AT243" s="25" t="s">
        <v>186</v>
      </c>
      <c r="AU243" s="25" t="s">
        <v>85</v>
      </c>
      <c r="AY243" s="25" t="s">
        <v>184</v>
      </c>
      <c r="BE243" s="247">
        <f>IF(N243="základní",J243,0)</f>
        <v>0</v>
      </c>
      <c r="BF243" s="247">
        <f>IF(N243="snížená",J243,0)</f>
        <v>0</v>
      </c>
      <c r="BG243" s="247">
        <f>IF(N243="zákl. přenesená",J243,0)</f>
        <v>0</v>
      </c>
      <c r="BH243" s="247">
        <f>IF(N243="sníž. přenesená",J243,0)</f>
        <v>0</v>
      </c>
      <c r="BI243" s="247">
        <f>IF(N243="nulová",J243,0)</f>
        <v>0</v>
      </c>
      <c r="BJ243" s="25" t="s">
        <v>83</v>
      </c>
      <c r="BK243" s="247">
        <f>ROUND(I243*H243,2)</f>
        <v>0</v>
      </c>
      <c r="BL243" s="25" t="s">
        <v>284</v>
      </c>
      <c r="BM243" s="25" t="s">
        <v>4783</v>
      </c>
    </row>
    <row r="244" s="1" customFormat="1" ht="25.5" customHeight="1">
      <c r="B244" s="47"/>
      <c r="C244" s="236" t="s">
        <v>1147</v>
      </c>
      <c r="D244" s="236" t="s">
        <v>186</v>
      </c>
      <c r="E244" s="237" t="s">
        <v>4784</v>
      </c>
      <c r="F244" s="238" t="s">
        <v>4785</v>
      </c>
      <c r="G244" s="239" t="s">
        <v>3870</v>
      </c>
      <c r="H244" s="240">
        <v>7</v>
      </c>
      <c r="I244" s="241"/>
      <c r="J244" s="242">
        <f>ROUND(I244*H244,2)</f>
        <v>0</v>
      </c>
      <c r="K244" s="238" t="s">
        <v>21</v>
      </c>
      <c r="L244" s="73"/>
      <c r="M244" s="243" t="s">
        <v>21</v>
      </c>
      <c r="N244" s="244" t="s">
        <v>47</v>
      </c>
      <c r="O244" s="48"/>
      <c r="P244" s="245">
        <f>O244*H244</f>
        <v>0</v>
      </c>
      <c r="Q244" s="245">
        <v>0</v>
      </c>
      <c r="R244" s="245">
        <f>Q244*H244</f>
        <v>0</v>
      </c>
      <c r="S244" s="245">
        <v>0</v>
      </c>
      <c r="T244" s="246">
        <f>S244*H244</f>
        <v>0</v>
      </c>
      <c r="AR244" s="25" t="s">
        <v>284</v>
      </c>
      <c r="AT244" s="25" t="s">
        <v>186</v>
      </c>
      <c r="AU244" s="25" t="s">
        <v>85</v>
      </c>
      <c r="AY244" s="25" t="s">
        <v>184</v>
      </c>
      <c r="BE244" s="247">
        <f>IF(N244="základní",J244,0)</f>
        <v>0</v>
      </c>
      <c r="BF244" s="247">
        <f>IF(N244="snížená",J244,0)</f>
        <v>0</v>
      </c>
      <c r="BG244" s="247">
        <f>IF(N244="zákl. přenesená",J244,0)</f>
        <v>0</v>
      </c>
      <c r="BH244" s="247">
        <f>IF(N244="sníž. přenesená",J244,0)</f>
        <v>0</v>
      </c>
      <c r="BI244" s="247">
        <f>IF(N244="nulová",J244,0)</f>
        <v>0</v>
      </c>
      <c r="BJ244" s="25" t="s">
        <v>83</v>
      </c>
      <c r="BK244" s="247">
        <f>ROUND(I244*H244,2)</f>
        <v>0</v>
      </c>
      <c r="BL244" s="25" t="s">
        <v>284</v>
      </c>
      <c r="BM244" s="25" t="s">
        <v>4786</v>
      </c>
    </row>
    <row r="245" s="1" customFormat="1" ht="16.5" customHeight="1">
      <c r="B245" s="47"/>
      <c r="C245" s="236" t="s">
        <v>1152</v>
      </c>
      <c r="D245" s="236" t="s">
        <v>186</v>
      </c>
      <c r="E245" s="237" t="s">
        <v>4787</v>
      </c>
      <c r="F245" s="238" t="s">
        <v>4788</v>
      </c>
      <c r="G245" s="239" t="s">
        <v>3870</v>
      </c>
      <c r="H245" s="240">
        <v>7</v>
      </c>
      <c r="I245" s="241"/>
      <c r="J245" s="242">
        <f>ROUND(I245*H245,2)</f>
        <v>0</v>
      </c>
      <c r="K245" s="238" t="s">
        <v>21</v>
      </c>
      <c r="L245" s="73"/>
      <c r="M245" s="243" t="s">
        <v>21</v>
      </c>
      <c r="N245" s="244" t="s">
        <v>47</v>
      </c>
      <c r="O245" s="48"/>
      <c r="P245" s="245">
        <f>O245*H245</f>
        <v>0</v>
      </c>
      <c r="Q245" s="245">
        <v>0</v>
      </c>
      <c r="R245" s="245">
        <f>Q245*H245</f>
        <v>0</v>
      </c>
      <c r="S245" s="245">
        <v>0</v>
      </c>
      <c r="T245" s="246">
        <f>S245*H245</f>
        <v>0</v>
      </c>
      <c r="AR245" s="25" t="s">
        <v>284</v>
      </c>
      <c r="AT245" s="25" t="s">
        <v>186</v>
      </c>
      <c r="AU245" s="25" t="s">
        <v>85</v>
      </c>
      <c r="AY245" s="25" t="s">
        <v>184</v>
      </c>
      <c r="BE245" s="247">
        <f>IF(N245="základní",J245,0)</f>
        <v>0</v>
      </c>
      <c r="BF245" s="247">
        <f>IF(N245="snížená",J245,0)</f>
        <v>0</v>
      </c>
      <c r="BG245" s="247">
        <f>IF(N245="zákl. přenesená",J245,0)</f>
        <v>0</v>
      </c>
      <c r="BH245" s="247">
        <f>IF(N245="sníž. přenesená",J245,0)</f>
        <v>0</v>
      </c>
      <c r="BI245" s="247">
        <f>IF(N245="nulová",J245,0)</f>
        <v>0</v>
      </c>
      <c r="BJ245" s="25" t="s">
        <v>83</v>
      </c>
      <c r="BK245" s="247">
        <f>ROUND(I245*H245,2)</f>
        <v>0</v>
      </c>
      <c r="BL245" s="25" t="s">
        <v>284</v>
      </c>
      <c r="BM245" s="25" t="s">
        <v>4789</v>
      </c>
    </row>
    <row r="246" s="1" customFormat="1" ht="38.25" customHeight="1">
      <c r="B246" s="47"/>
      <c r="C246" s="236" t="s">
        <v>1157</v>
      </c>
      <c r="D246" s="236" t="s">
        <v>186</v>
      </c>
      <c r="E246" s="237" t="s">
        <v>4790</v>
      </c>
      <c r="F246" s="238" t="s">
        <v>4791</v>
      </c>
      <c r="G246" s="239" t="s">
        <v>3870</v>
      </c>
      <c r="H246" s="240">
        <v>1</v>
      </c>
      <c r="I246" s="241"/>
      <c r="J246" s="242">
        <f>ROUND(I246*H246,2)</f>
        <v>0</v>
      </c>
      <c r="K246" s="238" t="s">
        <v>21</v>
      </c>
      <c r="L246" s="73"/>
      <c r="M246" s="243" t="s">
        <v>21</v>
      </c>
      <c r="N246" s="244" t="s">
        <v>47</v>
      </c>
      <c r="O246" s="48"/>
      <c r="P246" s="245">
        <f>O246*H246</f>
        <v>0</v>
      </c>
      <c r="Q246" s="245">
        <v>0</v>
      </c>
      <c r="R246" s="245">
        <f>Q246*H246</f>
        <v>0</v>
      </c>
      <c r="S246" s="245">
        <v>0</v>
      </c>
      <c r="T246" s="246">
        <f>S246*H246</f>
        <v>0</v>
      </c>
      <c r="AR246" s="25" t="s">
        <v>284</v>
      </c>
      <c r="AT246" s="25" t="s">
        <v>186</v>
      </c>
      <c r="AU246" s="25" t="s">
        <v>85</v>
      </c>
      <c r="AY246" s="25" t="s">
        <v>184</v>
      </c>
      <c r="BE246" s="247">
        <f>IF(N246="základní",J246,0)</f>
        <v>0</v>
      </c>
      <c r="BF246" s="247">
        <f>IF(N246="snížená",J246,0)</f>
        <v>0</v>
      </c>
      <c r="BG246" s="247">
        <f>IF(N246="zákl. přenesená",J246,0)</f>
        <v>0</v>
      </c>
      <c r="BH246" s="247">
        <f>IF(N246="sníž. přenesená",J246,0)</f>
        <v>0</v>
      </c>
      <c r="BI246" s="247">
        <f>IF(N246="nulová",J246,0)</f>
        <v>0</v>
      </c>
      <c r="BJ246" s="25" t="s">
        <v>83</v>
      </c>
      <c r="BK246" s="247">
        <f>ROUND(I246*H246,2)</f>
        <v>0</v>
      </c>
      <c r="BL246" s="25" t="s">
        <v>284</v>
      </c>
      <c r="BM246" s="25" t="s">
        <v>4792</v>
      </c>
    </row>
    <row r="247" s="1" customFormat="1" ht="38.25" customHeight="1">
      <c r="B247" s="47"/>
      <c r="C247" s="236" t="s">
        <v>1161</v>
      </c>
      <c r="D247" s="236" t="s">
        <v>186</v>
      </c>
      <c r="E247" s="237" t="s">
        <v>4793</v>
      </c>
      <c r="F247" s="238" t="s">
        <v>4794</v>
      </c>
      <c r="G247" s="239" t="s">
        <v>3870</v>
      </c>
      <c r="H247" s="240">
        <v>1</v>
      </c>
      <c r="I247" s="241"/>
      <c r="J247" s="242">
        <f>ROUND(I247*H247,2)</f>
        <v>0</v>
      </c>
      <c r="K247" s="238" t="s">
        <v>21</v>
      </c>
      <c r="L247" s="73"/>
      <c r="M247" s="243" t="s">
        <v>21</v>
      </c>
      <c r="N247" s="244" t="s">
        <v>47</v>
      </c>
      <c r="O247" s="48"/>
      <c r="P247" s="245">
        <f>O247*H247</f>
        <v>0</v>
      </c>
      <c r="Q247" s="245">
        <v>0</v>
      </c>
      <c r="R247" s="245">
        <f>Q247*H247</f>
        <v>0</v>
      </c>
      <c r="S247" s="245">
        <v>0</v>
      </c>
      <c r="T247" s="246">
        <f>S247*H247</f>
        <v>0</v>
      </c>
      <c r="AR247" s="25" t="s">
        <v>284</v>
      </c>
      <c r="AT247" s="25" t="s">
        <v>186</v>
      </c>
      <c r="AU247" s="25" t="s">
        <v>85</v>
      </c>
      <c r="AY247" s="25" t="s">
        <v>184</v>
      </c>
      <c r="BE247" s="247">
        <f>IF(N247="základní",J247,0)</f>
        <v>0</v>
      </c>
      <c r="BF247" s="247">
        <f>IF(N247="snížená",J247,0)</f>
        <v>0</v>
      </c>
      <c r="BG247" s="247">
        <f>IF(N247="zákl. přenesená",J247,0)</f>
        <v>0</v>
      </c>
      <c r="BH247" s="247">
        <f>IF(N247="sníž. přenesená",J247,0)</f>
        <v>0</v>
      </c>
      <c r="BI247" s="247">
        <f>IF(N247="nulová",J247,0)</f>
        <v>0</v>
      </c>
      <c r="BJ247" s="25" t="s">
        <v>83</v>
      </c>
      <c r="BK247" s="247">
        <f>ROUND(I247*H247,2)</f>
        <v>0</v>
      </c>
      <c r="BL247" s="25" t="s">
        <v>284</v>
      </c>
      <c r="BM247" s="25" t="s">
        <v>4795</v>
      </c>
    </row>
    <row r="248" s="1" customFormat="1" ht="38.25" customHeight="1">
      <c r="B248" s="47"/>
      <c r="C248" s="236" t="s">
        <v>1166</v>
      </c>
      <c r="D248" s="236" t="s">
        <v>186</v>
      </c>
      <c r="E248" s="237" t="s">
        <v>4796</v>
      </c>
      <c r="F248" s="238" t="s">
        <v>4797</v>
      </c>
      <c r="G248" s="239" t="s">
        <v>3870</v>
      </c>
      <c r="H248" s="240">
        <v>1</v>
      </c>
      <c r="I248" s="241"/>
      <c r="J248" s="242">
        <f>ROUND(I248*H248,2)</f>
        <v>0</v>
      </c>
      <c r="K248" s="238" t="s">
        <v>21</v>
      </c>
      <c r="L248" s="73"/>
      <c r="M248" s="243" t="s">
        <v>21</v>
      </c>
      <c r="N248" s="244" t="s">
        <v>47</v>
      </c>
      <c r="O248" s="48"/>
      <c r="P248" s="245">
        <f>O248*H248</f>
        <v>0</v>
      </c>
      <c r="Q248" s="245">
        <v>0</v>
      </c>
      <c r="R248" s="245">
        <f>Q248*H248</f>
        <v>0</v>
      </c>
      <c r="S248" s="245">
        <v>0</v>
      </c>
      <c r="T248" s="246">
        <f>S248*H248</f>
        <v>0</v>
      </c>
      <c r="AR248" s="25" t="s">
        <v>284</v>
      </c>
      <c r="AT248" s="25" t="s">
        <v>186</v>
      </c>
      <c r="AU248" s="25" t="s">
        <v>85</v>
      </c>
      <c r="AY248" s="25" t="s">
        <v>184</v>
      </c>
      <c r="BE248" s="247">
        <f>IF(N248="základní",J248,0)</f>
        <v>0</v>
      </c>
      <c r="BF248" s="247">
        <f>IF(N248="snížená",J248,0)</f>
        <v>0</v>
      </c>
      <c r="BG248" s="247">
        <f>IF(N248="zákl. přenesená",J248,0)</f>
        <v>0</v>
      </c>
      <c r="BH248" s="247">
        <f>IF(N248="sníž. přenesená",J248,0)</f>
        <v>0</v>
      </c>
      <c r="BI248" s="247">
        <f>IF(N248="nulová",J248,0)</f>
        <v>0</v>
      </c>
      <c r="BJ248" s="25" t="s">
        <v>83</v>
      </c>
      <c r="BK248" s="247">
        <f>ROUND(I248*H248,2)</f>
        <v>0</v>
      </c>
      <c r="BL248" s="25" t="s">
        <v>284</v>
      </c>
      <c r="BM248" s="25" t="s">
        <v>4798</v>
      </c>
    </row>
    <row r="249" s="1" customFormat="1" ht="38.25" customHeight="1">
      <c r="B249" s="47"/>
      <c r="C249" s="236" t="s">
        <v>1171</v>
      </c>
      <c r="D249" s="236" t="s">
        <v>186</v>
      </c>
      <c r="E249" s="237" t="s">
        <v>4799</v>
      </c>
      <c r="F249" s="238" t="s">
        <v>4800</v>
      </c>
      <c r="G249" s="239" t="s">
        <v>3870</v>
      </c>
      <c r="H249" s="240">
        <v>1</v>
      </c>
      <c r="I249" s="241"/>
      <c r="J249" s="242">
        <f>ROUND(I249*H249,2)</f>
        <v>0</v>
      </c>
      <c r="K249" s="238" t="s">
        <v>21</v>
      </c>
      <c r="L249" s="73"/>
      <c r="M249" s="243" t="s">
        <v>21</v>
      </c>
      <c r="N249" s="244" t="s">
        <v>47</v>
      </c>
      <c r="O249" s="48"/>
      <c r="P249" s="245">
        <f>O249*H249</f>
        <v>0</v>
      </c>
      <c r="Q249" s="245">
        <v>0</v>
      </c>
      <c r="R249" s="245">
        <f>Q249*H249</f>
        <v>0</v>
      </c>
      <c r="S249" s="245">
        <v>0</v>
      </c>
      <c r="T249" s="246">
        <f>S249*H249</f>
        <v>0</v>
      </c>
      <c r="AR249" s="25" t="s">
        <v>284</v>
      </c>
      <c r="AT249" s="25" t="s">
        <v>186</v>
      </c>
      <c r="AU249" s="25" t="s">
        <v>85</v>
      </c>
      <c r="AY249" s="25" t="s">
        <v>184</v>
      </c>
      <c r="BE249" s="247">
        <f>IF(N249="základní",J249,0)</f>
        <v>0</v>
      </c>
      <c r="BF249" s="247">
        <f>IF(N249="snížená",J249,0)</f>
        <v>0</v>
      </c>
      <c r="BG249" s="247">
        <f>IF(N249="zákl. přenesená",J249,0)</f>
        <v>0</v>
      </c>
      <c r="BH249" s="247">
        <f>IF(N249="sníž. přenesená",J249,0)</f>
        <v>0</v>
      </c>
      <c r="BI249" s="247">
        <f>IF(N249="nulová",J249,0)</f>
        <v>0</v>
      </c>
      <c r="BJ249" s="25" t="s">
        <v>83</v>
      </c>
      <c r="BK249" s="247">
        <f>ROUND(I249*H249,2)</f>
        <v>0</v>
      </c>
      <c r="BL249" s="25" t="s">
        <v>284</v>
      </c>
      <c r="BM249" s="25" t="s">
        <v>4801</v>
      </c>
    </row>
    <row r="250" s="1" customFormat="1" ht="16.5" customHeight="1">
      <c r="B250" s="47"/>
      <c r="C250" s="236" t="s">
        <v>1175</v>
      </c>
      <c r="D250" s="236" t="s">
        <v>186</v>
      </c>
      <c r="E250" s="237" t="s">
        <v>4802</v>
      </c>
      <c r="F250" s="238" t="s">
        <v>4527</v>
      </c>
      <c r="G250" s="239" t="s">
        <v>3870</v>
      </c>
      <c r="H250" s="240">
        <v>4</v>
      </c>
      <c r="I250" s="241"/>
      <c r="J250" s="242">
        <f>ROUND(I250*H250,2)</f>
        <v>0</v>
      </c>
      <c r="K250" s="238" t="s">
        <v>21</v>
      </c>
      <c r="L250" s="73"/>
      <c r="M250" s="243" t="s">
        <v>21</v>
      </c>
      <c r="N250" s="244" t="s">
        <v>47</v>
      </c>
      <c r="O250" s="48"/>
      <c r="P250" s="245">
        <f>O250*H250</f>
        <v>0</v>
      </c>
      <c r="Q250" s="245">
        <v>0</v>
      </c>
      <c r="R250" s="245">
        <f>Q250*H250</f>
        <v>0</v>
      </c>
      <c r="S250" s="245">
        <v>0</v>
      </c>
      <c r="T250" s="246">
        <f>S250*H250</f>
        <v>0</v>
      </c>
      <c r="AR250" s="25" t="s">
        <v>284</v>
      </c>
      <c r="AT250" s="25" t="s">
        <v>186</v>
      </c>
      <c r="AU250" s="25" t="s">
        <v>85</v>
      </c>
      <c r="AY250" s="25" t="s">
        <v>184</v>
      </c>
      <c r="BE250" s="247">
        <f>IF(N250="základní",J250,0)</f>
        <v>0</v>
      </c>
      <c r="BF250" s="247">
        <f>IF(N250="snížená",J250,0)</f>
        <v>0</v>
      </c>
      <c r="BG250" s="247">
        <f>IF(N250="zákl. přenesená",J250,0)</f>
        <v>0</v>
      </c>
      <c r="BH250" s="247">
        <f>IF(N250="sníž. přenesená",J250,0)</f>
        <v>0</v>
      </c>
      <c r="BI250" s="247">
        <f>IF(N250="nulová",J250,0)</f>
        <v>0</v>
      </c>
      <c r="BJ250" s="25" t="s">
        <v>83</v>
      </c>
      <c r="BK250" s="247">
        <f>ROUND(I250*H250,2)</f>
        <v>0</v>
      </c>
      <c r="BL250" s="25" t="s">
        <v>284</v>
      </c>
      <c r="BM250" s="25" t="s">
        <v>4803</v>
      </c>
    </row>
    <row r="251" s="1" customFormat="1" ht="16.5" customHeight="1">
      <c r="B251" s="47"/>
      <c r="C251" s="236" t="s">
        <v>1179</v>
      </c>
      <c r="D251" s="236" t="s">
        <v>186</v>
      </c>
      <c r="E251" s="237" t="s">
        <v>4804</v>
      </c>
      <c r="F251" s="238" t="s">
        <v>4530</v>
      </c>
      <c r="G251" s="239" t="s">
        <v>3870</v>
      </c>
      <c r="H251" s="240">
        <v>4</v>
      </c>
      <c r="I251" s="241"/>
      <c r="J251" s="242">
        <f>ROUND(I251*H251,2)</f>
        <v>0</v>
      </c>
      <c r="K251" s="238" t="s">
        <v>21</v>
      </c>
      <c r="L251" s="73"/>
      <c r="M251" s="243" t="s">
        <v>21</v>
      </c>
      <c r="N251" s="244" t="s">
        <v>47</v>
      </c>
      <c r="O251" s="48"/>
      <c r="P251" s="245">
        <f>O251*H251</f>
        <v>0</v>
      </c>
      <c r="Q251" s="245">
        <v>0</v>
      </c>
      <c r="R251" s="245">
        <f>Q251*H251</f>
        <v>0</v>
      </c>
      <c r="S251" s="245">
        <v>0</v>
      </c>
      <c r="T251" s="246">
        <f>S251*H251</f>
        <v>0</v>
      </c>
      <c r="AR251" s="25" t="s">
        <v>284</v>
      </c>
      <c r="AT251" s="25" t="s">
        <v>186</v>
      </c>
      <c r="AU251" s="25" t="s">
        <v>85</v>
      </c>
      <c r="AY251" s="25" t="s">
        <v>184</v>
      </c>
      <c r="BE251" s="247">
        <f>IF(N251="základní",J251,0)</f>
        <v>0</v>
      </c>
      <c r="BF251" s="247">
        <f>IF(N251="snížená",J251,0)</f>
        <v>0</v>
      </c>
      <c r="BG251" s="247">
        <f>IF(N251="zákl. přenesená",J251,0)</f>
        <v>0</v>
      </c>
      <c r="BH251" s="247">
        <f>IF(N251="sníž. přenesená",J251,0)</f>
        <v>0</v>
      </c>
      <c r="BI251" s="247">
        <f>IF(N251="nulová",J251,0)</f>
        <v>0</v>
      </c>
      <c r="BJ251" s="25" t="s">
        <v>83</v>
      </c>
      <c r="BK251" s="247">
        <f>ROUND(I251*H251,2)</f>
        <v>0</v>
      </c>
      <c r="BL251" s="25" t="s">
        <v>284</v>
      </c>
      <c r="BM251" s="25" t="s">
        <v>4805</v>
      </c>
    </row>
    <row r="252" s="1" customFormat="1" ht="25.5" customHeight="1">
      <c r="B252" s="47"/>
      <c r="C252" s="236" t="s">
        <v>1187</v>
      </c>
      <c r="D252" s="236" t="s">
        <v>186</v>
      </c>
      <c r="E252" s="237" t="s">
        <v>4806</v>
      </c>
      <c r="F252" s="238" t="s">
        <v>4807</v>
      </c>
      <c r="G252" s="239" t="s">
        <v>3870</v>
      </c>
      <c r="H252" s="240">
        <v>1</v>
      </c>
      <c r="I252" s="241"/>
      <c r="J252" s="242">
        <f>ROUND(I252*H252,2)</f>
        <v>0</v>
      </c>
      <c r="K252" s="238" t="s">
        <v>21</v>
      </c>
      <c r="L252" s="73"/>
      <c r="M252" s="243" t="s">
        <v>21</v>
      </c>
      <c r="N252" s="244" t="s">
        <v>47</v>
      </c>
      <c r="O252" s="48"/>
      <c r="P252" s="245">
        <f>O252*H252</f>
        <v>0</v>
      </c>
      <c r="Q252" s="245">
        <v>0</v>
      </c>
      <c r="R252" s="245">
        <f>Q252*H252</f>
        <v>0</v>
      </c>
      <c r="S252" s="245">
        <v>0</v>
      </c>
      <c r="T252" s="246">
        <f>S252*H252</f>
        <v>0</v>
      </c>
      <c r="AR252" s="25" t="s">
        <v>284</v>
      </c>
      <c r="AT252" s="25" t="s">
        <v>186</v>
      </c>
      <c r="AU252" s="25" t="s">
        <v>85</v>
      </c>
      <c r="AY252" s="25" t="s">
        <v>184</v>
      </c>
      <c r="BE252" s="247">
        <f>IF(N252="základní",J252,0)</f>
        <v>0</v>
      </c>
      <c r="BF252" s="247">
        <f>IF(N252="snížená",J252,0)</f>
        <v>0</v>
      </c>
      <c r="BG252" s="247">
        <f>IF(N252="zákl. přenesená",J252,0)</f>
        <v>0</v>
      </c>
      <c r="BH252" s="247">
        <f>IF(N252="sníž. přenesená",J252,0)</f>
        <v>0</v>
      </c>
      <c r="BI252" s="247">
        <f>IF(N252="nulová",J252,0)</f>
        <v>0</v>
      </c>
      <c r="BJ252" s="25" t="s">
        <v>83</v>
      </c>
      <c r="BK252" s="247">
        <f>ROUND(I252*H252,2)</f>
        <v>0</v>
      </c>
      <c r="BL252" s="25" t="s">
        <v>284</v>
      </c>
      <c r="BM252" s="25" t="s">
        <v>4808</v>
      </c>
    </row>
    <row r="253" s="1" customFormat="1" ht="16.5" customHeight="1">
      <c r="B253" s="47"/>
      <c r="C253" s="236" t="s">
        <v>1192</v>
      </c>
      <c r="D253" s="236" t="s">
        <v>186</v>
      </c>
      <c r="E253" s="237" t="s">
        <v>4809</v>
      </c>
      <c r="F253" s="238" t="s">
        <v>4810</v>
      </c>
      <c r="G253" s="239" t="s">
        <v>3870</v>
      </c>
      <c r="H253" s="240">
        <v>7</v>
      </c>
      <c r="I253" s="241"/>
      <c r="J253" s="242">
        <f>ROUND(I253*H253,2)</f>
        <v>0</v>
      </c>
      <c r="K253" s="238" t="s">
        <v>21</v>
      </c>
      <c r="L253" s="73"/>
      <c r="M253" s="243" t="s">
        <v>21</v>
      </c>
      <c r="N253" s="244" t="s">
        <v>47</v>
      </c>
      <c r="O253" s="48"/>
      <c r="P253" s="245">
        <f>O253*H253</f>
        <v>0</v>
      </c>
      <c r="Q253" s="245">
        <v>0</v>
      </c>
      <c r="R253" s="245">
        <f>Q253*H253</f>
        <v>0</v>
      </c>
      <c r="S253" s="245">
        <v>0</v>
      </c>
      <c r="T253" s="246">
        <f>S253*H253</f>
        <v>0</v>
      </c>
      <c r="AR253" s="25" t="s">
        <v>284</v>
      </c>
      <c r="AT253" s="25" t="s">
        <v>186</v>
      </c>
      <c r="AU253" s="25" t="s">
        <v>85</v>
      </c>
      <c r="AY253" s="25" t="s">
        <v>184</v>
      </c>
      <c r="BE253" s="247">
        <f>IF(N253="základní",J253,0)</f>
        <v>0</v>
      </c>
      <c r="BF253" s="247">
        <f>IF(N253="snížená",J253,0)</f>
        <v>0</v>
      </c>
      <c r="BG253" s="247">
        <f>IF(N253="zákl. přenesená",J253,0)</f>
        <v>0</v>
      </c>
      <c r="BH253" s="247">
        <f>IF(N253="sníž. přenesená",J253,0)</f>
        <v>0</v>
      </c>
      <c r="BI253" s="247">
        <f>IF(N253="nulová",J253,0)</f>
        <v>0</v>
      </c>
      <c r="BJ253" s="25" t="s">
        <v>83</v>
      </c>
      <c r="BK253" s="247">
        <f>ROUND(I253*H253,2)</f>
        <v>0</v>
      </c>
      <c r="BL253" s="25" t="s">
        <v>284</v>
      </c>
      <c r="BM253" s="25" t="s">
        <v>4811</v>
      </c>
    </row>
    <row r="254" s="1" customFormat="1" ht="16.5" customHeight="1">
      <c r="B254" s="47"/>
      <c r="C254" s="236" t="s">
        <v>1197</v>
      </c>
      <c r="D254" s="236" t="s">
        <v>186</v>
      </c>
      <c r="E254" s="237" t="s">
        <v>4812</v>
      </c>
      <c r="F254" s="238" t="s">
        <v>4813</v>
      </c>
      <c r="G254" s="239" t="s">
        <v>3870</v>
      </c>
      <c r="H254" s="240">
        <v>1</v>
      </c>
      <c r="I254" s="241"/>
      <c r="J254" s="242">
        <f>ROUND(I254*H254,2)</f>
        <v>0</v>
      </c>
      <c r="K254" s="238" t="s">
        <v>21</v>
      </c>
      <c r="L254" s="73"/>
      <c r="M254" s="243" t="s">
        <v>21</v>
      </c>
      <c r="N254" s="244" t="s">
        <v>47</v>
      </c>
      <c r="O254" s="48"/>
      <c r="P254" s="245">
        <f>O254*H254</f>
        <v>0</v>
      </c>
      <c r="Q254" s="245">
        <v>0</v>
      </c>
      <c r="R254" s="245">
        <f>Q254*H254</f>
        <v>0</v>
      </c>
      <c r="S254" s="245">
        <v>0</v>
      </c>
      <c r="T254" s="246">
        <f>S254*H254</f>
        <v>0</v>
      </c>
      <c r="AR254" s="25" t="s">
        <v>284</v>
      </c>
      <c r="AT254" s="25" t="s">
        <v>186</v>
      </c>
      <c r="AU254" s="25" t="s">
        <v>85</v>
      </c>
      <c r="AY254" s="25" t="s">
        <v>184</v>
      </c>
      <c r="BE254" s="247">
        <f>IF(N254="základní",J254,0)</f>
        <v>0</v>
      </c>
      <c r="BF254" s="247">
        <f>IF(N254="snížená",J254,0)</f>
        <v>0</v>
      </c>
      <c r="BG254" s="247">
        <f>IF(N254="zákl. přenesená",J254,0)</f>
        <v>0</v>
      </c>
      <c r="BH254" s="247">
        <f>IF(N254="sníž. přenesená",J254,0)</f>
        <v>0</v>
      </c>
      <c r="BI254" s="247">
        <f>IF(N254="nulová",J254,0)</f>
        <v>0</v>
      </c>
      <c r="BJ254" s="25" t="s">
        <v>83</v>
      </c>
      <c r="BK254" s="247">
        <f>ROUND(I254*H254,2)</f>
        <v>0</v>
      </c>
      <c r="BL254" s="25" t="s">
        <v>284</v>
      </c>
      <c r="BM254" s="25" t="s">
        <v>4814</v>
      </c>
    </row>
    <row r="255" s="1" customFormat="1" ht="16.5" customHeight="1">
      <c r="B255" s="47"/>
      <c r="C255" s="236" t="s">
        <v>1203</v>
      </c>
      <c r="D255" s="236" t="s">
        <v>186</v>
      </c>
      <c r="E255" s="237" t="s">
        <v>4815</v>
      </c>
      <c r="F255" s="238" t="s">
        <v>4542</v>
      </c>
      <c r="G255" s="239" t="s">
        <v>3870</v>
      </c>
      <c r="H255" s="240">
        <v>6</v>
      </c>
      <c r="I255" s="241"/>
      <c r="J255" s="242">
        <f>ROUND(I255*H255,2)</f>
        <v>0</v>
      </c>
      <c r="K255" s="238" t="s">
        <v>21</v>
      </c>
      <c r="L255" s="73"/>
      <c r="M255" s="243" t="s">
        <v>21</v>
      </c>
      <c r="N255" s="244" t="s">
        <v>47</v>
      </c>
      <c r="O255" s="48"/>
      <c r="P255" s="245">
        <f>O255*H255</f>
        <v>0</v>
      </c>
      <c r="Q255" s="245">
        <v>0</v>
      </c>
      <c r="R255" s="245">
        <f>Q255*H255</f>
        <v>0</v>
      </c>
      <c r="S255" s="245">
        <v>0</v>
      </c>
      <c r="T255" s="246">
        <f>S255*H255</f>
        <v>0</v>
      </c>
      <c r="AR255" s="25" t="s">
        <v>284</v>
      </c>
      <c r="AT255" s="25" t="s">
        <v>186</v>
      </c>
      <c r="AU255" s="25" t="s">
        <v>85</v>
      </c>
      <c r="AY255" s="25" t="s">
        <v>184</v>
      </c>
      <c r="BE255" s="247">
        <f>IF(N255="základní",J255,0)</f>
        <v>0</v>
      </c>
      <c r="BF255" s="247">
        <f>IF(N255="snížená",J255,0)</f>
        <v>0</v>
      </c>
      <c r="BG255" s="247">
        <f>IF(N255="zákl. přenesená",J255,0)</f>
        <v>0</v>
      </c>
      <c r="BH255" s="247">
        <f>IF(N255="sníž. přenesená",J255,0)</f>
        <v>0</v>
      </c>
      <c r="BI255" s="247">
        <f>IF(N255="nulová",J255,0)</f>
        <v>0</v>
      </c>
      <c r="BJ255" s="25" t="s">
        <v>83</v>
      </c>
      <c r="BK255" s="247">
        <f>ROUND(I255*H255,2)</f>
        <v>0</v>
      </c>
      <c r="BL255" s="25" t="s">
        <v>284</v>
      </c>
      <c r="BM255" s="25" t="s">
        <v>4816</v>
      </c>
    </row>
    <row r="256" s="1" customFormat="1" ht="16.5" customHeight="1">
      <c r="B256" s="47"/>
      <c r="C256" s="236" t="s">
        <v>1209</v>
      </c>
      <c r="D256" s="236" t="s">
        <v>186</v>
      </c>
      <c r="E256" s="237" t="s">
        <v>4817</v>
      </c>
      <c r="F256" s="238" t="s">
        <v>4818</v>
      </c>
      <c r="G256" s="239" t="s">
        <v>3870</v>
      </c>
      <c r="H256" s="240">
        <v>198</v>
      </c>
      <c r="I256" s="241"/>
      <c r="J256" s="242">
        <f>ROUND(I256*H256,2)</f>
        <v>0</v>
      </c>
      <c r="K256" s="238" t="s">
        <v>21</v>
      </c>
      <c r="L256" s="73"/>
      <c r="M256" s="243" t="s">
        <v>21</v>
      </c>
      <c r="N256" s="244" t="s">
        <v>47</v>
      </c>
      <c r="O256" s="48"/>
      <c r="P256" s="245">
        <f>O256*H256</f>
        <v>0</v>
      </c>
      <c r="Q256" s="245">
        <v>0</v>
      </c>
      <c r="R256" s="245">
        <f>Q256*H256</f>
        <v>0</v>
      </c>
      <c r="S256" s="245">
        <v>0</v>
      </c>
      <c r="T256" s="246">
        <f>S256*H256</f>
        <v>0</v>
      </c>
      <c r="AR256" s="25" t="s">
        <v>284</v>
      </c>
      <c r="AT256" s="25" t="s">
        <v>186</v>
      </c>
      <c r="AU256" s="25" t="s">
        <v>85</v>
      </c>
      <c r="AY256" s="25" t="s">
        <v>184</v>
      </c>
      <c r="BE256" s="247">
        <f>IF(N256="základní",J256,0)</f>
        <v>0</v>
      </c>
      <c r="BF256" s="247">
        <f>IF(N256="snížená",J256,0)</f>
        <v>0</v>
      </c>
      <c r="BG256" s="247">
        <f>IF(N256="zákl. přenesená",J256,0)</f>
        <v>0</v>
      </c>
      <c r="BH256" s="247">
        <f>IF(N256="sníž. přenesená",J256,0)</f>
        <v>0</v>
      </c>
      <c r="BI256" s="247">
        <f>IF(N256="nulová",J256,0)</f>
        <v>0</v>
      </c>
      <c r="BJ256" s="25" t="s">
        <v>83</v>
      </c>
      <c r="BK256" s="247">
        <f>ROUND(I256*H256,2)</f>
        <v>0</v>
      </c>
      <c r="BL256" s="25" t="s">
        <v>284</v>
      </c>
      <c r="BM256" s="25" t="s">
        <v>4819</v>
      </c>
    </row>
    <row r="257" s="1" customFormat="1" ht="16.5" customHeight="1">
      <c r="B257" s="47"/>
      <c r="C257" s="236" t="s">
        <v>1214</v>
      </c>
      <c r="D257" s="236" t="s">
        <v>186</v>
      </c>
      <c r="E257" s="237" t="s">
        <v>4820</v>
      </c>
      <c r="F257" s="238" t="s">
        <v>4821</v>
      </c>
      <c r="G257" s="239" t="s">
        <v>3870</v>
      </c>
      <c r="H257" s="240">
        <v>82</v>
      </c>
      <c r="I257" s="241"/>
      <c r="J257" s="242">
        <f>ROUND(I257*H257,2)</f>
        <v>0</v>
      </c>
      <c r="K257" s="238" t="s">
        <v>21</v>
      </c>
      <c r="L257" s="73"/>
      <c r="M257" s="243" t="s">
        <v>21</v>
      </c>
      <c r="N257" s="244" t="s">
        <v>47</v>
      </c>
      <c r="O257" s="48"/>
      <c r="P257" s="245">
        <f>O257*H257</f>
        <v>0</v>
      </c>
      <c r="Q257" s="245">
        <v>0</v>
      </c>
      <c r="R257" s="245">
        <f>Q257*H257</f>
        <v>0</v>
      </c>
      <c r="S257" s="245">
        <v>0</v>
      </c>
      <c r="T257" s="246">
        <f>S257*H257</f>
        <v>0</v>
      </c>
      <c r="AR257" s="25" t="s">
        <v>284</v>
      </c>
      <c r="AT257" s="25" t="s">
        <v>186</v>
      </c>
      <c r="AU257" s="25" t="s">
        <v>85</v>
      </c>
      <c r="AY257" s="25" t="s">
        <v>184</v>
      </c>
      <c r="BE257" s="247">
        <f>IF(N257="základní",J257,0)</f>
        <v>0</v>
      </c>
      <c r="BF257" s="247">
        <f>IF(N257="snížená",J257,0)</f>
        <v>0</v>
      </c>
      <c r="BG257" s="247">
        <f>IF(N257="zákl. přenesená",J257,0)</f>
        <v>0</v>
      </c>
      <c r="BH257" s="247">
        <f>IF(N257="sníž. přenesená",J257,0)</f>
        <v>0</v>
      </c>
      <c r="BI257" s="247">
        <f>IF(N257="nulová",J257,0)</f>
        <v>0</v>
      </c>
      <c r="BJ257" s="25" t="s">
        <v>83</v>
      </c>
      <c r="BK257" s="247">
        <f>ROUND(I257*H257,2)</f>
        <v>0</v>
      </c>
      <c r="BL257" s="25" t="s">
        <v>284</v>
      </c>
      <c r="BM257" s="25" t="s">
        <v>4822</v>
      </c>
    </row>
    <row r="258" s="1" customFormat="1" ht="16.5" customHeight="1">
      <c r="B258" s="47"/>
      <c r="C258" s="236" t="s">
        <v>1220</v>
      </c>
      <c r="D258" s="236" t="s">
        <v>186</v>
      </c>
      <c r="E258" s="237" t="s">
        <v>4823</v>
      </c>
      <c r="F258" s="238" t="s">
        <v>4551</v>
      </c>
      <c r="G258" s="239" t="s">
        <v>3870</v>
      </c>
      <c r="H258" s="240">
        <v>129</v>
      </c>
      <c r="I258" s="241"/>
      <c r="J258" s="242">
        <f>ROUND(I258*H258,2)</f>
        <v>0</v>
      </c>
      <c r="K258" s="238" t="s">
        <v>21</v>
      </c>
      <c r="L258" s="73"/>
      <c r="M258" s="243" t="s">
        <v>21</v>
      </c>
      <c r="N258" s="244" t="s">
        <v>47</v>
      </c>
      <c r="O258" s="48"/>
      <c r="P258" s="245">
        <f>O258*H258</f>
        <v>0</v>
      </c>
      <c r="Q258" s="245">
        <v>0</v>
      </c>
      <c r="R258" s="245">
        <f>Q258*H258</f>
        <v>0</v>
      </c>
      <c r="S258" s="245">
        <v>0</v>
      </c>
      <c r="T258" s="246">
        <f>S258*H258</f>
        <v>0</v>
      </c>
      <c r="AR258" s="25" t="s">
        <v>284</v>
      </c>
      <c r="AT258" s="25" t="s">
        <v>186</v>
      </c>
      <c r="AU258" s="25" t="s">
        <v>85</v>
      </c>
      <c r="AY258" s="25" t="s">
        <v>184</v>
      </c>
      <c r="BE258" s="247">
        <f>IF(N258="základní",J258,0)</f>
        <v>0</v>
      </c>
      <c r="BF258" s="247">
        <f>IF(N258="snížená",J258,0)</f>
        <v>0</v>
      </c>
      <c r="BG258" s="247">
        <f>IF(N258="zákl. přenesená",J258,0)</f>
        <v>0</v>
      </c>
      <c r="BH258" s="247">
        <f>IF(N258="sníž. přenesená",J258,0)</f>
        <v>0</v>
      </c>
      <c r="BI258" s="247">
        <f>IF(N258="nulová",J258,0)</f>
        <v>0</v>
      </c>
      <c r="BJ258" s="25" t="s">
        <v>83</v>
      </c>
      <c r="BK258" s="247">
        <f>ROUND(I258*H258,2)</f>
        <v>0</v>
      </c>
      <c r="BL258" s="25" t="s">
        <v>284</v>
      </c>
      <c r="BM258" s="25" t="s">
        <v>4824</v>
      </c>
    </row>
    <row r="259" s="1" customFormat="1" ht="16.5" customHeight="1">
      <c r="B259" s="47"/>
      <c r="C259" s="236" t="s">
        <v>1225</v>
      </c>
      <c r="D259" s="236" t="s">
        <v>186</v>
      </c>
      <c r="E259" s="237" t="s">
        <v>4825</v>
      </c>
      <c r="F259" s="238" t="s">
        <v>4554</v>
      </c>
      <c r="G259" s="239" t="s">
        <v>3870</v>
      </c>
      <c r="H259" s="240">
        <v>64</v>
      </c>
      <c r="I259" s="241"/>
      <c r="J259" s="242">
        <f>ROUND(I259*H259,2)</f>
        <v>0</v>
      </c>
      <c r="K259" s="238" t="s">
        <v>21</v>
      </c>
      <c r="L259" s="73"/>
      <c r="M259" s="243" t="s">
        <v>21</v>
      </c>
      <c r="N259" s="244" t="s">
        <v>47</v>
      </c>
      <c r="O259" s="48"/>
      <c r="P259" s="245">
        <f>O259*H259</f>
        <v>0</v>
      </c>
      <c r="Q259" s="245">
        <v>0</v>
      </c>
      <c r="R259" s="245">
        <f>Q259*H259</f>
        <v>0</v>
      </c>
      <c r="S259" s="245">
        <v>0</v>
      </c>
      <c r="T259" s="246">
        <f>S259*H259</f>
        <v>0</v>
      </c>
      <c r="AR259" s="25" t="s">
        <v>284</v>
      </c>
      <c r="AT259" s="25" t="s">
        <v>186</v>
      </c>
      <c r="AU259" s="25" t="s">
        <v>85</v>
      </c>
      <c r="AY259" s="25" t="s">
        <v>184</v>
      </c>
      <c r="BE259" s="247">
        <f>IF(N259="základní",J259,0)</f>
        <v>0</v>
      </c>
      <c r="BF259" s="247">
        <f>IF(N259="snížená",J259,0)</f>
        <v>0</v>
      </c>
      <c r="BG259" s="247">
        <f>IF(N259="zákl. přenesená",J259,0)</f>
        <v>0</v>
      </c>
      <c r="BH259" s="247">
        <f>IF(N259="sníž. přenesená",J259,0)</f>
        <v>0</v>
      </c>
      <c r="BI259" s="247">
        <f>IF(N259="nulová",J259,0)</f>
        <v>0</v>
      </c>
      <c r="BJ259" s="25" t="s">
        <v>83</v>
      </c>
      <c r="BK259" s="247">
        <f>ROUND(I259*H259,2)</f>
        <v>0</v>
      </c>
      <c r="BL259" s="25" t="s">
        <v>284</v>
      </c>
      <c r="BM259" s="25" t="s">
        <v>4826</v>
      </c>
    </row>
    <row r="260" s="1" customFormat="1" ht="16.5" customHeight="1">
      <c r="B260" s="47"/>
      <c r="C260" s="236" t="s">
        <v>1230</v>
      </c>
      <c r="D260" s="236" t="s">
        <v>186</v>
      </c>
      <c r="E260" s="237" t="s">
        <v>4827</v>
      </c>
      <c r="F260" s="238" t="s">
        <v>4828</v>
      </c>
      <c r="G260" s="239" t="s">
        <v>3870</v>
      </c>
      <c r="H260" s="240">
        <v>4</v>
      </c>
      <c r="I260" s="241"/>
      <c r="J260" s="242">
        <f>ROUND(I260*H260,2)</f>
        <v>0</v>
      </c>
      <c r="K260" s="238" t="s">
        <v>21</v>
      </c>
      <c r="L260" s="73"/>
      <c r="M260" s="243" t="s">
        <v>21</v>
      </c>
      <c r="N260" s="244" t="s">
        <v>47</v>
      </c>
      <c r="O260" s="48"/>
      <c r="P260" s="245">
        <f>O260*H260</f>
        <v>0</v>
      </c>
      <c r="Q260" s="245">
        <v>0</v>
      </c>
      <c r="R260" s="245">
        <f>Q260*H260</f>
        <v>0</v>
      </c>
      <c r="S260" s="245">
        <v>0</v>
      </c>
      <c r="T260" s="246">
        <f>S260*H260</f>
        <v>0</v>
      </c>
      <c r="AR260" s="25" t="s">
        <v>284</v>
      </c>
      <c r="AT260" s="25" t="s">
        <v>186</v>
      </c>
      <c r="AU260" s="25" t="s">
        <v>85</v>
      </c>
      <c r="AY260" s="25" t="s">
        <v>184</v>
      </c>
      <c r="BE260" s="247">
        <f>IF(N260="základní",J260,0)</f>
        <v>0</v>
      </c>
      <c r="BF260" s="247">
        <f>IF(N260="snížená",J260,0)</f>
        <v>0</v>
      </c>
      <c r="BG260" s="247">
        <f>IF(N260="zákl. přenesená",J260,0)</f>
        <v>0</v>
      </c>
      <c r="BH260" s="247">
        <f>IF(N260="sníž. přenesená",J260,0)</f>
        <v>0</v>
      </c>
      <c r="BI260" s="247">
        <f>IF(N260="nulová",J260,0)</f>
        <v>0</v>
      </c>
      <c r="BJ260" s="25" t="s">
        <v>83</v>
      </c>
      <c r="BK260" s="247">
        <f>ROUND(I260*H260,2)</f>
        <v>0</v>
      </c>
      <c r="BL260" s="25" t="s">
        <v>284</v>
      </c>
      <c r="BM260" s="25" t="s">
        <v>4829</v>
      </c>
    </row>
    <row r="261" s="1" customFormat="1" ht="38.25" customHeight="1">
      <c r="B261" s="47"/>
      <c r="C261" s="236" t="s">
        <v>1234</v>
      </c>
      <c r="D261" s="236" t="s">
        <v>186</v>
      </c>
      <c r="E261" s="237" t="s">
        <v>4830</v>
      </c>
      <c r="F261" s="238" t="s">
        <v>4831</v>
      </c>
      <c r="G261" s="239" t="s">
        <v>189</v>
      </c>
      <c r="H261" s="240">
        <v>1</v>
      </c>
      <c r="I261" s="241"/>
      <c r="J261" s="242">
        <f>ROUND(I261*H261,2)</f>
        <v>0</v>
      </c>
      <c r="K261" s="238" t="s">
        <v>190</v>
      </c>
      <c r="L261" s="73"/>
      <c r="M261" s="243" t="s">
        <v>21</v>
      </c>
      <c r="N261" s="244" t="s">
        <v>47</v>
      </c>
      <c r="O261" s="48"/>
      <c r="P261" s="245">
        <f>O261*H261</f>
        <v>0</v>
      </c>
      <c r="Q261" s="245">
        <v>0</v>
      </c>
      <c r="R261" s="245">
        <f>Q261*H261</f>
        <v>0</v>
      </c>
      <c r="S261" s="245">
        <v>0</v>
      </c>
      <c r="T261" s="246">
        <f>S261*H261</f>
        <v>0</v>
      </c>
      <c r="AR261" s="25" t="s">
        <v>284</v>
      </c>
      <c r="AT261" s="25" t="s">
        <v>186</v>
      </c>
      <c r="AU261" s="25" t="s">
        <v>85</v>
      </c>
      <c r="AY261" s="25" t="s">
        <v>184</v>
      </c>
      <c r="BE261" s="247">
        <f>IF(N261="základní",J261,0)</f>
        <v>0</v>
      </c>
      <c r="BF261" s="247">
        <f>IF(N261="snížená",J261,0)</f>
        <v>0</v>
      </c>
      <c r="BG261" s="247">
        <f>IF(N261="zákl. přenesená",J261,0)</f>
        <v>0</v>
      </c>
      <c r="BH261" s="247">
        <f>IF(N261="sníž. přenesená",J261,0)</f>
        <v>0</v>
      </c>
      <c r="BI261" s="247">
        <f>IF(N261="nulová",J261,0)</f>
        <v>0</v>
      </c>
      <c r="BJ261" s="25" t="s">
        <v>83</v>
      </c>
      <c r="BK261" s="247">
        <f>ROUND(I261*H261,2)</f>
        <v>0</v>
      </c>
      <c r="BL261" s="25" t="s">
        <v>284</v>
      </c>
      <c r="BM261" s="25" t="s">
        <v>4832</v>
      </c>
    </row>
    <row r="262" s="1" customFormat="1" ht="38.25" customHeight="1">
      <c r="B262" s="47"/>
      <c r="C262" s="236" t="s">
        <v>1239</v>
      </c>
      <c r="D262" s="236" t="s">
        <v>186</v>
      </c>
      <c r="E262" s="237" t="s">
        <v>4833</v>
      </c>
      <c r="F262" s="238" t="s">
        <v>4834</v>
      </c>
      <c r="G262" s="239" t="s">
        <v>189</v>
      </c>
      <c r="H262" s="240">
        <v>12</v>
      </c>
      <c r="I262" s="241"/>
      <c r="J262" s="242">
        <f>ROUND(I262*H262,2)</f>
        <v>0</v>
      </c>
      <c r="K262" s="238" t="s">
        <v>190</v>
      </c>
      <c r="L262" s="73"/>
      <c r="M262" s="243" t="s">
        <v>21</v>
      </c>
      <c r="N262" s="244" t="s">
        <v>47</v>
      </c>
      <c r="O262" s="48"/>
      <c r="P262" s="245">
        <f>O262*H262</f>
        <v>0</v>
      </c>
      <c r="Q262" s="245">
        <v>0</v>
      </c>
      <c r="R262" s="245">
        <f>Q262*H262</f>
        <v>0</v>
      </c>
      <c r="S262" s="245">
        <v>0</v>
      </c>
      <c r="T262" s="246">
        <f>S262*H262</f>
        <v>0</v>
      </c>
      <c r="AR262" s="25" t="s">
        <v>284</v>
      </c>
      <c r="AT262" s="25" t="s">
        <v>186</v>
      </c>
      <c r="AU262" s="25" t="s">
        <v>85</v>
      </c>
      <c r="AY262" s="25" t="s">
        <v>184</v>
      </c>
      <c r="BE262" s="247">
        <f>IF(N262="základní",J262,0)</f>
        <v>0</v>
      </c>
      <c r="BF262" s="247">
        <f>IF(N262="snížená",J262,0)</f>
        <v>0</v>
      </c>
      <c r="BG262" s="247">
        <f>IF(N262="zákl. přenesená",J262,0)</f>
        <v>0</v>
      </c>
      <c r="BH262" s="247">
        <f>IF(N262="sníž. přenesená",J262,0)</f>
        <v>0</v>
      </c>
      <c r="BI262" s="247">
        <f>IF(N262="nulová",J262,0)</f>
        <v>0</v>
      </c>
      <c r="BJ262" s="25" t="s">
        <v>83</v>
      </c>
      <c r="BK262" s="247">
        <f>ROUND(I262*H262,2)</f>
        <v>0</v>
      </c>
      <c r="BL262" s="25" t="s">
        <v>284</v>
      </c>
      <c r="BM262" s="25" t="s">
        <v>4835</v>
      </c>
    </row>
    <row r="263" s="1" customFormat="1" ht="16.5" customHeight="1">
      <c r="B263" s="47"/>
      <c r="C263" s="236" t="s">
        <v>1244</v>
      </c>
      <c r="D263" s="236" t="s">
        <v>186</v>
      </c>
      <c r="E263" s="237" t="s">
        <v>4836</v>
      </c>
      <c r="F263" s="238" t="s">
        <v>4837</v>
      </c>
      <c r="G263" s="239" t="s">
        <v>3870</v>
      </c>
      <c r="H263" s="240">
        <v>19</v>
      </c>
      <c r="I263" s="241"/>
      <c r="J263" s="242">
        <f>ROUND(I263*H263,2)</f>
        <v>0</v>
      </c>
      <c r="K263" s="238" t="s">
        <v>21</v>
      </c>
      <c r="L263" s="73"/>
      <c r="M263" s="243" t="s">
        <v>21</v>
      </c>
      <c r="N263" s="244" t="s">
        <v>47</v>
      </c>
      <c r="O263" s="48"/>
      <c r="P263" s="245">
        <f>O263*H263</f>
        <v>0</v>
      </c>
      <c r="Q263" s="245">
        <v>0</v>
      </c>
      <c r="R263" s="245">
        <f>Q263*H263</f>
        <v>0</v>
      </c>
      <c r="S263" s="245">
        <v>0</v>
      </c>
      <c r="T263" s="246">
        <f>S263*H263</f>
        <v>0</v>
      </c>
      <c r="AR263" s="25" t="s">
        <v>284</v>
      </c>
      <c r="AT263" s="25" t="s">
        <v>186</v>
      </c>
      <c r="AU263" s="25" t="s">
        <v>85</v>
      </c>
      <c r="AY263" s="25" t="s">
        <v>184</v>
      </c>
      <c r="BE263" s="247">
        <f>IF(N263="základní",J263,0)</f>
        <v>0</v>
      </c>
      <c r="BF263" s="247">
        <f>IF(N263="snížená",J263,0)</f>
        <v>0</v>
      </c>
      <c r="BG263" s="247">
        <f>IF(N263="zákl. přenesená",J263,0)</f>
        <v>0</v>
      </c>
      <c r="BH263" s="247">
        <f>IF(N263="sníž. přenesená",J263,0)</f>
        <v>0</v>
      </c>
      <c r="BI263" s="247">
        <f>IF(N263="nulová",J263,0)</f>
        <v>0</v>
      </c>
      <c r="BJ263" s="25" t="s">
        <v>83</v>
      </c>
      <c r="BK263" s="247">
        <f>ROUND(I263*H263,2)</f>
        <v>0</v>
      </c>
      <c r="BL263" s="25" t="s">
        <v>284</v>
      </c>
      <c r="BM263" s="25" t="s">
        <v>4838</v>
      </c>
    </row>
    <row r="264" s="1" customFormat="1" ht="25.5" customHeight="1">
      <c r="B264" s="47"/>
      <c r="C264" s="236" t="s">
        <v>1249</v>
      </c>
      <c r="D264" s="236" t="s">
        <v>186</v>
      </c>
      <c r="E264" s="237" t="s">
        <v>4839</v>
      </c>
      <c r="F264" s="238" t="s">
        <v>4840</v>
      </c>
      <c r="G264" s="239" t="s">
        <v>370</v>
      </c>
      <c r="H264" s="240">
        <v>482</v>
      </c>
      <c r="I264" s="241"/>
      <c r="J264" s="242">
        <f>ROUND(I264*H264,2)</f>
        <v>0</v>
      </c>
      <c r="K264" s="238" t="s">
        <v>190</v>
      </c>
      <c r="L264" s="73"/>
      <c r="M264" s="243" t="s">
        <v>21</v>
      </c>
      <c r="N264" s="244" t="s">
        <v>47</v>
      </c>
      <c r="O264" s="48"/>
      <c r="P264" s="245">
        <f>O264*H264</f>
        <v>0</v>
      </c>
      <c r="Q264" s="245">
        <v>0</v>
      </c>
      <c r="R264" s="245">
        <f>Q264*H264</f>
        <v>0</v>
      </c>
      <c r="S264" s="245">
        <v>0</v>
      </c>
      <c r="T264" s="246">
        <f>S264*H264</f>
        <v>0</v>
      </c>
      <c r="AR264" s="25" t="s">
        <v>284</v>
      </c>
      <c r="AT264" s="25" t="s">
        <v>186</v>
      </c>
      <c r="AU264" s="25" t="s">
        <v>85</v>
      </c>
      <c r="AY264" s="25" t="s">
        <v>184</v>
      </c>
      <c r="BE264" s="247">
        <f>IF(N264="základní",J264,0)</f>
        <v>0</v>
      </c>
      <c r="BF264" s="247">
        <f>IF(N264="snížená",J264,0)</f>
        <v>0</v>
      </c>
      <c r="BG264" s="247">
        <f>IF(N264="zákl. přenesená",J264,0)</f>
        <v>0</v>
      </c>
      <c r="BH264" s="247">
        <f>IF(N264="sníž. přenesená",J264,0)</f>
        <v>0</v>
      </c>
      <c r="BI264" s="247">
        <f>IF(N264="nulová",J264,0)</f>
        <v>0</v>
      </c>
      <c r="BJ264" s="25" t="s">
        <v>83</v>
      </c>
      <c r="BK264" s="247">
        <f>ROUND(I264*H264,2)</f>
        <v>0</v>
      </c>
      <c r="BL264" s="25" t="s">
        <v>284</v>
      </c>
      <c r="BM264" s="25" t="s">
        <v>4841</v>
      </c>
    </row>
    <row r="265" s="1" customFormat="1" ht="25.5" customHeight="1">
      <c r="B265" s="47"/>
      <c r="C265" s="236" t="s">
        <v>1254</v>
      </c>
      <c r="D265" s="236" t="s">
        <v>186</v>
      </c>
      <c r="E265" s="237" t="s">
        <v>4842</v>
      </c>
      <c r="F265" s="238" t="s">
        <v>4843</v>
      </c>
      <c r="G265" s="239" t="s">
        <v>370</v>
      </c>
      <c r="H265" s="240">
        <v>320</v>
      </c>
      <c r="I265" s="241"/>
      <c r="J265" s="242">
        <f>ROUND(I265*H265,2)</f>
        <v>0</v>
      </c>
      <c r="K265" s="238" t="s">
        <v>190</v>
      </c>
      <c r="L265" s="73"/>
      <c r="M265" s="243" t="s">
        <v>21</v>
      </c>
      <c r="N265" s="244" t="s">
        <v>47</v>
      </c>
      <c r="O265" s="48"/>
      <c r="P265" s="245">
        <f>O265*H265</f>
        <v>0</v>
      </c>
      <c r="Q265" s="245">
        <v>0</v>
      </c>
      <c r="R265" s="245">
        <f>Q265*H265</f>
        <v>0</v>
      </c>
      <c r="S265" s="245">
        <v>0</v>
      </c>
      <c r="T265" s="246">
        <f>S265*H265</f>
        <v>0</v>
      </c>
      <c r="AR265" s="25" t="s">
        <v>284</v>
      </c>
      <c r="AT265" s="25" t="s">
        <v>186</v>
      </c>
      <c r="AU265" s="25" t="s">
        <v>85</v>
      </c>
      <c r="AY265" s="25" t="s">
        <v>184</v>
      </c>
      <c r="BE265" s="247">
        <f>IF(N265="základní",J265,0)</f>
        <v>0</v>
      </c>
      <c r="BF265" s="247">
        <f>IF(N265="snížená",J265,0)</f>
        <v>0</v>
      </c>
      <c r="BG265" s="247">
        <f>IF(N265="zákl. přenesená",J265,0)</f>
        <v>0</v>
      </c>
      <c r="BH265" s="247">
        <f>IF(N265="sníž. přenesená",J265,0)</f>
        <v>0</v>
      </c>
      <c r="BI265" s="247">
        <f>IF(N265="nulová",J265,0)</f>
        <v>0</v>
      </c>
      <c r="BJ265" s="25" t="s">
        <v>83</v>
      </c>
      <c r="BK265" s="247">
        <f>ROUND(I265*H265,2)</f>
        <v>0</v>
      </c>
      <c r="BL265" s="25" t="s">
        <v>284</v>
      </c>
      <c r="BM265" s="25" t="s">
        <v>4844</v>
      </c>
    </row>
    <row r="266" s="1" customFormat="1" ht="25.5" customHeight="1">
      <c r="B266" s="47"/>
      <c r="C266" s="236" t="s">
        <v>1260</v>
      </c>
      <c r="D266" s="236" t="s">
        <v>186</v>
      </c>
      <c r="E266" s="237" t="s">
        <v>4845</v>
      </c>
      <c r="F266" s="238" t="s">
        <v>4846</v>
      </c>
      <c r="G266" s="239" t="s">
        <v>370</v>
      </c>
      <c r="H266" s="240">
        <v>76</v>
      </c>
      <c r="I266" s="241"/>
      <c r="J266" s="242">
        <f>ROUND(I266*H266,2)</f>
        <v>0</v>
      </c>
      <c r="K266" s="238" t="s">
        <v>190</v>
      </c>
      <c r="L266" s="73"/>
      <c r="M266" s="243" t="s">
        <v>21</v>
      </c>
      <c r="N266" s="244" t="s">
        <v>47</v>
      </c>
      <c r="O266" s="48"/>
      <c r="P266" s="245">
        <f>O266*H266</f>
        <v>0</v>
      </c>
      <c r="Q266" s="245">
        <v>0</v>
      </c>
      <c r="R266" s="245">
        <f>Q266*H266</f>
        <v>0</v>
      </c>
      <c r="S266" s="245">
        <v>0</v>
      </c>
      <c r="T266" s="246">
        <f>S266*H266</f>
        <v>0</v>
      </c>
      <c r="AR266" s="25" t="s">
        <v>284</v>
      </c>
      <c r="AT266" s="25" t="s">
        <v>186</v>
      </c>
      <c r="AU266" s="25" t="s">
        <v>85</v>
      </c>
      <c r="AY266" s="25" t="s">
        <v>184</v>
      </c>
      <c r="BE266" s="247">
        <f>IF(N266="základní",J266,0)</f>
        <v>0</v>
      </c>
      <c r="BF266" s="247">
        <f>IF(N266="snížená",J266,0)</f>
        <v>0</v>
      </c>
      <c r="BG266" s="247">
        <f>IF(N266="zákl. přenesená",J266,0)</f>
        <v>0</v>
      </c>
      <c r="BH266" s="247">
        <f>IF(N266="sníž. přenesená",J266,0)</f>
        <v>0</v>
      </c>
      <c r="BI266" s="247">
        <f>IF(N266="nulová",J266,0)</f>
        <v>0</v>
      </c>
      <c r="BJ266" s="25" t="s">
        <v>83</v>
      </c>
      <c r="BK266" s="247">
        <f>ROUND(I266*H266,2)</f>
        <v>0</v>
      </c>
      <c r="BL266" s="25" t="s">
        <v>284</v>
      </c>
      <c r="BM266" s="25" t="s">
        <v>4847</v>
      </c>
    </row>
    <row r="267" s="12" customFormat="1">
      <c r="B267" s="251"/>
      <c r="C267" s="252"/>
      <c r="D267" s="248" t="s">
        <v>195</v>
      </c>
      <c r="E267" s="253" t="s">
        <v>21</v>
      </c>
      <c r="F267" s="254" t="s">
        <v>4848</v>
      </c>
      <c r="G267" s="252"/>
      <c r="H267" s="255">
        <v>76</v>
      </c>
      <c r="I267" s="256"/>
      <c r="J267" s="252"/>
      <c r="K267" s="252"/>
      <c r="L267" s="257"/>
      <c r="M267" s="258"/>
      <c r="N267" s="259"/>
      <c r="O267" s="259"/>
      <c r="P267" s="259"/>
      <c r="Q267" s="259"/>
      <c r="R267" s="259"/>
      <c r="S267" s="259"/>
      <c r="T267" s="260"/>
      <c r="AT267" s="261" t="s">
        <v>195</v>
      </c>
      <c r="AU267" s="261" t="s">
        <v>85</v>
      </c>
      <c r="AV267" s="12" t="s">
        <v>85</v>
      </c>
      <c r="AW267" s="12" t="s">
        <v>39</v>
      </c>
      <c r="AX267" s="12" t="s">
        <v>83</v>
      </c>
      <c r="AY267" s="261" t="s">
        <v>184</v>
      </c>
    </row>
    <row r="268" s="1" customFormat="1" ht="16.5" customHeight="1">
      <c r="B268" s="47"/>
      <c r="C268" s="236" t="s">
        <v>1265</v>
      </c>
      <c r="D268" s="236" t="s">
        <v>186</v>
      </c>
      <c r="E268" s="237" t="s">
        <v>4849</v>
      </c>
      <c r="F268" s="238" t="s">
        <v>4850</v>
      </c>
      <c r="G268" s="239" t="s">
        <v>3870</v>
      </c>
      <c r="H268" s="240">
        <v>4</v>
      </c>
      <c r="I268" s="241"/>
      <c r="J268" s="242">
        <f>ROUND(I268*H268,2)</f>
        <v>0</v>
      </c>
      <c r="K268" s="238" t="s">
        <v>21</v>
      </c>
      <c r="L268" s="73"/>
      <c r="M268" s="243" t="s">
        <v>21</v>
      </c>
      <c r="N268" s="244" t="s">
        <v>47</v>
      </c>
      <c r="O268" s="48"/>
      <c r="P268" s="245">
        <f>O268*H268</f>
        <v>0</v>
      </c>
      <c r="Q268" s="245">
        <v>0</v>
      </c>
      <c r="R268" s="245">
        <f>Q268*H268</f>
        <v>0</v>
      </c>
      <c r="S268" s="245">
        <v>0</v>
      </c>
      <c r="T268" s="246">
        <f>S268*H268</f>
        <v>0</v>
      </c>
      <c r="AR268" s="25" t="s">
        <v>284</v>
      </c>
      <c r="AT268" s="25" t="s">
        <v>186</v>
      </c>
      <c r="AU268" s="25" t="s">
        <v>85</v>
      </c>
      <c r="AY268" s="25" t="s">
        <v>184</v>
      </c>
      <c r="BE268" s="247">
        <f>IF(N268="základní",J268,0)</f>
        <v>0</v>
      </c>
      <c r="BF268" s="247">
        <f>IF(N268="snížená",J268,0)</f>
        <v>0</v>
      </c>
      <c r="BG268" s="247">
        <f>IF(N268="zákl. přenesená",J268,0)</f>
        <v>0</v>
      </c>
      <c r="BH268" s="247">
        <f>IF(N268="sníž. přenesená",J268,0)</f>
        <v>0</v>
      </c>
      <c r="BI268" s="247">
        <f>IF(N268="nulová",J268,0)</f>
        <v>0</v>
      </c>
      <c r="BJ268" s="25" t="s">
        <v>83</v>
      </c>
      <c r="BK268" s="247">
        <f>ROUND(I268*H268,2)</f>
        <v>0</v>
      </c>
      <c r="BL268" s="25" t="s">
        <v>284</v>
      </c>
      <c r="BM268" s="25" t="s">
        <v>4851</v>
      </c>
    </row>
    <row r="269" s="1" customFormat="1" ht="25.5" customHeight="1">
      <c r="B269" s="47"/>
      <c r="C269" s="236" t="s">
        <v>1270</v>
      </c>
      <c r="D269" s="236" t="s">
        <v>186</v>
      </c>
      <c r="E269" s="237" t="s">
        <v>4852</v>
      </c>
      <c r="F269" s="238" t="s">
        <v>4853</v>
      </c>
      <c r="G269" s="239" t="s">
        <v>189</v>
      </c>
      <c r="H269" s="240">
        <v>3</v>
      </c>
      <c r="I269" s="241"/>
      <c r="J269" s="242">
        <f>ROUND(I269*H269,2)</f>
        <v>0</v>
      </c>
      <c r="K269" s="238" t="s">
        <v>190</v>
      </c>
      <c r="L269" s="73"/>
      <c r="M269" s="243" t="s">
        <v>21</v>
      </c>
      <c r="N269" s="244" t="s">
        <v>47</v>
      </c>
      <c r="O269" s="48"/>
      <c r="P269" s="245">
        <f>O269*H269</f>
        <v>0</v>
      </c>
      <c r="Q269" s="245">
        <v>0</v>
      </c>
      <c r="R269" s="245">
        <f>Q269*H269</f>
        <v>0</v>
      </c>
      <c r="S269" s="245">
        <v>0</v>
      </c>
      <c r="T269" s="246">
        <f>S269*H269</f>
        <v>0</v>
      </c>
      <c r="AR269" s="25" t="s">
        <v>284</v>
      </c>
      <c r="AT269" s="25" t="s">
        <v>186</v>
      </c>
      <c r="AU269" s="25" t="s">
        <v>85</v>
      </c>
      <c r="AY269" s="25" t="s">
        <v>184</v>
      </c>
      <c r="BE269" s="247">
        <f>IF(N269="základní",J269,0)</f>
        <v>0</v>
      </c>
      <c r="BF269" s="247">
        <f>IF(N269="snížená",J269,0)</f>
        <v>0</v>
      </c>
      <c r="BG269" s="247">
        <f>IF(N269="zákl. přenesená",J269,0)</f>
        <v>0</v>
      </c>
      <c r="BH269" s="247">
        <f>IF(N269="sníž. přenesená",J269,0)</f>
        <v>0</v>
      </c>
      <c r="BI269" s="247">
        <f>IF(N269="nulová",J269,0)</f>
        <v>0</v>
      </c>
      <c r="BJ269" s="25" t="s">
        <v>83</v>
      </c>
      <c r="BK269" s="247">
        <f>ROUND(I269*H269,2)</f>
        <v>0</v>
      </c>
      <c r="BL269" s="25" t="s">
        <v>284</v>
      </c>
      <c r="BM269" s="25" t="s">
        <v>4854</v>
      </c>
    </row>
    <row r="270" s="1" customFormat="1" ht="25.5" customHeight="1">
      <c r="B270" s="47"/>
      <c r="C270" s="236" t="s">
        <v>1275</v>
      </c>
      <c r="D270" s="236" t="s">
        <v>186</v>
      </c>
      <c r="E270" s="237" t="s">
        <v>4855</v>
      </c>
      <c r="F270" s="238" t="s">
        <v>4856</v>
      </c>
      <c r="G270" s="239" t="s">
        <v>3870</v>
      </c>
      <c r="H270" s="240">
        <v>73</v>
      </c>
      <c r="I270" s="241"/>
      <c r="J270" s="242">
        <f>ROUND(I270*H270,2)</f>
        <v>0</v>
      </c>
      <c r="K270" s="238" t="s">
        <v>21</v>
      </c>
      <c r="L270" s="73"/>
      <c r="M270" s="243" t="s">
        <v>21</v>
      </c>
      <c r="N270" s="244" t="s">
        <v>47</v>
      </c>
      <c r="O270" s="48"/>
      <c r="P270" s="245">
        <f>O270*H270</f>
        <v>0</v>
      </c>
      <c r="Q270" s="245">
        <v>0</v>
      </c>
      <c r="R270" s="245">
        <f>Q270*H270</f>
        <v>0</v>
      </c>
      <c r="S270" s="245">
        <v>0</v>
      </c>
      <c r="T270" s="246">
        <f>S270*H270</f>
        <v>0</v>
      </c>
      <c r="AR270" s="25" t="s">
        <v>284</v>
      </c>
      <c r="AT270" s="25" t="s">
        <v>186</v>
      </c>
      <c r="AU270" s="25" t="s">
        <v>85</v>
      </c>
      <c r="AY270" s="25" t="s">
        <v>184</v>
      </c>
      <c r="BE270" s="247">
        <f>IF(N270="základní",J270,0)</f>
        <v>0</v>
      </c>
      <c r="BF270" s="247">
        <f>IF(N270="snížená",J270,0)</f>
        <v>0</v>
      </c>
      <c r="BG270" s="247">
        <f>IF(N270="zákl. přenesená",J270,0)</f>
        <v>0</v>
      </c>
      <c r="BH270" s="247">
        <f>IF(N270="sníž. přenesená",J270,0)</f>
        <v>0</v>
      </c>
      <c r="BI270" s="247">
        <f>IF(N270="nulová",J270,0)</f>
        <v>0</v>
      </c>
      <c r="BJ270" s="25" t="s">
        <v>83</v>
      </c>
      <c r="BK270" s="247">
        <f>ROUND(I270*H270,2)</f>
        <v>0</v>
      </c>
      <c r="BL270" s="25" t="s">
        <v>284</v>
      </c>
      <c r="BM270" s="25" t="s">
        <v>4857</v>
      </c>
    </row>
    <row r="271" s="1" customFormat="1" ht="25.5" customHeight="1">
      <c r="B271" s="47"/>
      <c r="C271" s="236" t="s">
        <v>1285</v>
      </c>
      <c r="D271" s="236" t="s">
        <v>186</v>
      </c>
      <c r="E271" s="237" t="s">
        <v>4858</v>
      </c>
      <c r="F271" s="238" t="s">
        <v>4859</v>
      </c>
      <c r="G271" s="239" t="s">
        <v>3870</v>
      </c>
      <c r="H271" s="240">
        <v>2</v>
      </c>
      <c r="I271" s="241"/>
      <c r="J271" s="242">
        <f>ROUND(I271*H271,2)</f>
        <v>0</v>
      </c>
      <c r="K271" s="238" t="s">
        <v>21</v>
      </c>
      <c r="L271" s="73"/>
      <c r="M271" s="243" t="s">
        <v>21</v>
      </c>
      <c r="N271" s="244" t="s">
        <v>47</v>
      </c>
      <c r="O271" s="48"/>
      <c r="P271" s="245">
        <f>O271*H271</f>
        <v>0</v>
      </c>
      <c r="Q271" s="245">
        <v>0</v>
      </c>
      <c r="R271" s="245">
        <f>Q271*H271</f>
        <v>0</v>
      </c>
      <c r="S271" s="245">
        <v>0</v>
      </c>
      <c r="T271" s="246">
        <f>S271*H271</f>
        <v>0</v>
      </c>
      <c r="AR271" s="25" t="s">
        <v>284</v>
      </c>
      <c r="AT271" s="25" t="s">
        <v>186</v>
      </c>
      <c r="AU271" s="25" t="s">
        <v>85</v>
      </c>
      <c r="AY271" s="25" t="s">
        <v>184</v>
      </c>
      <c r="BE271" s="247">
        <f>IF(N271="základní",J271,0)</f>
        <v>0</v>
      </c>
      <c r="BF271" s="247">
        <f>IF(N271="snížená",J271,0)</f>
        <v>0</v>
      </c>
      <c r="BG271" s="247">
        <f>IF(N271="zákl. přenesená",J271,0)</f>
        <v>0</v>
      </c>
      <c r="BH271" s="247">
        <f>IF(N271="sníž. přenesená",J271,0)</f>
        <v>0</v>
      </c>
      <c r="BI271" s="247">
        <f>IF(N271="nulová",J271,0)</f>
        <v>0</v>
      </c>
      <c r="BJ271" s="25" t="s">
        <v>83</v>
      </c>
      <c r="BK271" s="247">
        <f>ROUND(I271*H271,2)</f>
        <v>0</v>
      </c>
      <c r="BL271" s="25" t="s">
        <v>284</v>
      </c>
      <c r="BM271" s="25" t="s">
        <v>4860</v>
      </c>
    </row>
    <row r="272" s="1" customFormat="1" ht="25.5" customHeight="1">
      <c r="B272" s="47"/>
      <c r="C272" s="236" t="s">
        <v>1290</v>
      </c>
      <c r="D272" s="236" t="s">
        <v>186</v>
      </c>
      <c r="E272" s="237" t="s">
        <v>4861</v>
      </c>
      <c r="F272" s="238" t="s">
        <v>4862</v>
      </c>
      <c r="G272" s="239" t="s">
        <v>3870</v>
      </c>
      <c r="H272" s="240">
        <v>2</v>
      </c>
      <c r="I272" s="241"/>
      <c r="J272" s="242">
        <f>ROUND(I272*H272,2)</f>
        <v>0</v>
      </c>
      <c r="K272" s="238" t="s">
        <v>21</v>
      </c>
      <c r="L272" s="73"/>
      <c r="M272" s="243" t="s">
        <v>21</v>
      </c>
      <c r="N272" s="244" t="s">
        <v>47</v>
      </c>
      <c r="O272" s="48"/>
      <c r="P272" s="245">
        <f>O272*H272</f>
        <v>0</v>
      </c>
      <c r="Q272" s="245">
        <v>0</v>
      </c>
      <c r="R272" s="245">
        <f>Q272*H272</f>
        <v>0</v>
      </c>
      <c r="S272" s="245">
        <v>0</v>
      </c>
      <c r="T272" s="246">
        <f>S272*H272</f>
        <v>0</v>
      </c>
      <c r="AR272" s="25" t="s">
        <v>284</v>
      </c>
      <c r="AT272" s="25" t="s">
        <v>186</v>
      </c>
      <c r="AU272" s="25" t="s">
        <v>85</v>
      </c>
      <c r="AY272" s="25" t="s">
        <v>184</v>
      </c>
      <c r="BE272" s="247">
        <f>IF(N272="základní",J272,0)</f>
        <v>0</v>
      </c>
      <c r="BF272" s="247">
        <f>IF(N272="snížená",J272,0)</f>
        <v>0</v>
      </c>
      <c r="BG272" s="247">
        <f>IF(N272="zákl. přenesená",J272,0)</f>
        <v>0</v>
      </c>
      <c r="BH272" s="247">
        <f>IF(N272="sníž. přenesená",J272,0)</f>
        <v>0</v>
      </c>
      <c r="BI272" s="247">
        <f>IF(N272="nulová",J272,0)</f>
        <v>0</v>
      </c>
      <c r="BJ272" s="25" t="s">
        <v>83</v>
      </c>
      <c r="BK272" s="247">
        <f>ROUND(I272*H272,2)</f>
        <v>0</v>
      </c>
      <c r="BL272" s="25" t="s">
        <v>284</v>
      </c>
      <c r="BM272" s="25" t="s">
        <v>4863</v>
      </c>
    </row>
    <row r="273" s="1" customFormat="1" ht="25.5" customHeight="1">
      <c r="B273" s="47"/>
      <c r="C273" s="236" t="s">
        <v>1296</v>
      </c>
      <c r="D273" s="236" t="s">
        <v>186</v>
      </c>
      <c r="E273" s="237" t="s">
        <v>4864</v>
      </c>
      <c r="F273" s="238" t="s">
        <v>4865</v>
      </c>
      <c r="G273" s="239" t="s">
        <v>3870</v>
      </c>
      <c r="H273" s="240">
        <v>3</v>
      </c>
      <c r="I273" s="241"/>
      <c r="J273" s="242">
        <f>ROUND(I273*H273,2)</f>
        <v>0</v>
      </c>
      <c r="K273" s="238" t="s">
        <v>21</v>
      </c>
      <c r="L273" s="73"/>
      <c r="M273" s="243" t="s">
        <v>21</v>
      </c>
      <c r="N273" s="244" t="s">
        <v>47</v>
      </c>
      <c r="O273" s="48"/>
      <c r="P273" s="245">
        <f>O273*H273</f>
        <v>0</v>
      </c>
      <c r="Q273" s="245">
        <v>0</v>
      </c>
      <c r="R273" s="245">
        <f>Q273*H273</f>
        <v>0</v>
      </c>
      <c r="S273" s="245">
        <v>0</v>
      </c>
      <c r="T273" s="246">
        <f>S273*H273</f>
        <v>0</v>
      </c>
      <c r="AR273" s="25" t="s">
        <v>284</v>
      </c>
      <c r="AT273" s="25" t="s">
        <v>186</v>
      </c>
      <c r="AU273" s="25" t="s">
        <v>85</v>
      </c>
      <c r="AY273" s="25" t="s">
        <v>184</v>
      </c>
      <c r="BE273" s="247">
        <f>IF(N273="základní",J273,0)</f>
        <v>0</v>
      </c>
      <c r="BF273" s="247">
        <f>IF(N273="snížená",J273,0)</f>
        <v>0</v>
      </c>
      <c r="BG273" s="247">
        <f>IF(N273="zákl. přenesená",J273,0)</f>
        <v>0</v>
      </c>
      <c r="BH273" s="247">
        <f>IF(N273="sníž. přenesená",J273,0)</f>
        <v>0</v>
      </c>
      <c r="BI273" s="247">
        <f>IF(N273="nulová",J273,0)</f>
        <v>0</v>
      </c>
      <c r="BJ273" s="25" t="s">
        <v>83</v>
      </c>
      <c r="BK273" s="247">
        <f>ROUND(I273*H273,2)</f>
        <v>0</v>
      </c>
      <c r="BL273" s="25" t="s">
        <v>284</v>
      </c>
      <c r="BM273" s="25" t="s">
        <v>4866</v>
      </c>
    </row>
    <row r="274" s="1" customFormat="1" ht="25.5" customHeight="1">
      <c r="B274" s="47"/>
      <c r="C274" s="236" t="s">
        <v>1301</v>
      </c>
      <c r="D274" s="236" t="s">
        <v>186</v>
      </c>
      <c r="E274" s="237" t="s">
        <v>4867</v>
      </c>
      <c r="F274" s="238" t="s">
        <v>4602</v>
      </c>
      <c r="G274" s="239" t="s">
        <v>3870</v>
      </c>
      <c r="H274" s="240">
        <v>2</v>
      </c>
      <c r="I274" s="241"/>
      <c r="J274" s="242">
        <f>ROUND(I274*H274,2)</f>
        <v>0</v>
      </c>
      <c r="K274" s="238" t="s">
        <v>21</v>
      </c>
      <c r="L274" s="73"/>
      <c r="M274" s="243" t="s">
        <v>21</v>
      </c>
      <c r="N274" s="244" t="s">
        <v>47</v>
      </c>
      <c r="O274" s="48"/>
      <c r="P274" s="245">
        <f>O274*H274</f>
        <v>0</v>
      </c>
      <c r="Q274" s="245">
        <v>0</v>
      </c>
      <c r="R274" s="245">
        <f>Q274*H274</f>
        <v>0</v>
      </c>
      <c r="S274" s="245">
        <v>0</v>
      </c>
      <c r="T274" s="246">
        <f>S274*H274</f>
        <v>0</v>
      </c>
      <c r="AR274" s="25" t="s">
        <v>284</v>
      </c>
      <c r="AT274" s="25" t="s">
        <v>186</v>
      </c>
      <c r="AU274" s="25" t="s">
        <v>85</v>
      </c>
      <c r="AY274" s="25" t="s">
        <v>184</v>
      </c>
      <c r="BE274" s="247">
        <f>IF(N274="základní",J274,0)</f>
        <v>0</v>
      </c>
      <c r="BF274" s="247">
        <f>IF(N274="snížená",J274,0)</f>
        <v>0</v>
      </c>
      <c r="BG274" s="247">
        <f>IF(N274="zákl. přenesená",J274,0)</f>
        <v>0</v>
      </c>
      <c r="BH274" s="247">
        <f>IF(N274="sníž. přenesená",J274,0)</f>
        <v>0</v>
      </c>
      <c r="BI274" s="247">
        <f>IF(N274="nulová",J274,0)</f>
        <v>0</v>
      </c>
      <c r="BJ274" s="25" t="s">
        <v>83</v>
      </c>
      <c r="BK274" s="247">
        <f>ROUND(I274*H274,2)</f>
        <v>0</v>
      </c>
      <c r="BL274" s="25" t="s">
        <v>284</v>
      </c>
      <c r="BM274" s="25" t="s">
        <v>4868</v>
      </c>
    </row>
    <row r="275" s="1" customFormat="1" ht="16.5" customHeight="1">
      <c r="B275" s="47"/>
      <c r="C275" s="236" t="s">
        <v>1310</v>
      </c>
      <c r="D275" s="236" t="s">
        <v>186</v>
      </c>
      <c r="E275" s="237" t="s">
        <v>4869</v>
      </c>
      <c r="F275" s="238" t="s">
        <v>4605</v>
      </c>
      <c r="G275" s="239" t="s">
        <v>3870</v>
      </c>
      <c r="H275" s="240">
        <v>8</v>
      </c>
      <c r="I275" s="241"/>
      <c r="J275" s="242">
        <f>ROUND(I275*H275,2)</f>
        <v>0</v>
      </c>
      <c r="K275" s="238" t="s">
        <v>21</v>
      </c>
      <c r="L275" s="73"/>
      <c r="M275" s="243" t="s">
        <v>21</v>
      </c>
      <c r="N275" s="244" t="s">
        <v>47</v>
      </c>
      <c r="O275" s="48"/>
      <c r="P275" s="245">
        <f>O275*H275</f>
        <v>0</v>
      </c>
      <c r="Q275" s="245">
        <v>0</v>
      </c>
      <c r="R275" s="245">
        <f>Q275*H275</f>
        <v>0</v>
      </c>
      <c r="S275" s="245">
        <v>0</v>
      </c>
      <c r="T275" s="246">
        <f>S275*H275</f>
        <v>0</v>
      </c>
      <c r="AR275" s="25" t="s">
        <v>284</v>
      </c>
      <c r="AT275" s="25" t="s">
        <v>186</v>
      </c>
      <c r="AU275" s="25" t="s">
        <v>85</v>
      </c>
      <c r="AY275" s="25" t="s">
        <v>184</v>
      </c>
      <c r="BE275" s="247">
        <f>IF(N275="základní",J275,0)</f>
        <v>0</v>
      </c>
      <c r="BF275" s="247">
        <f>IF(N275="snížená",J275,0)</f>
        <v>0</v>
      </c>
      <c r="BG275" s="247">
        <f>IF(N275="zákl. přenesená",J275,0)</f>
        <v>0</v>
      </c>
      <c r="BH275" s="247">
        <f>IF(N275="sníž. přenesená",J275,0)</f>
        <v>0</v>
      </c>
      <c r="BI275" s="247">
        <f>IF(N275="nulová",J275,0)</f>
        <v>0</v>
      </c>
      <c r="BJ275" s="25" t="s">
        <v>83</v>
      </c>
      <c r="BK275" s="247">
        <f>ROUND(I275*H275,2)</f>
        <v>0</v>
      </c>
      <c r="BL275" s="25" t="s">
        <v>284</v>
      </c>
      <c r="BM275" s="25" t="s">
        <v>4870</v>
      </c>
    </row>
    <row r="276" s="1" customFormat="1" ht="16.5" customHeight="1">
      <c r="B276" s="47"/>
      <c r="C276" s="236" t="s">
        <v>1315</v>
      </c>
      <c r="D276" s="236" t="s">
        <v>186</v>
      </c>
      <c r="E276" s="237" t="s">
        <v>4871</v>
      </c>
      <c r="F276" s="238" t="s">
        <v>4608</v>
      </c>
      <c r="G276" s="239" t="s">
        <v>3870</v>
      </c>
      <c r="H276" s="240">
        <v>1</v>
      </c>
      <c r="I276" s="241"/>
      <c r="J276" s="242">
        <f>ROUND(I276*H276,2)</f>
        <v>0</v>
      </c>
      <c r="K276" s="238" t="s">
        <v>21</v>
      </c>
      <c r="L276" s="73"/>
      <c r="M276" s="243" t="s">
        <v>21</v>
      </c>
      <c r="N276" s="244" t="s">
        <v>47</v>
      </c>
      <c r="O276" s="48"/>
      <c r="P276" s="245">
        <f>O276*H276</f>
        <v>0</v>
      </c>
      <c r="Q276" s="245">
        <v>0</v>
      </c>
      <c r="R276" s="245">
        <f>Q276*H276</f>
        <v>0</v>
      </c>
      <c r="S276" s="245">
        <v>0</v>
      </c>
      <c r="T276" s="246">
        <f>S276*H276</f>
        <v>0</v>
      </c>
      <c r="AR276" s="25" t="s">
        <v>284</v>
      </c>
      <c r="AT276" s="25" t="s">
        <v>186</v>
      </c>
      <c r="AU276" s="25" t="s">
        <v>85</v>
      </c>
      <c r="AY276" s="25" t="s">
        <v>184</v>
      </c>
      <c r="BE276" s="247">
        <f>IF(N276="základní",J276,0)</f>
        <v>0</v>
      </c>
      <c r="BF276" s="247">
        <f>IF(N276="snížená",J276,0)</f>
        <v>0</v>
      </c>
      <c r="BG276" s="247">
        <f>IF(N276="zákl. přenesená",J276,0)</f>
        <v>0</v>
      </c>
      <c r="BH276" s="247">
        <f>IF(N276="sníž. přenesená",J276,0)</f>
        <v>0</v>
      </c>
      <c r="BI276" s="247">
        <f>IF(N276="nulová",J276,0)</f>
        <v>0</v>
      </c>
      <c r="BJ276" s="25" t="s">
        <v>83</v>
      </c>
      <c r="BK276" s="247">
        <f>ROUND(I276*H276,2)</f>
        <v>0</v>
      </c>
      <c r="BL276" s="25" t="s">
        <v>284</v>
      </c>
      <c r="BM276" s="25" t="s">
        <v>4872</v>
      </c>
    </row>
    <row r="277" s="1" customFormat="1" ht="16.5" customHeight="1">
      <c r="B277" s="47"/>
      <c r="C277" s="236" t="s">
        <v>1320</v>
      </c>
      <c r="D277" s="236" t="s">
        <v>186</v>
      </c>
      <c r="E277" s="237" t="s">
        <v>4873</v>
      </c>
      <c r="F277" s="238" t="s">
        <v>4611</v>
      </c>
      <c r="G277" s="239" t="s">
        <v>3870</v>
      </c>
      <c r="H277" s="240">
        <v>1</v>
      </c>
      <c r="I277" s="241"/>
      <c r="J277" s="242">
        <f>ROUND(I277*H277,2)</f>
        <v>0</v>
      </c>
      <c r="K277" s="238" t="s">
        <v>21</v>
      </c>
      <c r="L277" s="73"/>
      <c r="M277" s="243" t="s">
        <v>21</v>
      </c>
      <c r="N277" s="244" t="s">
        <v>47</v>
      </c>
      <c r="O277" s="48"/>
      <c r="P277" s="245">
        <f>O277*H277</f>
        <v>0</v>
      </c>
      <c r="Q277" s="245">
        <v>0</v>
      </c>
      <c r="R277" s="245">
        <f>Q277*H277</f>
        <v>0</v>
      </c>
      <c r="S277" s="245">
        <v>0</v>
      </c>
      <c r="T277" s="246">
        <f>S277*H277</f>
        <v>0</v>
      </c>
      <c r="AR277" s="25" t="s">
        <v>284</v>
      </c>
      <c r="AT277" s="25" t="s">
        <v>186</v>
      </c>
      <c r="AU277" s="25" t="s">
        <v>85</v>
      </c>
      <c r="AY277" s="25" t="s">
        <v>184</v>
      </c>
      <c r="BE277" s="247">
        <f>IF(N277="základní",J277,0)</f>
        <v>0</v>
      </c>
      <c r="BF277" s="247">
        <f>IF(N277="snížená",J277,0)</f>
        <v>0</v>
      </c>
      <c r="BG277" s="247">
        <f>IF(N277="zákl. přenesená",J277,0)</f>
        <v>0</v>
      </c>
      <c r="BH277" s="247">
        <f>IF(N277="sníž. přenesená",J277,0)</f>
        <v>0</v>
      </c>
      <c r="BI277" s="247">
        <f>IF(N277="nulová",J277,0)</f>
        <v>0</v>
      </c>
      <c r="BJ277" s="25" t="s">
        <v>83</v>
      </c>
      <c r="BK277" s="247">
        <f>ROUND(I277*H277,2)</f>
        <v>0</v>
      </c>
      <c r="BL277" s="25" t="s">
        <v>284</v>
      </c>
      <c r="BM277" s="25" t="s">
        <v>4874</v>
      </c>
    </row>
    <row r="278" s="1" customFormat="1" ht="25.5" customHeight="1">
      <c r="B278" s="47"/>
      <c r="C278" s="236" t="s">
        <v>1325</v>
      </c>
      <c r="D278" s="236" t="s">
        <v>186</v>
      </c>
      <c r="E278" s="237" t="s">
        <v>4875</v>
      </c>
      <c r="F278" s="238" t="s">
        <v>4876</v>
      </c>
      <c r="G278" s="239" t="s">
        <v>3870</v>
      </c>
      <c r="H278" s="240">
        <v>14</v>
      </c>
      <c r="I278" s="241"/>
      <c r="J278" s="242">
        <f>ROUND(I278*H278,2)</f>
        <v>0</v>
      </c>
      <c r="K278" s="238" t="s">
        <v>21</v>
      </c>
      <c r="L278" s="73"/>
      <c r="M278" s="243" t="s">
        <v>21</v>
      </c>
      <c r="N278" s="244" t="s">
        <v>47</v>
      </c>
      <c r="O278" s="48"/>
      <c r="P278" s="245">
        <f>O278*H278</f>
        <v>0</v>
      </c>
      <c r="Q278" s="245">
        <v>0</v>
      </c>
      <c r="R278" s="245">
        <f>Q278*H278</f>
        <v>0</v>
      </c>
      <c r="S278" s="245">
        <v>0</v>
      </c>
      <c r="T278" s="246">
        <f>S278*H278</f>
        <v>0</v>
      </c>
      <c r="AR278" s="25" t="s">
        <v>284</v>
      </c>
      <c r="AT278" s="25" t="s">
        <v>186</v>
      </c>
      <c r="AU278" s="25" t="s">
        <v>85</v>
      </c>
      <c r="AY278" s="25" t="s">
        <v>184</v>
      </c>
      <c r="BE278" s="247">
        <f>IF(N278="základní",J278,0)</f>
        <v>0</v>
      </c>
      <c r="BF278" s="247">
        <f>IF(N278="snížená",J278,0)</f>
        <v>0</v>
      </c>
      <c r="BG278" s="247">
        <f>IF(N278="zákl. přenesená",J278,0)</f>
        <v>0</v>
      </c>
      <c r="BH278" s="247">
        <f>IF(N278="sníž. přenesená",J278,0)</f>
        <v>0</v>
      </c>
      <c r="BI278" s="247">
        <f>IF(N278="nulová",J278,0)</f>
        <v>0</v>
      </c>
      <c r="BJ278" s="25" t="s">
        <v>83</v>
      </c>
      <c r="BK278" s="247">
        <f>ROUND(I278*H278,2)</f>
        <v>0</v>
      </c>
      <c r="BL278" s="25" t="s">
        <v>284</v>
      </c>
      <c r="BM278" s="25" t="s">
        <v>4877</v>
      </c>
    </row>
    <row r="279" s="1" customFormat="1" ht="16.5" customHeight="1">
      <c r="B279" s="47"/>
      <c r="C279" s="236" t="s">
        <v>1331</v>
      </c>
      <c r="D279" s="236" t="s">
        <v>186</v>
      </c>
      <c r="E279" s="237" t="s">
        <v>4878</v>
      </c>
      <c r="F279" s="238" t="s">
        <v>4617</v>
      </c>
      <c r="G279" s="239" t="s">
        <v>3870</v>
      </c>
      <c r="H279" s="240">
        <v>1</v>
      </c>
      <c r="I279" s="241"/>
      <c r="J279" s="242">
        <f>ROUND(I279*H279,2)</f>
        <v>0</v>
      </c>
      <c r="K279" s="238" t="s">
        <v>21</v>
      </c>
      <c r="L279" s="73"/>
      <c r="M279" s="243" t="s">
        <v>21</v>
      </c>
      <c r="N279" s="244" t="s">
        <v>47</v>
      </c>
      <c r="O279" s="48"/>
      <c r="P279" s="245">
        <f>O279*H279</f>
        <v>0</v>
      </c>
      <c r="Q279" s="245">
        <v>0</v>
      </c>
      <c r="R279" s="245">
        <f>Q279*H279</f>
        <v>0</v>
      </c>
      <c r="S279" s="245">
        <v>0</v>
      </c>
      <c r="T279" s="246">
        <f>S279*H279</f>
        <v>0</v>
      </c>
      <c r="AR279" s="25" t="s">
        <v>284</v>
      </c>
      <c r="AT279" s="25" t="s">
        <v>186</v>
      </c>
      <c r="AU279" s="25" t="s">
        <v>85</v>
      </c>
      <c r="AY279" s="25" t="s">
        <v>184</v>
      </c>
      <c r="BE279" s="247">
        <f>IF(N279="základní",J279,0)</f>
        <v>0</v>
      </c>
      <c r="BF279" s="247">
        <f>IF(N279="snížená",J279,0)</f>
        <v>0</v>
      </c>
      <c r="BG279" s="247">
        <f>IF(N279="zákl. přenesená",J279,0)</f>
        <v>0</v>
      </c>
      <c r="BH279" s="247">
        <f>IF(N279="sníž. přenesená",J279,0)</f>
        <v>0</v>
      </c>
      <c r="BI279" s="247">
        <f>IF(N279="nulová",J279,0)</f>
        <v>0</v>
      </c>
      <c r="BJ279" s="25" t="s">
        <v>83</v>
      </c>
      <c r="BK279" s="247">
        <f>ROUND(I279*H279,2)</f>
        <v>0</v>
      </c>
      <c r="BL279" s="25" t="s">
        <v>284</v>
      </c>
      <c r="BM279" s="25" t="s">
        <v>4879</v>
      </c>
    </row>
    <row r="280" s="1" customFormat="1" ht="25.5" customHeight="1">
      <c r="B280" s="47"/>
      <c r="C280" s="236" t="s">
        <v>1342</v>
      </c>
      <c r="D280" s="236" t="s">
        <v>186</v>
      </c>
      <c r="E280" s="237" t="s">
        <v>4880</v>
      </c>
      <c r="F280" s="238" t="s">
        <v>4881</v>
      </c>
      <c r="G280" s="239" t="s">
        <v>3870</v>
      </c>
      <c r="H280" s="240">
        <v>10</v>
      </c>
      <c r="I280" s="241"/>
      <c r="J280" s="242">
        <f>ROUND(I280*H280,2)</f>
        <v>0</v>
      </c>
      <c r="K280" s="238" t="s">
        <v>21</v>
      </c>
      <c r="L280" s="73"/>
      <c r="M280" s="243" t="s">
        <v>21</v>
      </c>
      <c r="N280" s="244" t="s">
        <v>47</v>
      </c>
      <c r="O280" s="48"/>
      <c r="P280" s="245">
        <f>O280*H280</f>
        <v>0</v>
      </c>
      <c r="Q280" s="245">
        <v>0</v>
      </c>
      <c r="R280" s="245">
        <f>Q280*H280</f>
        <v>0</v>
      </c>
      <c r="S280" s="245">
        <v>0</v>
      </c>
      <c r="T280" s="246">
        <f>S280*H280</f>
        <v>0</v>
      </c>
      <c r="AR280" s="25" t="s">
        <v>284</v>
      </c>
      <c r="AT280" s="25" t="s">
        <v>186</v>
      </c>
      <c r="AU280" s="25" t="s">
        <v>85</v>
      </c>
      <c r="AY280" s="25" t="s">
        <v>184</v>
      </c>
      <c r="BE280" s="247">
        <f>IF(N280="základní",J280,0)</f>
        <v>0</v>
      </c>
      <c r="BF280" s="247">
        <f>IF(N280="snížená",J280,0)</f>
        <v>0</v>
      </c>
      <c r="BG280" s="247">
        <f>IF(N280="zákl. přenesená",J280,0)</f>
        <v>0</v>
      </c>
      <c r="BH280" s="247">
        <f>IF(N280="sníž. přenesená",J280,0)</f>
        <v>0</v>
      </c>
      <c r="BI280" s="247">
        <f>IF(N280="nulová",J280,0)</f>
        <v>0</v>
      </c>
      <c r="BJ280" s="25" t="s">
        <v>83</v>
      </c>
      <c r="BK280" s="247">
        <f>ROUND(I280*H280,2)</f>
        <v>0</v>
      </c>
      <c r="BL280" s="25" t="s">
        <v>284</v>
      </c>
      <c r="BM280" s="25" t="s">
        <v>4882</v>
      </c>
    </row>
    <row r="281" s="1" customFormat="1" ht="25.5" customHeight="1">
      <c r="B281" s="47"/>
      <c r="C281" s="236" t="s">
        <v>1347</v>
      </c>
      <c r="D281" s="236" t="s">
        <v>186</v>
      </c>
      <c r="E281" s="237" t="s">
        <v>4883</v>
      </c>
      <c r="F281" s="238" t="s">
        <v>4884</v>
      </c>
      <c r="G281" s="239" t="s">
        <v>3870</v>
      </c>
      <c r="H281" s="240">
        <v>2</v>
      </c>
      <c r="I281" s="241"/>
      <c r="J281" s="242">
        <f>ROUND(I281*H281,2)</f>
        <v>0</v>
      </c>
      <c r="K281" s="238" t="s">
        <v>21</v>
      </c>
      <c r="L281" s="73"/>
      <c r="M281" s="243" t="s">
        <v>21</v>
      </c>
      <c r="N281" s="244" t="s">
        <v>47</v>
      </c>
      <c r="O281" s="48"/>
      <c r="P281" s="245">
        <f>O281*H281</f>
        <v>0</v>
      </c>
      <c r="Q281" s="245">
        <v>0</v>
      </c>
      <c r="R281" s="245">
        <f>Q281*H281</f>
        <v>0</v>
      </c>
      <c r="S281" s="245">
        <v>0</v>
      </c>
      <c r="T281" s="246">
        <f>S281*H281</f>
        <v>0</v>
      </c>
      <c r="AR281" s="25" t="s">
        <v>284</v>
      </c>
      <c r="AT281" s="25" t="s">
        <v>186</v>
      </c>
      <c r="AU281" s="25" t="s">
        <v>85</v>
      </c>
      <c r="AY281" s="25" t="s">
        <v>184</v>
      </c>
      <c r="BE281" s="247">
        <f>IF(N281="základní",J281,0)</f>
        <v>0</v>
      </c>
      <c r="BF281" s="247">
        <f>IF(N281="snížená",J281,0)</f>
        <v>0</v>
      </c>
      <c r="BG281" s="247">
        <f>IF(N281="zákl. přenesená",J281,0)</f>
        <v>0</v>
      </c>
      <c r="BH281" s="247">
        <f>IF(N281="sníž. přenesená",J281,0)</f>
        <v>0</v>
      </c>
      <c r="BI281" s="247">
        <f>IF(N281="nulová",J281,0)</f>
        <v>0</v>
      </c>
      <c r="BJ281" s="25" t="s">
        <v>83</v>
      </c>
      <c r="BK281" s="247">
        <f>ROUND(I281*H281,2)</f>
        <v>0</v>
      </c>
      <c r="BL281" s="25" t="s">
        <v>284</v>
      </c>
      <c r="BM281" s="25" t="s">
        <v>4885</v>
      </c>
    </row>
    <row r="282" s="1" customFormat="1" ht="25.5" customHeight="1">
      <c r="B282" s="47"/>
      <c r="C282" s="236" t="s">
        <v>1356</v>
      </c>
      <c r="D282" s="236" t="s">
        <v>186</v>
      </c>
      <c r="E282" s="237" t="s">
        <v>4886</v>
      </c>
      <c r="F282" s="238" t="s">
        <v>4887</v>
      </c>
      <c r="G282" s="239" t="s">
        <v>3870</v>
      </c>
      <c r="H282" s="240">
        <v>14</v>
      </c>
      <c r="I282" s="241"/>
      <c r="J282" s="242">
        <f>ROUND(I282*H282,2)</f>
        <v>0</v>
      </c>
      <c r="K282" s="238" t="s">
        <v>21</v>
      </c>
      <c r="L282" s="73"/>
      <c r="M282" s="243" t="s">
        <v>21</v>
      </c>
      <c r="N282" s="244" t="s">
        <v>47</v>
      </c>
      <c r="O282" s="48"/>
      <c r="P282" s="245">
        <f>O282*H282</f>
        <v>0</v>
      </c>
      <c r="Q282" s="245">
        <v>0</v>
      </c>
      <c r="R282" s="245">
        <f>Q282*H282</f>
        <v>0</v>
      </c>
      <c r="S282" s="245">
        <v>0</v>
      </c>
      <c r="T282" s="246">
        <f>S282*H282</f>
        <v>0</v>
      </c>
      <c r="AR282" s="25" t="s">
        <v>284</v>
      </c>
      <c r="AT282" s="25" t="s">
        <v>186</v>
      </c>
      <c r="AU282" s="25" t="s">
        <v>85</v>
      </c>
      <c r="AY282" s="25" t="s">
        <v>184</v>
      </c>
      <c r="BE282" s="247">
        <f>IF(N282="základní",J282,0)</f>
        <v>0</v>
      </c>
      <c r="BF282" s="247">
        <f>IF(N282="snížená",J282,0)</f>
        <v>0</v>
      </c>
      <c r="BG282" s="247">
        <f>IF(N282="zákl. přenesená",J282,0)</f>
        <v>0</v>
      </c>
      <c r="BH282" s="247">
        <f>IF(N282="sníž. přenesená",J282,0)</f>
        <v>0</v>
      </c>
      <c r="BI282" s="247">
        <f>IF(N282="nulová",J282,0)</f>
        <v>0</v>
      </c>
      <c r="BJ282" s="25" t="s">
        <v>83</v>
      </c>
      <c r="BK282" s="247">
        <f>ROUND(I282*H282,2)</f>
        <v>0</v>
      </c>
      <c r="BL282" s="25" t="s">
        <v>284</v>
      </c>
      <c r="BM282" s="25" t="s">
        <v>4888</v>
      </c>
    </row>
    <row r="283" s="1" customFormat="1" ht="16.5" customHeight="1">
      <c r="B283" s="47"/>
      <c r="C283" s="236" t="s">
        <v>1368</v>
      </c>
      <c r="D283" s="236" t="s">
        <v>186</v>
      </c>
      <c r="E283" s="237" t="s">
        <v>4889</v>
      </c>
      <c r="F283" s="238" t="s">
        <v>4890</v>
      </c>
      <c r="G283" s="239" t="s">
        <v>3870</v>
      </c>
      <c r="H283" s="240">
        <v>9</v>
      </c>
      <c r="I283" s="241"/>
      <c r="J283" s="242">
        <f>ROUND(I283*H283,2)</f>
        <v>0</v>
      </c>
      <c r="K283" s="238" t="s">
        <v>21</v>
      </c>
      <c r="L283" s="73"/>
      <c r="M283" s="243" t="s">
        <v>21</v>
      </c>
      <c r="N283" s="244" t="s">
        <v>47</v>
      </c>
      <c r="O283" s="48"/>
      <c r="P283" s="245">
        <f>O283*H283</f>
        <v>0</v>
      </c>
      <c r="Q283" s="245">
        <v>0</v>
      </c>
      <c r="R283" s="245">
        <f>Q283*H283</f>
        <v>0</v>
      </c>
      <c r="S283" s="245">
        <v>0</v>
      </c>
      <c r="T283" s="246">
        <f>S283*H283</f>
        <v>0</v>
      </c>
      <c r="AR283" s="25" t="s">
        <v>284</v>
      </c>
      <c r="AT283" s="25" t="s">
        <v>186</v>
      </c>
      <c r="AU283" s="25" t="s">
        <v>85</v>
      </c>
      <c r="AY283" s="25" t="s">
        <v>184</v>
      </c>
      <c r="BE283" s="247">
        <f>IF(N283="základní",J283,0)</f>
        <v>0</v>
      </c>
      <c r="BF283" s="247">
        <f>IF(N283="snížená",J283,0)</f>
        <v>0</v>
      </c>
      <c r="BG283" s="247">
        <f>IF(N283="zákl. přenesená",J283,0)</f>
        <v>0</v>
      </c>
      <c r="BH283" s="247">
        <f>IF(N283="sníž. přenesená",J283,0)</f>
        <v>0</v>
      </c>
      <c r="BI283" s="247">
        <f>IF(N283="nulová",J283,0)</f>
        <v>0</v>
      </c>
      <c r="BJ283" s="25" t="s">
        <v>83</v>
      </c>
      <c r="BK283" s="247">
        <f>ROUND(I283*H283,2)</f>
        <v>0</v>
      </c>
      <c r="BL283" s="25" t="s">
        <v>284</v>
      </c>
      <c r="BM283" s="25" t="s">
        <v>4891</v>
      </c>
    </row>
    <row r="284" s="1" customFormat="1" ht="25.5" customHeight="1">
      <c r="B284" s="47"/>
      <c r="C284" s="236" t="s">
        <v>1373</v>
      </c>
      <c r="D284" s="236" t="s">
        <v>186</v>
      </c>
      <c r="E284" s="237" t="s">
        <v>4892</v>
      </c>
      <c r="F284" s="238" t="s">
        <v>4632</v>
      </c>
      <c r="G284" s="239" t="s">
        <v>3870</v>
      </c>
      <c r="H284" s="240">
        <v>4</v>
      </c>
      <c r="I284" s="241"/>
      <c r="J284" s="242">
        <f>ROUND(I284*H284,2)</f>
        <v>0</v>
      </c>
      <c r="K284" s="238" t="s">
        <v>21</v>
      </c>
      <c r="L284" s="73"/>
      <c r="M284" s="243" t="s">
        <v>21</v>
      </c>
      <c r="N284" s="244" t="s">
        <v>47</v>
      </c>
      <c r="O284" s="48"/>
      <c r="P284" s="245">
        <f>O284*H284</f>
        <v>0</v>
      </c>
      <c r="Q284" s="245">
        <v>0</v>
      </c>
      <c r="R284" s="245">
        <f>Q284*H284</f>
        <v>0</v>
      </c>
      <c r="S284" s="245">
        <v>0</v>
      </c>
      <c r="T284" s="246">
        <f>S284*H284</f>
        <v>0</v>
      </c>
      <c r="AR284" s="25" t="s">
        <v>284</v>
      </c>
      <c r="AT284" s="25" t="s">
        <v>186</v>
      </c>
      <c r="AU284" s="25" t="s">
        <v>85</v>
      </c>
      <c r="AY284" s="25" t="s">
        <v>184</v>
      </c>
      <c r="BE284" s="247">
        <f>IF(N284="základní",J284,0)</f>
        <v>0</v>
      </c>
      <c r="BF284" s="247">
        <f>IF(N284="snížená",J284,0)</f>
        <v>0</v>
      </c>
      <c r="BG284" s="247">
        <f>IF(N284="zákl. přenesená",J284,0)</f>
        <v>0</v>
      </c>
      <c r="BH284" s="247">
        <f>IF(N284="sníž. přenesená",J284,0)</f>
        <v>0</v>
      </c>
      <c r="BI284" s="247">
        <f>IF(N284="nulová",J284,0)</f>
        <v>0</v>
      </c>
      <c r="BJ284" s="25" t="s">
        <v>83</v>
      </c>
      <c r="BK284" s="247">
        <f>ROUND(I284*H284,2)</f>
        <v>0</v>
      </c>
      <c r="BL284" s="25" t="s">
        <v>284</v>
      </c>
      <c r="BM284" s="25" t="s">
        <v>4893</v>
      </c>
    </row>
    <row r="285" s="1" customFormat="1" ht="25.5" customHeight="1">
      <c r="B285" s="47"/>
      <c r="C285" s="236" t="s">
        <v>1380</v>
      </c>
      <c r="D285" s="236" t="s">
        <v>186</v>
      </c>
      <c r="E285" s="237" t="s">
        <v>4894</v>
      </c>
      <c r="F285" s="238" t="s">
        <v>4895</v>
      </c>
      <c r="G285" s="239" t="s">
        <v>370</v>
      </c>
      <c r="H285" s="240">
        <v>420</v>
      </c>
      <c r="I285" s="241"/>
      <c r="J285" s="242">
        <f>ROUND(I285*H285,2)</f>
        <v>0</v>
      </c>
      <c r="K285" s="238" t="s">
        <v>190</v>
      </c>
      <c r="L285" s="73"/>
      <c r="M285" s="243" t="s">
        <v>21</v>
      </c>
      <c r="N285" s="244" t="s">
        <v>47</v>
      </c>
      <c r="O285" s="48"/>
      <c r="P285" s="245">
        <f>O285*H285</f>
        <v>0</v>
      </c>
      <c r="Q285" s="245">
        <v>0</v>
      </c>
      <c r="R285" s="245">
        <f>Q285*H285</f>
        <v>0</v>
      </c>
      <c r="S285" s="245">
        <v>0.002</v>
      </c>
      <c r="T285" s="246">
        <f>S285*H285</f>
        <v>0.83999999999999997</v>
      </c>
      <c r="AR285" s="25" t="s">
        <v>284</v>
      </c>
      <c r="AT285" s="25" t="s">
        <v>186</v>
      </c>
      <c r="AU285" s="25" t="s">
        <v>85</v>
      </c>
      <c r="AY285" s="25" t="s">
        <v>184</v>
      </c>
      <c r="BE285" s="247">
        <f>IF(N285="základní",J285,0)</f>
        <v>0</v>
      </c>
      <c r="BF285" s="247">
        <f>IF(N285="snížená",J285,0)</f>
        <v>0</v>
      </c>
      <c r="BG285" s="247">
        <f>IF(N285="zákl. přenesená",J285,0)</f>
        <v>0</v>
      </c>
      <c r="BH285" s="247">
        <f>IF(N285="sníž. přenesená",J285,0)</f>
        <v>0</v>
      </c>
      <c r="BI285" s="247">
        <f>IF(N285="nulová",J285,0)</f>
        <v>0</v>
      </c>
      <c r="BJ285" s="25" t="s">
        <v>83</v>
      </c>
      <c r="BK285" s="247">
        <f>ROUND(I285*H285,2)</f>
        <v>0</v>
      </c>
      <c r="BL285" s="25" t="s">
        <v>284</v>
      </c>
      <c r="BM285" s="25" t="s">
        <v>4896</v>
      </c>
    </row>
    <row r="286" s="1" customFormat="1" ht="25.5" customHeight="1">
      <c r="B286" s="47"/>
      <c r="C286" s="236" t="s">
        <v>1386</v>
      </c>
      <c r="D286" s="236" t="s">
        <v>186</v>
      </c>
      <c r="E286" s="237" t="s">
        <v>4897</v>
      </c>
      <c r="F286" s="238" t="s">
        <v>4898</v>
      </c>
      <c r="G286" s="239" t="s">
        <v>370</v>
      </c>
      <c r="H286" s="240">
        <v>335</v>
      </c>
      <c r="I286" s="241"/>
      <c r="J286" s="242">
        <f>ROUND(I286*H286,2)</f>
        <v>0</v>
      </c>
      <c r="K286" s="238" t="s">
        <v>190</v>
      </c>
      <c r="L286" s="73"/>
      <c r="M286" s="243" t="s">
        <v>21</v>
      </c>
      <c r="N286" s="244" t="s">
        <v>47</v>
      </c>
      <c r="O286" s="48"/>
      <c r="P286" s="245">
        <f>O286*H286</f>
        <v>0</v>
      </c>
      <c r="Q286" s="245">
        <v>0</v>
      </c>
      <c r="R286" s="245">
        <f>Q286*H286</f>
        <v>0</v>
      </c>
      <c r="S286" s="245">
        <v>0.0040000000000000001</v>
      </c>
      <c r="T286" s="246">
        <f>S286*H286</f>
        <v>1.3400000000000001</v>
      </c>
      <c r="AR286" s="25" t="s">
        <v>284</v>
      </c>
      <c r="AT286" s="25" t="s">
        <v>186</v>
      </c>
      <c r="AU286" s="25" t="s">
        <v>85</v>
      </c>
      <c r="AY286" s="25" t="s">
        <v>184</v>
      </c>
      <c r="BE286" s="247">
        <f>IF(N286="základní",J286,0)</f>
        <v>0</v>
      </c>
      <c r="BF286" s="247">
        <f>IF(N286="snížená",J286,0)</f>
        <v>0</v>
      </c>
      <c r="BG286" s="247">
        <f>IF(N286="zákl. přenesená",J286,0)</f>
        <v>0</v>
      </c>
      <c r="BH286" s="247">
        <f>IF(N286="sníž. přenesená",J286,0)</f>
        <v>0</v>
      </c>
      <c r="BI286" s="247">
        <f>IF(N286="nulová",J286,0)</f>
        <v>0</v>
      </c>
      <c r="BJ286" s="25" t="s">
        <v>83</v>
      </c>
      <c r="BK286" s="247">
        <f>ROUND(I286*H286,2)</f>
        <v>0</v>
      </c>
      <c r="BL286" s="25" t="s">
        <v>284</v>
      </c>
      <c r="BM286" s="25" t="s">
        <v>4899</v>
      </c>
    </row>
    <row r="287" s="1" customFormat="1" ht="25.5" customHeight="1">
      <c r="B287" s="47"/>
      <c r="C287" s="236" t="s">
        <v>1390</v>
      </c>
      <c r="D287" s="236" t="s">
        <v>186</v>
      </c>
      <c r="E287" s="237" t="s">
        <v>4900</v>
      </c>
      <c r="F287" s="238" t="s">
        <v>4901</v>
      </c>
      <c r="G287" s="239" t="s">
        <v>370</v>
      </c>
      <c r="H287" s="240">
        <v>34</v>
      </c>
      <c r="I287" s="241"/>
      <c r="J287" s="242">
        <f>ROUND(I287*H287,2)</f>
        <v>0</v>
      </c>
      <c r="K287" s="238" t="s">
        <v>190</v>
      </c>
      <c r="L287" s="73"/>
      <c r="M287" s="243" t="s">
        <v>21</v>
      </c>
      <c r="N287" s="244" t="s">
        <v>47</v>
      </c>
      <c r="O287" s="48"/>
      <c r="P287" s="245">
        <f>O287*H287</f>
        <v>0</v>
      </c>
      <c r="Q287" s="245">
        <v>0</v>
      </c>
      <c r="R287" s="245">
        <f>Q287*H287</f>
        <v>0</v>
      </c>
      <c r="S287" s="245">
        <v>0.0089999999999999993</v>
      </c>
      <c r="T287" s="246">
        <f>S287*H287</f>
        <v>0.30599999999999999</v>
      </c>
      <c r="AR287" s="25" t="s">
        <v>284</v>
      </c>
      <c r="AT287" s="25" t="s">
        <v>186</v>
      </c>
      <c r="AU287" s="25" t="s">
        <v>85</v>
      </c>
      <c r="AY287" s="25" t="s">
        <v>184</v>
      </c>
      <c r="BE287" s="247">
        <f>IF(N287="základní",J287,0)</f>
        <v>0</v>
      </c>
      <c r="BF287" s="247">
        <f>IF(N287="snížená",J287,0)</f>
        <v>0</v>
      </c>
      <c r="BG287" s="247">
        <f>IF(N287="zákl. přenesená",J287,0)</f>
        <v>0</v>
      </c>
      <c r="BH287" s="247">
        <f>IF(N287="sníž. přenesená",J287,0)</f>
        <v>0</v>
      </c>
      <c r="BI287" s="247">
        <f>IF(N287="nulová",J287,0)</f>
        <v>0</v>
      </c>
      <c r="BJ287" s="25" t="s">
        <v>83</v>
      </c>
      <c r="BK287" s="247">
        <f>ROUND(I287*H287,2)</f>
        <v>0</v>
      </c>
      <c r="BL287" s="25" t="s">
        <v>284</v>
      </c>
      <c r="BM287" s="25" t="s">
        <v>4902</v>
      </c>
    </row>
    <row r="288" s="1" customFormat="1" ht="38.25" customHeight="1">
      <c r="B288" s="47"/>
      <c r="C288" s="236" t="s">
        <v>1395</v>
      </c>
      <c r="D288" s="236" t="s">
        <v>186</v>
      </c>
      <c r="E288" s="237" t="s">
        <v>4903</v>
      </c>
      <c r="F288" s="238" t="s">
        <v>4904</v>
      </c>
      <c r="G288" s="239" t="s">
        <v>189</v>
      </c>
      <c r="H288" s="240">
        <v>22</v>
      </c>
      <c r="I288" s="241"/>
      <c r="J288" s="242">
        <f>ROUND(I288*H288,2)</f>
        <v>0</v>
      </c>
      <c r="K288" s="238" t="s">
        <v>190</v>
      </c>
      <c r="L288" s="73"/>
      <c r="M288" s="243" t="s">
        <v>21</v>
      </c>
      <c r="N288" s="244" t="s">
        <v>47</v>
      </c>
      <c r="O288" s="48"/>
      <c r="P288" s="245">
        <f>O288*H288</f>
        <v>0</v>
      </c>
      <c r="Q288" s="245">
        <v>0</v>
      </c>
      <c r="R288" s="245">
        <f>Q288*H288</f>
        <v>0</v>
      </c>
      <c r="S288" s="245">
        <v>0.001</v>
      </c>
      <c r="T288" s="246">
        <f>S288*H288</f>
        <v>0.021999999999999999</v>
      </c>
      <c r="AR288" s="25" t="s">
        <v>284</v>
      </c>
      <c r="AT288" s="25" t="s">
        <v>186</v>
      </c>
      <c r="AU288" s="25" t="s">
        <v>85</v>
      </c>
      <c r="AY288" s="25" t="s">
        <v>184</v>
      </c>
      <c r="BE288" s="247">
        <f>IF(N288="základní",J288,0)</f>
        <v>0</v>
      </c>
      <c r="BF288" s="247">
        <f>IF(N288="snížená",J288,0)</f>
        <v>0</v>
      </c>
      <c r="BG288" s="247">
        <f>IF(N288="zákl. přenesená",J288,0)</f>
        <v>0</v>
      </c>
      <c r="BH288" s="247">
        <f>IF(N288="sníž. přenesená",J288,0)</f>
        <v>0</v>
      </c>
      <c r="BI288" s="247">
        <f>IF(N288="nulová",J288,0)</f>
        <v>0</v>
      </c>
      <c r="BJ288" s="25" t="s">
        <v>83</v>
      </c>
      <c r="BK288" s="247">
        <f>ROUND(I288*H288,2)</f>
        <v>0</v>
      </c>
      <c r="BL288" s="25" t="s">
        <v>284</v>
      </c>
      <c r="BM288" s="25" t="s">
        <v>4905</v>
      </c>
    </row>
    <row r="289" s="1" customFormat="1" ht="38.25" customHeight="1">
      <c r="B289" s="47"/>
      <c r="C289" s="236" t="s">
        <v>1401</v>
      </c>
      <c r="D289" s="236" t="s">
        <v>186</v>
      </c>
      <c r="E289" s="237" t="s">
        <v>4906</v>
      </c>
      <c r="F289" s="238" t="s">
        <v>4907</v>
      </c>
      <c r="G289" s="239" t="s">
        <v>189</v>
      </c>
      <c r="H289" s="240">
        <v>14</v>
      </c>
      <c r="I289" s="241"/>
      <c r="J289" s="242">
        <f>ROUND(I289*H289,2)</f>
        <v>0</v>
      </c>
      <c r="K289" s="238" t="s">
        <v>190</v>
      </c>
      <c r="L289" s="73"/>
      <c r="M289" s="243" t="s">
        <v>21</v>
      </c>
      <c r="N289" s="244" t="s">
        <v>47</v>
      </c>
      <c r="O289" s="48"/>
      <c r="P289" s="245">
        <f>O289*H289</f>
        <v>0</v>
      </c>
      <c r="Q289" s="245">
        <v>0</v>
      </c>
      <c r="R289" s="245">
        <f>Q289*H289</f>
        <v>0</v>
      </c>
      <c r="S289" s="245">
        <v>0.001</v>
      </c>
      <c r="T289" s="246">
        <f>S289*H289</f>
        <v>0.014</v>
      </c>
      <c r="AR289" s="25" t="s">
        <v>284</v>
      </c>
      <c r="AT289" s="25" t="s">
        <v>186</v>
      </c>
      <c r="AU289" s="25" t="s">
        <v>85</v>
      </c>
      <c r="AY289" s="25" t="s">
        <v>184</v>
      </c>
      <c r="BE289" s="247">
        <f>IF(N289="základní",J289,0)</f>
        <v>0</v>
      </c>
      <c r="BF289" s="247">
        <f>IF(N289="snížená",J289,0)</f>
        <v>0</v>
      </c>
      <c r="BG289" s="247">
        <f>IF(N289="zákl. přenesená",J289,0)</f>
        <v>0</v>
      </c>
      <c r="BH289" s="247">
        <f>IF(N289="sníž. přenesená",J289,0)</f>
        <v>0</v>
      </c>
      <c r="BI289" s="247">
        <f>IF(N289="nulová",J289,0)</f>
        <v>0</v>
      </c>
      <c r="BJ289" s="25" t="s">
        <v>83</v>
      </c>
      <c r="BK289" s="247">
        <f>ROUND(I289*H289,2)</f>
        <v>0</v>
      </c>
      <c r="BL289" s="25" t="s">
        <v>284</v>
      </c>
      <c r="BM289" s="25" t="s">
        <v>4908</v>
      </c>
    </row>
    <row r="290" s="1" customFormat="1" ht="16.5" customHeight="1">
      <c r="B290" s="47"/>
      <c r="C290" s="236" t="s">
        <v>1412</v>
      </c>
      <c r="D290" s="236" t="s">
        <v>186</v>
      </c>
      <c r="E290" s="237" t="s">
        <v>4909</v>
      </c>
      <c r="F290" s="238" t="s">
        <v>4910</v>
      </c>
      <c r="G290" s="239" t="s">
        <v>315</v>
      </c>
      <c r="H290" s="240">
        <v>34</v>
      </c>
      <c r="I290" s="241"/>
      <c r="J290" s="242">
        <f>ROUND(I290*H290,2)</f>
        <v>0</v>
      </c>
      <c r="K290" s="238" t="s">
        <v>190</v>
      </c>
      <c r="L290" s="73"/>
      <c r="M290" s="243" t="s">
        <v>21</v>
      </c>
      <c r="N290" s="244" t="s">
        <v>47</v>
      </c>
      <c r="O290" s="48"/>
      <c r="P290" s="245">
        <f>O290*H290</f>
        <v>0</v>
      </c>
      <c r="Q290" s="245">
        <v>0.040000000000000001</v>
      </c>
      <c r="R290" s="245">
        <f>Q290*H290</f>
        <v>1.3600000000000001</v>
      </c>
      <c r="S290" s="245">
        <v>0</v>
      </c>
      <c r="T290" s="246">
        <f>S290*H290</f>
        <v>0</v>
      </c>
      <c r="AR290" s="25" t="s">
        <v>284</v>
      </c>
      <c r="AT290" s="25" t="s">
        <v>186</v>
      </c>
      <c r="AU290" s="25" t="s">
        <v>85</v>
      </c>
      <c r="AY290" s="25" t="s">
        <v>184</v>
      </c>
      <c r="BE290" s="247">
        <f>IF(N290="základní",J290,0)</f>
        <v>0</v>
      </c>
      <c r="BF290" s="247">
        <f>IF(N290="snížená",J290,0)</f>
        <v>0</v>
      </c>
      <c r="BG290" s="247">
        <f>IF(N290="zákl. přenesená",J290,0)</f>
        <v>0</v>
      </c>
      <c r="BH290" s="247">
        <f>IF(N290="sníž. přenesená",J290,0)</f>
        <v>0</v>
      </c>
      <c r="BI290" s="247">
        <f>IF(N290="nulová",J290,0)</f>
        <v>0</v>
      </c>
      <c r="BJ290" s="25" t="s">
        <v>83</v>
      </c>
      <c r="BK290" s="247">
        <f>ROUND(I290*H290,2)</f>
        <v>0</v>
      </c>
      <c r="BL290" s="25" t="s">
        <v>284</v>
      </c>
      <c r="BM290" s="25" t="s">
        <v>4911</v>
      </c>
    </row>
    <row r="291" s="1" customFormat="1">
      <c r="B291" s="47"/>
      <c r="C291" s="75"/>
      <c r="D291" s="248" t="s">
        <v>193</v>
      </c>
      <c r="E291" s="75"/>
      <c r="F291" s="249" t="s">
        <v>4912</v>
      </c>
      <c r="G291" s="75"/>
      <c r="H291" s="75"/>
      <c r="I291" s="204"/>
      <c r="J291" s="75"/>
      <c r="K291" s="75"/>
      <c r="L291" s="73"/>
      <c r="M291" s="250"/>
      <c r="N291" s="48"/>
      <c r="O291" s="48"/>
      <c r="P291" s="48"/>
      <c r="Q291" s="48"/>
      <c r="R291" s="48"/>
      <c r="S291" s="48"/>
      <c r="T291" s="96"/>
      <c r="AT291" s="25" t="s">
        <v>193</v>
      </c>
      <c r="AU291" s="25" t="s">
        <v>85</v>
      </c>
    </row>
    <row r="292" s="1" customFormat="1" ht="25.5" customHeight="1">
      <c r="B292" s="47"/>
      <c r="C292" s="236" t="s">
        <v>1417</v>
      </c>
      <c r="D292" s="236" t="s">
        <v>186</v>
      </c>
      <c r="E292" s="237" t="s">
        <v>4913</v>
      </c>
      <c r="F292" s="238" t="s">
        <v>4914</v>
      </c>
      <c r="G292" s="239" t="s">
        <v>315</v>
      </c>
      <c r="H292" s="240">
        <v>34</v>
      </c>
      <c r="I292" s="241"/>
      <c r="J292" s="242">
        <f>ROUND(I292*H292,2)</f>
        <v>0</v>
      </c>
      <c r="K292" s="238" t="s">
        <v>190</v>
      </c>
      <c r="L292" s="73"/>
      <c r="M292" s="243" t="s">
        <v>21</v>
      </c>
      <c r="N292" s="244" t="s">
        <v>47</v>
      </c>
      <c r="O292" s="48"/>
      <c r="P292" s="245">
        <f>O292*H292</f>
        <v>0</v>
      </c>
      <c r="Q292" s="245">
        <v>0.041529999999999997</v>
      </c>
      <c r="R292" s="245">
        <f>Q292*H292</f>
        <v>1.4120199999999998</v>
      </c>
      <c r="S292" s="245">
        <v>0</v>
      </c>
      <c r="T292" s="246">
        <f>S292*H292</f>
        <v>0</v>
      </c>
      <c r="AR292" s="25" t="s">
        <v>284</v>
      </c>
      <c r="AT292" s="25" t="s">
        <v>186</v>
      </c>
      <c r="AU292" s="25" t="s">
        <v>85</v>
      </c>
      <c r="AY292" s="25" t="s">
        <v>184</v>
      </c>
      <c r="BE292" s="247">
        <f>IF(N292="základní",J292,0)</f>
        <v>0</v>
      </c>
      <c r="BF292" s="247">
        <f>IF(N292="snížená",J292,0)</f>
        <v>0</v>
      </c>
      <c r="BG292" s="247">
        <f>IF(N292="zákl. přenesená",J292,0)</f>
        <v>0</v>
      </c>
      <c r="BH292" s="247">
        <f>IF(N292="sníž. přenesená",J292,0)</f>
        <v>0</v>
      </c>
      <c r="BI292" s="247">
        <f>IF(N292="nulová",J292,0)</f>
        <v>0</v>
      </c>
      <c r="BJ292" s="25" t="s">
        <v>83</v>
      </c>
      <c r="BK292" s="247">
        <f>ROUND(I292*H292,2)</f>
        <v>0</v>
      </c>
      <c r="BL292" s="25" t="s">
        <v>284</v>
      </c>
      <c r="BM292" s="25" t="s">
        <v>4915</v>
      </c>
    </row>
    <row r="293" s="1" customFormat="1" ht="16.5" customHeight="1">
      <c r="B293" s="47"/>
      <c r="C293" s="236" t="s">
        <v>1421</v>
      </c>
      <c r="D293" s="236" t="s">
        <v>186</v>
      </c>
      <c r="E293" s="237" t="s">
        <v>4916</v>
      </c>
      <c r="F293" s="238" t="s">
        <v>4917</v>
      </c>
      <c r="G293" s="239" t="s">
        <v>4918</v>
      </c>
      <c r="H293" s="240">
        <v>28</v>
      </c>
      <c r="I293" s="241"/>
      <c r="J293" s="242">
        <f>ROUND(I293*H293,2)</f>
        <v>0</v>
      </c>
      <c r="K293" s="238" t="s">
        <v>21</v>
      </c>
      <c r="L293" s="73"/>
      <c r="M293" s="243" t="s">
        <v>21</v>
      </c>
      <c r="N293" s="244" t="s">
        <v>47</v>
      </c>
      <c r="O293" s="48"/>
      <c r="P293" s="245">
        <f>O293*H293</f>
        <v>0</v>
      </c>
      <c r="Q293" s="245">
        <v>0</v>
      </c>
      <c r="R293" s="245">
        <f>Q293*H293</f>
        <v>0</v>
      </c>
      <c r="S293" s="245">
        <v>0</v>
      </c>
      <c r="T293" s="246">
        <f>S293*H293</f>
        <v>0</v>
      </c>
      <c r="AR293" s="25" t="s">
        <v>284</v>
      </c>
      <c r="AT293" s="25" t="s">
        <v>186</v>
      </c>
      <c r="AU293" s="25" t="s">
        <v>85</v>
      </c>
      <c r="AY293" s="25" t="s">
        <v>184</v>
      </c>
      <c r="BE293" s="247">
        <f>IF(N293="základní",J293,0)</f>
        <v>0</v>
      </c>
      <c r="BF293" s="247">
        <f>IF(N293="snížená",J293,0)</f>
        <v>0</v>
      </c>
      <c r="BG293" s="247">
        <f>IF(N293="zákl. přenesená",J293,0)</f>
        <v>0</v>
      </c>
      <c r="BH293" s="247">
        <f>IF(N293="sníž. přenesená",J293,0)</f>
        <v>0</v>
      </c>
      <c r="BI293" s="247">
        <f>IF(N293="nulová",J293,0)</f>
        <v>0</v>
      </c>
      <c r="BJ293" s="25" t="s">
        <v>83</v>
      </c>
      <c r="BK293" s="247">
        <f>ROUND(I293*H293,2)</f>
        <v>0</v>
      </c>
      <c r="BL293" s="25" t="s">
        <v>284</v>
      </c>
      <c r="BM293" s="25" t="s">
        <v>4919</v>
      </c>
    </row>
    <row r="294" s="1" customFormat="1" ht="16.5" customHeight="1">
      <c r="B294" s="47"/>
      <c r="C294" s="236" t="s">
        <v>1425</v>
      </c>
      <c r="D294" s="236" t="s">
        <v>186</v>
      </c>
      <c r="E294" s="237" t="s">
        <v>4920</v>
      </c>
      <c r="F294" s="238" t="s">
        <v>4921</v>
      </c>
      <c r="G294" s="239" t="s">
        <v>4922</v>
      </c>
      <c r="H294" s="240">
        <v>4</v>
      </c>
      <c r="I294" s="241"/>
      <c r="J294" s="242">
        <f>ROUND(I294*H294,2)</f>
        <v>0</v>
      </c>
      <c r="K294" s="238" t="s">
        <v>21</v>
      </c>
      <c r="L294" s="73"/>
      <c r="M294" s="243" t="s">
        <v>21</v>
      </c>
      <c r="N294" s="244" t="s">
        <v>47</v>
      </c>
      <c r="O294" s="48"/>
      <c r="P294" s="245">
        <f>O294*H294</f>
        <v>0</v>
      </c>
      <c r="Q294" s="245">
        <v>0</v>
      </c>
      <c r="R294" s="245">
        <f>Q294*H294</f>
        <v>0</v>
      </c>
      <c r="S294" s="245">
        <v>0</v>
      </c>
      <c r="T294" s="246">
        <f>S294*H294</f>
        <v>0</v>
      </c>
      <c r="AR294" s="25" t="s">
        <v>284</v>
      </c>
      <c r="AT294" s="25" t="s">
        <v>186</v>
      </c>
      <c r="AU294" s="25" t="s">
        <v>85</v>
      </c>
      <c r="AY294" s="25" t="s">
        <v>184</v>
      </c>
      <c r="BE294" s="247">
        <f>IF(N294="základní",J294,0)</f>
        <v>0</v>
      </c>
      <c r="BF294" s="247">
        <f>IF(N294="snížená",J294,0)</f>
        <v>0</v>
      </c>
      <c r="BG294" s="247">
        <f>IF(N294="zákl. přenesená",J294,0)</f>
        <v>0</v>
      </c>
      <c r="BH294" s="247">
        <f>IF(N294="sníž. přenesená",J294,0)</f>
        <v>0</v>
      </c>
      <c r="BI294" s="247">
        <f>IF(N294="nulová",J294,0)</f>
        <v>0</v>
      </c>
      <c r="BJ294" s="25" t="s">
        <v>83</v>
      </c>
      <c r="BK294" s="247">
        <f>ROUND(I294*H294,2)</f>
        <v>0</v>
      </c>
      <c r="BL294" s="25" t="s">
        <v>284</v>
      </c>
      <c r="BM294" s="25" t="s">
        <v>4923</v>
      </c>
    </row>
    <row r="295" s="1" customFormat="1" ht="16.5" customHeight="1">
      <c r="B295" s="47"/>
      <c r="C295" s="236" t="s">
        <v>1429</v>
      </c>
      <c r="D295" s="236" t="s">
        <v>186</v>
      </c>
      <c r="E295" s="237" t="s">
        <v>4924</v>
      </c>
      <c r="F295" s="238" t="s">
        <v>4925</v>
      </c>
      <c r="G295" s="239" t="s">
        <v>4918</v>
      </c>
      <c r="H295" s="240">
        <v>12</v>
      </c>
      <c r="I295" s="241"/>
      <c r="J295" s="242">
        <f>ROUND(I295*H295,2)</f>
        <v>0</v>
      </c>
      <c r="K295" s="238" t="s">
        <v>21</v>
      </c>
      <c r="L295" s="73"/>
      <c r="M295" s="243" t="s">
        <v>21</v>
      </c>
      <c r="N295" s="244" t="s">
        <v>47</v>
      </c>
      <c r="O295" s="48"/>
      <c r="P295" s="245">
        <f>O295*H295</f>
        <v>0</v>
      </c>
      <c r="Q295" s="245">
        <v>0</v>
      </c>
      <c r="R295" s="245">
        <f>Q295*H295</f>
        <v>0</v>
      </c>
      <c r="S295" s="245">
        <v>0</v>
      </c>
      <c r="T295" s="246">
        <f>S295*H295</f>
        <v>0</v>
      </c>
      <c r="AR295" s="25" t="s">
        <v>284</v>
      </c>
      <c r="AT295" s="25" t="s">
        <v>186</v>
      </c>
      <c r="AU295" s="25" t="s">
        <v>85</v>
      </c>
      <c r="AY295" s="25" t="s">
        <v>184</v>
      </c>
      <c r="BE295" s="247">
        <f>IF(N295="základní",J295,0)</f>
        <v>0</v>
      </c>
      <c r="BF295" s="247">
        <f>IF(N295="snížená",J295,0)</f>
        <v>0</v>
      </c>
      <c r="BG295" s="247">
        <f>IF(N295="zákl. přenesená",J295,0)</f>
        <v>0</v>
      </c>
      <c r="BH295" s="247">
        <f>IF(N295="sníž. přenesená",J295,0)</f>
        <v>0</v>
      </c>
      <c r="BI295" s="247">
        <f>IF(N295="nulová",J295,0)</f>
        <v>0</v>
      </c>
      <c r="BJ295" s="25" t="s">
        <v>83</v>
      </c>
      <c r="BK295" s="247">
        <f>ROUND(I295*H295,2)</f>
        <v>0</v>
      </c>
      <c r="BL295" s="25" t="s">
        <v>284</v>
      </c>
      <c r="BM295" s="25" t="s">
        <v>4926</v>
      </c>
    </row>
    <row r="296" s="1" customFormat="1" ht="38.25" customHeight="1">
      <c r="B296" s="47"/>
      <c r="C296" s="236" t="s">
        <v>1440</v>
      </c>
      <c r="D296" s="236" t="s">
        <v>186</v>
      </c>
      <c r="E296" s="237" t="s">
        <v>4927</v>
      </c>
      <c r="F296" s="238" t="s">
        <v>4928</v>
      </c>
      <c r="G296" s="239" t="s">
        <v>189</v>
      </c>
      <c r="H296" s="240">
        <v>1</v>
      </c>
      <c r="I296" s="241"/>
      <c r="J296" s="242">
        <f>ROUND(I296*H296,2)</f>
        <v>0</v>
      </c>
      <c r="K296" s="238" t="s">
        <v>190</v>
      </c>
      <c r="L296" s="73"/>
      <c r="M296" s="243" t="s">
        <v>21</v>
      </c>
      <c r="N296" s="244" t="s">
        <v>47</v>
      </c>
      <c r="O296" s="48"/>
      <c r="P296" s="245">
        <f>O296*H296</f>
        <v>0</v>
      </c>
      <c r="Q296" s="245">
        <v>0</v>
      </c>
      <c r="R296" s="245">
        <f>Q296*H296</f>
        <v>0</v>
      </c>
      <c r="S296" s="245">
        <v>0</v>
      </c>
      <c r="T296" s="246">
        <f>S296*H296</f>
        <v>0</v>
      </c>
      <c r="AR296" s="25" t="s">
        <v>284</v>
      </c>
      <c r="AT296" s="25" t="s">
        <v>186</v>
      </c>
      <c r="AU296" s="25" t="s">
        <v>85</v>
      </c>
      <c r="AY296" s="25" t="s">
        <v>184</v>
      </c>
      <c r="BE296" s="247">
        <f>IF(N296="základní",J296,0)</f>
        <v>0</v>
      </c>
      <c r="BF296" s="247">
        <f>IF(N296="snížená",J296,0)</f>
        <v>0</v>
      </c>
      <c r="BG296" s="247">
        <f>IF(N296="zákl. přenesená",J296,0)</f>
        <v>0</v>
      </c>
      <c r="BH296" s="247">
        <f>IF(N296="sníž. přenesená",J296,0)</f>
        <v>0</v>
      </c>
      <c r="BI296" s="247">
        <f>IF(N296="nulová",J296,0)</f>
        <v>0</v>
      </c>
      <c r="BJ296" s="25" t="s">
        <v>83</v>
      </c>
      <c r="BK296" s="247">
        <f>ROUND(I296*H296,2)</f>
        <v>0</v>
      </c>
      <c r="BL296" s="25" t="s">
        <v>284</v>
      </c>
      <c r="BM296" s="25" t="s">
        <v>4929</v>
      </c>
    </row>
    <row r="297" s="1" customFormat="1">
      <c r="B297" s="47"/>
      <c r="C297" s="75"/>
      <c r="D297" s="248" t="s">
        <v>193</v>
      </c>
      <c r="E297" s="75"/>
      <c r="F297" s="249" t="s">
        <v>4930</v>
      </c>
      <c r="G297" s="75"/>
      <c r="H297" s="75"/>
      <c r="I297" s="204"/>
      <c r="J297" s="75"/>
      <c r="K297" s="75"/>
      <c r="L297" s="73"/>
      <c r="M297" s="250"/>
      <c r="N297" s="48"/>
      <c r="O297" s="48"/>
      <c r="P297" s="48"/>
      <c r="Q297" s="48"/>
      <c r="R297" s="48"/>
      <c r="S297" s="48"/>
      <c r="T297" s="96"/>
      <c r="AT297" s="25" t="s">
        <v>193</v>
      </c>
      <c r="AU297" s="25" t="s">
        <v>85</v>
      </c>
    </row>
    <row r="298" s="1" customFormat="1" ht="25.5" customHeight="1">
      <c r="B298" s="47"/>
      <c r="C298" s="236" t="s">
        <v>1445</v>
      </c>
      <c r="D298" s="236" t="s">
        <v>186</v>
      </c>
      <c r="E298" s="237" t="s">
        <v>4931</v>
      </c>
      <c r="F298" s="238" t="s">
        <v>4932</v>
      </c>
      <c r="G298" s="239" t="s">
        <v>189</v>
      </c>
      <c r="H298" s="240">
        <v>1</v>
      </c>
      <c r="I298" s="241"/>
      <c r="J298" s="242">
        <f>ROUND(I298*H298,2)</f>
        <v>0</v>
      </c>
      <c r="K298" s="238" t="s">
        <v>190</v>
      </c>
      <c r="L298" s="73"/>
      <c r="M298" s="243" t="s">
        <v>21</v>
      </c>
      <c r="N298" s="244" t="s">
        <v>47</v>
      </c>
      <c r="O298" s="48"/>
      <c r="P298" s="245">
        <f>O298*H298</f>
        <v>0</v>
      </c>
      <c r="Q298" s="245">
        <v>0</v>
      </c>
      <c r="R298" s="245">
        <f>Q298*H298</f>
        <v>0</v>
      </c>
      <c r="S298" s="245">
        <v>0</v>
      </c>
      <c r="T298" s="246">
        <f>S298*H298</f>
        <v>0</v>
      </c>
      <c r="AR298" s="25" t="s">
        <v>284</v>
      </c>
      <c r="AT298" s="25" t="s">
        <v>186</v>
      </c>
      <c r="AU298" s="25" t="s">
        <v>85</v>
      </c>
      <c r="AY298" s="25" t="s">
        <v>184</v>
      </c>
      <c r="BE298" s="247">
        <f>IF(N298="základní",J298,0)</f>
        <v>0</v>
      </c>
      <c r="BF298" s="247">
        <f>IF(N298="snížená",J298,0)</f>
        <v>0</v>
      </c>
      <c r="BG298" s="247">
        <f>IF(N298="zákl. přenesená",J298,0)</f>
        <v>0</v>
      </c>
      <c r="BH298" s="247">
        <f>IF(N298="sníž. přenesená",J298,0)</f>
        <v>0</v>
      </c>
      <c r="BI298" s="247">
        <f>IF(N298="nulová",J298,0)</f>
        <v>0</v>
      </c>
      <c r="BJ298" s="25" t="s">
        <v>83</v>
      </c>
      <c r="BK298" s="247">
        <f>ROUND(I298*H298,2)</f>
        <v>0</v>
      </c>
      <c r="BL298" s="25" t="s">
        <v>284</v>
      </c>
      <c r="BM298" s="25" t="s">
        <v>4933</v>
      </c>
    </row>
    <row r="299" s="11" customFormat="1" ht="29.88" customHeight="1">
      <c r="B299" s="220"/>
      <c r="C299" s="221"/>
      <c r="D299" s="222" t="s">
        <v>75</v>
      </c>
      <c r="E299" s="234" t="s">
        <v>4934</v>
      </c>
      <c r="F299" s="234" t="s">
        <v>4935</v>
      </c>
      <c r="G299" s="221"/>
      <c r="H299" s="221"/>
      <c r="I299" s="224"/>
      <c r="J299" s="235">
        <f>BK299</f>
        <v>0</v>
      </c>
      <c r="K299" s="221"/>
      <c r="L299" s="226"/>
      <c r="M299" s="227"/>
      <c r="N299" s="228"/>
      <c r="O299" s="228"/>
      <c r="P299" s="229">
        <f>P300+P312+P342+P358+P360</f>
        <v>0</v>
      </c>
      <c r="Q299" s="228"/>
      <c r="R299" s="229">
        <f>R300+R312+R342+R358+R360</f>
        <v>0</v>
      </c>
      <c r="S299" s="228"/>
      <c r="T299" s="230">
        <f>T300+T312+T342+T358+T360</f>
        <v>0</v>
      </c>
      <c r="AR299" s="231" t="s">
        <v>85</v>
      </c>
      <c r="AT299" s="232" t="s">
        <v>75</v>
      </c>
      <c r="AU299" s="232" t="s">
        <v>83</v>
      </c>
      <c r="AY299" s="231" t="s">
        <v>184</v>
      </c>
      <c r="BK299" s="233">
        <f>BK300+BK312+BK342+BK358+BK360</f>
        <v>0</v>
      </c>
    </row>
    <row r="300" s="11" customFormat="1" ht="14.88" customHeight="1">
      <c r="B300" s="220"/>
      <c r="C300" s="221"/>
      <c r="D300" s="222" t="s">
        <v>75</v>
      </c>
      <c r="E300" s="234" t="s">
        <v>4936</v>
      </c>
      <c r="F300" s="234" t="s">
        <v>4937</v>
      </c>
      <c r="G300" s="221"/>
      <c r="H300" s="221"/>
      <c r="I300" s="224"/>
      <c r="J300" s="235">
        <f>BK300</f>
        <v>0</v>
      </c>
      <c r="K300" s="221"/>
      <c r="L300" s="226"/>
      <c r="M300" s="227"/>
      <c r="N300" s="228"/>
      <c r="O300" s="228"/>
      <c r="P300" s="229">
        <f>SUM(P301:P311)</f>
        <v>0</v>
      </c>
      <c r="Q300" s="228"/>
      <c r="R300" s="229">
        <f>SUM(R301:R311)</f>
        <v>0</v>
      </c>
      <c r="S300" s="228"/>
      <c r="T300" s="230">
        <f>SUM(T301:T311)</f>
        <v>0</v>
      </c>
      <c r="AR300" s="231" t="s">
        <v>85</v>
      </c>
      <c r="AT300" s="232" t="s">
        <v>75</v>
      </c>
      <c r="AU300" s="232" t="s">
        <v>85</v>
      </c>
      <c r="AY300" s="231" t="s">
        <v>184</v>
      </c>
      <c r="BK300" s="233">
        <f>SUM(BK301:BK311)</f>
        <v>0</v>
      </c>
    </row>
    <row r="301" s="1" customFormat="1" ht="16.5" customHeight="1">
      <c r="B301" s="47"/>
      <c r="C301" s="283" t="s">
        <v>1450</v>
      </c>
      <c r="D301" s="283" t="s">
        <v>303</v>
      </c>
      <c r="E301" s="284" t="s">
        <v>4938</v>
      </c>
      <c r="F301" s="285" t="s">
        <v>4939</v>
      </c>
      <c r="G301" s="286" t="s">
        <v>3870</v>
      </c>
      <c r="H301" s="287">
        <v>1</v>
      </c>
      <c r="I301" s="288"/>
      <c r="J301" s="289">
        <f>ROUND(I301*H301,2)</f>
        <v>0</v>
      </c>
      <c r="K301" s="285" t="s">
        <v>21</v>
      </c>
      <c r="L301" s="290"/>
      <c r="M301" s="291" t="s">
        <v>21</v>
      </c>
      <c r="N301" s="292" t="s">
        <v>47</v>
      </c>
      <c r="O301" s="48"/>
      <c r="P301" s="245">
        <f>O301*H301</f>
        <v>0</v>
      </c>
      <c r="Q301" s="245">
        <v>0</v>
      </c>
      <c r="R301" s="245">
        <f>Q301*H301</f>
        <v>0</v>
      </c>
      <c r="S301" s="245">
        <v>0</v>
      </c>
      <c r="T301" s="246">
        <f>S301*H301</f>
        <v>0</v>
      </c>
      <c r="AR301" s="25" t="s">
        <v>386</v>
      </c>
      <c r="AT301" s="25" t="s">
        <v>303</v>
      </c>
      <c r="AU301" s="25" t="s">
        <v>201</v>
      </c>
      <c r="AY301" s="25" t="s">
        <v>184</v>
      </c>
      <c r="BE301" s="247">
        <f>IF(N301="základní",J301,0)</f>
        <v>0</v>
      </c>
      <c r="BF301" s="247">
        <f>IF(N301="snížená",J301,0)</f>
        <v>0</v>
      </c>
      <c r="BG301" s="247">
        <f>IF(N301="zákl. přenesená",J301,0)</f>
        <v>0</v>
      </c>
      <c r="BH301" s="247">
        <f>IF(N301="sníž. přenesená",J301,0)</f>
        <v>0</v>
      </c>
      <c r="BI301" s="247">
        <f>IF(N301="nulová",J301,0)</f>
        <v>0</v>
      </c>
      <c r="BJ301" s="25" t="s">
        <v>83</v>
      </c>
      <c r="BK301" s="247">
        <f>ROUND(I301*H301,2)</f>
        <v>0</v>
      </c>
      <c r="BL301" s="25" t="s">
        <v>284</v>
      </c>
      <c r="BM301" s="25" t="s">
        <v>4940</v>
      </c>
    </row>
    <row r="302" s="1" customFormat="1" ht="16.5" customHeight="1">
      <c r="B302" s="47"/>
      <c r="C302" s="283" t="s">
        <v>1458</v>
      </c>
      <c r="D302" s="283" t="s">
        <v>303</v>
      </c>
      <c r="E302" s="284" t="s">
        <v>4941</v>
      </c>
      <c r="F302" s="285" t="s">
        <v>4942</v>
      </c>
      <c r="G302" s="286" t="s">
        <v>3870</v>
      </c>
      <c r="H302" s="287">
        <v>1</v>
      </c>
      <c r="I302" s="288"/>
      <c r="J302" s="289">
        <f>ROUND(I302*H302,2)</f>
        <v>0</v>
      </c>
      <c r="K302" s="285" t="s">
        <v>21</v>
      </c>
      <c r="L302" s="290"/>
      <c r="M302" s="291" t="s">
        <v>21</v>
      </c>
      <c r="N302" s="292" t="s">
        <v>47</v>
      </c>
      <c r="O302" s="48"/>
      <c r="P302" s="245">
        <f>O302*H302</f>
        <v>0</v>
      </c>
      <c r="Q302" s="245">
        <v>0</v>
      </c>
      <c r="R302" s="245">
        <f>Q302*H302</f>
        <v>0</v>
      </c>
      <c r="S302" s="245">
        <v>0</v>
      </c>
      <c r="T302" s="246">
        <f>S302*H302</f>
        <v>0</v>
      </c>
      <c r="AR302" s="25" t="s">
        <v>386</v>
      </c>
      <c r="AT302" s="25" t="s">
        <v>303</v>
      </c>
      <c r="AU302" s="25" t="s">
        <v>201</v>
      </c>
      <c r="AY302" s="25" t="s">
        <v>184</v>
      </c>
      <c r="BE302" s="247">
        <f>IF(N302="základní",J302,0)</f>
        <v>0</v>
      </c>
      <c r="BF302" s="247">
        <f>IF(N302="snížená",J302,0)</f>
        <v>0</v>
      </c>
      <c r="BG302" s="247">
        <f>IF(N302="zákl. přenesená",J302,0)</f>
        <v>0</v>
      </c>
      <c r="BH302" s="247">
        <f>IF(N302="sníž. přenesená",J302,0)</f>
        <v>0</v>
      </c>
      <c r="BI302" s="247">
        <f>IF(N302="nulová",J302,0)</f>
        <v>0</v>
      </c>
      <c r="BJ302" s="25" t="s">
        <v>83</v>
      </c>
      <c r="BK302" s="247">
        <f>ROUND(I302*H302,2)</f>
        <v>0</v>
      </c>
      <c r="BL302" s="25" t="s">
        <v>284</v>
      </c>
      <c r="BM302" s="25" t="s">
        <v>4943</v>
      </c>
    </row>
    <row r="303" s="1" customFormat="1" ht="16.5" customHeight="1">
      <c r="B303" s="47"/>
      <c r="C303" s="283" t="s">
        <v>1465</v>
      </c>
      <c r="D303" s="283" t="s">
        <v>303</v>
      </c>
      <c r="E303" s="284" t="s">
        <v>4944</v>
      </c>
      <c r="F303" s="285" t="s">
        <v>4945</v>
      </c>
      <c r="G303" s="286" t="s">
        <v>3870</v>
      </c>
      <c r="H303" s="287">
        <v>1</v>
      </c>
      <c r="I303" s="288"/>
      <c r="J303" s="289">
        <f>ROUND(I303*H303,2)</f>
        <v>0</v>
      </c>
      <c r="K303" s="285" t="s">
        <v>21</v>
      </c>
      <c r="L303" s="290"/>
      <c r="M303" s="291" t="s">
        <v>21</v>
      </c>
      <c r="N303" s="292" t="s">
        <v>47</v>
      </c>
      <c r="O303" s="48"/>
      <c r="P303" s="245">
        <f>O303*H303</f>
        <v>0</v>
      </c>
      <c r="Q303" s="245">
        <v>0</v>
      </c>
      <c r="R303" s="245">
        <f>Q303*H303</f>
        <v>0</v>
      </c>
      <c r="S303" s="245">
        <v>0</v>
      </c>
      <c r="T303" s="246">
        <f>S303*H303</f>
        <v>0</v>
      </c>
      <c r="AR303" s="25" t="s">
        <v>386</v>
      </c>
      <c r="AT303" s="25" t="s">
        <v>303</v>
      </c>
      <c r="AU303" s="25" t="s">
        <v>201</v>
      </c>
      <c r="AY303" s="25" t="s">
        <v>184</v>
      </c>
      <c r="BE303" s="247">
        <f>IF(N303="základní",J303,0)</f>
        <v>0</v>
      </c>
      <c r="BF303" s="247">
        <f>IF(N303="snížená",J303,0)</f>
        <v>0</v>
      </c>
      <c r="BG303" s="247">
        <f>IF(N303="zákl. přenesená",J303,0)</f>
        <v>0</v>
      </c>
      <c r="BH303" s="247">
        <f>IF(N303="sníž. přenesená",J303,0)</f>
        <v>0</v>
      </c>
      <c r="BI303" s="247">
        <f>IF(N303="nulová",J303,0)</f>
        <v>0</v>
      </c>
      <c r="BJ303" s="25" t="s">
        <v>83</v>
      </c>
      <c r="BK303" s="247">
        <f>ROUND(I303*H303,2)</f>
        <v>0</v>
      </c>
      <c r="BL303" s="25" t="s">
        <v>284</v>
      </c>
      <c r="BM303" s="25" t="s">
        <v>4946</v>
      </c>
    </row>
    <row r="304" s="1" customFormat="1" ht="16.5" customHeight="1">
      <c r="B304" s="47"/>
      <c r="C304" s="283" t="s">
        <v>1473</v>
      </c>
      <c r="D304" s="283" t="s">
        <v>303</v>
      </c>
      <c r="E304" s="284" t="s">
        <v>4947</v>
      </c>
      <c r="F304" s="285" t="s">
        <v>4948</v>
      </c>
      <c r="G304" s="286" t="s">
        <v>3870</v>
      </c>
      <c r="H304" s="287">
        <v>1</v>
      </c>
      <c r="I304" s="288"/>
      <c r="J304" s="289">
        <f>ROUND(I304*H304,2)</f>
        <v>0</v>
      </c>
      <c r="K304" s="285" t="s">
        <v>21</v>
      </c>
      <c r="L304" s="290"/>
      <c r="M304" s="291" t="s">
        <v>21</v>
      </c>
      <c r="N304" s="292" t="s">
        <v>47</v>
      </c>
      <c r="O304" s="48"/>
      <c r="P304" s="245">
        <f>O304*H304</f>
        <v>0</v>
      </c>
      <c r="Q304" s="245">
        <v>0</v>
      </c>
      <c r="R304" s="245">
        <f>Q304*H304</f>
        <v>0</v>
      </c>
      <c r="S304" s="245">
        <v>0</v>
      </c>
      <c r="T304" s="246">
        <f>S304*H304</f>
        <v>0</v>
      </c>
      <c r="AR304" s="25" t="s">
        <v>386</v>
      </c>
      <c r="AT304" s="25" t="s">
        <v>303</v>
      </c>
      <c r="AU304" s="25" t="s">
        <v>201</v>
      </c>
      <c r="AY304" s="25" t="s">
        <v>184</v>
      </c>
      <c r="BE304" s="247">
        <f>IF(N304="základní",J304,0)</f>
        <v>0</v>
      </c>
      <c r="BF304" s="247">
        <f>IF(N304="snížená",J304,0)</f>
        <v>0</v>
      </c>
      <c r="BG304" s="247">
        <f>IF(N304="zákl. přenesená",J304,0)</f>
        <v>0</v>
      </c>
      <c r="BH304" s="247">
        <f>IF(N304="sníž. přenesená",J304,0)</f>
        <v>0</v>
      </c>
      <c r="BI304" s="247">
        <f>IF(N304="nulová",J304,0)</f>
        <v>0</v>
      </c>
      <c r="BJ304" s="25" t="s">
        <v>83</v>
      </c>
      <c r="BK304" s="247">
        <f>ROUND(I304*H304,2)</f>
        <v>0</v>
      </c>
      <c r="BL304" s="25" t="s">
        <v>284</v>
      </c>
      <c r="BM304" s="25" t="s">
        <v>4949</v>
      </c>
    </row>
    <row r="305" s="1" customFormat="1" ht="16.5" customHeight="1">
      <c r="B305" s="47"/>
      <c r="C305" s="283" t="s">
        <v>1479</v>
      </c>
      <c r="D305" s="283" t="s">
        <v>303</v>
      </c>
      <c r="E305" s="284" t="s">
        <v>4950</v>
      </c>
      <c r="F305" s="285" t="s">
        <v>4951</v>
      </c>
      <c r="G305" s="286" t="s">
        <v>3870</v>
      </c>
      <c r="H305" s="287">
        <v>1</v>
      </c>
      <c r="I305" s="288"/>
      <c r="J305" s="289">
        <f>ROUND(I305*H305,2)</f>
        <v>0</v>
      </c>
      <c r="K305" s="285" t="s">
        <v>21</v>
      </c>
      <c r="L305" s="290"/>
      <c r="M305" s="291" t="s">
        <v>21</v>
      </c>
      <c r="N305" s="292" t="s">
        <v>47</v>
      </c>
      <c r="O305" s="48"/>
      <c r="P305" s="245">
        <f>O305*H305</f>
        <v>0</v>
      </c>
      <c r="Q305" s="245">
        <v>0</v>
      </c>
      <c r="R305" s="245">
        <f>Q305*H305</f>
        <v>0</v>
      </c>
      <c r="S305" s="245">
        <v>0</v>
      </c>
      <c r="T305" s="246">
        <f>S305*H305</f>
        <v>0</v>
      </c>
      <c r="AR305" s="25" t="s">
        <v>386</v>
      </c>
      <c r="AT305" s="25" t="s">
        <v>303</v>
      </c>
      <c r="AU305" s="25" t="s">
        <v>201</v>
      </c>
      <c r="AY305" s="25" t="s">
        <v>184</v>
      </c>
      <c r="BE305" s="247">
        <f>IF(N305="základní",J305,0)</f>
        <v>0</v>
      </c>
      <c r="BF305" s="247">
        <f>IF(N305="snížená",J305,0)</f>
        <v>0</v>
      </c>
      <c r="BG305" s="247">
        <f>IF(N305="zákl. přenesená",J305,0)</f>
        <v>0</v>
      </c>
      <c r="BH305" s="247">
        <f>IF(N305="sníž. přenesená",J305,0)</f>
        <v>0</v>
      </c>
      <c r="BI305" s="247">
        <f>IF(N305="nulová",J305,0)</f>
        <v>0</v>
      </c>
      <c r="BJ305" s="25" t="s">
        <v>83</v>
      </c>
      <c r="BK305" s="247">
        <f>ROUND(I305*H305,2)</f>
        <v>0</v>
      </c>
      <c r="BL305" s="25" t="s">
        <v>284</v>
      </c>
      <c r="BM305" s="25" t="s">
        <v>4952</v>
      </c>
    </row>
    <row r="306" s="1" customFormat="1" ht="16.5" customHeight="1">
      <c r="B306" s="47"/>
      <c r="C306" s="283" t="s">
        <v>1487</v>
      </c>
      <c r="D306" s="283" t="s">
        <v>303</v>
      </c>
      <c r="E306" s="284" t="s">
        <v>4953</v>
      </c>
      <c r="F306" s="285" t="s">
        <v>4954</v>
      </c>
      <c r="G306" s="286" t="s">
        <v>3870</v>
      </c>
      <c r="H306" s="287">
        <v>1</v>
      </c>
      <c r="I306" s="288"/>
      <c r="J306" s="289">
        <f>ROUND(I306*H306,2)</f>
        <v>0</v>
      </c>
      <c r="K306" s="285" t="s">
        <v>21</v>
      </c>
      <c r="L306" s="290"/>
      <c r="M306" s="291" t="s">
        <v>21</v>
      </c>
      <c r="N306" s="292" t="s">
        <v>47</v>
      </c>
      <c r="O306" s="48"/>
      <c r="P306" s="245">
        <f>O306*H306</f>
        <v>0</v>
      </c>
      <c r="Q306" s="245">
        <v>0</v>
      </c>
      <c r="R306" s="245">
        <f>Q306*H306</f>
        <v>0</v>
      </c>
      <c r="S306" s="245">
        <v>0</v>
      </c>
      <c r="T306" s="246">
        <f>S306*H306</f>
        <v>0</v>
      </c>
      <c r="AR306" s="25" t="s">
        <v>386</v>
      </c>
      <c r="AT306" s="25" t="s">
        <v>303</v>
      </c>
      <c r="AU306" s="25" t="s">
        <v>201</v>
      </c>
      <c r="AY306" s="25" t="s">
        <v>184</v>
      </c>
      <c r="BE306" s="247">
        <f>IF(N306="základní",J306,0)</f>
        <v>0</v>
      </c>
      <c r="BF306" s="247">
        <f>IF(N306="snížená",J306,0)</f>
        <v>0</v>
      </c>
      <c r="BG306" s="247">
        <f>IF(N306="zákl. přenesená",J306,0)</f>
        <v>0</v>
      </c>
      <c r="BH306" s="247">
        <f>IF(N306="sníž. přenesená",J306,0)</f>
        <v>0</v>
      </c>
      <c r="BI306" s="247">
        <f>IF(N306="nulová",J306,0)</f>
        <v>0</v>
      </c>
      <c r="BJ306" s="25" t="s">
        <v>83</v>
      </c>
      <c r="BK306" s="247">
        <f>ROUND(I306*H306,2)</f>
        <v>0</v>
      </c>
      <c r="BL306" s="25" t="s">
        <v>284</v>
      </c>
      <c r="BM306" s="25" t="s">
        <v>4955</v>
      </c>
    </row>
    <row r="307" s="1" customFormat="1" ht="16.5" customHeight="1">
      <c r="B307" s="47"/>
      <c r="C307" s="283" t="s">
        <v>1492</v>
      </c>
      <c r="D307" s="283" t="s">
        <v>303</v>
      </c>
      <c r="E307" s="284" t="s">
        <v>4956</v>
      </c>
      <c r="F307" s="285" t="s">
        <v>4957</v>
      </c>
      <c r="G307" s="286" t="s">
        <v>3870</v>
      </c>
      <c r="H307" s="287">
        <v>1</v>
      </c>
      <c r="I307" s="288"/>
      <c r="J307" s="289">
        <f>ROUND(I307*H307,2)</f>
        <v>0</v>
      </c>
      <c r="K307" s="285" t="s">
        <v>21</v>
      </c>
      <c r="L307" s="290"/>
      <c r="M307" s="291" t="s">
        <v>21</v>
      </c>
      <c r="N307" s="292" t="s">
        <v>47</v>
      </c>
      <c r="O307" s="48"/>
      <c r="P307" s="245">
        <f>O307*H307</f>
        <v>0</v>
      </c>
      <c r="Q307" s="245">
        <v>0</v>
      </c>
      <c r="R307" s="245">
        <f>Q307*H307</f>
        <v>0</v>
      </c>
      <c r="S307" s="245">
        <v>0</v>
      </c>
      <c r="T307" s="246">
        <f>S307*H307</f>
        <v>0</v>
      </c>
      <c r="AR307" s="25" t="s">
        <v>386</v>
      </c>
      <c r="AT307" s="25" t="s">
        <v>303</v>
      </c>
      <c r="AU307" s="25" t="s">
        <v>201</v>
      </c>
      <c r="AY307" s="25" t="s">
        <v>184</v>
      </c>
      <c r="BE307" s="247">
        <f>IF(N307="základní",J307,0)</f>
        <v>0</v>
      </c>
      <c r="BF307" s="247">
        <f>IF(N307="snížená",J307,0)</f>
        <v>0</v>
      </c>
      <c r="BG307" s="247">
        <f>IF(N307="zákl. přenesená",J307,0)</f>
        <v>0</v>
      </c>
      <c r="BH307" s="247">
        <f>IF(N307="sníž. přenesená",J307,0)</f>
        <v>0</v>
      </c>
      <c r="BI307" s="247">
        <f>IF(N307="nulová",J307,0)</f>
        <v>0</v>
      </c>
      <c r="BJ307" s="25" t="s">
        <v>83</v>
      </c>
      <c r="BK307" s="247">
        <f>ROUND(I307*H307,2)</f>
        <v>0</v>
      </c>
      <c r="BL307" s="25" t="s">
        <v>284</v>
      </c>
      <c r="BM307" s="25" t="s">
        <v>4958</v>
      </c>
    </row>
    <row r="308" s="1" customFormat="1" ht="16.5" customHeight="1">
      <c r="B308" s="47"/>
      <c r="C308" s="283" t="s">
        <v>1497</v>
      </c>
      <c r="D308" s="283" t="s">
        <v>303</v>
      </c>
      <c r="E308" s="284" t="s">
        <v>4959</v>
      </c>
      <c r="F308" s="285" t="s">
        <v>4960</v>
      </c>
      <c r="G308" s="286" t="s">
        <v>3870</v>
      </c>
      <c r="H308" s="287">
        <v>2</v>
      </c>
      <c r="I308" s="288"/>
      <c r="J308" s="289">
        <f>ROUND(I308*H308,2)</f>
        <v>0</v>
      </c>
      <c r="K308" s="285" t="s">
        <v>21</v>
      </c>
      <c r="L308" s="290"/>
      <c r="M308" s="291" t="s">
        <v>21</v>
      </c>
      <c r="N308" s="292" t="s">
        <v>47</v>
      </c>
      <c r="O308" s="48"/>
      <c r="P308" s="245">
        <f>O308*H308</f>
        <v>0</v>
      </c>
      <c r="Q308" s="245">
        <v>0</v>
      </c>
      <c r="R308" s="245">
        <f>Q308*H308</f>
        <v>0</v>
      </c>
      <c r="S308" s="245">
        <v>0</v>
      </c>
      <c r="T308" s="246">
        <f>S308*H308</f>
        <v>0</v>
      </c>
      <c r="AR308" s="25" t="s">
        <v>386</v>
      </c>
      <c r="AT308" s="25" t="s">
        <v>303</v>
      </c>
      <c r="AU308" s="25" t="s">
        <v>201</v>
      </c>
      <c r="AY308" s="25" t="s">
        <v>184</v>
      </c>
      <c r="BE308" s="247">
        <f>IF(N308="základní",J308,0)</f>
        <v>0</v>
      </c>
      <c r="BF308" s="247">
        <f>IF(N308="snížená",J308,0)</f>
        <v>0</v>
      </c>
      <c r="BG308" s="247">
        <f>IF(N308="zákl. přenesená",J308,0)</f>
        <v>0</v>
      </c>
      <c r="BH308" s="247">
        <f>IF(N308="sníž. přenesená",J308,0)</f>
        <v>0</v>
      </c>
      <c r="BI308" s="247">
        <f>IF(N308="nulová",J308,0)</f>
        <v>0</v>
      </c>
      <c r="BJ308" s="25" t="s">
        <v>83</v>
      </c>
      <c r="BK308" s="247">
        <f>ROUND(I308*H308,2)</f>
        <v>0</v>
      </c>
      <c r="BL308" s="25" t="s">
        <v>284</v>
      </c>
      <c r="BM308" s="25" t="s">
        <v>4961</v>
      </c>
    </row>
    <row r="309" s="1" customFormat="1" ht="16.5" customHeight="1">
      <c r="B309" s="47"/>
      <c r="C309" s="283" t="s">
        <v>1502</v>
      </c>
      <c r="D309" s="283" t="s">
        <v>303</v>
      </c>
      <c r="E309" s="284" t="s">
        <v>4962</v>
      </c>
      <c r="F309" s="285" t="s">
        <v>4963</v>
      </c>
      <c r="G309" s="286" t="s">
        <v>3870</v>
      </c>
      <c r="H309" s="287">
        <v>4</v>
      </c>
      <c r="I309" s="288"/>
      <c r="J309" s="289">
        <f>ROUND(I309*H309,2)</f>
        <v>0</v>
      </c>
      <c r="K309" s="285" t="s">
        <v>21</v>
      </c>
      <c r="L309" s="290"/>
      <c r="M309" s="291" t="s">
        <v>21</v>
      </c>
      <c r="N309" s="292" t="s">
        <v>47</v>
      </c>
      <c r="O309" s="48"/>
      <c r="P309" s="245">
        <f>O309*H309</f>
        <v>0</v>
      </c>
      <c r="Q309" s="245">
        <v>0</v>
      </c>
      <c r="R309" s="245">
        <f>Q309*H309</f>
        <v>0</v>
      </c>
      <c r="S309" s="245">
        <v>0</v>
      </c>
      <c r="T309" s="246">
        <f>S309*H309</f>
        <v>0</v>
      </c>
      <c r="AR309" s="25" t="s">
        <v>386</v>
      </c>
      <c r="AT309" s="25" t="s">
        <v>303</v>
      </c>
      <c r="AU309" s="25" t="s">
        <v>201</v>
      </c>
      <c r="AY309" s="25" t="s">
        <v>184</v>
      </c>
      <c r="BE309" s="247">
        <f>IF(N309="základní",J309,0)</f>
        <v>0</v>
      </c>
      <c r="BF309" s="247">
        <f>IF(N309="snížená",J309,0)</f>
        <v>0</v>
      </c>
      <c r="BG309" s="247">
        <f>IF(N309="zákl. přenesená",J309,0)</f>
        <v>0</v>
      </c>
      <c r="BH309" s="247">
        <f>IF(N309="sníž. přenesená",J309,0)</f>
        <v>0</v>
      </c>
      <c r="BI309" s="247">
        <f>IF(N309="nulová",J309,0)</f>
        <v>0</v>
      </c>
      <c r="BJ309" s="25" t="s">
        <v>83</v>
      </c>
      <c r="BK309" s="247">
        <f>ROUND(I309*H309,2)</f>
        <v>0</v>
      </c>
      <c r="BL309" s="25" t="s">
        <v>284</v>
      </c>
      <c r="BM309" s="25" t="s">
        <v>4964</v>
      </c>
    </row>
    <row r="310" s="1" customFormat="1" ht="16.5" customHeight="1">
      <c r="B310" s="47"/>
      <c r="C310" s="283" t="s">
        <v>1507</v>
      </c>
      <c r="D310" s="283" t="s">
        <v>303</v>
      </c>
      <c r="E310" s="284" t="s">
        <v>4965</v>
      </c>
      <c r="F310" s="285" t="s">
        <v>4966</v>
      </c>
      <c r="G310" s="286" t="s">
        <v>3870</v>
      </c>
      <c r="H310" s="287">
        <v>6</v>
      </c>
      <c r="I310" s="288"/>
      <c r="J310" s="289">
        <f>ROUND(I310*H310,2)</f>
        <v>0</v>
      </c>
      <c r="K310" s="285" t="s">
        <v>21</v>
      </c>
      <c r="L310" s="290"/>
      <c r="M310" s="291" t="s">
        <v>21</v>
      </c>
      <c r="N310" s="292" t="s">
        <v>47</v>
      </c>
      <c r="O310" s="48"/>
      <c r="P310" s="245">
        <f>O310*H310</f>
        <v>0</v>
      </c>
      <c r="Q310" s="245">
        <v>0</v>
      </c>
      <c r="R310" s="245">
        <f>Q310*H310</f>
        <v>0</v>
      </c>
      <c r="S310" s="245">
        <v>0</v>
      </c>
      <c r="T310" s="246">
        <f>S310*H310</f>
        <v>0</v>
      </c>
      <c r="AR310" s="25" t="s">
        <v>386</v>
      </c>
      <c r="AT310" s="25" t="s">
        <v>303</v>
      </c>
      <c r="AU310" s="25" t="s">
        <v>201</v>
      </c>
      <c r="AY310" s="25" t="s">
        <v>184</v>
      </c>
      <c r="BE310" s="247">
        <f>IF(N310="základní",J310,0)</f>
        <v>0</v>
      </c>
      <c r="BF310" s="247">
        <f>IF(N310="snížená",J310,0)</f>
        <v>0</v>
      </c>
      <c r="BG310" s="247">
        <f>IF(N310="zákl. přenesená",J310,0)</f>
        <v>0</v>
      </c>
      <c r="BH310" s="247">
        <f>IF(N310="sníž. přenesená",J310,0)</f>
        <v>0</v>
      </c>
      <c r="BI310" s="247">
        <f>IF(N310="nulová",J310,0)</f>
        <v>0</v>
      </c>
      <c r="BJ310" s="25" t="s">
        <v>83</v>
      </c>
      <c r="BK310" s="247">
        <f>ROUND(I310*H310,2)</f>
        <v>0</v>
      </c>
      <c r="BL310" s="25" t="s">
        <v>284</v>
      </c>
      <c r="BM310" s="25" t="s">
        <v>4967</v>
      </c>
    </row>
    <row r="311" s="1" customFormat="1" ht="16.5" customHeight="1">
      <c r="B311" s="47"/>
      <c r="C311" s="283" t="s">
        <v>1513</v>
      </c>
      <c r="D311" s="283" t="s">
        <v>303</v>
      </c>
      <c r="E311" s="284" t="s">
        <v>4968</v>
      </c>
      <c r="F311" s="285" t="s">
        <v>4969</v>
      </c>
      <c r="G311" s="286" t="s">
        <v>3870</v>
      </c>
      <c r="H311" s="287">
        <v>3</v>
      </c>
      <c r="I311" s="288"/>
      <c r="J311" s="289">
        <f>ROUND(I311*H311,2)</f>
        <v>0</v>
      </c>
      <c r="K311" s="285" t="s">
        <v>21</v>
      </c>
      <c r="L311" s="290"/>
      <c r="M311" s="291" t="s">
        <v>21</v>
      </c>
      <c r="N311" s="292" t="s">
        <v>47</v>
      </c>
      <c r="O311" s="48"/>
      <c r="P311" s="245">
        <f>O311*H311</f>
        <v>0</v>
      </c>
      <c r="Q311" s="245">
        <v>0</v>
      </c>
      <c r="R311" s="245">
        <f>Q311*H311</f>
        <v>0</v>
      </c>
      <c r="S311" s="245">
        <v>0</v>
      </c>
      <c r="T311" s="246">
        <f>S311*H311</f>
        <v>0</v>
      </c>
      <c r="AR311" s="25" t="s">
        <v>386</v>
      </c>
      <c r="AT311" s="25" t="s">
        <v>303</v>
      </c>
      <c r="AU311" s="25" t="s">
        <v>201</v>
      </c>
      <c r="AY311" s="25" t="s">
        <v>184</v>
      </c>
      <c r="BE311" s="247">
        <f>IF(N311="základní",J311,0)</f>
        <v>0</v>
      </c>
      <c r="BF311" s="247">
        <f>IF(N311="snížená",J311,0)</f>
        <v>0</v>
      </c>
      <c r="BG311" s="247">
        <f>IF(N311="zákl. přenesená",J311,0)</f>
        <v>0</v>
      </c>
      <c r="BH311" s="247">
        <f>IF(N311="sníž. přenesená",J311,0)</f>
        <v>0</v>
      </c>
      <c r="BI311" s="247">
        <f>IF(N311="nulová",J311,0)</f>
        <v>0</v>
      </c>
      <c r="BJ311" s="25" t="s">
        <v>83</v>
      </c>
      <c r="BK311" s="247">
        <f>ROUND(I311*H311,2)</f>
        <v>0</v>
      </c>
      <c r="BL311" s="25" t="s">
        <v>284</v>
      </c>
      <c r="BM311" s="25" t="s">
        <v>4970</v>
      </c>
    </row>
    <row r="312" s="11" customFormat="1" ht="22.32" customHeight="1">
      <c r="B312" s="220"/>
      <c r="C312" s="221"/>
      <c r="D312" s="222" t="s">
        <v>75</v>
      </c>
      <c r="E312" s="234" t="s">
        <v>4971</v>
      </c>
      <c r="F312" s="234" t="s">
        <v>4972</v>
      </c>
      <c r="G312" s="221"/>
      <c r="H312" s="221"/>
      <c r="I312" s="224"/>
      <c r="J312" s="235">
        <f>BK312</f>
        <v>0</v>
      </c>
      <c r="K312" s="221"/>
      <c r="L312" s="226"/>
      <c r="M312" s="227"/>
      <c r="N312" s="228"/>
      <c r="O312" s="228"/>
      <c r="P312" s="229">
        <f>SUM(P313:P341)</f>
        <v>0</v>
      </c>
      <c r="Q312" s="228"/>
      <c r="R312" s="229">
        <f>SUM(R313:R341)</f>
        <v>0</v>
      </c>
      <c r="S312" s="228"/>
      <c r="T312" s="230">
        <f>SUM(T313:T341)</f>
        <v>0</v>
      </c>
      <c r="AR312" s="231" t="s">
        <v>85</v>
      </c>
      <c r="AT312" s="232" t="s">
        <v>75</v>
      </c>
      <c r="AU312" s="232" t="s">
        <v>85</v>
      </c>
      <c r="AY312" s="231" t="s">
        <v>184</v>
      </c>
      <c r="BK312" s="233">
        <f>SUM(BK313:BK341)</f>
        <v>0</v>
      </c>
    </row>
    <row r="313" s="1" customFormat="1" ht="25.5" customHeight="1">
      <c r="B313" s="47"/>
      <c r="C313" s="283" t="s">
        <v>1518</v>
      </c>
      <c r="D313" s="283" t="s">
        <v>303</v>
      </c>
      <c r="E313" s="284" t="s">
        <v>4973</v>
      </c>
      <c r="F313" s="285" t="s">
        <v>4974</v>
      </c>
      <c r="G313" s="286" t="s">
        <v>3870</v>
      </c>
      <c r="H313" s="287">
        <v>1</v>
      </c>
      <c r="I313" s="288"/>
      <c r="J313" s="289">
        <f>ROUND(I313*H313,2)</f>
        <v>0</v>
      </c>
      <c r="K313" s="285" t="s">
        <v>21</v>
      </c>
      <c r="L313" s="290"/>
      <c r="M313" s="291" t="s">
        <v>21</v>
      </c>
      <c r="N313" s="292" t="s">
        <v>47</v>
      </c>
      <c r="O313" s="48"/>
      <c r="P313" s="245">
        <f>O313*H313</f>
        <v>0</v>
      </c>
      <c r="Q313" s="245">
        <v>0</v>
      </c>
      <c r="R313" s="245">
        <f>Q313*H313</f>
        <v>0</v>
      </c>
      <c r="S313" s="245">
        <v>0</v>
      </c>
      <c r="T313" s="246">
        <f>S313*H313</f>
        <v>0</v>
      </c>
      <c r="AR313" s="25" t="s">
        <v>386</v>
      </c>
      <c r="AT313" s="25" t="s">
        <v>303</v>
      </c>
      <c r="AU313" s="25" t="s">
        <v>201</v>
      </c>
      <c r="AY313" s="25" t="s">
        <v>184</v>
      </c>
      <c r="BE313" s="247">
        <f>IF(N313="základní",J313,0)</f>
        <v>0</v>
      </c>
      <c r="BF313" s="247">
        <f>IF(N313="snížená",J313,0)</f>
        <v>0</v>
      </c>
      <c r="BG313" s="247">
        <f>IF(N313="zákl. přenesená",J313,0)</f>
        <v>0</v>
      </c>
      <c r="BH313" s="247">
        <f>IF(N313="sníž. přenesená",J313,0)</f>
        <v>0</v>
      </c>
      <c r="BI313" s="247">
        <f>IF(N313="nulová",J313,0)</f>
        <v>0</v>
      </c>
      <c r="BJ313" s="25" t="s">
        <v>83</v>
      </c>
      <c r="BK313" s="247">
        <f>ROUND(I313*H313,2)</f>
        <v>0</v>
      </c>
      <c r="BL313" s="25" t="s">
        <v>284</v>
      </c>
      <c r="BM313" s="25" t="s">
        <v>4975</v>
      </c>
    </row>
    <row r="314" s="1" customFormat="1" ht="16.5" customHeight="1">
      <c r="B314" s="47"/>
      <c r="C314" s="283" t="s">
        <v>1523</v>
      </c>
      <c r="D314" s="283" t="s">
        <v>303</v>
      </c>
      <c r="E314" s="284" t="s">
        <v>4976</v>
      </c>
      <c r="F314" s="285" t="s">
        <v>4942</v>
      </c>
      <c r="G314" s="286" t="s">
        <v>3870</v>
      </c>
      <c r="H314" s="287">
        <v>1</v>
      </c>
      <c r="I314" s="288"/>
      <c r="J314" s="289">
        <f>ROUND(I314*H314,2)</f>
        <v>0</v>
      </c>
      <c r="K314" s="285" t="s">
        <v>21</v>
      </c>
      <c r="L314" s="290"/>
      <c r="M314" s="291" t="s">
        <v>21</v>
      </c>
      <c r="N314" s="292" t="s">
        <v>47</v>
      </c>
      <c r="O314" s="48"/>
      <c r="P314" s="245">
        <f>O314*H314</f>
        <v>0</v>
      </c>
      <c r="Q314" s="245">
        <v>0</v>
      </c>
      <c r="R314" s="245">
        <f>Q314*H314</f>
        <v>0</v>
      </c>
      <c r="S314" s="245">
        <v>0</v>
      </c>
      <c r="T314" s="246">
        <f>S314*H314</f>
        <v>0</v>
      </c>
      <c r="AR314" s="25" t="s">
        <v>386</v>
      </c>
      <c r="AT314" s="25" t="s">
        <v>303</v>
      </c>
      <c r="AU314" s="25" t="s">
        <v>201</v>
      </c>
      <c r="AY314" s="25" t="s">
        <v>184</v>
      </c>
      <c r="BE314" s="247">
        <f>IF(N314="základní",J314,0)</f>
        <v>0</v>
      </c>
      <c r="BF314" s="247">
        <f>IF(N314="snížená",J314,0)</f>
        <v>0</v>
      </c>
      <c r="BG314" s="247">
        <f>IF(N314="zákl. přenesená",J314,0)</f>
        <v>0</v>
      </c>
      <c r="BH314" s="247">
        <f>IF(N314="sníž. přenesená",J314,0)</f>
        <v>0</v>
      </c>
      <c r="BI314" s="247">
        <f>IF(N314="nulová",J314,0)</f>
        <v>0</v>
      </c>
      <c r="BJ314" s="25" t="s">
        <v>83</v>
      </c>
      <c r="BK314" s="247">
        <f>ROUND(I314*H314,2)</f>
        <v>0</v>
      </c>
      <c r="BL314" s="25" t="s">
        <v>284</v>
      </c>
      <c r="BM314" s="25" t="s">
        <v>4977</v>
      </c>
    </row>
    <row r="315" s="1" customFormat="1" ht="16.5" customHeight="1">
      <c r="B315" s="47"/>
      <c r="C315" s="283" t="s">
        <v>1528</v>
      </c>
      <c r="D315" s="283" t="s">
        <v>303</v>
      </c>
      <c r="E315" s="284" t="s">
        <v>4978</v>
      </c>
      <c r="F315" s="285" t="s">
        <v>4945</v>
      </c>
      <c r="G315" s="286" t="s">
        <v>3870</v>
      </c>
      <c r="H315" s="287">
        <v>1</v>
      </c>
      <c r="I315" s="288"/>
      <c r="J315" s="289">
        <f>ROUND(I315*H315,2)</f>
        <v>0</v>
      </c>
      <c r="K315" s="285" t="s">
        <v>21</v>
      </c>
      <c r="L315" s="290"/>
      <c r="M315" s="291" t="s">
        <v>21</v>
      </c>
      <c r="N315" s="292" t="s">
        <v>47</v>
      </c>
      <c r="O315" s="48"/>
      <c r="P315" s="245">
        <f>O315*H315</f>
        <v>0</v>
      </c>
      <c r="Q315" s="245">
        <v>0</v>
      </c>
      <c r="R315" s="245">
        <f>Q315*H315</f>
        <v>0</v>
      </c>
      <c r="S315" s="245">
        <v>0</v>
      </c>
      <c r="T315" s="246">
        <f>S315*H315</f>
        <v>0</v>
      </c>
      <c r="AR315" s="25" t="s">
        <v>386</v>
      </c>
      <c r="AT315" s="25" t="s">
        <v>303</v>
      </c>
      <c r="AU315" s="25" t="s">
        <v>201</v>
      </c>
      <c r="AY315" s="25" t="s">
        <v>184</v>
      </c>
      <c r="BE315" s="247">
        <f>IF(N315="základní",J315,0)</f>
        <v>0</v>
      </c>
      <c r="BF315" s="247">
        <f>IF(N315="snížená",J315,0)</f>
        <v>0</v>
      </c>
      <c r="BG315" s="247">
        <f>IF(N315="zákl. přenesená",J315,0)</f>
        <v>0</v>
      </c>
      <c r="BH315" s="247">
        <f>IF(N315="sníž. přenesená",J315,0)</f>
        <v>0</v>
      </c>
      <c r="BI315" s="247">
        <f>IF(N315="nulová",J315,0)</f>
        <v>0</v>
      </c>
      <c r="BJ315" s="25" t="s">
        <v>83</v>
      </c>
      <c r="BK315" s="247">
        <f>ROUND(I315*H315,2)</f>
        <v>0</v>
      </c>
      <c r="BL315" s="25" t="s">
        <v>284</v>
      </c>
      <c r="BM315" s="25" t="s">
        <v>4979</v>
      </c>
    </row>
    <row r="316" s="1" customFormat="1" ht="16.5" customHeight="1">
      <c r="B316" s="47"/>
      <c r="C316" s="283" t="s">
        <v>1533</v>
      </c>
      <c r="D316" s="283" t="s">
        <v>303</v>
      </c>
      <c r="E316" s="284" t="s">
        <v>4980</v>
      </c>
      <c r="F316" s="285" t="s">
        <v>4948</v>
      </c>
      <c r="G316" s="286" t="s">
        <v>3870</v>
      </c>
      <c r="H316" s="287">
        <v>1</v>
      </c>
      <c r="I316" s="288"/>
      <c r="J316" s="289">
        <f>ROUND(I316*H316,2)</f>
        <v>0</v>
      </c>
      <c r="K316" s="285" t="s">
        <v>21</v>
      </c>
      <c r="L316" s="290"/>
      <c r="M316" s="291" t="s">
        <v>21</v>
      </c>
      <c r="N316" s="292" t="s">
        <v>47</v>
      </c>
      <c r="O316" s="48"/>
      <c r="P316" s="245">
        <f>O316*H316</f>
        <v>0</v>
      </c>
      <c r="Q316" s="245">
        <v>0</v>
      </c>
      <c r="R316" s="245">
        <f>Q316*H316</f>
        <v>0</v>
      </c>
      <c r="S316" s="245">
        <v>0</v>
      </c>
      <c r="T316" s="246">
        <f>S316*H316</f>
        <v>0</v>
      </c>
      <c r="AR316" s="25" t="s">
        <v>386</v>
      </c>
      <c r="AT316" s="25" t="s">
        <v>303</v>
      </c>
      <c r="AU316" s="25" t="s">
        <v>201</v>
      </c>
      <c r="AY316" s="25" t="s">
        <v>184</v>
      </c>
      <c r="BE316" s="247">
        <f>IF(N316="základní",J316,0)</f>
        <v>0</v>
      </c>
      <c r="BF316" s="247">
        <f>IF(N316="snížená",J316,0)</f>
        <v>0</v>
      </c>
      <c r="BG316" s="247">
        <f>IF(N316="zákl. přenesená",J316,0)</f>
        <v>0</v>
      </c>
      <c r="BH316" s="247">
        <f>IF(N316="sníž. přenesená",J316,0)</f>
        <v>0</v>
      </c>
      <c r="BI316" s="247">
        <f>IF(N316="nulová",J316,0)</f>
        <v>0</v>
      </c>
      <c r="BJ316" s="25" t="s">
        <v>83</v>
      </c>
      <c r="BK316" s="247">
        <f>ROUND(I316*H316,2)</f>
        <v>0</v>
      </c>
      <c r="BL316" s="25" t="s">
        <v>284</v>
      </c>
      <c r="BM316" s="25" t="s">
        <v>4981</v>
      </c>
    </row>
    <row r="317" s="1" customFormat="1" ht="16.5" customHeight="1">
      <c r="B317" s="47"/>
      <c r="C317" s="283" t="s">
        <v>1538</v>
      </c>
      <c r="D317" s="283" t="s">
        <v>303</v>
      </c>
      <c r="E317" s="284" t="s">
        <v>4982</v>
      </c>
      <c r="F317" s="285" t="s">
        <v>4983</v>
      </c>
      <c r="G317" s="286" t="s">
        <v>3870</v>
      </c>
      <c r="H317" s="287">
        <v>1</v>
      </c>
      <c r="I317" s="288"/>
      <c r="J317" s="289">
        <f>ROUND(I317*H317,2)</f>
        <v>0</v>
      </c>
      <c r="K317" s="285" t="s">
        <v>21</v>
      </c>
      <c r="L317" s="290"/>
      <c r="M317" s="291" t="s">
        <v>21</v>
      </c>
      <c r="N317" s="292" t="s">
        <v>47</v>
      </c>
      <c r="O317" s="48"/>
      <c r="P317" s="245">
        <f>O317*H317</f>
        <v>0</v>
      </c>
      <c r="Q317" s="245">
        <v>0</v>
      </c>
      <c r="R317" s="245">
        <f>Q317*H317</f>
        <v>0</v>
      </c>
      <c r="S317" s="245">
        <v>0</v>
      </c>
      <c r="T317" s="246">
        <f>S317*H317</f>
        <v>0</v>
      </c>
      <c r="AR317" s="25" t="s">
        <v>386</v>
      </c>
      <c r="AT317" s="25" t="s">
        <v>303</v>
      </c>
      <c r="AU317" s="25" t="s">
        <v>201</v>
      </c>
      <c r="AY317" s="25" t="s">
        <v>184</v>
      </c>
      <c r="BE317" s="247">
        <f>IF(N317="základní",J317,0)</f>
        <v>0</v>
      </c>
      <c r="BF317" s="247">
        <f>IF(N317="snížená",J317,0)</f>
        <v>0</v>
      </c>
      <c r="BG317" s="247">
        <f>IF(N317="zákl. přenesená",J317,0)</f>
        <v>0</v>
      </c>
      <c r="BH317" s="247">
        <f>IF(N317="sníž. přenesená",J317,0)</f>
        <v>0</v>
      </c>
      <c r="BI317" s="247">
        <f>IF(N317="nulová",J317,0)</f>
        <v>0</v>
      </c>
      <c r="BJ317" s="25" t="s">
        <v>83</v>
      </c>
      <c r="BK317" s="247">
        <f>ROUND(I317*H317,2)</f>
        <v>0</v>
      </c>
      <c r="BL317" s="25" t="s">
        <v>284</v>
      </c>
      <c r="BM317" s="25" t="s">
        <v>4984</v>
      </c>
    </row>
    <row r="318" s="1" customFormat="1" ht="16.5" customHeight="1">
      <c r="B318" s="47"/>
      <c r="C318" s="283" t="s">
        <v>1543</v>
      </c>
      <c r="D318" s="283" t="s">
        <v>303</v>
      </c>
      <c r="E318" s="284" t="s">
        <v>4985</v>
      </c>
      <c r="F318" s="285" t="s">
        <v>4986</v>
      </c>
      <c r="G318" s="286" t="s">
        <v>3870</v>
      </c>
      <c r="H318" s="287">
        <v>1</v>
      </c>
      <c r="I318" s="288"/>
      <c r="J318" s="289">
        <f>ROUND(I318*H318,2)</f>
        <v>0</v>
      </c>
      <c r="K318" s="285" t="s">
        <v>21</v>
      </c>
      <c r="L318" s="290"/>
      <c r="M318" s="291" t="s">
        <v>21</v>
      </c>
      <c r="N318" s="292" t="s">
        <v>47</v>
      </c>
      <c r="O318" s="48"/>
      <c r="P318" s="245">
        <f>O318*H318</f>
        <v>0</v>
      </c>
      <c r="Q318" s="245">
        <v>0</v>
      </c>
      <c r="R318" s="245">
        <f>Q318*H318</f>
        <v>0</v>
      </c>
      <c r="S318" s="245">
        <v>0</v>
      </c>
      <c r="T318" s="246">
        <f>S318*H318</f>
        <v>0</v>
      </c>
      <c r="AR318" s="25" t="s">
        <v>386</v>
      </c>
      <c r="AT318" s="25" t="s">
        <v>303</v>
      </c>
      <c r="AU318" s="25" t="s">
        <v>201</v>
      </c>
      <c r="AY318" s="25" t="s">
        <v>184</v>
      </c>
      <c r="BE318" s="247">
        <f>IF(N318="základní",J318,0)</f>
        <v>0</v>
      </c>
      <c r="BF318" s="247">
        <f>IF(N318="snížená",J318,0)</f>
        <v>0</v>
      </c>
      <c r="BG318" s="247">
        <f>IF(N318="zákl. přenesená",J318,0)</f>
        <v>0</v>
      </c>
      <c r="BH318" s="247">
        <f>IF(N318="sníž. přenesená",J318,0)</f>
        <v>0</v>
      </c>
      <c r="BI318" s="247">
        <f>IF(N318="nulová",J318,0)</f>
        <v>0</v>
      </c>
      <c r="BJ318" s="25" t="s">
        <v>83</v>
      </c>
      <c r="BK318" s="247">
        <f>ROUND(I318*H318,2)</f>
        <v>0</v>
      </c>
      <c r="BL318" s="25" t="s">
        <v>284</v>
      </c>
      <c r="BM318" s="25" t="s">
        <v>4987</v>
      </c>
    </row>
    <row r="319" s="1" customFormat="1" ht="16.5" customHeight="1">
      <c r="B319" s="47"/>
      <c r="C319" s="283" t="s">
        <v>1548</v>
      </c>
      <c r="D319" s="283" t="s">
        <v>303</v>
      </c>
      <c r="E319" s="284" t="s">
        <v>4988</v>
      </c>
      <c r="F319" s="285" t="s">
        <v>4989</v>
      </c>
      <c r="G319" s="286" t="s">
        <v>3870</v>
      </c>
      <c r="H319" s="287">
        <v>2</v>
      </c>
      <c r="I319" s="288"/>
      <c r="J319" s="289">
        <f>ROUND(I319*H319,2)</f>
        <v>0</v>
      </c>
      <c r="K319" s="285" t="s">
        <v>21</v>
      </c>
      <c r="L319" s="290"/>
      <c r="M319" s="291" t="s">
        <v>21</v>
      </c>
      <c r="N319" s="292" t="s">
        <v>47</v>
      </c>
      <c r="O319" s="48"/>
      <c r="P319" s="245">
        <f>O319*H319</f>
        <v>0</v>
      </c>
      <c r="Q319" s="245">
        <v>0</v>
      </c>
      <c r="R319" s="245">
        <f>Q319*H319</f>
        <v>0</v>
      </c>
      <c r="S319" s="245">
        <v>0</v>
      </c>
      <c r="T319" s="246">
        <f>S319*H319</f>
        <v>0</v>
      </c>
      <c r="AR319" s="25" t="s">
        <v>386</v>
      </c>
      <c r="AT319" s="25" t="s">
        <v>303</v>
      </c>
      <c r="AU319" s="25" t="s">
        <v>201</v>
      </c>
      <c r="AY319" s="25" t="s">
        <v>184</v>
      </c>
      <c r="BE319" s="247">
        <f>IF(N319="základní",J319,0)</f>
        <v>0</v>
      </c>
      <c r="BF319" s="247">
        <f>IF(N319="snížená",J319,0)</f>
        <v>0</v>
      </c>
      <c r="BG319" s="247">
        <f>IF(N319="zákl. přenesená",J319,0)</f>
        <v>0</v>
      </c>
      <c r="BH319" s="247">
        <f>IF(N319="sníž. přenesená",J319,0)</f>
        <v>0</v>
      </c>
      <c r="BI319" s="247">
        <f>IF(N319="nulová",J319,0)</f>
        <v>0</v>
      </c>
      <c r="BJ319" s="25" t="s">
        <v>83</v>
      </c>
      <c r="BK319" s="247">
        <f>ROUND(I319*H319,2)</f>
        <v>0</v>
      </c>
      <c r="BL319" s="25" t="s">
        <v>284</v>
      </c>
      <c r="BM319" s="25" t="s">
        <v>4990</v>
      </c>
    </row>
    <row r="320" s="1" customFormat="1" ht="16.5" customHeight="1">
      <c r="B320" s="47"/>
      <c r="C320" s="283" t="s">
        <v>1553</v>
      </c>
      <c r="D320" s="283" t="s">
        <v>303</v>
      </c>
      <c r="E320" s="284" t="s">
        <v>4991</v>
      </c>
      <c r="F320" s="285" t="s">
        <v>4992</v>
      </c>
      <c r="G320" s="286" t="s">
        <v>3870</v>
      </c>
      <c r="H320" s="287">
        <v>2</v>
      </c>
      <c r="I320" s="288"/>
      <c r="J320" s="289">
        <f>ROUND(I320*H320,2)</f>
        <v>0</v>
      </c>
      <c r="K320" s="285" t="s">
        <v>21</v>
      </c>
      <c r="L320" s="290"/>
      <c r="M320" s="291" t="s">
        <v>21</v>
      </c>
      <c r="N320" s="292" t="s">
        <v>47</v>
      </c>
      <c r="O320" s="48"/>
      <c r="P320" s="245">
        <f>O320*H320</f>
        <v>0</v>
      </c>
      <c r="Q320" s="245">
        <v>0</v>
      </c>
      <c r="R320" s="245">
        <f>Q320*H320</f>
        <v>0</v>
      </c>
      <c r="S320" s="245">
        <v>0</v>
      </c>
      <c r="T320" s="246">
        <f>S320*H320</f>
        <v>0</v>
      </c>
      <c r="AR320" s="25" t="s">
        <v>386</v>
      </c>
      <c r="AT320" s="25" t="s">
        <v>303</v>
      </c>
      <c r="AU320" s="25" t="s">
        <v>201</v>
      </c>
      <c r="AY320" s="25" t="s">
        <v>184</v>
      </c>
      <c r="BE320" s="247">
        <f>IF(N320="základní",J320,0)</f>
        <v>0</v>
      </c>
      <c r="BF320" s="247">
        <f>IF(N320="snížená",J320,0)</f>
        <v>0</v>
      </c>
      <c r="BG320" s="247">
        <f>IF(N320="zákl. přenesená",J320,0)</f>
        <v>0</v>
      </c>
      <c r="BH320" s="247">
        <f>IF(N320="sníž. přenesená",J320,0)</f>
        <v>0</v>
      </c>
      <c r="BI320" s="247">
        <f>IF(N320="nulová",J320,0)</f>
        <v>0</v>
      </c>
      <c r="BJ320" s="25" t="s">
        <v>83</v>
      </c>
      <c r="BK320" s="247">
        <f>ROUND(I320*H320,2)</f>
        <v>0</v>
      </c>
      <c r="BL320" s="25" t="s">
        <v>284</v>
      </c>
      <c r="BM320" s="25" t="s">
        <v>4993</v>
      </c>
    </row>
    <row r="321" s="1" customFormat="1" ht="16.5" customHeight="1">
      <c r="B321" s="47"/>
      <c r="C321" s="283" t="s">
        <v>1558</v>
      </c>
      <c r="D321" s="283" t="s">
        <v>303</v>
      </c>
      <c r="E321" s="284" t="s">
        <v>4994</v>
      </c>
      <c r="F321" s="285" t="s">
        <v>4995</v>
      </c>
      <c r="G321" s="286" t="s">
        <v>3870</v>
      </c>
      <c r="H321" s="287">
        <v>1</v>
      </c>
      <c r="I321" s="288"/>
      <c r="J321" s="289">
        <f>ROUND(I321*H321,2)</f>
        <v>0</v>
      </c>
      <c r="K321" s="285" t="s">
        <v>21</v>
      </c>
      <c r="L321" s="290"/>
      <c r="M321" s="291" t="s">
        <v>21</v>
      </c>
      <c r="N321" s="292" t="s">
        <v>47</v>
      </c>
      <c r="O321" s="48"/>
      <c r="P321" s="245">
        <f>O321*H321</f>
        <v>0</v>
      </c>
      <c r="Q321" s="245">
        <v>0</v>
      </c>
      <c r="R321" s="245">
        <f>Q321*H321</f>
        <v>0</v>
      </c>
      <c r="S321" s="245">
        <v>0</v>
      </c>
      <c r="T321" s="246">
        <f>S321*H321</f>
        <v>0</v>
      </c>
      <c r="AR321" s="25" t="s">
        <v>386</v>
      </c>
      <c r="AT321" s="25" t="s">
        <v>303</v>
      </c>
      <c r="AU321" s="25" t="s">
        <v>201</v>
      </c>
      <c r="AY321" s="25" t="s">
        <v>184</v>
      </c>
      <c r="BE321" s="247">
        <f>IF(N321="základní",J321,0)</f>
        <v>0</v>
      </c>
      <c r="BF321" s="247">
        <f>IF(N321="snížená",J321,0)</f>
        <v>0</v>
      </c>
      <c r="BG321" s="247">
        <f>IF(N321="zákl. přenesená",J321,0)</f>
        <v>0</v>
      </c>
      <c r="BH321" s="247">
        <f>IF(N321="sníž. přenesená",J321,0)</f>
        <v>0</v>
      </c>
      <c r="BI321" s="247">
        <f>IF(N321="nulová",J321,0)</f>
        <v>0</v>
      </c>
      <c r="BJ321" s="25" t="s">
        <v>83</v>
      </c>
      <c r="BK321" s="247">
        <f>ROUND(I321*H321,2)</f>
        <v>0</v>
      </c>
      <c r="BL321" s="25" t="s">
        <v>284</v>
      </c>
      <c r="BM321" s="25" t="s">
        <v>4996</v>
      </c>
    </row>
    <row r="322" s="1" customFormat="1" ht="16.5" customHeight="1">
      <c r="B322" s="47"/>
      <c r="C322" s="283" t="s">
        <v>1563</v>
      </c>
      <c r="D322" s="283" t="s">
        <v>303</v>
      </c>
      <c r="E322" s="284" t="s">
        <v>4997</v>
      </c>
      <c r="F322" s="285" t="s">
        <v>4998</v>
      </c>
      <c r="G322" s="286" t="s">
        <v>3870</v>
      </c>
      <c r="H322" s="287">
        <v>1</v>
      </c>
      <c r="I322" s="288"/>
      <c r="J322" s="289">
        <f>ROUND(I322*H322,2)</f>
        <v>0</v>
      </c>
      <c r="K322" s="285" t="s">
        <v>21</v>
      </c>
      <c r="L322" s="290"/>
      <c r="M322" s="291" t="s">
        <v>21</v>
      </c>
      <c r="N322" s="292" t="s">
        <v>47</v>
      </c>
      <c r="O322" s="48"/>
      <c r="P322" s="245">
        <f>O322*H322</f>
        <v>0</v>
      </c>
      <c r="Q322" s="245">
        <v>0</v>
      </c>
      <c r="R322" s="245">
        <f>Q322*H322</f>
        <v>0</v>
      </c>
      <c r="S322" s="245">
        <v>0</v>
      </c>
      <c r="T322" s="246">
        <f>S322*H322</f>
        <v>0</v>
      </c>
      <c r="AR322" s="25" t="s">
        <v>386</v>
      </c>
      <c r="AT322" s="25" t="s">
        <v>303</v>
      </c>
      <c r="AU322" s="25" t="s">
        <v>201</v>
      </c>
      <c r="AY322" s="25" t="s">
        <v>184</v>
      </c>
      <c r="BE322" s="247">
        <f>IF(N322="základní",J322,0)</f>
        <v>0</v>
      </c>
      <c r="BF322" s="247">
        <f>IF(N322="snížená",J322,0)</f>
        <v>0</v>
      </c>
      <c r="BG322" s="247">
        <f>IF(N322="zákl. přenesená",J322,0)</f>
        <v>0</v>
      </c>
      <c r="BH322" s="247">
        <f>IF(N322="sníž. přenesená",J322,0)</f>
        <v>0</v>
      </c>
      <c r="BI322" s="247">
        <f>IF(N322="nulová",J322,0)</f>
        <v>0</v>
      </c>
      <c r="BJ322" s="25" t="s">
        <v>83</v>
      </c>
      <c r="BK322" s="247">
        <f>ROUND(I322*H322,2)</f>
        <v>0</v>
      </c>
      <c r="BL322" s="25" t="s">
        <v>284</v>
      </c>
      <c r="BM322" s="25" t="s">
        <v>4999</v>
      </c>
    </row>
    <row r="323" s="1" customFormat="1" ht="16.5" customHeight="1">
      <c r="B323" s="47"/>
      <c r="C323" s="283" t="s">
        <v>1568</v>
      </c>
      <c r="D323" s="283" t="s">
        <v>303</v>
      </c>
      <c r="E323" s="284" t="s">
        <v>5000</v>
      </c>
      <c r="F323" s="285" t="s">
        <v>5001</v>
      </c>
      <c r="G323" s="286" t="s">
        <v>3870</v>
      </c>
      <c r="H323" s="287">
        <v>3</v>
      </c>
      <c r="I323" s="288"/>
      <c r="J323" s="289">
        <f>ROUND(I323*H323,2)</f>
        <v>0</v>
      </c>
      <c r="K323" s="285" t="s">
        <v>21</v>
      </c>
      <c r="L323" s="290"/>
      <c r="M323" s="291" t="s">
        <v>21</v>
      </c>
      <c r="N323" s="292" t="s">
        <v>47</v>
      </c>
      <c r="O323" s="48"/>
      <c r="P323" s="245">
        <f>O323*H323</f>
        <v>0</v>
      </c>
      <c r="Q323" s="245">
        <v>0</v>
      </c>
      <c r="R323" s="245">
        <f>Q323*H323</f>
        <v>0</v>
      </c>
      <c r="S323" s="245">
        <v>0</v>
      </c>
      <c r="T323" s="246">
        <f>S323*H323</f>
        <v>0</v>
      </c>
      <c r="AR323" s="25" t="s">
        <v>386</v>
      </c>
      <c r="AT323" s="25" t="s">
        <v>303</v>
      </c>
      <c r="AU323" s="25" t="s">
        <v>201</v>
      </c>
      <c r="AY323" s="25" t="s">
        <v>184</v>
      </c>
      <c r="BE323" s="247">
        <f>IF(N323="základní",J323,0)</f>
        <v>0</v>
      </c>
      <c r="BF323" s="247">
        <f>IF(N323="snížená",J323,0)</f>
        <v>0</v>
      </c>
      <c r="BG323" s="247">
        <f>IF(N323="zákl. přenesená",J323,0)</f>
        <v>0</v>
      </c>
      <c r="BH323" s="247">
        <f>IF(N323="sníž. přenesená",J323,0)</f>
        <v>0</v>
      </c>
      <c r="BI323" s="247">
        <f>IF(N323="nulová",J323,0)</f>
        <v>0</v>
      </c>
      <c r="BJ323" s="25" t="s">
        <v>83</v>
      </c>
      <c r="BK323" s="247">
        <f>ROUND(I323*H323,2)</f>
        <v>0</v>
      </c>
      <c r="BL323" s="25" t="s">
        <v>284</v>
      </c>
      <c r="BM323" s="25" t="s">
        <v>5002</v>
      </c>
    </row>
    <row r="324" s="1" customFormat="1" ht="16.5" customHeight="1">
      <c r="B324" s="47"/>
      <c r="C324" s="283" t="s">
        <v>1573</v>
      </c>
      <c r="D324" s="283" t="s">
        <v>303</v>
      </c>
      <c r="E324" s="284" t="s">
        <v>5003</v>
      </c>
      <c r="F324" s="285" t="s">
        <v>5004</v>
      </c>
      <c r="G324" s="286" t="s">
        <v>3870</v>
      </c>
      <c r="H324" s="287">
        <v>1</v>
      </c>
      <c r="I324" s="288"/>
      <c r="J324" s="289">
        <f>ROUND(I324*H324,2)</f>
        <v>0</v>
      </c>
      <c r="K324" s="285" t="s">
        <v>21</v>
      </c>
      <c r="L324" s="290"/>
      <c r="M324" s="291" t="s">
        <v>21</v>
      </c>
      <c r="N324" s="292" t="s">
        <v>47</v>
      </c>
      <c r="O324" s="48"/>
      <c r="P324" s="245">
        <f>O324*H324</f>
        <v>0</v>
      </c>
      <c r="Q324" s="245">
        <v>0</v>
      </c>
      <c r="R324" s="245">
        <f>Q324*H324</f>
        <v>0</v>
      </c>
      <c r="S324" s="245">
        <v>0</v>
      </c>
      <c r="T324" s="246">
        <f>S324*H324</f>
        <v>0</v>
      </c>
      <c r="AR324" s="25" t="s">
        <v>386</v>
      </c>
      <c r="AT324" s="25" t="s">
        <v>303</v>
      </c>
      <c r="AU324" s="25" t="s">
        <v>201</v>
      </c>
      <c r="AY324" s="25" t="s">
        <v>184</v>
      </c>
      <c r="BE324" s="247">
        <f>IF(N324="základní",J324,0)</f>
        <v>0</v>
      </c>
      <c r="BF324" s="247">
        <f>IF(N324="snížená",J324,0)</f>
        <v>0</v>
      </c>
      <c r="BG324" s="247">
        <f>IF(N324="zákl. přenesená",J324,0)</f>
        <v>0</v>
      </c>
      <c r="BH324" s="247">
        <f>IF(N324="sníž. přenesená",J324,0)</f>
        <v>0</v>
      </c>
      <c r="BI324" s="247">
        <f>IF(N324="nulová",J324,0)</f>
        <v>0</v>
      </c>
      <c r="BJ324" s="25" t="s">
        <v>83</v>
      </c>
      <c r="BK324" s="247">
        <f>ROUND(I324*H324,2)</f>
        <v>0</v>
      </c>
      <c r="BL324" s="25" t="s">
        <v>284</v>
      </c>
      <c r="BM324" s="25" t="s">
        <v>5005</v>
      </c>
    </row>
    <row r="325" s="1" customFormat="1" ht="16.5" customHeight="1">
      <c r="B325" s="47"/>
      <c r="C325" s="283" t="s">
        <v>1578</v>
      </c>
      <c r="D325" s="283" t="s">
        <v>303</v>
      </c>
      <c r="E325" s="284" t="s">
        <v>5006</v>
      </c>
      <c r="F325" s="285" t="s">
        <v>5007</v>
      </c>
      <c r="G325" s="286" t="s">
        <v>3870</v>
      </c>
      <c r="H325" s="287">
        <v>1</v>
      </c>
      <c r="I325" s="288"/>
      <c r="J325" s="289">
        <f>ROUND(I325*H325,2)</f>
        <v>0</v>
      </c>
      <c r="K325" s="285" t="s">
        <v>21</v>
      </c>
      <c r="L325" s="290"/>
      <c r="M325" s="291" t="s">
        <v>21</v>
      </c>
      <c r="N325" s="292" t="s">
        <v>47</v>
      </c>
      <c r="O325" s="48"/>
      <c r="P325" s="245">
        <f>O325*H325</f>
        <v>0</v>
      </c>
      <c r="Q325" s="245">
        <v>0</v>
      </c>
      <c r="R325" s="245">
        <f>Q325*H325</f>
        <v>0</v>
      </c>
      <c r="S325" s="245">
        <v>0</v>
      </c>
      <c r="T325" s="246">
        <f>S325*H325</f>
        <v>0</v>
      </c>
      <c r="AR325" s="25" t="s">
        <v>386</v>
      </c>
      <c r="AT325" s="25" t="s">
        <v>303</v>
      </c>
      <c r="AU325" s="25" t="s">
        <v>201</v>
      </c>
      <c r="AY325" s="25" t="s">
        <v>184</v>
      </c>
      <c r="BE325" s="247">
        <f>IF(N325="základní",J325,0)</f>
        <v>0</v>
      </c>
      <c r="BF325" s="247">
        <f>IF(N325="snížená",J325,0)</f>
        <v>0</v>
      </c>
      <c r="BG325" s="247">
        <f>IF(N325="zákl. přenesená",J325,0)</f>
        <v>0</v>
      </c>
      <c r="BH325" s="247">
        <f>IF(N325="sníž. přenesená",J325,0)</f>
        <v>0</v>
      </c>
      <c r="BI325" s="247">
        <f>IF(N325="nulová",J325,0)</f>
        <v>0</v>
      </c>
      <c r="BJ325" s="25" t="s">
        <v>83</v>
      </c>
      <c r="BK325" s="247">
        <f>ROUND(I325*H325,2)</f>
        <v>0</v>
      </c>
      <c r="BL325" s="25" t="s">
        <v>284</v>
      </c>
      <c r="BM325" s="25" t="s">
        <v>5008</v>
      </c>
    </row>
    <row r="326" s="1" customFormat="1" ht="16.5" customHeight="1">
      <c r="B326" s="47"/>
      <c r="C326" s="283" t="s">
        <v>1584</v>
      </c>
      <c r="D326" s="283" t="s">
        <v>303</v>
      </c>
      <c r="E326" s="284" t="s">
        <v>5009</v>
      </c>
      <c r="F326" s="285" t="s">
        <v>5010</v>
      </c>
      <c r="G326" s="286" t="s">
        <v>3870</v>
      </c>
      <c r="H326" s="287">
        <v>9</v>
      </c>
      <c r="I326" s="288"/>
      <c r="J326" s="289">
        <f>ROUND(I326*H326,2)</f>
        <v>0</v>
      </c>
      <c r="K326" s="285" t="s">
        <v>21</v>
      </c>
      <c r="L326" s="290"/>
      <c r="M326" s="291" t="s">
        <v>21</v>
      </c>
      <c r="N326" s="292" t="s">
        <v>47</v>
      </c>
      <c r="O326" s="48"/>
      <c r="P326" s="245">
        <f>O326*H326</f>
        <v>0</v>
      </c>
      <c r="Q326" s="245">
        <v>0</v>
      </c>
      <c r="R326" s="245">
        <f>Q326*H326</f>
        <v>0</v>
      </c>
      <c r="S326" s="245">
        <v>0</v>
      </c>
      <c r="T326" s="246">
        <f>S326*H326</f>
        <v>0</v>
      </c>
      <c r="AR326" s="25" t="s">
        <v>386</v>
      </c>
      <c r="AT326" s="25" t="s">
        <v>303</v>
      </c>
      <c r="AU326" s="25" t="s">
        <v>201</v>
      </c>
      <c r="AY326" s="25" t="s">
        <v>184</v>
      </c>
      <c r="BE326" s="247">
        <f>IF(N326="základní",J326,0)</f>
        <v>0</v>
      </c>
      <c r="BF326" s="247">
        <f>IF(N326="snížená",J326,0)</f>
        <v>0</v>
      </c>
      <c r="BG326" s="247">
        <f>IF(N326="zákl. přenesená",J326,0)</f>
        <v>0</v>
      </c>
      <c r="BH326" s="247">
        <f>IF(N326="sníž. přenesená",J326,0)</f>
        <v>0</v>
      </c>
      <c r="BI326" s="247">
        <f>IF(N326="nulová",J326,0)</f>
        <v>0</v>
      </c>
      <c r="BJ326" s="25" t="s">
        <v>83</v>
      </c>
      <c r="BK326" s="247">
        <f>ROUND(I326*H326,2)</f>
        <v>0</v>
      </c>
      <c r="BL326" s="25" t="s">
        <v>284</v>
      </c>
      <c r="BM326" s="25" t="s">
        <v>5011</v>
      </c>
    </row>
    <row r="327" s="1" customFormat="1" ht="16.5" customHeight="1">
      <c r="B327" s="47"/>
      <c r="C327" s="283" t="s">
        <v>1588</v>
      </c>
      <c r="D327" s="283" t="s">
        <v>303</v>
      </c>
      <c r="E327" s="284" t="s">
        <v>5012</v>
      </c>
      <c r="F327" s="285" t="s">
        <v>5013</v>
      </c>
      <c r="G327" s="286" t="s">
        <v>3870</v>
      </c>
      <c r="H327" s="287">
        <v>17</v>
      </c>
      <c r="I327" s="288"/>
      <c r="J327" s="289">
        <f>ROUND(I327*H327,2)</f>
        <v>0</v>
      </c>
      <c r="K327" s="285" t="s">
        <v>21</v>
      </c>
      <c r="L327" s="290"/>
      <c r="M327" s="291" t="s">
        <v>21</v>
      </c>
      <c r="N327" s="292" t="s">
        <v>47</v>
      </c>
      <c r="O327" s="48"/>
      <c r="P327" s="245">
        <f>O327*H327</f>
        <v>0</v>
      </c>
      <c r="Q327" s="245">
        <v>0</v>
      </c>
      <c r="R327" s="245">
        <f>Q327*H327</f>
        <v>0</v>
      </c>
      <c r="S327" s="245">
        <v>0</v>
      </c>
      <c r="T327" s="246">
        <f>S327*H327</f>
        <v>0</v>
      </c>
      <c r="AR327" s="25" t="s">
        <v>386</v>
      </c>
      <c r="AT327" s="25" t="s">
        <v>303</v>
      </c>
      <c r="AU327" s="25" t="s">
        <v>201</v>
      </c>
      <c r="AY327" s="25" t="s">
        <v>184</v>
      </c>
      <c r="BE327" s="247">
        <f>IF(N327="základní",J327,0)</f>
        <v>0</v>
      </c>
      <c r="BF327" s="247">
        <f>IF(N327="snížená",J327,0)</f>
        <v>0</v>
      </c>
      <c r="BG327" s="247">
        <f>IF(N327="zákl. přenesená",J327,0)</f>
        <v>0</v>
      </c>
      <c r="BH327" s="247">
        <f>IF(N327="sníž. přenesená",J327,0)</f>
        <v>0</v>
      </c>
      <c r="BI327" s="247">
        <f>IF(N327="nulová",J327,0)</f>
        <v>0</v>
      </c>
      <c r="BJ327" s="25" t="s">
        <v>83</v>
      </c>
      <c r="BK327" s="247">
        <f>ROUND(I327*H327,2)</f>
        <v>0</v>
      </c>
      <c r="BL327" s="25" t="s">
        <v>284</v>
      </c>
      <c r="BM327" s="25" t="s">
        <v>5014</v>
      </c>
    </row>
    <row r="328" s="1" customFormat="1" ht="16.5" customHeight="1">
      <c r="B328" s="47"/>
      <c r="C328" s="283" t="s">
        <v>1592</v>
      </c>
      <c r="D328" s="283" t="s">
        <v>303</v>
      </c>
      <c r="E328" s="284" t="s">
        <v>5015</v>
      </c>
      <c r="F328" s="285" t="s">
        <v>5016</v>
      </c>
      <c r="G328" s="286" t="s">
        <v>3870</v>
      </c>
      <c r="H328" s="287">
        <v>19</v>
      </c>
      <c r="I328" s="288"/>
      <c r="J328" s="289">
        <f>ROUND(I328*H328,2)</f>
        <v>0</v>
      </c>
      <c r="K328" s="285" t="s">
        <v>21</v>
      </c>
      <c r="L328" s="290"/>
      <c r="M328" s="291" t="s">
        <v>21</v>
      </c>
      <c r="N328" s="292" t="s">
        <v>47</v>
      </c>
      <c r="O328" s="48"/>
      <c r="P328" s="245">
        <f>O328*H328</f>
        <v>0</v>
      </c>
      <c r="Q328" s="245">
        <v>0</v>
      </c>
      <c r="R328" s="245">
        <f>Q328*H328</f>
        <v>0</v>
      </c>
      <c r="S328" s="245">
        <v>0</v>
      </c>
      <c r="T328" s="246">
        <f>S328*H328</f>
        <v>0</v>
      </c>
      <c r="AR328" s="25" t="s">
        <v>386</v>
      </c>
      <c r="AT328" s="25" t="s">
        <v>303</v>
      </c>
      <c r="AU328" s="25" t="s">
        <v>201</v>
      </c>
      <c r="AY328" s="25" t="s">
        <v>184</v>
      </c>
      <c r="BE328" s="247">
        <f>IF(N328="základní",J328,0)</f>
        <v>0</v>
      </c>
      <c r="BF328" s="247">
        <f>IF(N328="snížená",J328,0)</f>
        <v>0</v>
      </c>
      <c r="BG328" s="247">
        <f>IF(N328="zákl. přenesená",J328,0)</f>
        <v>0</v>
      </c>
      <c r="BH328" s="247">
        <f>IF(N328="sníž. přenesená",J328,0)</f>
        <v>0</v>
      </c>
      <c r="BI328" s="247">
        <f>IF(N328="nulová",J328,0)</f>
        <v>0</v>
      </c>
      <c r="BJ328" s="25" t="s">
        <v>83</v>
      </c>
      <c r="BK328" s="247">
        <f>ROUND(I328*H328,2)</f>
        <v>0</v>
      </c>
      <c r="BL328" s="25" t="s">
        <v>284</v>
      </c>
      <c r="BM328" s="25" t="s">
        <v>5017</v>
      </c>
    </row>
    <row r="329" s="1" customFormat="1" ht="16.5" customHeight="1">
      <c r="B329" s="47"/>
      <c r="C329" s="283" t="s">
        <v>1597</v>
      </c>
      <c r="D329" s="283" t="s">
        <v>303</v>
      </c>
      <c r="E329" s="284" t="s">
        <v>5018</v>
      </c>
      <c r="F329" s="285" t="s">
        <v>5019</v>
      </c>
      <c r="G329" s="286" t="s">
        <v>3870</v>
      </c>
      <c r="H329" s="287">
        <v>1</v>
      </c>
      <c r="I329" s="288"/>
      <c r="J329" s="289">
        <f>ROUND(I329*H329,2)</f>
        <v>0</v>
      </c>
      <c r="K329" s="285" t="s">
        <v>21</v>
      </c>
      <c r="L329" s="290"/>
      <c r="M329" s="291" t="s">
        <v>21</v>
      </c>
      <c r="N329" s="292" t="s">
        <v>47</v>
      </c>
      <c r="O329" s="48"/>
      <c r="P329" s="245">
        <f>O329*H329</f>
        <v>0</v>
      </c>
      <c r="Q329" s="245">
        <v>0</v>
      </c>
      <c r="R329" s="245">
        <f>Q329*H329</f>
        <v>0</v>
      </c>
      <c r="S329" s="245">
        <v>0</v>
      </c>
      <c r="T329" s="246">
        <f>S329*H329</f>
        <v>0</v>
      </c>
      <c r="AR329" s="25" t="s">
        <v>386</v>
      </c>
      <c r="AT329" s="25" t="s">
        <v>303</v>
      </c>
      <c r="AU329" s="25" t="s">
        <v>201</v>
      </c>
      <c r="AY329" s="25" t="s">
        <v>184</v>
      </c>
      <c r="BE329" s="247">
        <f>IF(N329="základní",J329,0)</f>
        <v>0</v>
      </c>
      <c r="BF329" s="247">
        <f>IF(N329="snížená",J329,0)</f>
        <v>0</v>
      </c>
      <c r="BG329" s="247">
        <f>IF(N329="zákl. přenesená",J329,0)</f>
        <v>0</v>
      </c>
      <c r="BH329" s="247">
        <f>IF(N329="sníž. přenesená",J329,0)</f>
        <v>0</v>
      </c>
      <c r="BI329" s="247">
        <f>IF(N329="nulová",J329,0)</f>
        <v>0</v>
      </c>
      <c r="BJ329" s="25" t="s">
        <v>83</v>
      </c>
      <c r="BK329" s="247">
        <f>ROUND(I329*H329,2)</f>
        <v>0</v>
      </c>
      <c r="BL329" s="25" t="s">
        <v>284</v>
      </c>
      <c r="BM329" s="25" t="s">
        <v>5020</v>
      </c>
    </row>
    <row r="330" s="1" customFormat="1" ht="16.5" customHeight="1">
      <c r="B330" s="47"/>
      <c r="C330" s="283" t="s">
        <v>1602</v>
      </c>
      <c r="D330" s="283" t="s">
        <v>303</v>
      </c>
      <c r="E330" s="284" t="s">
        <v>5021</v>
      </c>
      <c r="F330" s="285" t="s">
        <v>5022</v>
      </c>
      <c r="G330" s="286" t="s">
        <v>3870</v>
      </c>
      <c r="H330" s="287">
        <v>1</v>
      </c>
      <c r="I330" s="288"/>
      <c r="J330" s="289">
        <f>ROUND(I330*H330,2)</f>
        <v>0</v>
      </c>
      <c r="K330" s="285" t="s">
        <v>21</v>
      </c>
      <c r="L330" s="290"/>
      <c r="M330" s="291" t="s">
        <v>21</v>
      </c>
      <c r="N330" s="292" t="s">
        <v>47</v>
      </c>
      <c r="O330" s="48"/>
      <c r="P330" s="245">
        <f>O330*H330</f>
        <v>0</v>
      </c>
      <c r="Q330" s="245">
        <v>0</v>
      </c>
      <c r="R330" s="245">
        <f>Q330*H330</f>
        <v>0</v>
      </c>
      <c r="S330" s="245">
        <v>0</v>
      </c>
      <c r="T330" s="246">
        <f>S330*H330</f>
        <v>0</v>
      </c>
      <c r="AR330" s="25" t="s">
        <v>386</v>
      </c>
      <c r="AT330" s="25" t="s">
        <v>303</v>
      </c>
      <c r="AU330" s="25" t="s">
        <v>201</v>
      </c>
      <c r="AY330" s="25" t="s">
        <v>184</v>
      </c>
      <c r="BE330" s="247">
        <f>IF(N330="základní",J330,0)</f>
        <v>0</v>
      </c>
      <c r="BF330" s="247">
        <f>IF(N330="snížená",J330,0)</f>
        <v>0</v>
      </c>
      <c r="BG330" s="247">
        <f>IF(N330="zákl. přenesená",J330,0)</f>
        <v>0</v>
      </c>
      <c r="BH330" s="247">
        <f>IF(N330="sníž. přenesená",J330,0)</f>
        <v>0</v>
      </c>
      <c r="BI330" s="247">
        <f>IF(N330="nulová",J330,0)</f>
        <v>0</v>
      </c>
      <c r="BJ330" s="25" t="s">
        <v>83</v>
      </c>
      <c r="BK330" s="247">
        <f>ROUND(I330*H330,2)</f>
        <v>0</v>
      </c>
      <c r="BL330" s="25" t="s">
        <v>284</v>
      </c>
      <c r="BM330" s="25" t="s">
        <v>5023</v>
      </c>
    </row>
    <row r="331" s="1" customFormat="1" ht="16.5" customHeight="1">
      <c r="B331" s="47"/>
      <c r="C331" s="283" t="s">
        <v>1608</v>
      </c>
      <c r="D331" s="283" t="s">
        <v>303</v>
      </c>
      <c r="E331" s="284" t="s">
        <v>5024</v>
      </c>
      <c r="F331" s="285" t="s">
        <v>5025</v>
      </c>
      <c r="G331" s="286" t="s">
        <v>3870</v>
      </c>
      <c r="H331" s="287">
        <v>1</v>
      </c>
      <c r="I331" s="288"/>
      <c r="J331" s="289">
        <f>ROUND(I331*H331,2)</f>
        <v>0</v>
      </c>
      <c r="K331" s="285" t="s">
        <v>21</v>
      </c>
      <c r="L331" s="290"/>
      <c r="M331" s="291" t="s">
        <v>21</v>
      </c>
      <c r="N331" s="292" t="s">
        <v>47</v>
      </c>
      <c r="O331" s="48"/>
      <c r="P331" s="245">
        <f>O331*H331</f>
        <v>0</v>
      </c>
      <c r="Q331" s="245">
        <v>0</v>
      </c>
      <c r="R331" s="245">
        <f>Q331*H331</f>
        <v>0</v>
      </c>
      <c r="S331" s="245">
        <v>0</v>
      </c>
      <c r="T331" s="246">
        <f>S331*H331</f>
        <v>0</v>
      </c>
      <c r="AR331" s="25" t="s">
        <v>386</v>
      </c>
      <c r="AT331" s="25" t="s">
        <v>303</v>
      </c>
      <c r="AU331" s="25" t="s">
        <v>201</v>
      </c>
      <c r="AY331" s="25" t="s">
        <v>184</v>
      </c>
      <c r="BE331" s="247">
        <f>IF(N331="základní",J331,0)</f>
        <v>0</v>
      </c>
      <c r="BF331" s="247">
        <f>IF(N331="snížená",J331,0)</f>
        <v>0</v>
      </c>
      <c r="BG331" s="247">
        <f>IF(N331="zákl. přenesená",J331,0)</f>
        <v>0</v>
      </c>
      <c r="BH331" s="247">
        <f>IF(N331="sníž. přenesená",J331,0)</f>
        <v>0</v>
      </c>
      <c r="BI331" s="247">
        <f>IF(N331="nulová",J331,0)</f>
        <v>0</v>
      </c>
      <c r="BJ331" s="25" t="s">
        <v>83</v>
      </c>
      <c r="BK331" s="247">
        <f>ROUND(I331*H331,2)</f>
        <v>0</v>
      </c>
      <c r="BL331" s="25" t="s">
        <v>284</v>
      </c>
      <c r="BM331" s="25" t="s">
        <v>5026</v>
      </c>
    </row>
    <row r="332" s="1" customFormat="1" ht="16.5" customHeight="1">
      <c r="B332" s="47"/>
      <c r="C332" s="283" t="s">
        <v>1618</v>
      </c>
      <c r="D332" s="283" t="s">
        <v>303</v>
      </c>
      <c r="E332" s="284" t="s">
        <v>5027</v>
      </c>
      <c r="F332" s="285" t="s">
        <v>5028</v>
      </c>
      <c r="G332" s="286" t="s">
        <v>3870</v>
      </c>
      <c r="H332" s="287">
        <v>1</v>
      </c>
      <c r="I332" s="288"/>
      <c r="J332" s="289">
        <f>ROUND(I332*H332,2)</f>
        <v>0</v>
      </c>
      <c r="K332" s="285" t="s">
        <v>21</v>
      </c>
      <c r="L332" s="290"/>
      <c r="M332" s="291" t="s">
        <v>21</v>
      </c>
      <c r="N332" s="292" t="s">
        <v>47</v>
      </c>
      <c r="O332" s="48"/>
      <c r="P332" s="245">
        <f>O332*H332</f>
        <v>0</v>
      </c>
      <c r="Q332" s="245">
        <v>0</v>
      </c>
      <c r="R332" s="245">
        <f>Q332*H332</f>
        <v>0</v>
      </c>
      <c r="S332" s="245">
        <v>0</v>
      </c>
      <c r="T332" s="246">
        <f>S332*H332</f>
        <v>0</v>
      </c>
      <c r="AR332" s="25" t="s">
        <v>386</v>
      </c>
      <c r="AT332" s="25" t="s">
        <v>303</v>
      </c>
      <c r="AU332" s="25" t="s">
        <v>201</v>
      </c>
      <c r="AY332" s="25" t="s">
        <v>184</v>
      </c>
      <c r="BE332" s="247">
        <f>IF(N332="základní",J332,0)</f>
        <v>0</v>
      </c>
      <c r="BF332" s="247">
        <f>IF(N332="snížená",J332,0)</f>
        <v>0</v>
      </c>
      <c r="BG332" s="247">
        <f>IF(N332="zákl. přenesená",J332,0)</f>
        <v>0</v>
      </c>
      <c r="BH332" s="247">
        <f>IF(N332="sníž. přenesená",J332,0)</f>
        <v>0</v>
      </c>
      <c r="BI332" s="247">
        <f>IF(N332="nulová",J332,0)</f>
        <v>0</v>
      </c>
      <c r="BJ332" s="25" t="s">
        <v>83</v>
      </c>
      <c r="BK332" s="247">
        <f>ROUND(I332*H332,2)</f>
        <v>0</v>
      </c>
      <c r="BL332" s="25" t="s">
        <v>284</v>
      </c>
      <c r="BM332" s="25" t="s">
        <v>5029</v>
      </c>
    </row>
    <row r="333" s="1" customFormat="1" ht="16.5" customHeight="1">
      <c r="B333" s="47"/>
      <c r="C333" s="283" t="s">
        <v>1623</v>
      </c>
      <c r="D333" s="283" t="s">
        <v>303</v>
      </c>
      <c r="E333" s="284" t="s">
        <v>5030</v>
      </c>
      <c r="F333" s="285" t="s">
        <v>5031</v>
      </c>
      <c r="G333" s="286" t="s">
        <v>3870</v>
      </c>
      <c r="H333" s="287">
        <v>2</v>
      </c>
      <c r="I333" s="288"/>
      <c r="J333" s="289">
        <f>ROUND(I333*H333,2)</f>
        <v>0</v>
      </c>
      <c r="K333" s="285" t="s">
        <v>21</v>
      </c>
      <c r="L333" s="290"/>
      <c r="M333" s="291" t="s">
        <v>21</v>
      </c>
      <c r="N333" s="292" t="s">
        <v>47</v>
      </c>
      <c r="O333" s="48"/>
      <c r="P333" s="245">
        <f>O333*H333</f>
        <v>0</v>
      </c>
      <c r="Q333" s="245">
        <v>0</v>
      </c>
      <c r="R333" s="245">
        <f>Q333*H333</f>
        <v>0</v>
      </c>
      <c r="S333" s="245">
        <v>0</v>
      </c>
      <c r="T333" s="246">
        <f>S333*H333</f>
        <v>0</v>
      </c>
      <c r="AR333" s="25" t="s">
        <v>386</v>
      </c>
      <c r="AT333" s="25" t="s">
        <v>303</v>
      </c>
      <c r="AU333" s="25" t="s">
        <v>201</v>
      </c>
      <c r="AY333" s="25" t="s">
        <v>184</v>
      </c>
      <c r="BE333" s="247">
        <f>IF(N333="základní",J333,0)</f>
        <v>0</v>
      </c>
      <c r="BF333" s="247">
        <f>IF(N333="snížená",J333,0)</f>
        <v>0</v>
      </c>
      <c r="BG333" s="247">
        <f>IF(N333="zákl. přenesená",J333,0)</f>
        <v>0</v>
      </c>
      <c r="BH333" s="247">
        <f>IF(N333="sníž. přenesená",J333,0)</f>
        <v>0</v>
      </c>
      <c r="BI333" s="247">
        <f>IF(N333="nulová",J333,0)</f>
        <v>0</v>
      </c>
      <c r="BJ333" s="25" t="s">
        <v>83</v>
      </c>
      <c r="BK333" s="247">
        <f>ROUND(I333*H333,2)</f>
        <v>0</v>
      </c>
      <c r="BL333" s="25" t="s">
        <v>284</v>
      </c>
      <c r="BM333" s="25" t="s">
        <v>5032</v>
      </c>
    </row>
    <row r="334" s="1" customFormat="1" ht="16.5" customHeight="1">
      <c r="B334" s="47"/>
      <c r="C334" s="283" t="s">
        <v>1631</v>
      </c>
      <c r="D334" s="283" t="s">
        <v>303</v>
      </c>
      <c r="E334" s="284" t="s">
        <v>5033</v>
      </c>
      <c r="F334" s="285" t="s">
        <v>5034</v>
      </c>
      <c r="G334" s="286" t="s">
        <v>3870</v>
      </c>
      <c r="H334" s="287">
        <v>7</v>
      </c>
      <c r="I334" s="288"/>
      <c r="J334" s="289">
        <f>ROUND(I334*H334,2)</f>
        <v>0</v>
      </c>
      <c r="K334" s="285" t="s">
        <v>21</v>
      </c>
      <c r="L334" s="290"/>
      <c r="M334" s="291" t="s">
        <v>21</v>
      </c>
      <c r="N334" s="292" t="s">
        <v>47</v>
      </c>
      <c r="O334" s="48"/>
      <c r="P334" s="245">
        <f>O334*H334</f>
        <v>0</v>
      </c>
      <c r="Q334" s="245">
        <v>0</v>
      </c>
      <c r="R334" s="245">
        <f>Q334*H334</f>
        <v>0</v>
      </c>
      <c r="S334" s="245">
        <v>0</v>
      </c>
      <c r="T334" s="246">
        <f>S334*H334</f>
        <v>0</v>
      </c>
      <c r="AR334" s="25" t="s">
        <v>386</v>
      </c>
      <c r="AT334" s="25" t="s">
        <v>303</v>
      </c>
      <c r="AU334" s="25" t="s">
        <v>201</v>
      </c>
      <c r="AY334" s="25" t="s">
        <v>184</v>
      </c>
      <c r="BE334" s="247">
        <f>IF(N334="základní",J334,0)</f>
        <v>0</v>
      </c>
      <c r="BF334" s="247">
        <f>IF(N334="snížená",J334,0)</f>
        <v>0</v>
      </c>
      <c r="BG334" s="247">
        <f>IF(N334="zákl. přenesená",J334,0)</f>
        <v>0</v>
      </c>
      <c r="BH334" s="247">
        <f>IF(N334="sníž. přenesená",J334,0)</f>
        <v>0</v>
      </c>
      <c r="BI334" s="247">
        <f>IF(N334="nulová",J334,0)</f>
        <v>0</v>
      </c>
      <c r="BJ334" s="25" t="s">
        <v>83</v>
      </c>
      <c r="BK334" s="247">
        <f>ROUND(I334*H334,2)</f>
        <v>0</v>
      </c>
      <c r="BL334" s="25" t="s">
        <v>284</v>
      </c>
      <c r="BM334" s="25" t="s">
        <v>5035</v>
      </c>
    </row>
    <row r="335" s="1" customFormat="1" ht="16.5" customHeight="1">
      <c r="B335" s="47"/>
      <c r="C335" s="283" t="s">
        <v>1636</v>
      </c>
      <c r="D335" s="283" t="s">
        <v>303</v>
      </c>
      <c r="E335" s="284" t="s">
        <v>5036</v>
      </c>
      <c r="F335" s="285" t="s">
        <v>5037</v>
      </c>
      <c r="G335" s="286" t="s">
        <v>3870</v>
      </c>
      <c r="H335" s="287">
        <v>1</v>
      </c>
      <c r="I335" s="288"/>
      <c r="J335" s="289">
        <f>ROUND(I335*H335,2)</f>
        <v>0</v>
      </c>
      <c r="K335" s="285" t="s">
        <v>21</v>
      </c>
      <c r="L335" s="290"/>
      <c r="M335" s="291" t="s">
        <v>21</v>
      </c>
      <c r="N335" s="292" t="s">
        <v>47</v>
      </c>
      <c r="O335" s="48"/>
      <c r="P335" s="245">
        <f>O335*H335</f>
        <v>0</v>
      </c>
      <c r="Q335" s="245">
        <v>0</v>
      </c>
      <c r="R335" s="245">
        <f>Q335*H335</f>
        <v>0</v>
      </c>
      <c r="S335" s="245">
        <v>0</v>
      </c>
      <c r="T335" s="246">
        <f>S335*H335</f>
        <v>0</v>
      </c>
      <c r="AR335" s="25" t="s">
        <v>386</v>
      </c>
      <c r="AT335" s="25" t="s">
        <v>303</v>
      </c>
      <c r="AU335" s="25" t="s">
        <v>201</v>
      </c>
      <c r="AY335" s="25" t="s">
        <v>184</v>
      </c>
      <c r="BE335" s="247">
        <f>IF(N335="základní",J335,0)</f>
        <v>0</v>
      </c>
      <c r="BF335" s="247">
        <f>IF(N335="snížená",J335,0)</f>
        <v>0</v>
      </c>
      <c r="BG335" s="247">
        <f>IF(N335="zákl. přenesená",J335,0)</f>
        <v>0</v>
      </c>
      <c r="BH335" s="247">
        <f>IF(N335="sníž. přenesená",J335,0)</f>
        <v>0</v>
      </c>
      <c r="BI335" s="247">
        <f>IF(N335="nulová",J335,0)</f>
        <v>0</v>
      </c>
      <c r="BJ335" s="25" t="s">
        <v>83</v>
      </c>
      <c r="BK335" s="247">
        <f>ROUND(I335*H335,2)</f>
        <v>0</v>
      </c>
      <c r="BL335" s="25" t="s">
        <v>284</v>
      </c>
      <c r="BM335" s="25" t="s">
        <v>5038</v>
      </c>
    </row>
    <row r="336" s="1" customFormat="1" ht="16.5" customHeight="1">
      <c r="B336" s="47"/>
      <c r="C336" s="283" t="s">
        <v>1641</v>
      </c>
      <c r="D336" s="283" t="s">
        <v>303</v>
      </c>
      <c r="E336" s="284" t="s">
        <v>5039</v>
      </c>
      <c r="F336" s="285" t="s">
        <v>5040</v>
      </c>
      <c r="G336" s="286" t="s">
        <v>3870</v>
      </c>
      <c r="H336" s="287">
        <v>2</v>
      </c>
      <c r="I336" s="288"/>
      <c r="J336" s="289">
        <f>ROUND(I336*H336,2)</f>
        <v>0</v>
      </c>
      <c r="K336" s="285" t="s">
        <v>21</v>
      </c>
      <c r="L336" s="290"/>
      <c r="M336" s="291" t="s">
        <v>21</v>
      </c>
      <c r="N336" s="292" t="s">
        <v>47</v>
      </c>
      <c r="O336" s="48"/>
      <c r="P336" s="245">
        <f>O336*H336</f>
        <v>0</v>
      </c>
      <c r="Q336" s="245">
        <v>0</v>
      </c>
      <c r="R336" s="245">
        <f>Q336*H336</f>
        <v>0</v>
      </c>
      <c r="S336" s="245">
        <v>0</v>
      </c>
      <c r="T336" s="246">
        <f>S336*H336</f>
        <v>0</v>
      </c>
      <c r="AR336" s="25" t="s">
        <v>386</v>
      </c>
      <c r="AT336" s="25" t="s">
        <v>303</v>
      </c>
      <c r="AU336" s="25" t="s">
        <v>201</v>
      </c>
      <c r="AY336" s="25" t="s">
        <v>184</v>
      </c>
      <c r="BE336" s="247">
        <f>IF(N336="základní",J336,0)</f>
        <v>0</v>
      </c>
      <c r="BF336" s="247">
        <f>IF(N336="snížená",J336,0)</f>
        <v>0</v>
      </c>
      <c r="BG336" s="247">
        <f>IF(N336="zákl. přenesená",J336,0)</f>
        <v>0</v>
      </c>
      <c r="BH336" s="247">
        <f>IF(N336="sníž. přenesená",J336,0)</f>
        <v>0</v>
      </c>
      <c r="BI336" s="247">
        <f>IF(N336="nulová",J336,0)</f>
        <v>0</v>
      </c>
      <c r="BJ336" s="25" t="s">
        <v>83</v>
      </c>
      <c r="BK336" s="247">
        <f>ROUND(I336*H336,2)</f>
        <v>0</v>
      </c>
      <c r="BL336" s="25" t="s">
        <v>284</v>
      </c>
      <c r="BM336" s="25" t="s">
        <v>5041</v>
      </c>
    </row>
    <row r="337" s="1" customFormat="1" ht="16.5" customHeight="1">
      <c r="B337" s="47"/>
      <c r="C337" s="283" t="s">
        <v>1646</v>
      </c>
      <c r="D337" s="283" t="s">
        <v>303</v>
      </c>
      <c r="E337" s="284" t="s">
        <v>5042</v>
      </c>
      <c r="F337" s="285" t="s">
        <v>5043</v>
      </c>
      <c r="G337" s="286" t="s">
        <v>3870</v>
      </c>
      <c r="H337" s="287">
        <v>1</v>
      </c>
      <c r="I337" s="288"/>
      <c r="J337" s="289">
        <f>ROUND(I337*H337,2)</f>
        <v>0</v>
      </c>
      <c r="K337" s="285" t="s">
        <v>21</v>
      </c>
      <c r="L337" s="290"/>
      <c r="M337" s="291" t="s">
        <v>21</v>
      </c>
      <c r="N337" s="292" t="s">
        <v>47</v>
      </c>
      <c r="O337" s="48"/>
      <c r="P337" s="245">
        <f>O337*H337</f>
        <v>0</v>
      </c>
      <c r="Q337" s="245">
        <v>0</v>
      </c>
      <c r="R337" s="245">
        <f>Q337*H337</f>
        <v>0</v>
      </c>
      <c r="S337" s="245">
        <v>0</v>
      </c>
      <c r="T337" s="246">
        <f>S337*H337</f>
        <v>0</v>
      </c>
      <c r="AR337" s="25" t="s">
        <v>386</v>
      </c>
      <c r="AT337" s="25" t="s">
        <v>303</v>
      </c>
      <c r="AU337" s="25" t="s">
        <v>201</v>
      </c>
      <c r="AY337" s="25" t="s">
        <v>184</v>
      </c>
      <c r="BE337" s="247">
        <f>IF(N337="základní",J337,0)</f>
        <v>0</v>
      </c>
      <c r="BF337" s="247">
        <f>IF(N337="snížená",J337,0)</f>
        <v>0</v>
      </c>
      <c r="BG337" s="247">
        <f>IF(N337="zákl. přenesená",J337,0)</f>
        <v>0</v>
      </c>
      <c r="BH337" s="247">
        <f>IF(N337="sníž. přenesená",J337,0)</f>
        <v>0</v>
      </c>
      <c r="BI337" s="247">
        <f>IF(N337="nulová",J337,0)</f>
        <v>0</v>
      </c>
      <c r="BJ337" s="25" t="s">
        <v>83</v>
      </c>
      <c r="BK337" s="247">
        <f>ROUND(I337*H337,2)</f>
        <v>0</v>
      </c>
      <c r="BL337" s="25" t="s">
        <v>284</v>
      </c>
      <c r="BM337" s="25" t="s">
        <v>5044</v>
      </c>
    </row>
    <row r="338" s="1" customFormat="1" ht="16.5" customHeight="1">
      <c r="B338" s="47"/>
      <c r="C338" s="283" t="s">
        <v>1653</v>
      </c>
      <c r="D338" s="283" t="s">
        <v>303</v>
      </c>
      <c r="E338" s="284" t="s">
        <v>5045</v>
      </c>
      <c r="F338" s="285" t="s">
        <v>4963</v>
      </c>
      <c r="G338" s="286" t="s">
        <v>3870</v>
      </c>
      <c r="H338" s="287">
        <v>142</v>
      </c>
      <c r="I338" s="288"/>
      <c r="J338" s="289">
        <f>ROUND(I338*H338,2)</f>
        <v>0</v>
      </c>
      <c r="K338" s="285" t="s">
        <v>21</v>
      </c>
      <c r="L338" s="290"/>
      <c r="M338" s="291" t="s">
        <v>21</v>
      </c>
      <c r="N338" s="292" t="s">
        <v>47</v>
      </c>
      <c r="O338" s="48"/>
      <c r="P338" s="245">
        <f>O338*H338</f>
        <v>0</v>
      </c>
      <c r="Q338" s="245">
        <v>0</v>
      </c>
      <c r="R338" s="245">
        <f>Q338*H338</f>
        <v>0</v>
      </c>
      <c r="S338" s="245">
        <v>0</v>
      </c>
      <c r="T338" s="246">
        <f>S338*H338</f>
        <v>0</v>
      </c>
      <c r="AR338" s="25" t="s">
        <v>386</v>
      </c>
      <c r="AT338" s="25" t="s">
        <v>303</v>
      </c>
      <c r="AU338" s="25" t="s">
        <v>201</v>
      </c>
      <c r="AY338" s="25" t="s">
        <v>184</v>
      </c>
      <c r="BE338" s="247">
        <f>IF(N338="základní",J338,0)</f>
        <v>0</v>
      </c>
      <c r="BF338" s="247">
        <f>IF(N338="snížená",J338,0)</f>
        <v>0</v>
      </c>
      <c r="BG338" s="247">
        <f>IF(N338="zákl. přenesená",J338,0)</f>
        <v>0</v>
      </c>
      <c r="BH338" s="247">
        <f>IF(N338="sníž. přenesená",J338,0)</f>
        <v>0</v>
      </c>
      <c r="BI338" s="247">
        <f>IF(N338="nulová",J338,0)</f>
        <v>0</v>
      </c>
      <c r="BJ338" s="25" t="s">
        <v>83</v>
      </c>
      <c r="BK338" s="247">
        <f>ROUND(I338*H338,2)</f>
        <v>0</v>
      </c>
      <c r="BL338" s="25" t="s">
        <v>284</v>
      </c>
      <c r="BM338" s="25" t="s">
        <v>5046</v>
      </c>
    </row>
    <row r="339" s="1" customFormat="1" ht="16.5" customHeight="1">
      <c r="B339" s="47"/>
      <c r="C339" s="283" t="s">
        <v>1662</v>
      </c>
      <c r="D339" s="283" t="s">
        <v>303</v>
      </c>
      <c r="E339" s="284" t="s">
        <v>5047</v>
      </c>
      <c r="F339" s="285" t="s">
        <v>5048</v>
      </c>
      <c r="G339" s="286" t="s">
        <v>3870</v>
      </c>
      <c r="H339" s="287">
        <v>3</v>
      </c>
      <c r="I339" s="288"/>
      <c r="J339" s="289">
        <f>ROUND(I339*H339,2)</f>
        <v>0</v>
      </c>
      <c r="K339" s="285" t="s">
        <v>21</v>
      </c>
      <c r="L339" s="290"/>
      <c r="M339" s="291" t="s">
        <v>21</v>
      </c>
      <c r="N339" s="292" t="s">
        <v>47</v>
      </c>
      <c r="O339" s="48"/>
      <c r="P339" s="245">
        <f>O339*H339</f>
        <v>0</v>
      </c>
      <c r="Q339" s="245">
        <v>0</v>
      </c>
      <c r="R339" s="245">
        <f>Q339*H339</f>
        <v>0</v>
      </c>
      <c r="S339" s="245">
        <v>0</v>
      </c>
      <c r="T339" s="246">
        <f>S339*H339</f>
        <v>0</v>
      </c>
      <c r="AR339" s="25" t="s">
        <v>386</v>
      </c>
      <c r="AT339" s="25" t="s">
        <v>303</v>
      </c>
      <c r="AU339" s="25" t="s">
        <v>201</v>
      </c>
      <c r="AY339" s="25" t="s">
        <v>184</v>
      </c>
      <c r="BE339" s="247">
        <f>IF(N339="základní",J339,0)</f>
        <v>0</v>
      </c>
      <c r="BF339" s="247">
        <f>IF(N339="snížená",J339,0)</f>
        <v>0</v>
      </c>
      <c r="BG339" s="247">
        <f>IF(N339="zákl. přenesená",J339,0)</f>
        <v>0</v>
      </c>
      <c r="BH339" s="247">
        <f>IF(N339="sníž. přenesená",J339,0)</f>
        <v>0</v>
      </c>
      <c r="BI339" s="247">
        <f>IF(N339="nulová",J339,0)</f>
        <v>0</v>
      </c>
      <c r="BJ339" s="25" t="s">
        <v>83</v>
      </c>
      <c r="BK339" s="247">
        <f>ROUND(I339*H339,2)</f>
        <v>0</v>
      </c>
      <c r="BL339" s="25" t="s">
        <v>284</v>
      </c>
      <c r="BM339" s="25" t="s">
        <v>5049</v>
      </c>
    </row>
    <row r="340" s="1" customFormat="1" ht="16.5" customHeight="1">
      <c r="B340" s="47"/>
      <c r="C340" s="283" t="s">
        <v>1673</v>
      </c>
      <c r="D340" s="283" t="s">
        <v>303</v>
      </c>
      <c r="E340" s="284" t="s">
        <v>5050</v>
      </c>
      <c r="F340" s="285" t="s">
        <v>5051</v>
      </c>
      <c r="G340" s="286" t="s">
        <v>3870</v>
      </c>
      <c r="H340" s="287">
        <v>6</v>
      </c>
      <c r="I340" s="288"/>
      <c r="J340" s="289">
        <f>ROUND(I340*H340,2)</f>
        <v>0</v>
      </c>
      <c r="K340" s="285" t="s">
        <v>21</v>
      </c>
      <c r="L340" s="290"/>
      <c r="M340" s="291" t="s">
        <v>21</v>
      </c>
      <c r="N340" s="292" t="s">
        <v>47</v>
      </c>
      <c r="O340" s="48"/>
      <c r="P340" s="245">
        <f>O340*H340</f>
        <v>0</v>
      </c>
      <c r="Q340" s="245">
        <v>0</v>
      </c>
      <c r="R340" s="245">
        <f>Q340*H340</f>
        <v>0</v>
      </c>
      <c r="S340" s="245">
        <v>0</v>
      </c>
      <c r="T340" s="246">
        <f>S340*H340</f>
        <v>0</v>
      </c>
      <c r="AR340" s="25" t="s">
        <v>386</v>
      </c>
      <c r="AT340" s="25" t="s">
        <v>303</v>
      </c>
      <c r="AU340" s="25" t="s">
        <v>201</v>
      </c>
      <c r="AY340" s="25" t="s">
        <v>184</v>
      </c>
      <c r="BE340" s="247">
        <f>IF(N340="základní",J340,0)</f>
        <v>0</v>
      </c>
      <c r="BF340" s="247">
        <f>IF(N340="snížená",J340,0)</f>
        <v>0</v>
      </c>
      <c r="BG340" s="247">
        <f>IF(N340="zákl. přenesená",J340,0)</f>
        <v>0</v>
      </c>
      <c r="BH340" s="247">
        <f>IF(N340="sníž. přenesená",J340,0)</f>
        <v>0</v>
      </c>
      <c r="BI340" s="247">
        <f>IF(N340="nulová",J340,0)</f>
        <v>0</v>
      </c>
      <c r="BJ340" s="25" t="s">
        <v>83</v>
      </c>
      <c r="BK340" s="247">
        <f>ROUND(I340*H340,2)</f>
        <v>0</v>
      </c>
      <c r="BL340" s="25" t="s">
        <v>284</v>
      </c>
      <c r="BM340" s="25" t="s">
        <v>5052</v>
      </c>
    </row>
    <row r="341" s="1" customFormat="1" ht="16.5" customHeight="1">
      <c r="B341" s="47"/>
      <c r="C341" s="283" t="s">
        <v>1678</v>
      </c>
      <c r="D341" s="283" t="s">
        <v>303</v>
      </c>
      <c r="E341" s="284" t="s">
        <v>5053</v>
      </c>
      <c r="F341" s="285" t="s">
        <v>4966</v>
      </c>
      <c r="G341" s="286" t="s">
        <v>3870</v>
      </c>
      <c r="H341" s="287">
        <v>6</v>
      </c>
      <c r="I341" s="288"/>
      <c r="J341" s="289">
        <f>ROUND(I341*H341,2)</f>
        <v>0</v>
      </c>
      <c r="K341" s="285" t="s">
        <v>21</v>
      </c>
      <c r="L341" s="290"/>
      <c r="M341" s="291" t="s">
        <v>21</v>
      </c>
      <c r="N341" s="292" t="s">
        <v>47</v>
      </c>
      <c r="O341" s="48"/>
      <c r="P341" s="245">
        <f>O341*H341</f>
        <v>0</v>
      </c>
      <c r="Q341" s="245">
        <v>0</v>
      </c>
      <c r="R341" s="245">
        <f>Q341*H341</f>
        <v>0</v>
      </c>
      <c r="S341" s="245">
        <v>0</v>
      </c>
      <c r="T341" s="246">
        <f>S341*H341</f>
        <v>0</v>
      </c>
      <c r="AR341" s="25" t="s">
        <v>386</v>
      </c>
      <c r="AT341" s="25" t="s">
        <v>303</v>
      </c>
      <c r="AU341" s="25" t="s">
        <v>201</v>
      </c>
      <c r="AY341" s="25" t="s">
        <v>184</v>
      </c>
      <c r="BE341" s="247">
        <f>IF(N341="základní",J341,0)</f>
        <v>0</v>
      </c>
      <c r="BF341" s="247">
        <f>IF(N341="snížená",J341,0)</f>
        <v>0</v>
      </c>
      <c r="BG341" s="247">
        <f>IF(N341="zákl. přenesená",J341,0)</f>
        <v>0</v>
      </c>
      <c r="BH341" s="247">
        <f>IF(N341="sníž. přenesená",J341,0)</f>
        <v>0</v>
      </c>
      <c r="BI341" s="247">
        <f>IF(N341="nulová",J341,0)</f>
        <v>0</v>
      </c>
      <c r="BJ341" s="25" t="s">
        <v>83</v>
      </c>
      <c r="BK341" s="247">
        <f>ROUND(I341*H341,2)</f>
        <v>0</v>
      </c>
      <c r="BL341" s="25" t="s">
        <v>284</v>
      </c>
      <c r="BM341" s="25" t="s">
        <v>5054</v>
      </c>
    </row>
    <row r="342" s="11" customFormat="1" ht="22.32" customHeight="1">
      <c r="B342" s="220"/>
      <c r="C342" s="221"/>
      <c r="D342" s="222" t="s">
        <v>75</v>
      </c>
      <c r="E342" s="234" t="s">
        <v>5055</v>
      </c>
      <c r="F342" s="234" t="s">
        <v>5056</v>
      </c>
      <c r="G342" s="221"/>
      <c r="H342" s="221"/>
      <c r="I342" s="224"/>
      <c r="J342" s="235">
        <f>BK342</f>
        <v>0</v>
      </c>
      <c r="K342" s="221"/>
      <c r="L342" s="226"/>
      <c r="M342" s="227"/>
      <c r="N342" s="228"/>
      <c r="O342" s="228"/>
      <c r="P342" s="229">
        <f>SUM(P343:P357)</f>
        <v>0</v>
      </c>
      <c r="Q342" s="228"/>
      <c r="R342" s="229">
        <f>SUM(R343:R357)</f>
        <v>0</v>
      </c>
      <c r="S342" s="228"/>
      <c r="T342" s="230">
        <f>SUM(T343:T357)</f>
        <v>0</v>
      </c>
      <c r="AR342" s="231" t="s">
        <v>85</v>
      </c>
      <c r="AT342" s="232" t="s">
        <v>75</v>
      </c>
      <c r="AU342" s="232" t="s">
        <v>85</v>
      </c>
      <c r="AY342" s="231" t="s">
        <v>184</v>
      </c>
      <c r="BK342" s="233">
        <f>SUM(BK343:BK357)</f>
        <v>0</v>
      </c>
    </row>
    <row r="343" s="1" customFormat="1" ht="25.5" customHeight="1">
      <c r="B343" s="47"/>
      <c r="C343" s="283" t="s">
        <v>1687</v>
      </c>
      <c r="D343" s="283" t="s">
        <v>303</v>
      </c>
      <c r="E343" s="284" t="s">
        <v>5057</v>
      </c>
      <c r="F343" s="285" t="s">
        <v>5058</v>
      </c>
      <c r="G343" s="286" t="s">
        <v>3870</v>
      </c>
      <c r="H343" s="287">
        <v>1</v>
      </c>
      <c r="I343" s="288"/>
      <c r="J343" s="289">
        <f>ROUND(I343*H343,2)</f>
        <v>0</v>
      </c>
      <c r="K343" s="285" t="s">
        <v>21</v>
      </c>
      <c r="L343" s="290"/>
      <c r="M343" s="291" t="s">
        <v>21</v>
      </c>
      <c r="N343" s="292" t="s">
        <v>47</v>
      </c>
      <c r="O343" s="48"/>
      <c r="P343" s="245">
        <f>O343*H343</f>
        <v>0</v>
      </c>
      <c r="Q343" s="245">
        <v>0</v>
      </c>
      <c r="R343" s="245">
        <f>Q343*H343</f>
        <v>0</v>
      </c>
      <c r="S343" s="245">
        <v>0</v>
      </c>
      <c r="T343" s="246">
        <f>S343*H343</f>
        <v>0</v>
      </c>
      <c r="AR343" s="25" t="s">
        <v>386</v>
      </c>
      <c r="AT343" s="25" t="s">
        <v>303</v>
      </c>
      <c r="AU343" s="25" t="s">
        <v>201</v>
      </c>
      <c r="AY343" s="25" t="s">
        <v>184</v>
      </c>
      <c r="BE343" s="247">
        <f>IF(N343="základní",J343,0)</f>
        <v>0</v>
      </c>
      <c r="BF343" s="247">
        <f>IF(N343="snížená",J343,0)</f>
        <v>0</v>
      </c>
      <c r="BG343" s="247">
        <f>IF(N343="zákl. přenesená",J343,0)</f>
        <v>0</v>
      </c>
      <c r="BH343" s="247">
        <f>IF(N343="sníž. přenesená",J343,0)</f>
        <v>0</v>
      </c>
      <c r="BI343" s="247">
        <f>IF(N343="nulová",J343,0)</f>
        <v>0</v>
      </c>
      <c r="BJ343" s="25" t="s">
        <v>83</v>
      </c>
      <c r="BK343" s="247">
        <f>ROUND(I343*H343,2)</f>
        <v>0</v>
      </c>
      <c r="BL343" s="25" t="s">
        <v>284</v>
      </c>
      <c r="BM343" s="25" t="s">
        <v>5059</v>
      </c>
    </row>
    <row r="344" s="1" customFormat="1" ht="16.5" customHeight="1">
      <c r="B344" s="47"/>
      <c r="C344" s="283" t="s">
        <v>1693</v>
      </c>
      <c r="D344" s="283" t="s">
        <v>303</v>
      </c>
      <c r="E344" s="284" t="s">
        <v>5060</v>
      </c>
      <c r="F344" s="285" t="s">
        <v>4942</v>
      </c>
      <c r="G344" s="286" t="s">
        <v>3870</v>
      </c>
      <c r="H344" s="287">
        <v>1</v>
      </c>
      <c r="I344" s="288"/>
      <c r="J344" s="289">
        <f>ROUND(I344*H344,2)</f>
        <v>0</v>
      </c>
      <c r="K344" s="285" t="s">
        <v>21</v>
      </c>
      <c r="L344" s="290"/>
      <c r="M344" s="291" t="s">
        <v>21</v>
      </c>
      <c r="N344" s="292" t="s">
        <v>47</v>
      </c>
      <c r="O344" s="48"/>
      <c r="P344" s="245">
        <f>O344*H344</f>
        <v>0</v>
      </c>
      <c r="Q344" s="245">
        <v>0</v>
      </c>
      <c r="R344" s="245">
        <f>Q344*H344</f>
        <v>0</v>
      </c>
      <c r="S344" s="245">
        <v>0</v>
      </c>
      <c r="T344" s="246">
        <f>S344*H344</f>
        <v>0</v>
      </c>
      <c r="AR344" s="25" t="s">
        <v>386</v>
      </c>
      <c r="AT344" s="25" t="s">
        <v>303</v>
      </c>
      <c r="AU344" s="25" t="s">
        <v>201</v>
      </c>
      <c r="AY344" s="25" t="s">
        <v>184</v>
      </c>
      <c r="BE344" s="247">
        <f>IF(N344="základní",J344,0)</f>
        <v>0</v>
      </c>
      <c r="BF344" s="247">
        <f>IF(N344="snížená",J344,0)</f>
        <v>0</v>
      </c>
      <c r="BG344" s="247">
        <f>IF(N344="zákl. přenesená",J344,0)</f>
        <v>0</v>
      </c>
      <c r="BH344" s="247">
        <f>IF(N344="sníž. přenesená",J344,0)</f>
        <v>0</v>
      </c>
      <c r="BI344" s="247">
        <f>IF(N344="nulová",J344,0)</f>
        <v>0</v>
      </c>
      <c r="BJ344" s="25" t="s">
        <v>83</v>
      </c>
      <c r="BK344" s="247">
        <f>ROUND(I344*H344,2)</f>
        <v>0</v>
      </c>
      <c r="BL344" s="25" t="s">
        <v>284</v>
      </c>
      <c r="BM344" s="25" t="s">
        <v>5061</v>
      </c>
    </row>
    <row r="345" s="1" customFormat="1" ht="16.5" customHeight="1">
      <c r="B345" s="47"/>
      <c r="C345" s="283" t="s">
        <v>1698</v>
      </c>
      <c r="D345" s="283" t="s">
        <v>303</v>
      </c>
      <c r="E345" s="284" t="s">
        <v>5062</v>
      </c>
      <c r="F345" s="285" t="s">
        <v>4945</v>
      </c>
      <c r="G345" s="286" t="s">
        <v>3870</v>
      </c>
      <c r="H345" s="287">
        <v>1</v>
      </c>
      <c r="I345" s="288"/>
      <c r="J345" s="289">
        <f>ROUND(I345*H345,2)</f>
        <v>0</v>
      </c>
      <c r="K345" s="285" t="s">
        <v>21</v>
      </c>
      <c r="L345" s="290"/>
      <c r="M345" s="291" t="s">
        <v>21</v>
      </c>
      <c r="N345" s="292" t="s">
        <v>47</v>
      </c>
      <c r="O345" s="48"/>
      <c r="P345" s="245">
        <f>O345*H345</f>
        <v>0</v>
      </c>
      <c r="Q345" s="245">
        <v>0</v>
      </c>
      <c r="R345" s="245">
        <f>Q345*H345</f>
        <v>0</v>
      </c>
      <c r="S345" s="245">
        <v>0</v>
      </c>
      <c r="T345" s="246">
        <f>S345*H345</f>
        <v>0</v>
      </c>
      <c r="AR345" s="25" t="s">
        <v>386</v>
      </c>
      <c r="AT345" s="25" t="s">
        <v>303</v>
      </c>
      <c r="AU345" s="25" t="s">
        <v>201</v>
      </c>
      <c r="AY345" s="25" t="s">
        <v>184</v>
      </c>
      <c r="BE345" s="247">
        <f>IF(N345="základní",J345,0)</f>
        <v>0</v>
      </c>
      <c r="BF345" s="247">
        <f>IF(N345="snížená",J345,0)</f>
        <v>0</v>
      </c>
      <c r="BG345" s="247">
        <f>IF(N345="zákl. přenesená",J345,0)</f>
        <v>0</v>
      </c>
      <c r="BH345" s="247">
        <f>IF(N345="sníž. přenesená",J345,0)</f>
        <v>0</v>
      </c>
      <c r="BI345" s="247">
        <f>IF(N345="nulová",J345,0)</f>
        <v>0</v>
      </c>
      <c r="BJ345" s="25" t="s">
        <v>83</v>
      </c>
      <c r="BK345" s="247">
        <f>ROUND(I345*H345,2)</f>
        <v>0</v>
      </c>
      <c r="BL345" s="25" t="s">
        <v>284</v>
      </c>
      <c r="BM345" s="25" t="s">
        <v>5063</v>
      </c>
    </row>
    <row r="346" s="1" customFormat="1" ht="16.5" customHeight="1">
      <c r="B346" s="47"/>
      <c r="C346" s="283" t="s">
        <v>1709</v>
      </c>
      <c r="D346" s="283" t="s">
        <v>303</v>
      </c>
      <c r="E346" s="284" t="s">
        <v>5064</v>
      </c>
      <c r="F346" s="285" t="s">
        <v>4948</v>
      </c>
      <c r="G346" s="286" t="s">
        <v>3870</v>
      </c>
      <c r="H346" s="287">
        <v>1</v>
      </c>
      <c r="I346" s="288"/>
      <c r="J346" s="289">
        <f>ROUND(I346*H346,2)</f>
        <v>0</v>
      </c>
      <c r="K346" s="285" t="s">
        <v>21</v>
      </c>
      <c r="L346" s="290"/>
      <c r="M346" s="291" t="s">
        <v>21</v>
      </c>
      <c r="N346" s="292" t="s">
        <v>47</v>
      </c>
      <c r="O346" s="48"/>
      <c r="P346" s="245">
        <f>O346*H346</f>
        <v>0</v>
      </c>
      <c r="Q346" s="245">
        <v>0</v>
      </c>
      <c r="R346" s="245">
        <f>Q346*H346</f>
        <v>0</v>
      </c>
      <c r="S346" s="245">
        <v>0</v>
      </c>
      <c r="T346" s="246">
        <f>S346*H346</f>
        <v>0</v>
      </c>
      <c r="AR346" s="25" t="s">
        <v>386</v>
      </c>
      <c r="AT346" s="25" t="s">
        <v>303</v>
      </c>
      <c r="AU346" s="25" t="s">
        <v>201</v>
      </c>
      <c r="AY346" s="25" t="s">
        <v>184</v>
      </c>
      <c r="BE346" s="247">
        <f>IF(N346="základní",J346,0)</f>
        <v>0</v>
      </c>
      <c r="BF346" s="247">
        <f>IF(N346="snížená",J346,0)</f>
        <v>0</v>
      </c>
      <c r="BG346" s="247">
        <f>IF(N346="zákl. přenesená",J346,0)</f>
        <v>0</v>
      </c>
      <c r="BH346" s="247">
        <f>IF(N346="sníž. přenesená",J346,0)</f>
        <v>0</v>
      </c>
      <c r="BI346" s="247">
        <f>IF(N346="nulová",J346,0)</f>
        <v>0</v>
      </c>
      <c r="BJ346" s="25" t="s">
        <v>83</v>
      </c>
      <c r="BK346" s="247">
        <f>ROUND(I346*H346,2)</f>
        <v>0</v>
      </c>
      <c r="BL346" s="25" t="s">
        <v>284</v>
      </c>
      <c r="BM346" s="25" t="s">
        <v>5065</v>
      </c>
    </row>
    <row r="347" s="1" customFormat="1" ht="16.5" customHeight="1">
      <c r="B347" s="47"/>
      <c r="C347" s="283" t="s">
        <v>1714</v>
      </c>
      <c r="D347" s="283" t="s">
        <v>303</v>
      </c>
      <c r="E347" s="284" t="s">
        <v>5066</v>
      </c>
      <c r="F347" s="285" t="s">
        <v>4983</v>
      </c>
      <c r="G347" s="286" t="s">
        <v>3870</v>
      </c>
      <c r="H347" s="287">
        <v>1</v>
      </c>
      <c r="I347" s="288"/>
      <c r="J347" s="289">
        <f>ROUND(I347*H347,2)</f>
        <v>0</v>
      </c>
      <c r="K347" s="285" t="s">
        <v>21</v>
      </c>
      <c r="L347" s="290"/>
      <c r="M347" s="291" t="s">
        <v>21</v>
      </c>
      <c r="N347" s="292" t="s">
        <v>47</v>
      </c>
      <c r="O347" s="48"/>
      <c r="P347" s="245">
        <f>O347*H347</f>
        <v>0</v>
      </c>
      <c r="Q347" s="245">
        <v>0</v>
      </c>
      <c r="R347" s="245">
        <f>Q347*H347</f>
        <v>0</v>
      </c>
      <c r="S347" s="245">
        <v>0</v>
      </c>
      <c r="T347" s="246">
        <f>S347*H347</f>
        <v>0</v>
      </c>
      <c r="AR347" s="25" t="s">
        <v>386</v>
      </c>
      <c r="AT347" s="25" t="s">
        <v>303</v>
      </c>
      <c r="AU347" s="25" t="s">
        <v>201</v>
      </c>
      <c r="AY347" s="25" t="s">
        <v>184</v>
      </c>
      <c r="BE347" s="247">
        <f>IF(N347="základní",J347,0)</f>
        <v>0</v>
      </c>
      <c r="BF347" s="247">
        <f>IF(N347="snížená",J347,0)</f>
        <v>0</v>
      </c>
      <c r="BG347" s="247">
        <f>IF(N347="zákl. přenesená",J347,0)</f>
        <v>0</v>
      </c>
      <c r="BH347" s="247">
        <f>IF(N347="sníž. přenesená",J347,0)</f>
        <v>0</v>
      </c>
      <c r="BI347" s="247">
        <f>IF(N347="nulová",J347,0)</f>
        <v>0</v>
      </c>
      <c r="BJ347" s="25" t="s">
        <v>83</v>
      </c>
      <c r="BK347" s="247">
        <f>ROUND(I347*H347,2)</f>
        <v>0</v>
      </c>
      <c r="BL347" s="25" t="s">
        <v>284</v>
      </c>
      <c r="BM347" s="25" t="s">
        <v>5067</v>
      </c>
    </row>
    <row r="348" s="1" customFormat="1" ht="16.5" customHeight="1">
      <c r="B348" s="47"/>
      <c r="C348" s="283" t="s">
        <v>1719</v>
      </c>
      <c r="D348" s="283" t="s">
        <v>303</v>
      </c>
      <c r="E348" s="284" t="s">
        <v>5068</v>
      </c>
      <c r="F348" s="285" t="s">
        <v>5069</v>
      </c>
      <c r="G348" s="286" t="s">
        <v>3870</v>
      </c>
      <c r="H348" s="287">
        <v>1</v>
      </c>
      <c r="I348" s="288"/>
      <c r="J348" s="289">
        <f>ROUND(I348*H348,2)</f>
        <v>0</v>
      </c>
      <c r="K348" s="285" t="s">
        <v>21</v>
      </c>
      <c r="L348" s="290"/>
      <c r="M348" s="291" t="s">
        <v>21</v>
      </c>
      <c r="N348" s="292" t="s">
        <v>47</v>
      </c>
      <c r="O348" s="48"/>
      <c r="P348" s="245">
        <f>O348*H348</f>
        <v>0</v>
      </c>
      <c r="Q348" s="245">
        <v>0</v>
      </c>
      <c r="R348" s="245">
        <f>Q348*H348</f>
        <v>0</v>
      </c>
      <c r="S348" s="245">
        <v>0</v>
      </c>
      <c r="T348" s="246">
        <f>S348*H348</f>
        <v>0</v>
      </c>
      <c r="AR348" s="25" t="s">
        <v>386</v>
      </c>
      <c r="AT348" s="25" t="s">
        <v>303</v>
      </c>
      <c r="AU348" s="25" t="s">
        <v>201</v>
      </c>
      <c r="AY348" s="25" t="s">
        <v>184</v>
      </c>
      <c r="BE348" s="247">
        <f>IF(N348="základní",J348,0)</f>
        <v>0</v>
      </c>
      <c r="BF348" s="247">
        <f>IF(N348="snížená",J348,0)</f>
        <v>0</v>
      </c>
      <c r="BG348" s="247">
        <f>IF(N348="zákl. přenesená",J348,0)</f>
        <v>0</v>
      </c>
      <c r="BH348" s="247">
        <f>IF(N348="sníž. přenesená",J348,0)</f>
        <v>0</v>
      </c>
      <c r="BI348" s="247">
        <f>IF(N348="nulová",J348,0)</f>
        <v>0</v>
      </c>
      <c r="BJ348" s="25" t="s">
        <v>83</v>
      </c>
      <c r="BK348" s="247">
        <f>ROUND(I348*H348,2)</f>
        <v>0</v>
      </c>
      <c r="BL348" s="25" t="s">
        <v>284</v>
      </c>
      <c r="BM348" s="25" t="s">
        <v>5070</v>
      </c>
    </row>
    <row r="349" s="1" customFormat="1" ht="16.5" customHeight="1">
      <c r="B349" s="47"/>
      <c r="C349" s="283" t="s">
        <v>1730</v>
      </c>
      <c r="D349" s="283" t="s">
        <v>303</v>
      </c>
      <c r="E349" s="284" t="s">
        <v>5071</v>
      </c>
      <c r="F349" s="285" t="s">
        <v>5001</v>
      </c>
      <c r="G349" s="286" t="s">
        <v>3870</v>
      </c>
      <c r="H349" s="287">
        <v>3</v>
      </c>
      <c r="I349" s="288"/>
      <c r="J349" s="289">
        <f>ROUND(I349*H349,2)</f>
        <v>0</v>
      </c>
      <c r="K349" s="285" t="s">
        <v>21</v>
      </c>
      <c r="L349" s="290"/>
      <c r="M349" s="291" t="s">
        <v>21</v>
      </c>
      <c r="N349" s="292" t="s">
        <v>47</v>
      </c>
      <c r="O349" s="48"/>
      <c r="P349" s="245">
        <f>O349*H349</f>
        <v>0</v>
      </c>
      <c r="Q349" s="245">
        <v>0</v>
      </c>
      <c r="R349" s="245">
        <f>Q349*H349</f>
        <v>0</v>
      </c>
      <c r="S349" s="245">
        <v>0</v>
      </c>
      <c r="T349" s="246">
        <f>S349*H349</f>
        <v>0</v>
      </c>
      <c r="AR349" s="25" t="s">
        <v>386</v>
      </c>
      <c r="AT349" s="25" t="s">
        <v>303</v>
      </c>
      <c r="AU349" s="25" t="s">
        <v>201</v>
      </c>
      <c r="AY349" s="25" t="s">
        <v>184</v>
      </c>
      <c r="BE349" s="247">
        <f>IF(N349="základní",J349,0)</f>
        <v>0</v>
      </c>
      <c r="BF349" s="247">
        <f>IF(N349="snížená",J349,0)</f>
        <v>0</v>
      </c>
      <c r="BG349" s="247">
        <f>IF(N349="zákl. přenesená",J349,0)</f>
        <v>0</v>
      </c>
      <c r="BH349" s="247">
        <f>IF(N349="sníž. přenesená",J349,0)</f>
        <v>0</v>
      </c>
      <c r="BI349" s="247">
        <f>IF(N349="nulová",J349,0)</f>
        <v>0</v>
      </c>
      <c r="BJ349" s="25" t="s">
        <v>83</v>
      </c>
      <c r="BK349" s="247">
        <f>ROUND(I349*H349,2)</f>
        <v>0</v>
      </c>
      <c r="BL349" s="25" t="s">
        <v>284</v>
      </c>
      <c r="BM349" s="25" t="s">
        <v>5072</v>
      </c>
    </row>
    <row r="350" s="1" customFormat="1" ht="16.5" customHeight="1">
      <c r="B350" s="47"/>
      <c r="C350" s="283" t="s">
        <v>1733</v>
      </c>
      <c r="D350" s="283" t="s">
        <v>303</v>
      </c>
      <c r="E350" s="284" t="s">
        <v>5073</v>
      </c>
      <c r="F350" s="285" t="s">
        <v>5004</v>
      </c>
      <c r="G350" s="286" t="s">
        <v>3870</v>
      </c>
      <c r="H350" s="287">
        <v>1</v>
      </c>
      <c r="I350" s="288"/>
      <c r="J350" s="289">
        <f>ROUND(I350*H350,2)</f>
        <v>0</v>
      </c>
      <c r="K350" s="285" t="s">
        <v>21</v>
      </c>
      <c r="L350" s="290"/>
      <c r="M350" s="291" t="s">
        <v>21</v>
      </c>
      <c r="N350" s="292" t="s">
        <v>47</v>
      </c>
      <c r="O350" s="48"/>
      <c r="P350" s="245">
        <f>O350*H350</f>
        <v>0</v>
      </c>
      <c r="Q350" s="245">
        <v>0</v>
      </c>
      <c r="R350" s="245">
        <f>Q350*H350</f>
        <v>0</v>
      </c>
      <c r="S350" s="245">
        <v>0</v>
      </c>
      <c r="T350" s="246">
        <f>S350*H350</f>
        <v>0</v>
      </c>
      <c r="AR350" s="25" t="s">
        <v>386</v>
      </c>
      <c r="AT350" s="25" t="s">
        <v>303</v>
      </c>
      <c r="AU350" s="25" t="s">
        <v>201</v>
      </c>
      <c r="AY350" s="25" t="s">
        <v>184</v>
      </c>
      <c r="BE350" s="247">
        <f>IF(N350="základní",J350,0)</f>
        <v>0</v>
      </c>
      <c r="BF350" s="247">
        <f>IF(N350="snížená",J350,0)</f>
        <v>0</v>
      </c>
      <c r="BG350" s="247">
        <f>IF(N350="zákl. přenesená",J350,0)</f>
        <v>0</v>
      </c>
      <c r="BH350" s="247">
        <f>IF(N350="sníž. přenesená",J350,0)</f>
        <v>0</v>
      </c>
      <c r="BI350" s="247">
        <f>IF(N350="nulová",J350,0)</f>
        <v>0</v>
      </c>
      <c r="BJ350" s="25" t="s">
        <v>83</v>
      </c>
      <c r="BK350" s="247">
        <f>ROUND(I350*H350,2)</f>
        <v>0</v>
      </c>
      <c r="BL350" s="25" t="s">
        <v>284</v>
      </c>
      <c r="BM350" s="25" t="s">
        <v>5074</v>
      </c>
    </row>
    <row r="351" s="1" customFormat="1" ht="16.5" customHeight="1">
      <c r="B351" s="47"/>
      <c r="C351" s="283" t="s">
        <v>1737</v>
      </c>
      <c r="D351" s="283" t="s">
        <v>303</v>
      </c>
      <c r="E351" s="284" t="s">
        <v>5075</v>
      </c>
      <c r="F351" s="285" t="s">
        <v>5010</v>
      </c>
      <c r="G351" s="286" t="s">
        <v>3870</v>
      </c>
      <c r="H351" s="287">
        <v>2</v>
      </c>
      <c r="I351" s="288"/>
      <c r="J351" s="289">
        <f>ROUND(I351*H351,2)</f>
        <v>0</v>
      </c>
      <c r="K351" s="285" t="s">
        <v>21</v>
      </c>
      <c r="L351" s="290"/>
      <c r="M351" s="291" t="s">
        <v>21</v>
      </c>
      <c r="N351" s="292" t="s">
        <v>47</v>
      </c>
      <c r="O351" s="48"/>
      <c r="P351" s="245">
        <f>O351*H351</f>
        <v>0</v>
      </c>
      <c r="Q351" s="245">
        <v>0</v>
      </c>
      <c r="R351" s="245">
        <f>Q351*H351</f>
        <v>0</v>
      </c>
      <c r="S351" s="245">
        <v>0</v>
      </c>
      <c r="T351" s="246">
        <f>S351*H351</f>
        <v>0</v>
      </c>
      <c r="AR351" s="25" t="s">
        <v>386</v>
      </c>
      <c r="AT351" s="25" t="s">
        <v>303</v>
      </c>
      <c r="AU351" s="25" t="s">
        <v>201</v>
      </c>
      <c r="AY351" s="25" t="s">
        <v>184</v>
      </c>
      <c r="BE351" s="247">
        <f>IF(N351="základní",J351,0)</f>
        <v>0</v>
      </c>
      <c r="BF351" s="247">
        <f>IF(N351="snížená",J351,0)</f>
        <v>0</v>
      </c>
      <c r="BG351" s="247">
        <f>IF(N351="zákl. přenesená",J351,0)</f>
        <v>0</v>
      </c>
      <c r="BH351" s="247">
        <f>IF(N351="sníž. přenesená",J351,0)</f>
        <v>0</v>
      </c>
      <c r="BI351" s="247">
        <f>IF(N351="nulová",J351,0)</f>
        <v>0</v>
      </c>
      <c r="BJ351" s="25" t="s">
        <v>83</v>
      </c>
      <c r="BK351" s="247">
        <f>ROUND(I351*H351,2)</f>
        <v>0</v>
      </c>
      <c r="BL351" s="25" t="s">
        <v>284</v>
      </c>
      <c r="BM351" s="25" t="s">
        <v>5076</v>
      </c>
    </row>
    <row r="352" s="1" customFormat="1" ht="16.5" customHeight="1">
      <c r="B352" s="47"/>
      <c r="C352" s="283" t="s">
        <v>1742</v>
      </c>
      <c r="D352" s="283" t="s">
        <v>303</v>
      </c>
      <c r="E352" s="284" t="s">
        <v>5077</v>
      </c>
      <c r="F352" s="285" t="s">
        <v>5013</v>
      </c>
      <c r="G352" s="286" t="s">
        <v>3870</v>
      </c>
      <c r="H352" s="287">
        <v>5</v>
      </c>
      <c r="I352" s="288"/>
      <c r="J352" s="289">
        <f>ROUND(I352*H352,2)</f>
        <v>0</v>
      </c>
      <c r="K352" s="285" t="s">
        <v>21</v>
      </c>
      <c r="L352" s="290"/>
      <c r="M352" s="291" t="s">
        <v>21</v>
      </c>
      <c r="N352" s="292" t="s">
        <v>47</v>
      </c>
      <c r="O352" s="48"/>
      <c r="P352" s="245">
        <f>O352*H352</f>
        <v>0</v>
      </c>
      <c r="Q352" s="245">
        <v>0</v>
      </c>
      <c r="R352" s="245">
        <f>Q352*H352</f>
        <v>0</v>
      </c>
      <c r="S352" s="245">
        <v>0</v>
      </c>
      <c r="T352" s="246">
        <f>S352*H352</f>
        <v>0</v>
      </c>
      <c r="AR352" s="25" t="s">
        <v>386</v>
      </c>
      <c r="AT352" s="25" t="s">
        <v>303</v>
      </c>
      <c r="AU352" s="25" t="s">
        <v>201</v>
      </c>
      <c r="AY352" s="25" t="s">
        <v>184</v>
      </c>
      <c r="BE352" s="247">
        <f>IF(N352="základní",J352,0)</f>
        <v>0</v>
      </c>
      <c r="BF352" s="247">
        <f>IF(N352="snížená",J352,0)</f>
        <v>0</v>
      </c>
      <c r="BG352" s="247">
        <f>IF(N352="zákl. přenesená",J352,0)</f>
        <v>0</v>
      </c>
      <c r="BH352" s="247">
        <f>IF(N352="sníž. přenesená",J352,0)</f>
        <v>0</v>
      </c>
      <c r="BI352" s="247">
        <f>IF(N352="nulová",J352,0)</f>
        <v>0</v>
      </c>
      <c r="BJ352" s="25" t="s">
        <v>83</v>
      </c>
      <c r="BK352" s="247">
        <f>ROUND(I352*H352,2)</f>
        <v>0</v>
      </c>
      <c r="BL352" s="25" t="s">
        <v>284</v>
      </c>
      <c r="BM352" s="25" t="s">
        <v>5078</v>
      </c>
    </row>
    <row r="353" s="1" customFormat="1" ht="16.5" customHeight="1">
      <c r="B353" s="47"/>
      <c r="C353" s="283" t="s">
        <v>1747</v>
      </c>
      <c r="D353" s="283" t="s">
        <v>303</v>
      </c>
      <c r="E353" s="284" t="s">
        <v>5079</v>
      </c>
      <c r="F353" s="285" t="s">
        <v>5016</v>
      </c>
      <c r="G353" s="286" t="s">
        <v>3870</v>
      </c>
      <c r="H353" s="287">
        <v>17</v>
      </c>
      <c r="I353" s="288"/>
      <c r="J353" s="289">
        <f>ROUND(I353*H353,2)</f>
        <v>0</v>
      </c>
      <c r="K353" s="285" t="s">
        <v>21</v>
      </c>
      <c r="L353" s="290"/>
      <c r="M353" s="291" t="s">
        <v>21</v>
      </c>
      <c r="N353" s="292" t="s">
        <v>47</v>
      </c>
      <c r="O353" s="48"/>
      <c r="P353" s="245">
        <f>O353*H353</f>
        <v>0</v>
      </c>
      <c r="Q353" s="245">
        <v>0</v>
      </c>
      <c r="R353" s="245">
        <f>Q353*H353</f>
        <v>0</v>
      </c>
      <c r="S353" s="245">
        <v>0</v>
      </c>
      <c r="T353" s="246">
        <f>S353*H353</f>
        <v>0</v>
      </c>
      <c r="AR353" s="25" t="s">
        <v>386</v>
      </c>
      <c r="AT353" s="25" t="s">
        <v>303</v>
      </c>
      <c r="AU353" s="25" t="s">
        <v>201</v>
      </c>
      <c r="AY353" s="25" t="s">
        <v>184</v>
      </c>
      <c r="BE353" s="247">
        <f>IF(N353="základní",J353,0)</f>
        <v>0</v>
      </c>
      <c r="BF353" s="247">
        <f>IF(N353="snížená",J353,0)</f>
        <v>0</v>
      </c>
      <c r="BG353" s="247">
        <f>IF(N353="zákl. přenesená",J353,0)</f>
        <v>0</v>
      </c>
      <c r="BH353" s="247">
        <f>IF(N353="sníž. přenesená",J353,0)</f>
        <v>0</v>
      </c>
      <c r="BI353" s="247">
        <f>IF(N353="nulová",J353,0)</f>
        <v>0</v>
      </c>
      <c r="BJ353" s="25" t="s">
        <v>83</v>
      </c>
      <c r="BK353" s="247">
        <f>ROUND(I353*H353,2)</f>
        <v>0</v>
      </c>
      <c r="BL353" s="25" t="s">
        <v>284</v>
      </c>
      <c r="BM353" s="25" t="s">
        <v>5080</v>
      </c>
    </row>
    <row r="354" s="1" customFormat="1" ht="16.5" customHeight="1">
      <c r="B354" s="47"/>
      <c r="C354" s="283" t="s">
        <v>1752</v>
      </c>
      <c r="D354" s="283" t="s">
        <v>303</v>
      </c>
      <c r="E354" s="284" t="s">
        <v>5081</v>
      </c>
      <c r="F354" s="285" t="s">
        <v>5019</v>
      </c>
      <c r="G354" s="286" t="s">
        <v>3870</v>
      </c>
      <c r="H354" s="287">
        <v>1</v>
      </c>
      <c r="I354" s="288"/>
      <c r="J354" s="289">
        <f>ROUND(I354*H354,2)</f>
        <v>0</v>
      </c>
      <c r="K354" s="285" t="s">
        <v>21</v>
      </c>
      <c r="L354" s="290"/>
      <c r="M354" s="291" t="s">
        <v>21</v>
      </c>
      <c r="N354" s="292" t="s">
        <v>47</v>
      </c>
      <c r="O354" s="48"/>
      <c r="P354" s="245">
        <f>O354*H354</f>
        <v>0</v>
      </c>
      <c r="Q354" s="245">
        <v>0</v>
      </c>
      <c r="R354" s="245">
        <f>Q354*H354</f>
        <v>0</v>
      </c>
      <c r="S354" s="245">
        <v>0</v>
      </c>
      <c r="T354" s="246">
        <f>S354*H354</f>
        <v>0</v>
      </c>
      <c r="AR354" s="25" t="s">
        <v>386</v>
      </c>
      <c r="AT354" s="25" t="s">
        <v>303</v>
      </c>
      <c r="AU354" s="25" t="s">
        <v>201</v>
      </c>
      <c r="AY354" s="25" t="s">
        <v>184</v>
      </c>
      <c r="BE354" s="247">
        <f>IF(N354="základní",J354,0)</f>
        <v>0</v>
      </c>
      <c r="BF354" s="247">
        <f>IF(N354="snížená",J354,0)</f>
        <v>0</v>
      </c>
      <c r="BG354" s="247">
        <f>IF(N354="zákl. přenesená",J354,0)</f>
        <v>0</v>
      </c>
      <c r="BH354" s="247">
        <f>IF(N354="sníž. přenesená",J354,0)</f>
        <v>0</v>
      </c>
      <c r="BI354" s="247">
        <f>IF(N354="nulová",J354,0)</f>
        <v>0</v>
      </c>
      <c r="BJ354" s="25" t="s">
        <v>83</v>
      </c>
      <c r="BK354" s="247">
        <f>ROUND(I354*H354,2)</f>
        <v>0</v>
      </c>
      <c r="BL354" s="25" t="s">
        <v>284</v>
      </c>
      <c r="BM354" s="25" t="s">
        <v>5082</v>
      </c>
    </row>
    <row r="355" s="1" customFormat="1" ht="16.5" customHeight="1">
      <c r="B355" s="47"/>
      <c r="C355" s="283" t="s">
        <v>1757</v>
      </c>
      <c r="D355" s="283" t="s">
        <v>303</v>
      </c>
      <c r="E355" s="284" t="s">
        <v>5083</v>
      </c>
      <c r="F355" s="285" t="s">
        <v>5040</v>
      </c>
      <c r="G355" s="286" t="s">
        <v>3870</v>
      </c>
      <c r="H355" s="287">
        <v>3</v>
      </c>
      <c r="I355" s="288"/>
      <c r="J355" s="289">
        <f>ROUND(I355*H355,2)</f>
        <v>0</v>
      </c>
      <c r="K355" s="285" t="s">
        <v>21</v>
      </c>
      <c r="L355" s="290"/>
      <c r="M355" s="291" t="s">
        <v>21</v>
      </c>
      <c r="N355" s="292" t="s">
        <v>47</v>
      </c>
      <c r="O355" s="48"/>
      <c r="P355" s="245">
        <f>O355*H355</f>
        <v>0</v>
      </c>
      <c r="Q355" s="245">
        <v>0</v>
      </c>
      <c r="R355" s="245">
        <f>Q355*H355</f>
        <v>0</v>
      </c>
      <c r="S355" s="245">
        <v>0</v>
      </c>
      <c r="T355" s="246">
        <f>S355*H355</f>
        <v>0</v>
      </c>
      <c r="AR355" s="25" t="s">
        <v>386</v>
      </c>
      <c r="AT355" s="25" t="s">
        <v>303</v>
      </c>
      <c r="AU355" s="25" t="s">
        <v>201</v>
      </c>
      <c r="AY355" s="25" t="s">
        <v>184</v>
      </c>
      <c r="BE355" s="247">
        <f>IF(N355="základní",J355,0)</f>
        <v>0</v>
      </c>
      <c r="BF355" s="247">
        <f>IF(N355="snížená",J355,0)</f>
        <v>0</v>
      </c>
      <c r="BG355" s="247">
        <f>IF(N355="zákl. přenesená",J355,0)</f>
        <v>0</v>
      </c>
      <c r="BH355" s="247">
        <f>IF(N355="sníž. přenesená",J355,0)</f>
        <v>0</v>
      </c>
      <c r="BI355" s="247">
        <f>IF(N355="nulová",J355,0)</f>
        <v>0</v>
      </c>
      <c r="BJ355" s="25" t="s">
        <v>83</v>
      </c>
      <c r="BK355" s="247">
        <f>ROUND(I355*H355,2)</f>
        <v>0</v>
      </c>
      <c r="BL355" s="25" t="s">
        <v>284</v>
      </c>
      <c r="BM355" s="25" t="s">
        <v>5084</v>
      </c>
    </row>
    <row r="356" s="1" customFormat="1" ht="16.5" customHeight="1">
      <c r="B356" s="47"/>
      <c r="C356" s="283" t="s">
        <v>1762</v>
      </c>
      <c r="D356" s="283" t="s">
        <v>303</v>
      </c>
      <c r="E356" s="284" t="s">
        <v>5085</v>
      </c>
      <c r="F356" s="285" t="s">
        <v>4963</v>
      </c>
      <c r="G356" s="286" t="s">
        <v>3870</v>
      </c>
      <c r="H356" s="287">
        <v>64</v>
      </c>
      <c r="I356" s="288"/>
      <c r="J356" s="289">
        <f>ROUND(I356*H356,2)</f>
        <v>0</v>
      </c>
      <c r="K356" s="285" t="s">
        <v>21</v>
      </c>
      <c r="L356" s="290"/>
      <c r="M356" s="291" t="s">
        <v>21</v>
      </c>
      <c r="N356" s="292" t="s">
        <v>47</v>
      </c>
      <c r="O356" s="48"/>
      <c r="P356" s="245">
        <f>O356*H356</f>
        <v>0</v>
      </c>
      <c r="Q356" s="245">
        <v>0</v>
      </c>
      <c r="R356" s="245">
        <f>Q356*H356</f>
        <v>0</v>
      </c>
      <c r="S356" s="245">
        <v>0</v>
      </c>
      <c r="T356" s="246">
        <f>S356*H356</f>
        <v>0</v>
      </c>
      <c r="AR356" s="25" t="s">
        <v>386</v>
      </c>
      <c r="AT356" s="25" t="s">
        <v>303</v>
      </c>
      <c r="AU356" s="25" t="s">
        <v>201</v>
      </c>
      <c r="AY356" s="25" t="s">
        <v>184</v>
      </c>
      <c r="BE356" s="247">
        <f>IF(N356="základní",J356,0)</f>
        <v>0</v>
      </c>
      <c r="BF356" s="247">
        <f>IF(N356="snížená",J356,0)</f>
        <v>0</v>
      </c>
      <c r="BG356" s="247">
        <f>IF(N356="zákl. přenesená",J356,0)</f>
        <v>0</v>
      </c>
      <c r="BH356" s="247">
        <f>IF(N356="sníž. přenesená",J356,0)</f>
        <v>0</v>
      </c>
      <c r="BI356" s="247">
        <f>IF(N356="nulová",J356,0)</f>
        <v>0</v>
      </c>
      <c r="BJ356" s="25" t="s">
        <v>83</v>
      </c>
      <c r="BK356" s="247">
        <f>ROUND(I356*H356,2)</f>
        <v>0</v>
      </c>
      <c r="BL356" s="25" t="s">
        <v>284</v>
      </c>
      <c r="BM356" s="25" t="s">
        <v>5086</v>
      </c>
    </row>
    <row r="357" s="1" customFormat="1" ht="16.5" customHeight="1">
      <c r="B357" s="47"/>
      <c r="C357" s="283" t="s">
        <v>1768</v>
      </c>
      <c r="D357" s="283" t="s">
        <v>303</v>
      </c>
      <c r="E357" s="284" t="s">
        <v>5087</v>
      </c>
      <c r="F357" s="285" t="s">
        <v>5048</v>
      </c>
      <c r="G357" s="286" t="s">
        <v>3870</v>
      </c>
      <c r="H357" s="287">
        <v>6</v>
      </c>
      <c r="I357" s="288"/>
      <c r="J357" s="289">
        <f>ROUND(I357*H357,2)</f>
        <v>0</v>
      </c>
      <c r="K357" s="285" t="s">
        <v>21</v>
      </c>
      <c r="L357" s="290"/>
      <c r="M357" s="291" t="s">
        <v>21</v>
      </c>
      <c r="N357" s="292" t="s">
        <v>47</v>
      </c>
      <c r="O357" s="48"/>
      <c r="P357" s="245">
        <f>O357*H357</f>
        <v>0</v>
      </c>
      <c r="Q357" s="245">
        <v>0</v>
      </c>
      <c r="R357" s="245">
        <f>Q357*H357</f>
        <v>0</v>
      </c>
      <c r="S357" s="245">
        <v>0</v>
      </c>
      <c r="T357" s="246">
        <f>S357*H357</f>
        <v>0</v>
      </c>
      <c r="AR357" s="25" t="s">
        <v>386</v>
      </c>
      <c r="AT357" s="25" t="s">
        <v>303</v>
      </c>
      <c r="AU357" s="25" t="s">
        <v>201</v>
      </c>
      <c r="AY357" s="25" t="s">
        <v>184</v>
      </c>
      <c r="BE357" s="247">
        <f>IF(N357="základní",J357,0)</f>
        <v>0</v>
      </c>
      <c r="BF357" s="247">
        <f>IF(N357="snížená",J357,0)</f>
        <v>0</v>
      </c>
      <c r="BG357" s="247">
        <f>IF(N357="zákl. přenesená",J357,0)</f>
        <v>0</v>
      </c>
      <c r="BH357" s="247">
        <f>IF(N357="sníž. přenesená",J357,0)</f>
        <v>0</v>
      </c>
      <c r="BI357" s="247">
        <f>IF(N357="nulová",J357,0)</f>
        <v>0</v>
      </c>
      <c r="BJ357" s="25" t="s">
        <v>83</v>
      </c>
      <c r="BK357" s="247">
        <f>ROUND(I357*H357,2)</f>
        <v>0</v>
      </c>
      <c r="BL357" s="25" t="s">
        <v>284</v>
      </c>
      <c r="BM357" s="25" t="s">
        <v>5088</v>
      </c>
    </row>
    <row r="358" s="11" customFormat="1" ht="22.32" customHeight="1">
      <c r="B358" s="220"/>
      <c r="C358" s="221"/>
      <c r="D358" s="222" t="s">
        <v>75</v>
      </c>
      <c r="E358" s="234" t="s">
        <v>5089</v>
      </c>
      <c r="F358" s="234" t="s">
        <v>5090</v>
      </c>
      <c r="G358" s="221"/>
      <c r="H358" s="221"/>
      <c r="I358" s="224"/>
      <c r="J358" s="235">
        <f>BK358</f>
        <v>0</v>
      </c>
      <c r="K358" s="221"/>
      <c r="L358" s="226"/>
      <c r="M358" s="227"/>
      <c r="N358" s="228"/>
      <c r="O358" s="228"/>
      <c r="P358" s="229">
        <f>P359</f>
        <v>0</v>
      </c>
      <c r="Q358" s="228"/>
      <c r="R358" s="229">
        <f>R359</f>
        <v>0</v>
      </c>
      <c r="S358" s="228"/>
      <c r="T358" s="230">
        <f>T359</f>
        <v>0</v>
      </c>
      <c r="AR358" s="231" t="s">
        <v>83</v>
      </c>
      <c r="AT358" s="232" t="s">
        <v>75</v>
      </c>
      <c r="AU358" s="232" t="s">
        <v>85</v>
      </c>
      <c r="AY358" s="231" t="s">
        <v>184</v>
      </c>
      <c r="BK358" s="233">
        <f>BK359</f>
        <v>0</v>
      </c>
    </row>
    <row r="359" s="1" customFormat="1" ht="16.5" customHeight="1">
      <c r="B359" s="47"/>
      <c r="C359" s="283" t="s">
        <v>2167</v>
      </c>
      <c r="D359" s="283" t="s">
        <v>303</v>
      </c>
      <c r="E359" s="284" t="s">
        <v>5091</v>
      </c>
      <c r="F359" s="285" t="s">
        <v>5092</v>
      </c>
      <c r="G359" s="286" t="s">
        <v>3870</v>
      </c>
      <c r="H359" s="287">
        <v>1</v>
      </c>
      <c r="I359" s="288"/>
      <c r="J359" s="289">
        <f>ROUND(I359*H359,2)</f>
        <v>0</v>
      </c>
      <c r="K359" s="285" t="s">
        <v>21</v>
      </c>
      <c r="L359" s="290"/>
      <c r="M359" s="291" t="s">
        <v>21</v>
      </c>
      <c r="N359" s="292" t="s">
        <v>47</v>
      </c>
      <c r="O359" s="48"/>
      <c r="P359" s="245">
        <f>O359*H359</f>
        <v>0</v>
      </c>
      <c r="Q359" s="245">
        <v>0</v>
      </c>
      <c r="R359" s="245">
        <f>Q359*H359</f>
        <v>0</v>
      </c>
      <c r="S359" s="245">
        <v>0</v>
      </c>
      <c r="T359" s="246">
        <f>S359*H359</f>
        <v>0</v>
      </c>
      <c r="AR359" s="25" t="s">
        <v>386</v>
      </c>
      <c r="AT359" s="25" t="s">
        <v>303</v>
      </c>
      <c r="AU359" s="25" t="s">
        <v>201</v>
      </c>
      <c r="AY359" s="25" t="s">
        <v>184</v>
      </c>
      <c r="BE359" s="247">
        <f>IF(N359="základní",J359,0)</f>
        <v>0</v>
      </c>
      <c r="BF359" s="247">
        <f>IF(N359="snížená",J359,0)</f>
        <v>0</v>
      </c>
      <c r="BG359" s="247">
        <f>IF(N359="zákl. přenesená",J359,0)</f>
        <v>0</v>
      </c>
      <c r="BH359" s="247">
        <f>IF(N359="sníž. přenesená",J359,0)</f>
        <v>0</v>
      </c>
      <c r="BI359" s="247">
        <f>IF(N359="nulová",J359,0)</f>
        <v>0</v>
      </c>
      <c r="BJ359" s="25" t="s">
        <v>83</v>
      </c>
      <c r="BK359" s="247">
        <f>ROUND(I359*H359,2)</f>
        <v>0</v>
      </c>
      <c r="BL359" s="25" t="s">
        <v>284</v>
      </c>
      <c r="BM359" s="25" t="s">
        <v>5093</v>
      </c>
    </row>
    <row r="360" s="11" customFormat="1" ht="22.32" customHeight="1">
      <c r="B360" s="220"/>
      <c r="C360" s="221"/>
      <c r="D360" s="222" t="s">
        <v>75</v>
      </c>
      <c r="E360" s="234" t="s">
        <v>5094</v>
      </c>
      <c r="F360" s="234" t="s">
        <v>5095</v>
      </c>
      <c r="G360" s="221"/>
      <c r="H360" s="221"/>
      <c r="I360" s="224"/>
      <c r="J360" s="235">
        <f>BK360</f>
        <v>0</v>
      </c>
      <c r="K360" s="221"/>
      <c r="L360" s="226"/>
      <c r="M360" s="227"/>
      <c r="N360" s="228"/>
      <c r="O360" s="228"/>
      <c r="P360" s="229">
        <f>P361</f>
        <v>0</v>
      </c>
      <c r="Q360" s="228"/>
      <c r="R360" s="229">
        <f>R361</f>
        <v>0</v>
      </c>
      <c r="S360" s="228"/>
      <c r="T360" s="230">
        <f>T361</f>
        <v>0</v>
      </c>
      <c r="AR360" s="231" t="s">
        <v>83</v>
      </c>
      <c r="AT360" s="232" t="s">
        <v>75</v>
      </c>
      <c r="AU360" s="232" t="s">
        <v>85</v>
      </c>
      <c r="AY360" s="231" t="s">
        <v>184</v>
      </c>
      <c r="BK360" s="233">
        <f>BK361</f>
        <v>0</v>
      </c>
    </row>
    <row r="361" s="1" customFormat="1" ht="16.5" customHeight="1">
      <c r="B361" s="47"/>
      <c r="C361" s="283" t="s">
        <v>1783</v>
      </c>
      <c r="D361" s="283" t="s">
        <v>303</v>
      </c>
      <c r="E361" s="284" t="s">
        <v>5096</v>
      </c>
      <c r="F361" s="285" t="s">
        <v>5097</v>
      </c>
      <c r="G361" s="286" t="s">
        <v>3870</v>
      </c>
      <c r="H361" s="287">
        <v>1</v>
      </c>
      <c r="I361" s="288"/>
      <c r="J361" s="289">
        <f>ROUND(I361*H361,2)</f>
        <v>0</v>
      </c>
      <c r="K361" s="285" t="s">
        <v>21</v>
      </c>
      <c r="L361" s="290"/>
      <c r="M361" s="291" t="s">
        <v>21</v>
      </c>
      <c r="N361" s="292" t="s">
        <v>47</v>
      </c>
      <c r="O361" s="48"/>
      <c r="P361" s="245">
        <f>O361*H361</f>
        <v>0</v>
      </c>
      <c r="Q361" s="245">
        <v>0</v>
      </c>
      <c r="R361" s="245">
        <f>Q361*H361</f>
        <v>0</v>
      </c>
      <c r="S361" s="245">
        <v>0</v>
      </c>
      <c r="T361" s="246">
        <f>S361*H361</f>
        <v>0</v>
      </c>
      <c r="AR361" s="25" t="s">
        <v>386</v>
      </c>
      <c r="AT361" s="25" t="s">
        <v>303</v>
      </c>
      <c r="AU361" s="25" t="s">
        <v>201</v>
      </c>
      <c r="AY361" s="25" t="s">
        <v>184</v>
      </c>
      <c r="BE361" s="247">
        <f>IF(N361="základní",J361,0)</f>
        <v>0</v>
      </c>
      <c r="BF361" s="247">
        <f>IF(N361="snížená",J361,0)</f>
        <v>0</v>
      </c>
      <c r="BG361" s="247">
        <f>IF(N361="zákl. přenesená",J361,0)</f>
        <v>0</v>
      </c>
      <c r="BH361" s="247">
        <f>IF(N361="sníž. přenesená",J361,0)</f>
        <v>0</v>
      </c>
      <c r="BI361" s="247">
        <f>IF(N361="nulová",J361,0)</f>
        <v>0</v>
      </c>
      <c r="BJ361" s="25" t="s">
        <v>83</v>
      </c>
      <c r="BK361" s="247">
        <f>ROUND(I361*H361,2)</f>
        <v>0</v>
      </c>
      <c r="BL361" s="25" t="s">
        <v>284</v>
      </c>
      <c r="BM361" s="25" t="s">
        <v>5098</v>
      </c>
    </row>
    <row r="362" s="11" customFormat="1" ht="29.88" customHeight="1">
      <c r="B362" s="220"/>
      <c r="C362" s="221"/>
      <c r="D362" s="222" t="s">
        <v>75</v>
      </c>
      <c r="E362" s="234" t="s">
        <v>5099</v>
      </c>
      <c r="F362" s="234" t="s">
        <v>5100</v>
      </c>
      <c r="G362" s="221"/>
      <c r="H362" s="221"/>
      <c r="I362" s="224"/>
      <c r="J362" s="235">
        <f>BK362</f>
        <v>0</v>
      </c>
      <c r="K362" s="221"/>
      <c r="L362" s="226"/>
      <c r="M362" s="227"/>
      <c r="N362" s="228"/>
      <c r="O362" s="228"/>
      <c r="P362" s="229">
        <f>P363+P391</f>
        <v>0</v>
      </c>
      <c r="Q362" s="228"/>
      <c r="R362" s="229">
        <f>R363+R391</f>
        <v>0</v>
      </c>
      <c r="S362" s="228"/>
      <c r="T362" s="230">
        <f>T363+T391</f>
        <v>0</v>
      </c>
      <c r="AR362" s="231" t="s">
        <v>83</v>
      </c>
      <c r="AT362" s="232" t="s">
        <v>75</v>
      </c>
      <c r="AU362" s="232" t="s">
        <v>83</v>
      </c>
      <c r="AY362" s="231" t="s">
        <v>184</v>
      </c>
      <c r="BK362" s="233">
        <f>BK363+BK391</f>
        <v>0</v>
      </c>
    </row>
    <row r="363" s="11" customFormat="1" ht="14.88" customHeight="1">
      <c r="B363" s="220"/>
      <c r="C363" s="221"/>
      <c r="D363" s="222" t="s">
        <v>75</v>
      </c>
      <c r="E363" s="234" t="s">
        <v>5101</v>
      </c>
      <c r="F363" s="234" t="s">
        <v>5102</v>
      </c>
      <c r="G363" s="221"/>
      <c r="H363" s="221"/>
      <c r="I363" s="224"/>
      <c r="J363" s="235">
        <f>BK363</f>
        <v>0</v>
      </c>
      <c r="K363" s="221"/>
      <c r="L363" s="226"/>
      <c r="M363" s="227"/>
      <c r="N363" s="228"/>
      <c r="O363" s="228"/>
      <c r="P363" s="229">
        <f>SUM(P364:P390)</f>
        <v>0</v>
      </c>
      <c r="Q363" s="228"/>
      <c r="R363" s="229">
        <f>SUM(R364:R390)</f>
        <v>0</v>
      </c>
      <c r="S363" s="228"/>
      <c r="T363" s="230">
        <f>SUM(T364:T390)</f>
        <v>0</v>
      </c>
      <c r="AR363" s="231" t="s">
        <v>85</v>
      </c>
      <c r="AT363" s="232" t="s">
        <v>75</v>
      </c>
      <c r="AU363" s="232" t="s">
        <v>85</v>
      </c>
      <c r="AY363" s="231" t="s">
        <v>184</v>
      </c>
      <c r="BK363" s="233">
        <f>SUM(BK364:BK390)</f>
        <v>0</v>
      </c>
    </row>
    <row r="364" s="1" customFormat="1" ht="16.5" customHeight="1">
      <c r="B364" s="47"/>
      <c r="C364" s="283" t="s">
        <v>1790</v>
      </c>
      <c r="D364" s="283" t="s">
        <v>303</v>
      </c>
      <c r="E364" s="284" t="s">
        <v>5103</v>
      </c>
      <c r="F364" s="285" t="s">
        <v>5104</v>
      </c>
      <c r="G364" s="286" t="s">
        <v>370</v>
      </c>
      <c r="H364" s="287">
        <v>55</v>
      </c>
      <c r="I364" s="288"/>
      <c r="J364" s="289">
        <f>ROUND(I364*H364,2)</f>
        <v>0</v>
      </c>
      <c r="K364" s="285" t="s">
        <v>21</v>
      </c>
      <c r="L364" s="290"/>
      <c r="M364" s="291" t="s">
        <v>21</v>
      </c>
      <c r="N364" s="292" t="s">
        <v>47</v>
      </c>
      <c r="O364" s="48"/>
      <c r="P364" s="245">
        <f>O364*H364</f>
        <v>0</v>
      </c>
      <c r="Q364" s="245">
        <v>0</v>
      </c>
      <c r="R364" s="245">
        <f>Q364*H364</f>
        <v>0</v>
      </c>
      <c r="S364" s="245">
        <v>0</v>
      </c>
      <c r="T364" s="246">
        <f>S364*H364</f>
        <v>0</v>
      </c>
      <c r="AR364" s="25" t="s">
        <v>386</v>
      </c>
      <c r="AT364" s="25" t="s">
        <v>303</v>
      </c>
      <c r="AU364" s="25" t="s">
        <v>201</v>
      </c>
      <c r="AY364" s="25" t="s">
        <v>184</v>
      </c>
      <c r="BE364" s="247">
        <f>IF(N364="základní",J364,0)</f>
        <v>0</v>
      </c>
      <c r="BF364" s="247">
        <f>IF(N364="snížená",J364,0)</f>
        <v>0</v>
      </c>
      <c r="BG364" s="247">
        <f>IF(N364="zákl. přenesená",J364,0)</f>
        <v>0</v>
      </c>
      <c r="BH364" s="247">
        <f>IF(N364="sníž. přenesená",J364,0)</f>
        <v>0</v>
      </c>
      <c r="BI364" s="247">
        <f>IF(N364="nulová",J364,0)</f>
        <v>0</v>
      </c>
      <c r="BJ364" s="25" t="s">
        <v>83</v>
      </c>
      <c r="BK364" s="247">
        <f>ROUND(I364*H364,2)</f>
        <v>0</v>
      </c>
      <c r="BL364" s="25" t="s">
        <v>284</v>
      </c>
      <c r="BM364" s="25" t="s">
        <v>5105</v>
      </c>
    </row>
    <row r="365" s="1" customFormat="1" ht="16.5" customHeight="1">
      <c r="B365" s="47"/>
      <c r="C365" s="283" t="s">
        <v>1798</v>
      </c>
      <c r="D365" s="283" t="s">
        <v>303</v>
      </c>
      <c r="E365" s="284" t="s">
        <v>5106</v>
      </c>
      <c r="F365" s="285" t="s">
        <v>5107</v>
      </c>
      <c r="G365" s="286" t="s">
        <v>370</v>
      </c>
      <c r="H365" s="287">
        <v>45</v>
      </c>
      <c r="I365" s="288"/>
      <c r="J365" s="289">
        <f>ROUND(I365*H365,2)</f>
        <v>0</v>
      </c>
      <c r="K365" s="285" t="s">
        <v>21</v>
      </c>
      <c r="L365" s="290"/>
      <c r="M365" s="291" t="s">
        <v>21</v>
      </c>
      <c r="N365" s="292" t="s">
        <v>47</v>
      </c>
      <c r="O365" s="48"/>
      <c r="P365" s="245">
        <f>O365*H365</f>
        <v>0</v>
      </c>
      <c r="Q365" s="245">
        <v>0</v>
      </c>
      <c r="R365" s="245">
        <f>Q365*H365</f>
        <v>0</v>
      </c>
      <c r="S365" s="245">
        <v>0</v>
      </c>
      <c r="T365" s="246">
        <f>S365*H365</f>
        <v>0</v>
      </c>
      <c r="AR365" s="25" t="s">
        <v>386</v>
      </c>
      <c r="AT365" s="25" t="s">
        <v>303</v>
      </c>
      <c r="AU365" s="25" t="s">
        <v>201</v>
      </c>
      <c r="AY365" s="25" t="s">
        <v>184</v>
      </c>
      <c r="BE365" s="247">
        <f>IF(N365="základní",J365,0)</f>
        <v>0</v>
      </c>
      <c r="BF365" s="247">
        <f>IF(N365="snížená",J365,0)</f>
        <v>0</v>
      </c>
      <c r="BG365" s="247">
        <f>IF(N365="zákl. přenesená",J365,0)</f>
        <v>0</v>
      </c>
      <c r="BH365" s="247">
        <f>IF(N365="sníž. přenesená",J365,0)</f>
        <v>0</v>
      </c>
      <c r="BI365" s="247">
        <f>IF(N365="nulová",J365,0)</f>
        <v>0</v>
      </c>
      <c r="BJ365" s="25" t="s">
        <v>83</v>
      </c>
      <c r="BK365" s="247">
        <f>ROUND(I365*H365,2)</f>
        <v>0</v>
      </c>
      <c r="BL365" s="25" t="s">
        <v>284</v>
      </c>
      <c r="BM365" s="25" t="s">
        <v>5108</v>
      </c>
    </row>
    <row r="366" s="1" customFormat="1" ht="16.5" customHeight="1">
      <c r="B366" s="47"/>
      <c r="C366" s="283" t="s">
        <v>1801</v>
      </c>
      <c r="D366" s="283" t="s">
        <v>303</v>
      </c>
      <c r="E366" s="284" t="s">
        <v>5109</v>
      </c>
      <c r="F366" s="285" t="s">
        <v>5110</v>
      </c>
      <c r="G366" s="286" t="s">
        <v>370</v>
      </c>
      <c r="H366" s="287">
        <v>135</v>
      </c>
      <c r="I366" s="288"/>
      <c r="J366" s="289">
        <f>ROUND(I366*H366,2)</f>
        <v>0</v>
      </c>
      <c r="K366" s="285" t="s">
        <v>21</v>
      </c>
      <c r="L366" s="290"/>
      <c r="M366" s="291" t="s">
        <v>21</v>
      </c>
      <c r="N366" s="292" t="s">
        <v>47</v>
      </c>
      <c r="O366" s="48"/>
      <c r="P366" s="245">
        <f>O366*H366</f>
        <v>0</v>
      </c>
      <c r="Q366" s="245">
        <v>0</v>
      </c>
      <c r="R366" s="245">
        <f>Q366*H366</f>
        <v>0</v>
      </c>
      <c r="S366" s="245">
        <v>0</v>
      </c>
      <c r="T366" s="246">
        <f>S366*H366</f>
        <v>0</v>
      </c>
      <c r="AR366" s="25" t="s">
        <v>386</v>
      </c>
      <c r="AT366" s="25" t="s">
        <v>303</v>
      </c>
      <c r="AU366" s="25" t="s">
        <v>201</v>
      </c>
      <c r="AY366" s="25" t="s">
        <v>184</v>
      </c>
      <c r="BE366" s="247">
        <f>IF(N366="základní",J366,0)</f>
        <v>0</v>
      </c>
      <c r="BF366" s="247">
        <f>IF(N366="snížená",J366,0)</f>
        <v>0</v>
      </c>
      <c r="BG366" s="247">
        <f>IF(N366="zákl. přenesená",J366,0)</f>
        <v>0</v>
      </c>
      <c r="BH366" s="247">
        <f>IF(N366="sníž. přenesená",J366,0)</f>
        <v>0</v>
      </c>
      <c r="BI366" s="247">
        <f>IF(N366="nulová",J366,0)</f>
        <v>0</v>
      </c>
      <c r="BJ366" s="25" t="s">
        <v>83</v>
      </c>
      <c r="BK366" s="247">
        <f>ROUND(I366*H366,2)</f>
        <v>0</v>
      </c>
      <c r="BL366" s="25" t="s">
        <v>284</v>
      </c>
      <c r="BM366" s="25" t="s">
        <v>5111</v>
      </c>
    </row>
    <row r="367" s="1" customFormat="1" ht="16.5" customHeight="1">
      <c r="B367" s="47"/>
      <c r="C367" s="283" t="s">
        <v>1808</v>
      </c>
      <c r="D367" s="283" t="s">
        <v>303</v>
      </c>
      <c r="E367" s="284" t="s">
        <v>5112</v>
      </c>
      <c r="F367" s="285" t="s">
        <v>5113</v>
      </c>
      <c r="G367" s="286" t="s">
        <v>3870</v>
      </c>
      <c r="H367" s="287">
        <v>2</v>
      </c>
      <c r="I367" s="288"/>
      <c r="J367" s="289">
        <f>ROUND(I367*H367,2)</f>
        <v>0</v>
      </c>
      <c r="K367" s="285" t="s">
        <v>21</v>
      </c>
      <c r="L367" s="290"/>
      <c r="M367" s="291" t="s">
        <v>21</v>
      </c>
      <c r="N367" s="292" t="s">
        <v>47</v>
      </c>
      <c r="O367" s="48"/>
      <c r="P367" s="245">
        <f>O367*H367</f>
        <v>0</v>
      </c>
      <c r="Q367" s="245">
        <v>0</v>
      </c>
      <c r="R367" s="245">
        <f>Q367*H367</f>
        <v>0</v>
      </c>
      <c r="S367" s="245">
        <v>0</v>
      </c>
      <c r="T367" s="246">
        <f>S367*H367</f>
        <v>0</v>
      </c>
      <c r="AR367" s="25" t="s">
        <v>386</v>
      </c>
      <c r="AT367" s="25" t="s">
        <v>303</v>
      </c>
      <c r="AU367" s="25" t="s">
        <v>201</v>
      </c>
      <c r="AY367" s="25" t="s">
        <v>184</v>
      </c>
      <c r="BE367" s="247">
        <f>IF(N367="základní",J367,0)</f>
        <v>0</v>
      </c>
      <c r="BF367" s="247">
        <f>IF(N367="snížená",J367,0)</f>
        <v>0</v>
      </c>
      <c r="BG367" s="247">
        <f>IF(N367="zákl. přenesená",J367,0)</f>
        <v>0</v>
      </c>
      <c r="BH367" s="247">
        <f>IF(N367="sníž. přenesená",J367,0)</f>
        <v>0</v>
      </c>
      <c r="BI367" s="247">
        <f>IF(N367="nulová",J367,0)</f>
        <v>0</v>
      </c>
      <c r="BJ367" s="25" t="s">
        <v>83</v>
      </c>
      <c r="BK367" s="247">
        <f>ROUND(I367*H367,2)</f>
        <v>0</v>
      </c>
      <c r="BL367" s="25" t="s">
        <v>284</v>
      </c>
      <c r="BM367" s="25" t="s">
        <v>5114</v>
      </c>
    </row>
    <row r="368" s="1" customFormat="1" ht="16.5" customHeight="1">
      <c r="B368" s="47"/>
      <c r="C368" s="283" t="s">
        <v>1820</v>
      </c>
      <c r="D368" s="283" t="s">
        <v>303</v>
      </c>
      <c r="E368" s="284" t="s">
        <v>5115</v>
      </c>
      <c r="F368" s="285" t="s">
        <v>5116</v>
      </c>
      <c r="G368" s="286" t="s">
        <v>3870</v>
      </c>
      <c r="H368" s="287">
        <v>4</v>
      </c>
      <c r="I368" s="288"/>
      <c r="J368" s="289">
        <f>ROUND(I368*H368,2)</f>
        <v>0</v>
      </c>
      <c r="K368" s="285" t="s">
        <v>21</v>
      </c>
      <c r="L368" s="290"/>
      <c r="M368" s="291" t="s">
        <v>21</v>
      </c>
      <c r="N368" s="292" t="s">
        <v>47</v>
      </c>
      <c r="O368" s="48"/>
      <c r="P368" s="245">
        <f>O368*H368</f>
        <v>0</v>
      </c>
      <c r="Q368" s="245">
        <v>0</v>
      </c>
      <c r="R368" s="245">
        <f>Q368*H368</f>
        <v>0</v>
      </c>
      <c r="S368" s="245">
        <v>0</v>
      </c>
      <c r="T368" s="246">
        <f>S368*H368</f>
        <v>0</v>
      </c>
      <c r="AR368" s="25" t="s">
        <v>386</v>
      </c>
      <c r="AT368" s="25" t="s">
        <v>303</v>
      </c>
      <c r="AU368" s="25" t="s">
        <v>201</v>
      </c>
      <c r="AY368" s="25" t="s">
        <v>184</v>
      </c>
      <c r="BE368" s="247">
        <f>IF(N368="základní",J368,0)</f>
        <v>0</v>
      </c>
      <c r="BF368" s="247">
        <f>IF(N368="snížená",J368,0)</f>
        <v>0</v>
      </c>
      <c r="BG368" s="247">
        <f>IF(N368="zákl. přenesená",J368,0)</f>
        <v>0</v>
      </c>
      <c r="BH368" s="247">
        <f>IF(N368="sníž. přenesená",J368,0)</f>
        <v>0</v>
      </c>
      <c r="BI368" s="247">
        <f>IF(N368="nulová",J368,0)</f>
        <v>0</v>
      </c>
      <c r="BJ368" s="25" t="s">
        <v>83</v>
      </c>
      <c r="BK368" s="247">
        <f>ROUND(I368*H368,2)</f>
        <v>0</v>
      </c>
      <c r="BL368" s="25" t="s">
        <v>284</v>
      </c>
      <c r="BM368" s="25" t="s">
        <v>5117</v>
      </c>
    </row>
    <row r="369" s="1" customFormat="1" ht="16.5" customHeight="1">
      <c r="B369" s="47"/>
      <c r="C369" s="283" t="s">
        <v>1825</v>
      </c>
      <c r="D369" s="283" t="s">
        <v>303</v>
      </c>
      <c r="E369" s="284" t="s">
        <v>5118</v>
      </c>
      <c r="F369" s="285" t="s">
        <v>5119</v>
      </c>
      <c r="G369" s="286" t="s">
        <v>3870</v>
      </c>
      <c r="H369" s="287">
        <v>4</v>
      </c>
      <c r="I369" s="288"/>
      <c r="J369" s="289">
        <f>ROUND(I369*H369,2)</f>
        <v>0</v>
      </c>
      <c r="K369" s="285" t="s">
        <v>21</v>
      </c>
      <c r="L369" s="290"/>
      <c r="M369" s="291" t="s">
        <v>21</v>
      </c>
      <c r="N369" s="292" t="s">
        <v>47</v>
      </c>
      <c r="O369" s="48"/>
      <c r="P369" s="245">
        <f>O369*H369</f>
        <v>0</v>
      </c>
      <c r="Q369" s="245">
        <v>0</v>
      </c>
      <c r="R369" s="245">
        <f>Q369*H369</f>
        <v>0</v>
      </c>
      <c r="S369" s="245">
        <v>0</v>
      </c>
      <c r="T369" s="246">
        <f>S369*H369</f>
        <v>0</v>
      </c>
      <c r="AR369" s="25" t="s">
        <v>386</v>
      </c>
      <c r="AT369" s="25" t="s">
        <v>303</v>
      </c>
      <c r="AU369" s="25" t="s">
        <v>201</v>
      </c>
      <c r="AY369" s="25" t="s">
        <v>184</v>
      </c>
      <c r="BE369" s="247">
        <f>IF(N369="základní",J369,0)</f>
        <v>0</v>
      </c>
      <c r="BF369" s="247">
        <f>IF(N369="snížená",J369,0)</f>
        <v>0</v>
      </c>
      <c r="BG369" s="247">
        <f>IF(N369="zákl. přenesená",J369,0)</f>
        <v>0</v>
      </c>
      <c r="BH369" s="247">
        <f>IF(N369="sníž. přenesená",J369,0)</f>
        <v>0</v>
      </c>
      <c r="BI369" s="247">
        <f>IF(N369="nulová",J369,0)</f>
        <v>0</v>
      </c>
      <c r="BJ369" s="25" t="s">
        <v>83</v>
      </c>
      <c r="BK369" s="247">
        <f>ROUND(I369*H369,2)</f>
        <v>0</v>
      </c>
      <c r="BL369" s="25" t="s">
        <v>284</v>
      </c>
      <c r="BM369" s="25" t="s">
        <v>5120</v>
      </c>
    </row>
    <row r="370" s="1" customFormat="1" ht="16.5" customHeight="1">
      <c r="B370" s="47"/>
      <c r="C370" s="283" t="s">
        <v>1832</v>
      </c>
      <c r="D370" s="283" t="s">
        <v>303</v>
      </c>
      <c r="E370" s="284" t="s">
        <v>5121</v>
      </c>
      <c r="F370" s="285" t="s">
        <v>5122</v>
      </c>
      <c r="G370" s="286" t="s">
        <v>3870</v>
      </c>
      <c r="H370" s="287">
        <v>2</v>
      </c>
      <c r="I370" s="288"/>
      <c r="J370" s="289">
        <f>ROUND(I370*H370,2)</f>
        <v>0</v>
      </c>
      <c r="K370" s="285" t="s">
        <v>21</v>
      </c>
      <c r="L370" s="290"/>
      <c r="M370" s="291" t="s">
        <v>21</v>
      </c>
      <c r="N370" s="292" t="s">
        <v>47</v>
      </c>
      <c r="O370" s="48"/>
      <c r="P370" s="245">
        <f>O370*H370</f>
        <v>0</v>
      </c>
      <c r="Q370" s="245">
        <v>0</v>
      </c>
      <c r="R370" s="245">
        <f>Q370*H370</f>
        <v>0</v>
      </c>
      <c r="S370" s="245">
        <v>0</v>
      </c>
      <c r="T370" s="246">
        <f>S370*H370</f>
        <v>0</v>
      </c>
      <c r="AR370" s="25" t="s">
        <v>386</v>
      </c>
      <c r="AT370" s="25" t="s">
        <v>303</v>
      </c>
      <c r="AU370" s="25" t="s">
        <v>201</v>
      </c>
      <c r="AY370" s="25" t="s">
        <v>184</v>
      </c>
      <c r="BE370" s="247">
        <f>IF(N370="základní",J370,0)</f>
        <v>0</v>
      </c>
      <c r="BF370" s="247">
        <f>IF(N370="snížená",J370,0)</f>
        <v>0</v>
      </c>
      <c r="BG370" s="247">
        <f>IF(N370="zákl. přenesená",J370,0)</f>
        <v>0</v>
      </c>
      <c r="BH370" s="247">
        <f>IF(N370="sníž. přenesená",J370,0)</f>
        <v>0</v>
      </c>
      <c r="BI370" s="247">
        <f>IF(N370="nulová",J370,0)</f>
        <v>0</v>
      </c>
      <c r="BJ370" s="25" t="s">
        <v>83</v>
      </c>
      <c r="BK370" s="247">
        <f>ROUND(I370*H370,2)</f>
        <v>0</v>
      </c>
      <c r="BL370" s="25" t="s">
        <v>284</v>
      </c>
      <c r="BM370" s="25" t="s">
        <v>5123</v>
      </c>
    </row>
    <row r="371" s="1" customFormat="1" ht="16.5" customHeight="1">
      <c r="B371" s="47"/>
      <c r="C371" s="283" t="s">
        <v>1838</v>
      </c>
      <c r="D371" s="283" t="s">
        <v>303</v>
      </c>
      <c r="E371" s="284" t="s">
        <v>5124</v>
      </c>
      <c r="F371" s="285" t="s">
        <v>5125</v>
      </c>
      <c r="G371" s="286" t="s">
        <v>3870</v>
      </c>
      <c r="H371" s="287">
        <v>40</v>
      </c>
      <c r="I371" s="288"/>
      <c r="J371" s="289">
        <f>ROUND(I371*H371,2)</f>
        <v>0</v>
      </c>
      <c r="K371" s="285" t="s">
        <v>21</v>
      </c>
      <c r="L371" s="290"/>
      <c r="M371" s="291" t="s">
        <v>21</v>
      </c>
      <c r="N371" s="292" t="s">
        <v>47</v>
      </c>
      <c r="O371" s="48"/>
      <c r="P371" s="245">
        <f>O371*H371</f>
        <v>0</v>
      </c>
      <c r="Q371" s="245">
        <v>0</v>
      </c>
      <c r="R371" s="245">
        <f>Q371*H371</f>
        <v>0</v>
      </c>
      <c r="S371" s="245">
        <v>0</v>
      </c>
      <c r="T371" s="246">
        <f>S371*H371</f>
        <v>0</v>
      </c>
      <c r="AR371" s="25" t="s">
        <v>386</v>
      </c>
      <c r="AT371" s="25" t="s">
        <v>303</v>
      </c>
      <c r="AU371" s="25" t="s">
        <v>201</v>
      </c>
      <c r="AY371" s="25" t="s">
        <v>184</v>
      </c>
      <c r="BE371" s="247">
        <f>IF(N371="základní",J371,0)</f>
        <v>0</v>
      </c>
      <c r="BF371" s="247">
        <f>IF(N371="snížená",J371,0)</f>
        <v>0</v>
      </c>
      <c r="BG371" s="247">
        <f>IF(N371="zákl. přenesená",J371,0)</f>
        <v>0</v>
      </c>
      <c r="BH371" s="247">
        <f>IF(N371="sníž. přenesená",J371,0)</f>
        <v>0</v>
      </c>
      <c r="BI371" s="247">
        <f>IF(N371="nulová",J371,0)</f>
        <v>0</v>
      </c>
      <c r="BJ371" s="25" t="s">
        <v>83</v>
      </c>
      <c r="BK371" s="247">
        <f>ROUND(I371*H371,2)</f>
        <v>0</v>
      </c>
      <c r="BL371" s="25" t="s">
        <v>284</v>
      </c>
      <c r="BM371" s="25" t="s">
        <v>5126</v>
      </c>
    </row>
    <row r="372" s="1" customFormat="1" ht="16.5" customHeight="1">
      <c r="B372" s="47"/>
      <c r="C372" s="283" t="s">
        <v>1843</v>
      </c>
      <c r="D372" s="283" t="s">
        <v>303</v>
      </c>
      <c r="E372" s="284" t="s">
        <v>5127</v>
      </c>
      <c r="F372" s="285" t="s">
        <v>5128</v>
      </c>
      <c r="G372" s="286" t="s">
        <v>3870</v>
      </c>
      <c r="H372" s="287">
        <v>28</v>
      </c>
      <c r="I372" s="288"/>
      <c r="J372" s="289">
        <f>ROUND(I372*H372,2)</f>
        <v>0</v>
      </c>
      <c r="K372" s="285" t="s">
        <v>21</v>
      </c>
      <c r="L372" s="290"/>
      <c r="M372" s="291" t="s">
        <v>21</v>
      </c>
      <c r="N372" s="292" t="s">
        <v>47</v>
      </c>
      <c r="O372" s="48"/>
      <c r="P372" s="245">
        <f>O372*H372</f>
        <v>0</v>
      </c>
      <c r="Q372" s="245">
        <v>0</v>
      </c>
      <c r="R372" s="245">
        <f>Q372*H372</f>
        <v>0</v>
      </c>
      <c r="S372" s="245">
        <v>0</v>
      </c>
      <c r="T372" s="246">
        <f>S372*H372</f>
        <v>0</v>
      </c>
      <c r="AR372" s="25" t="s">
        <v>386</v>
      </c>
      <c r="AT372" s="25" t="s">
        <v>303</v>
      </c>
      <c r="AU372" s="25" t="s">
        <v>201</v>
      </c>
      <c r="AY372" s="25" t="s">
        <v>184</v>
      </c>
      <c r="BE372" s="247">
        <f>IF(N372="základní",J372,0)</f>
        <v>0</v>
      </c>
      <c r="BF372" s="247">
        <f>IF(N372="snížená",J372,0)</f>
        <v>0</v>
      </c>
      <c r="BG372" s="247">
        <f>IF(N372="zákl. přenesená",J372,0)</f>
        <v>0</v>
      </c>
      <c r="BH372" s="247">
        <f>IF(N372="sníž. přenesená",J372,0)</f>
        <v>0</v>
      </c>
      <c r="BI372" s="247">
        <f>IF(N372="nulová",J372,0)</f>
        <v>0</v>
      </c>
      <c r="BJ372" s="25" t="s">
        <v>83</v>
      </c>
      <c r="BK372" s="247">
        <f>ROUND(I372*H372,2)</f>
        <v>0</v>
      </c>
      <c r="BL372" s="25" t="s">
        <v>284</v>
      </c>
      <c r="BM372" s="25" t="s">
        <v>5129</v>
      </c>
    </row>
    <row r="373" s="1" customFormat="1" ht="16.5" customHeight="1">
      <c r="B373" s="47"/>
      <c r="C373" s="283" t="s">
        <v>1847</v>
      </c>
      <c r="D373" s="283" t="s">
        <v>303</v>
      </c>
      <c r="E373" s="284" t="s">
        <v>5130</v>
      </c>
      <c r="F373" s="285" t="s">
        <v>5131</v>
      </c>
      <c r="G373" s="286" t="s">
        <v>3870</v>
      </c>
      <c r="H373" s="287">
        <v>17</v>
      </c>
      <c r="I373" s="288"/>
      <c r="J373" s="289">
        <f>ROUND(I373*H373,2)</f>
        <v>0</v>
      </c>
      <c r="K373" s="285" t="s">
        <v>21</v>
      </c>
      <c r="L373" s="290"/>
      <c r="M373" s="291" t="s">
        <v>21</v>
      </c>
      <c r="N373" s="292" t="s">
        <v>47</v>
      </c>
      <c r="O373" s="48"/>
      <c r="P373" s="245">
        <f>O373*H373</f>
        <v>0</v>
      </c>
      <c r="Q373" s="245">
        <v>0</v>
      </c>
      <c r="R373" s="245">
        <f>Q373*H373</f>
        <v>0</v>
      </c>
      <c r="S373" s="245">
        <v>0</v>
      </c>
      <c r="T373" s="246">
        <f>S373*H373</f>
        <v>0</v>
      </c>
      <c r="AR373" s="25" t="s">
        <v>386</v>
      </c>
      <c r="AT373" s="25" t="s">
        <v>303</v>
      </c>
      <c r="AU373" s="25" t="s">
        <v>201</v>
      </c>
      <c r="AY373" s="25" t="s">
        <v>184</v>
      </c>
      <c r="BE373" s="247">
        <f>IF(N373="základní",J373,0)</f>
        <v>0</v>
      </c>
      <c r="BF373" s="247">
        <f>IF(N373="snížená",J373,0)</f>
        <v>0</v>
      </c>
      <c r="BG373" s="247">
        <f>IF(N373="zákl. přenesená",J373,0)</f>
        <v>0</v>
      </c>
      <c r="BH373" s="247">
        <f>IF(N373="sníž. přenesená",J373,0)</f>
        <v>0</v>
      </c>
      <c r="BI373" s="247">
        <f>IF(N373="nulová",J373,0)</f>
        <v>0</v>
      </c>
      <c r="BJ373" s="25" t="s">
        <v>83</v>
      </c>
      <c r="BK373" s="247">
        <f>ROUND(I373*H373,2)</f>
        <v>0</v>
      </c>
      <c r="BL373" s="25" t="s">
        <v>284</v>
      </c>
      <c r="BM373" s="25" t="s">
        <v>5132</v>
      </c>
    </row>
    <row r="374" s="1" customFormat="1" ht="16.5" customHeight="1">
      <c r="B374" s="47"/>
      <c r="C374" s="283" t="s">
        <v>1852</v>
      </c>
      <c r="D374" s="283" t="s">
        <v>303</v>
      </c>
      <c r="E374" s="284" t="s">
        <v>5133</v>
      </c>
      <c r="F374" s="285" t="s">
        <v>5134</v>
      </c>
      <c r="G374" s="286" t="s">
        <v>3870</v>
      </c>
      <c r="H374" s="287">
        <v>28</v>
      </c>
      <c r="I374" s="288"/>
      <c r="J374" s="289">
        <f>ROUND(I374*H374,2)</f>
        <v>0</v>
      </c>
      <c r="K374" s="285" t="s">
        <v>21</v>
      </c>
      <c r="L374" s="290"/>
      <c r="M374" s="291" t="s">
        <v>21</v>
      </c>
      <c r="N374" s="292" t="s">
        <v>47</v>
      </c>
      <c r="O374" s="48"/>
      <c r="P374" s="245">
        <f>O374*H374</f>
        <v>0</v>
      </c>
      <c r="Q374" s="245">
        <v>0</v>
      </c>
      <c r="R374" s="245">
        <f>Q374*H374</f>
        <v>0</v>
      </c>
      <c r="S374" s="245">
        <v>0</v>
      </c>
      <c r="T374" s="246">
        <f>S374*H374</f>
        <v>0</v>
      </c>
      <c r="AR374" s="25" t="s">
        <v>386</v>
      </c>
      <c r="AT374" s="25" t="s">
        <v>303</v>
      </c>
      <c r="AU374" s="25" t="s">
        <v>201</v>
      </c>
      <c r="AY374" s="25" t="s">
        <v>184</v>
      </c>
      <c r="BE374" s="247">
        <f>IF(N374="základní",J374,0)</f>
        <v>0</v>
      </c>
      <c r="BF374" s="247">
        <f>IF(N374="snížená",J374,0)</f>
        <v>0</v>
      </c>
      <c r="BG374" s="247">
        <f>IF(N374="zákl. přenesená",J374,0)</f>
        <v>0</v>
      </c>
      <c r="BH374" s="247">
        <f>IF(N374="sníž. přenesená",J374,0)</f>
        <v>0</v>
      </c>
      <c r="BI374" s="247">
        <f>IF(N374="nulová",J374,0)</f>
        <v>0</v>
      </c>
      <c r="BJ374" s="25" t="s">
        <v>83</v>
      </c>
      <c r="BK374" s="247">
        <f>ROUND(I374*H374,2)</f>
        <v>0</v>
      </c>
      <c r="BL374" s="25" t="s">
        <v>284</v>
      </c>
      <c r="BM374" s="25" t="s">
        <v>5135</v>
      </c>
    </row>
    <row r="375" s="1" customFormat="1" ht="16.5" customHeight="1">
      <c r="B375" s="47"/>
      <c r="C375" s="283" t="s">
        <v>1891</v>
      </c>
      <c r="D375" s="283" t="s">
        <v>303</v>
      </c>
      <c r="E375" s="284" t="s">
        <v>5136</v>
      </c>
      <c r="F375" s="285" t="s">
        <v>5137</v>
      </c>
      <c r="G375" s="286" t="s">
        <v>3870</v>
      </c>
      <c r="H375" s="287">
        <v>4</v>
      </c>
      <c r="I375" s="288"/>
      <c r="J375" s="289">
        <f>ROUND(I375*H375,2)</f>
        <v>0</v>
      </c>
      <c r="K375" s="285" t="s">
        <v>21</v>
      </c>
      <c r="L375" s="290"/>
      <c r="M375" s="291" t="s">
        <v>21</v>
      </c>
      <c r="N375" s="292" t="s">
        <v>47</v>
      </c>
      <c r="O375" s="48"/>
      <c r="P375" s="245">
        <f>O375*H375</f>
        <v>0</v>
      </c>
      <c r="Q375" s="245">
        <v>0</v>
      </c>
      <c r="R375" s="245">
        <f>Q375*H375</f>
        <v>0</v>
      </c>
      <c r="S375" s="245">
        <v>0</v>
      </c>
      <c r="T375" s="246">
        <f>S375*H375</f>
        <v>0</v>
      </c>
      <c r="AR375" s="25" t="s">
        <v>386</v>
      </c>
      <c r="AT375" s="25" t="s">
        <v>303</v>
      </c>
      <c r="AU375" s="25" t="s">
        <v>201</v>
      </c>
      <c r="AY375" s="25" t="s">
        <v>184</v>
      </c>
      <c r="BE375" s="247">
        <f>IF(N375="základní",J375,0)</f>
        <v>0</v>
      </c>
      <c r="BF375" s="247">
        <f>IF(N375="snížená",J375,0)</f>
        <v>0</v>
      </c>
      <c r="BG375" s="247">
        <f>IF(N375="zákl. přenesená",J375,0)</f>
        <v>0</v>
      </c>
      <c r="BH375" s="247">
        <f>IF(N375="sníž. přenesená",J375,0)</f>
        <v>0</v>
      </c>
      <c r="BI375" s="247">
        <f>IF(N375="nulová",J375,0)</f>
        <v>0</v>
      </c>
      <c r="BJ375" s="25" t="s">
        <v>83</v>
      </c>
      <c r="BK375" s="247">
        <f>ROUND(I375*H375,2)</f>
        <v>0</v>
      </c>
      <c r="BL375" s="25" t="s">
        <v>284</v>
      </c>
      <c r="BM375" s="25" t="s">
        <v>5138</v>
      </c>
    </row>
    <row r="376" s="1" customFormat="1" ht="16.5" customHeight="1">
      <c r="B376" s="47"/>
      <c r="C376" s="283" t="s">
        <v>1896</v>
      </c>
      <c r="D376" s="283" t="s">
        <v>303</v>
      </c>
      <c r="E376" s="284" t="s">
        <v>5139</v>
      </c>
      <c r="F376" s="285" t="s">
        <v>5140</v>
      </c>
      <c r="G376" s="286" t="s">
        <v>3870</v>
      </c>
      <c r="H376" s="287">
        <v>2</v>
      </c>
      <c r="I376" s="288"/>
      <c r="J376" s="289">
        <f>ROUND(I376*H376,2)</f>
        <v>0</v>
      </c>
      <c r="K376" s="285" t="s">
        <v>21</v>
      </c>
      <c r="L376" s="290"/>
      <c r="M376" s="291" t="s">
        <v>21</v>
      </c>
      <c r="N376" s="292" t="s">
        <v>47</v>
      </c>
      <c r="O376" s="48"/>
      <c r="P376" s="245">
        <f>O376*H376</f>
        <v>0</v>
      </c>
      <c r="Q376" s="245">
        <v>0</v>
      </c>
      <c r="R376" s="245">
        <f>Q376*H376</f>
        <v>0</v>
      </c>
      <c r="S376" s="245">
        <v>0</v>
      </c>
      <c r="T376" s="246">
        <f>S376*H376</f>
        <v>0</v>
      </c>
      <c r="AR376" s="25" t="s">
        <v>386</v>
      </c>
      <c r="AT376" s="25" t="s">
        <v>303</v>
      </c>
      <c r="AU376" s="25" t="s">
        <v>201</v>
      </c>
      <c r="AY376" s="25" t="s">
        <v>184</v>
      </c>
      <c r="BE376" s="247">
        <f>IF(N376="základní",J376,0)</f>
        <v>0</v>
      </c>
      <c r="BF376" s="247">
        <f>IF(N376="snížená",J376,0)</f>
        <v>0</v>
      </c>
      <c r="BG376" s="247">
        <f>IF(N376="zákl. přenesená",J376,0)</f>
        <v>0</v>
      </c>
      <c r="BH376" s="247">
        <f>IF(N376="sníž. přenesená",J376,0)</f>
        <v>0</v>
      </c>
      <c r="BI376" s="247">
        <f>IF(N376="nulová",J376,0)</f>
        <v>0</v>
      </c>
      <c r="BJ376" s="25" t="s">
        <v>83</v>
      </c>
      <c r="BK376" s="247">
        <f>ROUND(I376*H376,2)</f>
        <v>0</v>
      </c>
      <c r="BL376" s="25" t="s">
        <v>284</v>
      </c>
      <c r="BM376" s="25" t="s">
        <v>5141</v>
      </c>
    </row>
    <row r="377" s="1" customFormat="1" ht="16.5" customHeight="1">
      <c r="B377" s="47"/>
      <c r="C377" s="283" t="s">
        <v>1906</v>
      </c>
      <c r="D377" s="283" t="s">
        <v>303</v>
      </c>
      <c r="E377" s="284" t="s">
        <v>5142</v>
      </c>
      <c r="F377" s="285" t="s">
        <v>5143</v>
      </c>
      <c r="G377" s="286" t="s">
        <v>3870</v>
      </c>
      <c r="H377" s="287">
        <v>2</v>
      </c>
      <c r="I377" s="288"/>
      <c r="J377" s="289">
        <f>ROUND(I377*H377,2)</f>
        <v>0</v>
      </c>
      <c r="K377" s="285" t="s">
        <v>21</v>
      </c>
      <c r="L377" s="290"/>
      <c r="M377" s="291" t="s">
        <v>21</v>
      </c>
      <c r="N377" s="292" t="s">
        <v>47</v>
      </c>
      <c r="O377" s="48"/>
      <c r="P377" s="245">
        <f>O377*H377</f>
        <v>0</v>
      </c>
      <c r="Q377" s="245">
        <v>0</v>
      </c>
      <c r="R377" s="245">
        <f>Q377*H377</f>
        <v>0</v>
      </c>
      <c r="S377" s="245">
        <v>0</v>
      </c>
      <c r="T377" s="246">
        <f>S377*H377</f>
        <v>0</v>
      </c>
      <c r="AR377" s="25" t="s">
        <v>386</v>
      </c>
      <c r="AT377" s="25" t="s">
        <v>303</v>
      </c>
      <c r="AU377" s="25" t="s">
        <v>201</v>
      </c>
      <c r="AY377" s="25" t="s">
        <v>184</v>
      </c>
      <c r="BE377" s="247">
        <f>IF(N377="základní",J377,0)</f>
        <v>0</v>
      </c>
      <c r="BF377" s="247">
        <f>IF(N377="snížená",J377,0)</f>
        <v>0</v>
      </c>
      <c r="BG377" s="247">
        <f>IF(N377="zákl. přenesená",J377,0)</f>
        <v>0</v>
      </c>
      <c r="BH377" s="247">
        <f>IF(N377="sníž. přenesená",J377,0)</f>
        <v>0</v>
      </c>
      <c r="BI377" s="247">
        <f>IF(N377="nulová",J377,0)</f>
        <v>0</v>
      </c>
      <c r="BJ377" s="25" t="s">
        <v>83</v>
      </c>
      <c r="BK377" s="247">
        <f>ROUND(I377*H377,2)</f>
        <v>0</v>
      </c>
      <c r="BL377" s="25" t="s">
        <v>284</v>
      </c>
      <c r="BM377" s="25" t="s">
        <v>5144</v>
      </c>
    </row>
    <row r="378" s="1" customFormat="1" ht="16.5" customHeight="1">
      <c r="B378" s="47"/>
      <c r="C378" s="283" t="s">
        <v>1913</v>
      </c>
      <c r="D378" s="283" t="s">
        <v>303</v>
      </c>
      <c r="E378" s="284" t="s">
        <v>5145</v>
      </c>
      <c r="F378" s="285" t="s">
        <v>5146</v>
      </c>
      <c r="G378" s="286" t="s">
        <v>3870</v>
      </c>
      <c r="H378" s="287">
        <v>4</v>
      </c>
      <c r="I378" s="288"/>
      <c r="J378" s="289">
        <f>ROUND(I378*H378,2)</f>
        <v>0</v>
      </c>
      <c r="K378" s="285" t="s">
        <v>21</v>
      </c>
      <c r="L378" s="290"/>
      <c r="M378" s="291" t="s">
        <v>21</v>
      </c>
      <c r="N378" s="292" t="s">
        <v>47</v>
      </c>
      <c r="O378" s="48"/>
      <c r="P378" s="245">
        <f>O378*H378</f>
        <v>0</v>
      </c>
      <c r="Q378" s="245">
        <v>0</v>
      </c>
      <c r="R378" s="245">
        <f>Q378*H378</f>
        <v>0</v>
      </c>
      <c r="S378" s="245">
        <v>0</v>
      </c>
      <c r="T378" s="246">
        <f>S378*H378</f>
        <v>0</v>
      </c>
      <c r="AR378" s="25" t="s">
        <v>386</v>
      </c>
      <c r="AT378" s="25" t="s">
        <v>303</v>
      </c>
      <c r="AU378" s="25" t="s">
        <v>201</v>
      </c>
      <c r="AY378" s="25" t="s">
        <v>184</v>
      </c>
      <c r="BE378" s="247">
        <f>IF(N378="základní",J378,0)</f>
        <v>0</v>
      </c>
      <c r="BF378" s="247">
        <f>IF(N378="snížená",J378,0)</f>
        <v>0</v>
      </c>
      <c r="BG378" s="247">
        <f>IF(N378="zákl. přenesená",J378,0)</f>
        <v>0</v>
      </c>
      <c r="BH378" s="247">
        <f>IF(N378="sníž. přenesená",J378,0)</f>
        <v>0</v>
      </c>
      <c r="BI378" s="247">
        <f>IF(N378="nulová",J378,0)</f>
        <v>0</v>
      </c>
      <c r="BJ378" s="25" t="s">
        <v>83</v>
      </c>
      <c r="BK378" s="247">
        <f>ROUND(I378*H378,2)</f>
        <v>0</v>
      </c>
      <c r="BL378" s="25" t="s">
        <v>284</v>
      </c>
      <c r="BM378" s="25" t="s">
        <v>5147</v>
      </c>
    </row>
    <row r="379" s="1" customFormat="1" ht="16.5" customHeight="1">
      <c r="B379" s="47"/>
      <c r="C379" s="283" t="s">
        <v>1920</v>
      </c>
      <c r="D379" s="283" t="s">
        <v>303</v>
      </c>
      <c r="E379" s="284" t="s">
        <v>5148</v>
      </c>
      <c r="F379" s="285" t="s">
        <v>5149</v>
      </c>
      <c r="G379" s="286" t="s">
        <v>3870</v>
      </c>
      <c r="H379" s="287">
        <v>2</v>
      </c>
      <c r="I379" s="288"/>
      <c r="J379" s="289">
        <f>ROUND(I379*H379,2)</f>
        <v>0</v>
      </c>
      <c r="K379" s="285" t="s">
        <v>21</v>
      </c>
      <c r="L379" s="290"/>
      <c r="M379" s="291" t="s">
        <v>21</v>
      </c>
      <c r="N379" s="292" t="s">
        <v>47</v>
      </c>
      <c r="O379" s="48"/>
      <c r="P379" s="245">
        <f>O379*H379</f>
        <v>0</v>
      </c>
      <c r="Q379" s="245">
        <v>0</v>
      </c>
      <c r="R379" s="245">
        <f>Q379*H379</f>
        <v>0</v>
      </c>
      <c r="S379" s="245">
        <v>0</v>
      </c>
      <c r="T379" s="246">
        <f>S379*H379</f>
        <v>0</v>
      </c>
      <c r="AR379" s="25" t="s">
        <v>386</v>
      </c>
      <c r="AT379" s="25" t="s">
        <v>303</v>
      </c>
      <c r="AU379" s="25" t="s">
        <v>201</v>
      </c>
      <c r="AY379" s="25" t="s">
        <v>184</v>
      </c>
      <c r="BE379" s="247">
        <f>IF(N379="základní",J379,0)</f>
        <v>0</v>
      </c>
      <c r="BF379" s="247">
        <f>IF(N379="snížená",J379,0)</f>
        <v>0</v>
      </c>
      <c r="BG379" s="247">
        <f>IF(N379="zákl. přenesená",J379,0)</f>
        <v>0</v>
      </c>
      <c r="BH379" s="247">
        <f>IF(N379="sníž. přenesená",J379,0)</f>
        <v>0</v>
      </c>
      <c r="BI379" s="247">
        <f>IF(N379="nulová",J379,0)</f>
        <v>0</v>
      </c>
      <c r="BJ379" s="25" t="s">
        <v>83</v>
      </c>
      <c r="BK379" s="247">
        <f>ROUND(I379*H379,2)</f>
        <v>0</v>
      </c>
      <c r="BL379" s="25" t="s">
        <v>284</v>
      </c>
      <c r="BM379" s="25" t="s">
        <v>5150</v>
      </c>
    </row>
    <row r="380" s="1" customFormat="1" ht="16.5" customHeight="1">
      <c r="B380" s="47"/>
      <c r="C380" s="283" t="s">
        <v>1927</v>
      </c>
      <c r="D380" s="283" t="s">
        <v>303</v>
      </c>
      <c r="E380" s="284" t="s">
        <v>5151</v>
      </c>
      <c r="F380" s="285" t="s">
        <v>5152</v>
      </c>
      <c r="G380" s="286" t="s">
        <v>3870</v>
      </c>
      <c r="H380" s="287">
        <v>4</v>
      </c>
      <c r="I380" s="288"/>
      <c r="J380" s="289">
        <f>ROUND(I380*H380,2)</f>
        <v>0</v>
      </c>
      <c r="K380" s="285" t="s">
        <v>21</v>
      </c>
      <c r="L380" s="290"/>
      <c r="M380" s="291" t="s">
        <v>21</v>
      </c>
      <c r="N380" s="292" t="s">
        <v>47</v>
      </c>
      <c r="O380" s="48"/>
      <c r="P380" s="245">
        <f>O380*H380</f>
        <v>0</v>
      </c>
      <c r="Q380" s="245">
        <v>0</v>
      </c>
      <c r="R380" s="245">
        <f>Q380*H380</f>
        <v>0</v>
      </c>
      <c r="S380" s="245">
        <v>0</v>
      </c>
      <c r="T380" s="246">
        <f>S380*H380</f>
        <v>0</v>
      </c>
      <c r="AR380" s="25" t="s">
        <v>386</v>
      </c>
      <c r="AT380" s="25" t="s">
        <v>303</v>
      </c>
      <c r="AU380" s="25" t="s">
        <v>201</v>
      </c>
      <c r="AY380" s="25" t="s">
        <v>184</v>
      </c>
      <c r="BE380" s="247">
        <f>IF(N380="základní",J380,0)</f>
        <v>0</v>
      </c>
      <c r="BF380" s="247">
        <f>IF(N380="snížená",J380,0)</f>
        <v>0</v>
      </c>
      <c r="BG380" s="247">
        <f>IF(N380="zákl. přenesená",J380,0)</f>
        <v>0</v>
      </c>
      <c r="BH380" s="247">
        <f>IF(N380="sníž. přenesená",J380,0)</f>
        <v>0</v>
      </c>
      <c r="BI380" s="247">
        <f>IF(N380="nulová",J380,0)</f>
        <v>0</v>
      </c>
      <c r="BJ380" s="25" t="s">
        <v>83</v>
      </c>
      <c r="BK380" s="247">
        <f>ROUND(I380*H380,2)</f>
        <v>0</v>
      </c>
      <c r="BL380" s="25" t="s">
        <v>284</v>
      </c>
      <c r="BM380" s="25" t="s">
        <v>5153</v>
      </c>
    </row>
    <row r="381" s="1" customFormat="1" ht="16.5" customHeight="1">
      <c r="B381" s="47"/>
      <c r="C381" s="283" t="s">
        <v>1932</v>
      </c>
      <c r="D381" s="283" t="s">
        <v>303</v>
      </c>
      <c r="E381" s="284" t="s">
        <v>5154</v>
      </c>
      <c r="F381" s="285" t="s">
        <v>5155</v>
      </c>
      <c r="G381" s="286" t="s">
        <v>3870</v>
      </c>
      <c r="H381" s="287">
        <v>12</v>
      </c>
      <c r="I381" s="288"/>
      <c r="J381" s="289">
        <f>ROUND(I381*H381,2)</f>
        <v>0</v>
      </c>
      <c r="K381" s="285" t="s">
        <v>21</v>
      </c>
      <c r="L381" s="290"/>
      <c r="M381" s="291" t="s">
        <v>21</v>
      </c>
      <c r="N381" s="292" t="s">
        <v>47</v>
      </c>
      <c r="O381" s="48"/>
      <c r="P381" s="245">
        <f>O381*H381</f>
        <v>0</v>
      </c>
      <c r="Q381" s="245">
        <v>0</v>
      </c>
      <c r="R381" s="245">
        <f>Q381*H381</f>
        <v>0</v>
      </c>
      <c r="S381" s="245">
        <v>0</v>
      </c>
      <c r="T381" s="246">
        <f>S381*H381</f>
        <v>0</v>
      </c>
      <c r="AR381" s="25" t="s">
        <v>386</v>
      </c>
      <c r="AT381" s="25" t="s">
        <v>303</v>
      </c>
      <c r="AU381" s="25" t="s">
        <v>201</v>
      </c>
      <c r="AY381" s="25" t="s">
        <v>184</v>
      </c>
      <c r="BE381" s="247">
        <f>IF(N381="základní",J381,0)</f>
        <v>0</v>
      </c>
      <c r="BF381" s="247">
        <f>IF(N381="snížená",J381,0)</f>
        <v>0</v>
      </c>
      <c r="BG381" s="247">
        <f>IF(N381="zákl. přenesená",J381,0)</f>
        <v>0</v>
      </c>
      <c r="BH381" s="247">
        <f>IF(N381="sníž. přenesená",J381,0)</f>
        <v>0</v>
      </c>
      <c r="BI381" s="247">
        <f>IF(N381="nulová",J381,0)</f>
        <v>0</v>
      </c>
      <c r="BJ381" s="25" t="s">
        <v>83</v>
      </c>
      <c r="BK381" s="247">
        <f>ROUND(I381*H381,2)</f>
        <v>0</v>
      </c>
      <c r="BL381" s="25" t="s">
        <v>284</v>
      </c>
      <c r="BM381" s="25" t="s">
        <v>5156</v>
      </c>
    </row>
    <row r="382" s="1" customFormat="1" ht="16.5" customHeight="1">
      <c r="B382" s="47"/>
      <c r="C382" s="283" t="s">
        <v>1936</v>
      </c>
      <c r="D382" s="283" t="s">
        <v>303</v>
      </c>
      <c r="E382" s="284" t="s">
        <v>5157</v>
      </c>
      <c r="F382" s="285" t="s">
        <v>5158</v>
      </c>
      <c r="G382" s="286" t="s">
        <v>3870</v>
      </c>
      <c r="H382" s="287">
        <v>18</v>
      </c>
      <c r="I382" s="288"/>
      <c r="J382" s="289">
        <f>ROUND(I382*H382,2)</f>
        <v>0</v>
      </c>
      <c r="K382" s="285" t="s">
        <v>21</v>
      </c>
      <c r="L382" s="290"/>
      <c r="M382" s="291" t="s">
        <v>21</v>
      </c>
      <c r="N382" s="292" t="s">
        <v>47</v>
      </c>
      <c r="O382" s="48"/>
      <c r="P382" s="245">
        <f>O382*H382</f>
        <v>0</v>
      </c>
      <c r="Q382" s="245">
        <v>0</v>
      </c>
      <c r="R382" s="245">
        <f>Q382*H382</f>
        <v>0</v>
      </c>
      <c r="S382" s="245">
        <v>0</v>
      </c>
      <c r="T382" s="246">
        <f>S382*H382</f>
        <v>0</v>
      </c>
      <c r="AR382" s="25" t="s">
        <v>386</v>
      </c>
      <c r="AT382" s="25" t="s">
        <v>303</v>
      </c>
      <c r="AU382" s="25" t="s">
        <v>201</v>
      </c>
      <c r="AY382" s="25" t="s">
        <v>184</v>
      </c>
      <c r="BE382" s="247">
        <f>IF(N382="základní",J382,0)</f>
        <v>0</v>
      </c>
      <c r="BF382" s="247">
        <f>IF(N382="snížená",J382,0)</f>
        <v>0</v>
      </c>
      <c r="BG382" s="247">
        <f>IF(N382="zákl. přenesená",J382,0)</f>
        <v>0</v>
      </c>
      <c r="BH382" s="247">
        <f>IF(N382="sníž. přenesená",J382,0)</f>
        <v>0</v>
      </c>
      <c r="BI382" s="247">
        <f>IF(N382="nulová",J382,0)</f>
        <v>0</v>
      </c>
      <c r="BJ382" s="25" t="s">
        <v>83</v>
      </c>
      <c r="BK382" s="247">
        <f>ROUND(I382*H382,2)</f>
        <v>0</v>
      </c>
      <c r="BL382" s="25" t="s">
        <v>284</v>
      </c>
      <c r="BM382" s="25" t="s">
        <v>5159</v>
      </c>
    </row>
    <row r="383" s="1" customFormat="1" ht="16.5" customHeight="1">
      <c r="B383" s="47"/>
      <c r="C383" s="283" t="s">
        <v>1941</v>
      </c>
      <c r="D383" s="283" t="s">
        <v>303</v>
      </c>
      <c r="E383" s="284" t="s">
        <v>5160</v>
      </c>
      <c r="F383" s="285" t="s">
        <v>5161</v>
      </c>
      <c r="G383" s="286" t="s">
        <v>3870</v>
      </c>
      <c r="H383" s="287">
        <v>24</v>
      </c>
      <c r="I383" s="288"/>
      <c r="J383" s="289">
        <f>ROUND(I383*H383,2)</f>
        <v>0</v>
      </c>
      <c r="K383" s="285" t="s">
        <v>21</v>
      </c>
      <c r="L383" s="290"/>
      <c r="M383" s="291" t="s">
        <v>21</v>
      </c>
      <c r="N383" s="292" t="s">
        <v>47</v>
      </c>
      <c r="O383" s="48"/>
      <c r="P383" s="245">
        <f>O383*H383</f>
        <v>0</v>
      </c>
      <c r="Q383" s="245">
        <v>0</v>
      </c>
      <c r="R383" s="245">
        <f>Q383*H383</f>
        <v>0</v>
      </c>
      <c r="S383" s="245">
        <v>0</v>
      </c>
      <c r="T383" s="246">
        <f>S383*H383</f>
        <v>0</v>
      </c>
      <c r="AR383" s="25" t="s">
        <v>386</v>
      </c>
      <c r="AT383" s="25" t="s">
        <v>303</v>
      </c>
      <c r="AU383" s="25" t="s">
        <v>201</v>
      </c>
      <c r="AY383" s="25" t="s">
        <v>184</v>
      </c>
      <c r="BE383" s="247">
        <f>IF(N383="základní",J383,0)</f>
        <v>0</v>
      </c>
      <c r="BF383" s="247">
        <f>IF(N383="snížená",J383,0)</f>
        <v>0</v>
      </c>
      <c r="BG383" s="247">
        <f>IF(N383="zákl. přenesená",J383,0)</f>
        <v>0</v>
      </c>
      <c r="BH383" s="247">
        <f>IF(N383="sníž. přenesená",J383,0)</f>
        <v>0</v>
      </c>
      <c r="BI383" s="247">
        <f>IF(N383="nulová",J383,0)</f>
        <v>0</v>
      </c>
      <c r="BJ383" s="25" t="s">
        <v>83</v>
      </c>
      <c r="BK383" s="247">
        <f>ROUND(I383*H383,2)</f>
        <v>0</v>
      </c>
      <c r="BL383" s="25" t="s">
        <v>284</v>
      </c>
      <c r="BM383" s="25" t="s">
        <v>5162</v>
      </c>
    </row>
    <row r="384" s="1" customFormat="1" ht="16.5" customHeight="1">
      <c r="B384" s="47"/>
      <c r="C384" s="283" t="s">
        <v>1948</v>
      </c>
      <c r="D384" s="283" t="s">
        <v>303</v>
      </c>
      <c r="E384" s="284" t="s">
        <v>5163</v>
      </c>
      <c r="F384" s="285" t="s">
        <v>5164</v>
      </c>
      <c r="G384" s="286" t="s">
        <v>3870</v>
      </c>
      <c r="H384" s="287">
        <v>2</v>
      </c>
      <c r="I384" s="288"/>
      <c r="J384" s="289">
        <f>ROUND(I384*H384,2)</f>
        <v>0</v>
      </c>
      <c r="K384" s="285" t="s">
        <v>21</v>
      </c>
      <c r="L384" s="290"/>
      <c r="M384" s="291" t="s">
        <v>21</v>
      </c>
      <c r="N384" s="292" t="s">
        <v>47</v>
      </c>
      <c r="O384" s="48"/>
      <c r="P384" s="245">
        <f>O384*H384</f>
        <v>0</v>
      </c>
      <c r="Q384" s="245">
        <v>0</v>
      </c>
      <c r="R384" s="245">
        <f>Q384*H384</f>
        <v>0</v>
      </c>
      <c r="S384" s="245">
        <v>0</v>
      </c>
      <c r="T384" s="246">
        <f>S384*H384</f>
        <v>0</v>
      </c>
      <c r="AR384" s="25" t="s">
        <v>386</v>
      </c>
      <c r="AT384" s="25" t="s">
        <v>303</v>
      </c>
      <c r="AU384" s="25" t="s">
        <v>201</v>
      </c>
      <c r="AY384" s="25" t="s">
        <v>184</v>
      </c>
      <c r="BE384" s="247">
        <f>IF(N384="základní",J384,0)</f>
        <v>0</v>
      </c>
      <c r="BF384" s="247">
        <f>IF(N384="snížená",J384,0)</f>
        <v>0</v>
      </c>
      <c r="BG384" s="247">
        <f>IF(N384="zákl. přenesená",J384,0)</f>
        <v>0</v>
      </c>
      <c r="BH384" s="247">
        <f>IF(N384="sníž. přenesená",J384,0)</f>
        <v>0</v>
      </c>
      <c r="BI384" s="247">
        <f>IF(N384="nulová",J384,0)</f>
        <v>0</v>
      </c>
      <c r="BJ384" s="25" t="s">
        <v>83</v>
      </c>
      <c r="BK384" s="247">
        <f>ROUND(I384*H384,2)</f>
        <v>0</v>
      </c>
      <c r="BL384" s="25" t="s">
        <v>284</v>
      </c>
      <c r="BM384" s="25" t="s">
        <v>5165</v>
      </c>
    </row>
    <row r="385" s="1" customFormat="1" ht="16.5" customHeight="1">
      <c r="B385" s="47"/>
      <c r="C385" s="283" t="s">
        <v>1953</v>
      </c>
      <c r="D385" s="283" t="s">
        <v>303</v>
      </c>
      <c r="E385" s="284" t="s">
        <v>5166</v>
      </c>
      <c r="F385" s="285" t="s">
        <v>5167</v>
      </c>
      <c r="G385" s="286" t="s">
        <v>3870</v>
      </c>
      <c r="H385" s="287">
        <v>4</v>
      </c>
      <c r="I385" s="288"/>
      <c r="J385" s="289">
        <f>ROUND(I385*H385,2)</f>
        <v>0</v>
      </c>
      <c r="K385" s="285" t="s">
        <v>21</v>
      </c>
      <c r="L385" s="290"/>
      <c r="M385" s="291" t="s">
        <v>21</v>
      </c>
      <c r="N385" s="292" t="s">
        <v>47</v>
      </c>
      <c r="O385" s="48"/>
      <c r="P385" s="245">
        <f>O385*H385</f>
        <v>0</v>
      </c>
      <c r="Q385" s="245">
        <v>0</v>
      </c>
      <c r="R385" s="245">
        <f>Q385*H385</f>
        <v>0</v>
      </c>
      <c r="S385" s="245">
        <v>0</v>
      </c>
      <c r="T385" s="246">
        <f>S385*H385</f>
        <v>0</v>
      </c>
      <c r="AR385" s="25" t="s">
        <v>386</v>
      </c>
      <c r="AT385" s="25" t="s">
        <v>303</v>
      </c>
      <c r="AU385" s="25" t="s">
        <v>201</v>
      </c>
      <c r="AY385" s="25" t="s">
        <v>184</v>
      </c>
      <c r="BE385" s="247">
        <f>IF(N385="základní",J385,0)</f>
        <v>0</v>
      </c>
      <c r="BF385" s="247">
        <f>IF(N385="snížená",J385,0)</f>
        <v>0</v>
      </c>
      <c r="BG385" s="247">
        <f>IF(N385="zákl. přenesená",J385,0)</f>
        <v>0</v>
      </c>
      <c r="BH385" s="247">
        <f>IF(N385="sníž. přenesená",J385,0)</f>
        <v>0</v>
      </c>
      <c r="BI385" s="247">
        <f>IF(N385="nulová",J385,0)</f>
        <v>0</v>
      </c>
      <c r="BJ385" s="25" t="s">
        <v>83</v>
      </c>
      <c r="BK385" s="247">
        <f>ROUND(I385*H385,2)</f>
        <v>0</v>
      </c>
      <c r="BL385" s="25" t="s">
        <v>284</v>
      </c>
      <c r="BM385" s="25" t="s">
        <v>5168</v>
      </c>
    </row>
    <row r="386" s="1" customFormat="1" ht="16.5" customHeight="1">
      <c r="B386" s="47"/>
      <c r="C386" s="283" t="s">
        <v>1958</v>
      </c>
      <c r="D386" s="283" t="s">
        <v>303</v>
      </c>
      <c r="E386" s="284" t="s">
        <v>5169</v>
      </c>
      <c r="F386" s="285" t="s">
        <v>5170</v>
      </c>
      <c r="G386" s="286" t="s">
        <v>3870</v>
      </c>
      <c r="H386" s="287">
        <v>8</v>
      </c>
      <c r="I386" s="288"/>
      <c r="J386" s="289">
        <f>ROUND(I386*H386,2)</f>
        <v>0</v>
      </c>
      <c r="K386" s="285" t="s">
        <v>21</v>
      </c>
      <c r="L386" s="290"/>
      <c r="M386" s="291" t="s">
        <v>21</v>
      </c>
      <c r="N386" s="292" t="s">
        <v>47</v>
      </c>
      <c r="O386" s="48"/>
      <c r="P386" s="245">
        <f>O386*H386</f>
        <v>0</v>
      </c>
      <c r="Q386" s="245">
        <v>0</v>
      </c>
      <c r="R386" s="245">
        <f>Q386*H386</f>
        <v>0</v>
      </c>
      <c r="S386" s="245">
        <v>0</v>
      </c>
      <c r="T386" s="246">
        <f>S386*H386</f>
        <v>0</v>
      </c>
      <c r="AR386" s="25" t="s">
        <v>386</v>
      </c>
      <c r="AT386" s="25" t="s">
        <v>303</v>
      </c>
      <c r="AU386" s="25" t="s">
        <v>201</v>
      </c>
      <c r="AY386" s="25" t="s">
        <v>184</v>
      </c>
      <c r="BE386" s="247">
        <f>IF(N386="základní",J386,0)</f>
        <v>0</v>
      </c>
      <c r="BF386" s="247">
        <f>IF(N386="snížená",J386,0)</f>
        <v>0</v>
      </c>
      <c r="BG386" s="247">
        <f>IF(N386="zákl. přenesená",J386,0)</f>
        <v>0</v>
      </c>
      <c r="BH386" s="247">
        <f>IF(N386="sníž. přenesená",J386,0)</f>
        <v>0</v>
      </c>
      <c r="BI386" s="247">
        <f>IF(N386="nulová",J386,0)</f>
        <v>0</v>
      </c>
      <c r="BJ386" s="25" t="s">
        <v>83</v>
      </c>
      <c r="BK386" s="247">
        <f>ROUND(I386*H386,2)</f>
        <v>0</v>
      </c>
      <c r="BL386" s="25" t="s">
        <v>284</v>
      </c>
      <c r="BM386" s="25" t="s">
        <v>5171</v>
      </c>
    </row>
    <row r="387" s="1" customFormat="1" ht="16.5" customHeight="1">
      <c r="B387" s="47"/>
      <c r="C387" s="283" t="s">
        <v>1965</v>
      </c>
      <c r="D387" s="283" t="s">
        <v>303</v>
      </c>
      <c r="E387" s="284" t="s">
        <v>5172</v>
      </c>
      <c r="F387" s="285" t="s">
        <v>5173</v>
      </c>
      <c r="G387" s="286" t="s">
        <v>3870</v>
      </c>
      <c r="H387" s="287">
        <v>8</v>
      </c>
      <c r="I387" s="288"/>
      <c r="J387" s="289">
        <f>ROUND(I387*H387,2)</f>
        <v>0</v>
      </c>
      <c r="K387" s="285" t="s">
        <v>21</v>
      </c>
      <c r="L387" s="290"/>
      <c r="M387" s="291" t="s">
        <v>21</v>
      </c>
      <c r="N387" s="292" t="s">
        <v>47</v>
      </c>
      <c r="O387" s="48"/>
      <c r="P387" s="245">
        <f>O387*H387</f>
        <v>0</v>
      </c>
      <c r="Q387" s="245">
        <v>0</v>
      </c>
      <c r="R387" s="245">
        <f>Q387*H387</f>
        <v>0</v>
      </c>
      <c r="S387" s="245">
        <v>0</v>
      </c>
      <c r="T387" s="246">
        <f>S387*H387</f>
        <v>0</v>
      </c>
      <c r="AR387" s="25" t="s">
        <v>386</v>
      </c>
      <c r="AT387" s="25" t="s">
        <v>303</v>
      </c>
      <c r="AU387" s="25" t="s">
        <v>201</v>
      </c>
      <c r="AY387" s="25" t="s">
        <v>184</v>
      </c>
      <c r="BE387" s="247">
        <f>IF(N387="základní",J387,0)</f>
        <v>0</v>
      </c>
      <c r="BF387" s="247">
        <f>IF(N387="snížená",J387,0)</f>
        <v>0</v>
      </c>
      <c r="BG387" s="247">
        <f>IF(N387="zákl. přenesená",J387,0)</f>
        <v>0</v>
      </c>
      <c r="BH387" s="247">
        <f>IF(N387="sníž. přenesená",J387,0)</f>
        <v>0</v>
      </c>
      <c r="BI387" s="247">
        <f>IF(N387="nulová",J387,0)</f>
        <v>0</v>
      </c>
      <c r="BJ387" s="25" t="s">
        <v>83</v>
      </c>
      <c r="BK387" s="247">
        <f>ROUND(I387*H387,2)</f>
        <v>0</v>
      </c>
      <c r="BL387" s="25" t="s">
        <v>284</v>
      </c>
      <c r="BM387" s="25" t="s">
        <v>5174</v>
      </c>
    </row>
    <row r="388" s="1" customFormat="1" ht="16.5" customHeight="1">
      <c r="B388" s="47"/>
      <c r="C388" s="283" t="s">
        <v>1973</v>
      </c>
      <c r="D388" s="283" t="s">
        <v>303</v>
      </c>
      <c r="E388" s="284" t="s">
        <v>5175</v>
      </c>
      <c r="F388" s="285" t="s">
        <v>5176</v>
      </c>
      <c r="G388" s="286" t="s">
        <v>3870</v>
      </c>
      <c r="H388" s="287">
        <v>16</v>
      </c>
      <c r="I388" s="288"/>
      <c r="J388" s="289">
        <f>ROUND(I388*H388,2)</f>
        <v>0</v>
      </c>
      <c r="K388" s="285" t="s">
        <v>21</v>
      </c>
      <c r="L388" s="290"/>
      <c r="M388" s="291" t="s">
        <v>21</v>
      </c>
      <c r="N388" s="292" t="s">
        <v>47</v>
      </c>
      <c r="O388" s="48"/>
      <c r="P388" s="245">
        <f>O388*H388</f>
        <v>0</v>
      </c>
      <c r="Q388" s="245">
        <v>0</v>
      </c>
      <c r="R388" s="245">
        <f>Q388*H388</f>
        <v>0</v>
      </c>
      <c r="S388" s="245">
        <v>0</v>
      </c>
      <c r="T388" s="246">
        <f>S388*H388</f>
        <v>0</v>
      </c>
      <c r="AR388" s="25" t="s">
        <v>386</v>
      </c>
      <c r="AT388" s="25" t="s">
        <v>303</v>
      </c>
      <c r="AU388" s="25" t="s">
        <v>201</v>
      </c>
      <c r="AY388" s="25" t="s">
        <v>184</v>
      </c>
      <c r="BE388" s="247">
        <f>IF(N388="základní",J388,0)</f>
        <v>0</v>
      </c>
      <c r="BF388" s="247">
        <f>IF(N388="snížená",J388,0)</f>
        <v>0</v>
      </c>
      <c r="BG388" s="247">
        <f>IF(N388="zákl. přenesená",J388,0)</f>
        <v>0</v>
      </c>
      <c r="BH388" s="247">
        <f>IF(N388="sníž. přenesená",J388,0)</f>
        <v>0</v>
      </c>
      <c r="BI388" s="247">
        <f>IF(N388="nulová",J388,0)</f>
        <v>0</v>
      </c>
      <c r="BJ388" s="25" t="s">
        <v>83</v>
      </c>
      <c r="BK388" s="247">
        <f>ROUND(I388*H388,2)</f>
        <v>0</v>
      </c>
      <c r="BL388" s="25" t="s">
        <v>284</v>
      </c>
      <c r="BM388" s="25" t="s">
        <v>5177</v>
      </c>
    </row>
    <row r="389" s="1" customFormat="1" ht="16.5" customHeight="1">
      <c r="B389" s="47"/>
      <c r="C389" s="283" t="s">
        <v>1979</v>
      </c>
      <c r="D389" s="283" t="s">
        <v>303</v>
      </c>
      <c r="E389" s="284" t="s">
        <v>5178</v>
      </c>
      <c r="F389" s="285" t="s">
        <v>5179</v>
      </c>
      <c r="G389" s="286" t="s">
        <v>189</v>
      </c>
      <c r="H389" s="287">
        <v>4</v>
      </c>
      <c r="I389" s="288"/>
      <c r="J389" s="289">
        <f>ROUND(I389*H389,2)</f>
        <v>0</v>
      </c>
      <c r="K389" s="285" t="s">
        <v>190</v>
      </c>
      <c r="L389" s="290"/>
      <c r="M389" s="291" t="s">
        <v>21</v>
      </c>
      <c r="N389" s="292" t="s">
        <v>47</v>
      </c>
      <c r="O389" s="48"/>
      <c r="P389" s="245">
        <f>O389*H389</f>
        <v>0</v>
      </c>
      <c r="Q389" s="245">
        <v>0</v>
      </c>
      <c r="R389" s="245">
        <f>Q389*H389</f>
        <v>0</v>
      </c>
      <c r="S389" s="245">
        <v>0</v>
      </c>
      <c r="T389" s="246">
        <f>S389*H389</f>
        <v>0</v>
      </c>
      <c r="AR389" s="25" t="s">
        <v>386</v>
      </c>
      <c r="AT389" s="25" t="s">
        <v>303</v>
      </c>
      <c r="AU389" s="25" t="s">
        <v>201</v>
      </c>
      <c r="AY389" s="25" t="s">
        <v>184</v>
      </c>
      <c r="BE389" s="247">
        <f>IF(N389="základní",J389,0)</f>
        <v>0</v>
      </c>
      <c r="BF389" s="247">
        <f>IF(N389="snížená",J389,0)</f>
        <v>0</v>
      </c>
      <c r="BG389" s="247">
        <f>IF(N389="zákl. přenesená",J389,0)</f>
        <v>0</v>
      </c>
      <c r="BH389" s="247">
        <f>IF(N389="sníž. přenesená",J389,0)</f>
        <v>0</v>
      </c>
      <c r="BI389" s="247">
        <f>IF(N389="nulová",J389,0)</f>
        <v>0</v>
      </c>
      <c r="BJ389" s="25" t="s">
        <v>83</v>
      </c>
      <c r="BK389" s="247">
        <f>ROUND(I389*H389,2)</f>
        <v>0</v>
      </c>
      <c r="BL389" s="25" t="s">
        <v>284</v>
      </c>
      <c r="BM389" s="25" t="s">
        <v>5180</v>
      </c>
    </row>
    <row r="390" s="1" customFormat="1" ht="25.5" customHeight="1">
      <c r="B390" s="47"/>
      <c r="C390" s="283" t="s">
        <v>1983</v>
      </c>
      <c r="D390" s="283" t="s">
        <v>303</v>
      </c>
      <c r="E390" s="284" t="s">
        <v>5181</v>
      </c>
      <c r="F390" s="285" t="s">
        <v>5182</v>
      </c>
      <c r="G390" s="286" t="s">
        <v>3870</v>
      </c>
      <c r="H390" s="287">
        <v>4</v>
      </c>
      <c r="I390" s="288"/>
      <c r="J390" s="289">
        <f>ROUND(I390*H390,2)</f>
        <v>0</v>
      </c>
      <c r="K390" s="285" t="s">
        <v>21</v>
      </c>
      <c r="L390" s="290"/>
      <c r="M390" s="291" t="s">
        <v>21</v>
      </c>
      <c r="N390" s="292" t="s">
        <v>47</v>
      </c>
      <c r="O390" s="48"/>
      <c r="P390" s="245">
        <f>O390*H390</f>
        <v>0</v>
      </c>
      <c r="Q390" s="245">
        <v>0</v>
      </c>
      <c r="R390" s="245">
        <f>Q390*H390</f>
        <v>0</v>
      </c>
      <c r="S390" s="245">
        <v>0</v>
      </c>
      <c r="T390" s="246">
        <f>S390*H390</f>
        <v>0</v>
      </c>
      <c r="AR390" s="25" t="s">
        <v>386</v>
      </c>
      <c r="AT390" s="25" t="s">
        <v>303</v>
      </c>
      <c r="AU390" s="25" t="s">
        <v>201</v>
      </c>
      <c r="AY390" s="25" t="s">
        <v>184</v>
      </c>
      <c r="BE390" s="247">
        <f>IF(N390="základní",J390,0)</f>
        <v>0</v>
      </c>
      <c r="BF390" s="247">
        <f>IF(N390="snížená",J390,0)</f>
        <v>0</v>
      </c>
      <c r="BG390" s="247">
        <f>IF(N390="zákl. přenesená",J390,0)</f>
        <v>0</v>
      </c>
      <c r="BH390" s="247">
        <f>IF(N390="sníž. přenesená",J390,0)</f>
        <v>0</v>
      </c>
      <c r="BI390" s="247">
        <f>IF(N390="nulová",J390,0)</f>
        <v>0</v>
      </c>
      <c r="BJ390" s="25" t="s">
        <v>83</v>
      </c>
      <c r="BK390" s="247">
        <f>ROUND(I390*H390,2)</f>
        <v>0</v>
      </c>
      <c r="BL390" s="25" t="s">
        <v>284</v>
      </c>
      <c r="BM390" s="25" t="s">
        <v>5183</v>
      </c>
    </row>
    <row r="391" s="11" customFormat="1" ht="22.32" customHeight="1">
      <c r="B391" s="220"/>
      <c r="C391" s="221"/>
      <c r="D391" s="222" t="s">
        <v>75</v>
      </c>
      <c r="E391" s="234" t="s">
        <v>5184</v>
      </c>
      <c r="F391" s="234" t="s">
        <v>5185</v>
      </c>
      <c r="G391" s="221"/>
      <c r="H391" s="221"/>
      <c r="I391" s="224"/>
      <c r="J391" s="235">
        <f>BK391</f>
        <v>0</v>
      </c>
      <c r="K391" s="221"/>
      <c r="L391" s="226"/>
      <c r="M391" s="227"/>
      <c r="N391" s="228"/>
      <c r="O391" s="228"/>
      <c r="P391" s="229">
        <f>SUM(P392:P424)</f>
        <v>0</v>
      </c>
      <c r="Q391" s="228"/>
      <c r="R391" s="229">
        <f>SUM(R392:R424)</f>
        <v>0</v>
      </c>
      <c r="S391" s="228"/>
      <c r="T391" s="230">
        <f>SUM(T392:T424)</f>
        <v>0</v>
      </c>
      <c r="AR391" s="231" t="s">
        <v>85</v>
      </c>
      <c r="AT391" s="232" t="s">
        <v>75</v>
      </c>
      <c r="AU391" s="232" t="s">
        <v>85</v>
      </c>
      <c r="AY391" s="231" t="s">
        <v>184</v>
      </c>
      <c r="BK391" s="233">
        <f>SUM(BK392:BK424)</f>
        <v>0</v>
      </c>
    </row>
    <row r="392" s="1" customFormat="1" ht="16.5" customHeight="1">
      <c r="B392" s="47"/>
      <c r="C392" s="236" t="s">
        <v>1987</v>
      </c>
      <c r="D392" s="236" t="s">
        <v>186</v>
      </c>
      <c r="E392" s="237" t="s">
        <v>5186</v>
      </c>
      <c r="F392" s="238" t="s">
        <v>5187</v>
      </c>
      <c r="G392" s="239" t="s">
        <v>370</v>
      </c>
      <c r="H392" s="240">
        <v>55</v>
      </c>
      <c r="I392" s="241"/>
      <c r="J392" s="242">
        <f>ROUND(I392*H392,2)</f>
        <v>0</v>
      </c>
      <c r="K392" s="238" t="s">
        <v>21</v>
      </c>
      <c r="L392" s="73"/>
      <c r="M392" s="243" t="s">
        <v>21</v>
      </c>
      <c r="N392" s="244" t="s">
        <v>47</v>
      </c>
      <c r="O392" s="48"/>
      <c r="P392" s="245">
        <f>O392*H392</f>
        <v>0</v>
      </c>
      <c r="Q392" s="245">
        <v>0</v>
      </c>
      <c r="R392" s="245">
        <f>Q392*H392</f>
        <v>0</v>
      </c>
      <c r="S392" s="245">
        <v>0</v>
      </c>
      <c r="T392" s="246">
        <f>S392*H392</f>
        <v>0</v>
      </c>
      <c r="AR392" s="25" t="s">
        <v>284</v>
      </c>
      <c r="AT392" s="25" t="s">
        <v>186</v>
      </c>
      <c r="AU392" s="25" t="s">
        <v>201</v>
      </c>
      <c r="AY392" s="25" t="s">
        <v>184</v>
      </c>
      <c r="BE392" s="247">
        <f>IF(N392="základní",J392,0)</f>
        <v>0</v>
      </c>
      <c r="BF392" s="247">
        <f>IF(N392="snížená",J392,0)</f>
        <v>0</v>
      </c>
      <c r="BG392" s="247">
        <f>IF(N392="zákl. přenesená",J392,0)</f>
        <v>0</v>
      </c>
      <c r="BH392" s="247">
        <f>IF(N392="sníž. přenesená",J392,0)</f>
        <v>0</v>
      </c>
      <c r="BI392" s="247">
        <f>IF(N392="nulová",J392,0)</f>
        <v>0</v>
      </c>
      <c r="BJ392" s="25" t="s">
        <v>83</v>
      </c>
      <c r="BK392" s="247">
        <f>ROUND(I392*H392,2)</f>
        <v>0</v>
      </c>
      <c r="BL392" s="25" t="s">
        <v>284</v>
      </c>
      <c r="BM392" s="25" t="s">
        <v>5188</v>
      </c>
    </row>
    <row r="393" s="1" customFormat="1" ht="16.5" customHeight="1">
      <c r="B393" s="47"/>
      <c r="C393" s="236" t="s">
        <v>1993</v>
      </c>
      <c r="D393" s="236" t="s">
        <v>186</v>
      </c>
      <c r="E393" s="237" t="s">
        <v>5189</v>
      </c>
      <c r="F393" s="238" t="s">
        <v>5190</v>
      </c>
      <c r="G393" s="239" t="s">
        <v>370</v>
      </c>
      <c r="H393" s="240">
        <v>45</v>
      </c>
      <c r="I393" s="241"/>
      <c r="J393" s="242">
        <f>ROUND(I393*H393,2)</f>
        <v>0</v>
      </c>
      <c r="K393" s="238" t="s">
        <v>21</v>
      </c>
      <c r="L393" s="73"/>
      <c r="M393" s="243" t="s">
        <v>21</v>
      </c>
      <c r="N393" s="244" t="s">
        <v>47</v>
      </c>
      <c r="O393" s="48"/>
      <c r="P393" s="245">
        <f>O393*H393</f>
        <v>0</v>
      </c>
      <c r="Q393" s="245">
        <v>0</v>
      </c>
      <c r="R393" s="245">
        <f>Q393*H393</f>
        <v>0</v>
      </c>
      <c r="S393" s="245">
        <v>0</v>
      </c>
      <c r="T393" s="246">
        <f>S393*H393</f>
        <v>0</v>
      </c>
      <c r="AR393" s="25" t="s">
        <v>284</v>
      </c>
      <c r="AT393" s="25" t="s">
        <v>186</v>
      </c>
      <c r="AU393" s="25" t="s">
        <v>201</v>
      </c>
      <c r="AY393" s="25" t="s">
        <v>184</v>
      </c>
      <c r="BE393" s="247">
        <f>IF(N393="základní",J393,0)</f>
        <v>0</v>
      </c>
      <c r="BF393" s="247">
        <f>IF(N393="snížená",J393,0)</f>
        <v>0</v>
      </c>
      <c r="BG393" s="247">
        <f>IF(N393="zákl. přenesená",J393,0)</f>
        <v>0</v>
      </c>
      <c r="BH393" s="247">
        <f>IF(N393="sníž. přenesená",J393,0)</f>
        <v>0</v>
      </c>
      <c r="BI393" s="247">
        <f>IF(N393="nulová",J393,0)</f>
        <v>0</v>
      </c>
      <c r="BJ393" s="25" t="s">
        <v>83</v>
      </c>
      <c r="BK393" s="247">
        <f>ROUND(I393*H393,2)</f>
        <v>0</v>
      </c>
      <c r="BL393" s="25" t="s">
        <v>284</v>
      </c>
      <c r="BM393" s="25" t="s">
        <v>5191</v>
      </c>
    </row>
    <row r="394" s="1" customFormat="1" ht="16.5" customHeight="1">
      <c r="B394" s="47"/>
      <c r="C394" s="236" t="s">
        <v>2000</v>
      </c>
      <c r="D394" s="236" t="s">
        <v>186</v>
      </c>
      <c r="E394" s="237" t="s">
        <v>5192</v>
      </c>
      <c r="F394" s="238" t="s">
        <v>5193</v>
      </c>
      <c r="G394" s="239" t="s">
        <v>370</v>
      </c>
      <c r="H394" s="240">
        <v>135</v>
      </c>
      <c r="I394" s="241"/>
      <c r="J394" s="242">
        <f>ROUND(I394*H394,2)</f>
        <v>0</v>
      </c>
      <c r="K394" s="238" t="s">
        <v>21</v>
      </c>
      <c r="L394" s="73"/>
      <c r="M394" s="243" t="s">
        <v>21</v>
      </c>
      <c r="N394" s="244" t="s">
        <v>47</v>
      </c>
      <c r="O394" s="48"/>
      <c r="P394" s="245">
        <f>O394*H394</f>
        <v>0</v>
      </c>
      <c r="Q394" s="245">
        <v>0</v>
      </c>
      <c r="R394" s="245">
        <f>Q394*H394</f>
        <v>0</v>
      </c>
      <c r="S394" s="245">
        <v>0</v>
      </c>
      <c r="T394" s="246">
        <f>S394*H394</f>
        <v>0</v>
      </c>
      <c r="AR394" s="25" t="s">
        <v>284</v>
      </c>
      <c r="AT394" s="25" t="s">
        <v>186</v>
      </c>
      <c r="AU394" s="25" t="s">
        <v>201</v>
      </c>
      <c r="AY394" s="25" t="s">
        <v>184</v>
      </c>
      <c r="BE394" s="247">
        <f>IF(N394="základní",J394,0)</f>
        <v>0</v>
      </c>
      <c r="BF394" s="247">
        <f>IF(N394="snížená",J394,0)</f>
        <v>0</v>
      </c>
      <c r="BG394" s="247">
        <f>IF(N394="zákl. přenesená",J394,0)</f>
        <v>0</v>
      </c>
      <c r="BH394" s="247">
        <f>IF(N394="sníž. přenesená",J394,0)</f>
        <v>0</v>
      </c>
      <c r="BI394" s="247">
        <f>IF(N394="nulová",J394,0)</f>
        <v>0</v>
      </c>
      <c r="BJ394" s="25" t="s">
        <v>83</v>
      </c>
      <c r="BK394" s="247">
        <f>ROUND(I394*H394,2)</f>
        <v>0</v>
      </c>
      <c r="BL394" s="25" t="s">
        <v>284</v>
      </c>
      <c r="BM394" s="25" t="s">
        <v>5194</v>
      </c>
    </row>
    <row r="395" s="1" customFormat="1" ht="16.5" customHeight="1">
      <c r="B395" s="47"/>
      <c r="C395" s="236" t="s">
        <v>2006</v>
      </c>
      <c r="D395" s="236" t="s">
        <v>186</v>
      </c>
      <c r="E395" s="237" t="s">
        <v>5195</v>
      </c>
      <c r="F395" s="238" t="s">
        <v>5196</v>
      </c>
      <c r="G395" s="239" t="s">
        <v>3870</v>
      </c>
      <c r="H395" s="240">
        <v>2</v>
      </c>
      <c r="I395" s="241"/>
      <c r="J395" s="242">
        <f>ROUND(I395*H395,2)</f>
        <v>0</v>
      </c>
      <c r="K395" s="238" t="s">
        <v>21</v>
      </c>
      <c r="L395" s="73"/>
      <c r="M395" s="243" t="s">
        <v>21</v>
      </c>
      <c r="N395" s="244" t="s">
        <v>47</v>
      </c>
      <c r="O395" s="48"/>
      <c r="P395" s="245">
        <f>O395*H395</f>
        <v>0</v>
      </c>
      <c r="Q395" s="245">
        <v>0</v>
      </c>
      <c r="R395" s="245">
        <f>Q395*H395</f>
        <v>0</v>
      </c>
      <c r="S395" s="245">
        <v>0</v>
      </c>
      <c r="T395" s="246">
        <f>S395*H395</f>
        <v>0</v>
      </c>
      <c r="AR395" s="25" t="s">
        <v>284</v>
      </c>
      <c r="AT395" s="25" t="s">
        <v>186</v>
      </c>
      <c r="AU395" s="25" t="s">
        <v>201</v>
      </c>
      <c r="AY395" s="25" t="s">
        <v>184</v>
      </c>
      <c r="BE395" s="247">
        <f>IF(N395="základní",J395,0)</f>
        <v>0</v>
      </c>
      <c r="BF395" s="247">
        <f>IF(N395="snížená",J395,0)</f>
        <v>0</v>
      </c>
      <c r="BG395" s="247">
        <f>IF(N395="zákl. přenesená",J395,0)</f>
        <v>0</v>
      </c>
      <c r="BH395" s="247">
        <f>IF(N395="sníž. přenesená",J395,0)</f>
        <v>0</v>
      </c>
      <c r="BI395" s="247">
        <f>IF(N395="nulová",J395,0)</f>
        <v>0</v>
      </c>
      <c r="BJ395" s="25" t="s">
        <v>83</v>
      </c>
      <c r="BK395" s="247">
        <f>ROUND(I395*H395,2)</f>
        <v>0</v>
      </c>
      <c r="BL395" s="25" t="s">
        <v>284</v>
      </c>
      <c r="BM395" s="25" t="s">
        <v>5197</v>
      </c>
    </row>
    <row r="396" s="1" customFormat="1" ht="16.5" customHeight="1">
      <c r="B396" s="47"/>
      <c r="C396" s="236" t="s">
        <v>2010</v>
      </c>
      <c r="D396" s="236" t="s">
        <v>186</v>
      </c>
      <c r="E396" s="237" t="s">
        <v>5198</v>
      </c>
      <c r="F396" s="238" t="s">
        <v>5116</v>
      </c>
      <c r="G396" s="239" t="s">
        <v>3870</v>
      </c>
      <c r="H396" s="240">
        <v>4</v>
      </c>
      <c r="I396" s="241"/>
      <c r="J396" s="242">
        <f>ROUND(I396*H396,2)</f>
        <v>0</v>
      </c>
      <c r="K396" s="238" t="s">
        <v>21</v>
      </c>
      <c r="L396" s="73"/>
      <c r="M396" s="243" t="s">
        <v>21</v>
      </c>
      <c r="N396" s="244" t="s">
        <v>47</v>
      </c>
      <c r="O396" s="48"/>
      <c r="P396" s="245">
        <f>O396*H396</f>
        <v>0</v>
      </c>
      <c r="Q396" s="245">
        <v>0</v>
      </c>
      <c r="R396" s="245">
        <f>Q396*H396</f>
        <v>0</v>
      </c>
      <c r="S396" s="245">
        <v>0</v>
      </c>
      <c r="T396" s="246">
        <f>S396*H396</f>
        <v>0</v>
      </c>
      <c r="AR396" s="25" t="s">
        <v>284</v>
      </c>
      <c r="AT396" s="25" t="s">
        <v>186</v>
      </c>
      <c r="AU396" s="25" t="s">
        <v>201</v>
      </c>
      <c r="AY396" s="25" t="s">
        <v>184</v>
      </c>
      <c r="BE396" s="247">
        <f>IF(N396="základní",J396,0)</f>
        <v>0</v>
      </c>
      <c r="BF396" s="247">
        <f>IF(N396="snížená",J396,0)</f>
        <v>0</v>
      </c>
      <c r="BG396" s="247">
        <f>IF(N396="zákl. přenesená",J396,0)</f>
        <v>0</v>
      </c>
      <c r="BH396" s="247">
        <f>IF(N396="sníž. přenesená",J396,0)</f>
        <v>0</v>
      </c>
      <c r="BI396" s="247">
        <f>IF(N396="nulová",J396,0)</f>
        <v>0</v>
      </c>
      <c r="BJ396" s="25" t="s">
        <v>83</v>
      </c>
      <c r="BK396" s="247">
        <f>ROUND(I396*H396,2)</f>
        <v>0</v>
      </c>
      <c r="BL396" s="25" t="s">
        <v>284</v>
      </c>
      <c r="BM396" s="25" t="s">
        <v>5199</v>
      </c>
    </row>
    <row r="397" s="1" customFormat="1" ht="16.5" customHeight="1">
      <c r="B397" s="47"/>
      <c r="C397" s="236" t="s">
        <v>2015</v>
      </c>
      <c r="D397" s="236" t="s">
        <v>186</v>
      </c>
      <c r="E397" s="237" t="s">
        <v>5200</v>
      </c>
      <c r="F397" s="238" t="s">
        <v>5201</v>
      </c>
      <c r="G397" s="239" t="s">
        <v>3870</v>
      </c>
      <c r="H397" s="240">
        <v>4</v>
      </c>
      <c r="I397" s="241"/>
      <c r="J397" s="242">
        <f>ROUND(I397*H397,2)</f>
        <v>0</v>
      </c>
      <c r="K397" s="238" t="s">
        <v>21</v>
      </c>
      <c r="L397" s="73"/>
      <c r="M397" s="243" t="s">
        <v>21</v>
      </c>
      <c r="N397" s="244" t="s">
        <v>47</v>
      </c>
      <c r="O397" s="48"/>
      <c r="P397" s="245">
        <f>O397*H397</f>
        <v>0</v>
      </c>
      <c r="Q397" s="245">
        <v>0</v>
      </c>
      <c r="R397" s="245">
        <f>Q397*H397</f>
        <v>0</v>
      </c>
      <c r="S397" s="245">
        <v>0</v>
      </c>
      <c r="T397" s="246">
        <f>S397*H397</f>
        <v>0</v>
      </c>
      <c r="AR397" s="25" t="s">
        <v>284</v>
      </c>
      <c r="AT397" s="25" t="s">
        <v>186</v>
      </c>
      <c r="AU397" s="25" t="s">
        <v>201</v>
      </c>
      <c r="AY397" s="25" t="s">
        <v>184</v>
      </c>
      <c r="BE397" s="247">
        <f>IF(N397="základní",J397,0)</f>
        <v>0</v>
      </c>
      <c r="BF397" s="247">
        <f>IF(N397="snížená",J397,0)</f>
        <v>0</v>
      </c>
      <c r="BG397" s="247">
        <f>IF(N397="zákl. přenesená",J397,0)</f>
        <v>0</v>
      </c>
      <c r="BH397" s="247">
        <f>IF(N397="sníž. přenesená",J397,0)</f>
        <v>0</v>
      </c>
      <c r="BI397" s="247">
        <f>IF(N397="nulová",J397,0)</f>
        <v>0</v>
      </c>
      <c r="BJ397" s="25" t="s">
        <v>83</v>
      </c>
      <c r="BK397" s="247">
        <f>ROUND(I397*H397,2)</f>
        <v>0</v>
      </c>
      <c r="BL397" s="25" t="s">
        <v>284</v>
      </c>
      <c r="BM397" s="25" t="s">
        <v>5202</v>
      </c>
    </row>
    <row r="398" s="1" customFormat="1" ht="16.5" customHeight="1">
      <c r="B398" s="47"/>
      <c r="C398" s="236" t="s">
        <v>2025</v>
      </c>
      <c r="D398" s="236" t="s">
        <v>186</v>
      </c>
      <c r="E398" s="237" t="s">
        <v>5203</v>
      </c>
      <c r="F398" s="238" t="s">
        <v>5204</v>
      </c>
      <c r="G398" s="239" t="s">
        <v>3870</v>
      </c>
      <c r="H398" s="240">
        <v>2</v>
      </c>
      <c r="I398" s="241"/>
      <c r="J398" s="242">
        <f>ROUND(I398*H398,2)</f>
        <v>0</v>
      </c>
      <c r="K398" s="238" t="s">
        <v>21</v>
      </c>
      <c r="L398" s="73"/>
      <c r="M398" s="243" t="s">
        <v>21</v>
      </c>
      <c r="N398" s="244" t="s">
        <v>47</v>
      </c>
      <c r="O398" s="48"/>
      <c r="P398" s="245">
        <f>O398*H398</f>
        <v>0</v>
      </c>
      <c r="Q398" s="245">
        <v>0</v>
      </c>
      <c r="R398" s="245">
        <f>Q398*H398</f>
        <v>0</v>
      </c>
      <c r="S398" s="245">
        <v>0</v>
      </c>
      <c r="T398" s="246">
        <f>S398*H398</f>
        <v>0</v>
      </c>
      <c r="AR398" s="25" t="s">
        <v>284</v>
      </c>
      <c r="AT398" s="25" t="s">
        <v>186</v>
      </c>
      <c r="AU398" s="25" t="s">
        <v>201</v>
      </c>
      <c r="AY398" s="25" t="s">
        <v>184</v>
      </c>
      <c r="BE398" s="247">
        <f>IF(N398="základní",J398,0)</f>
        <v>0</v>
      </c>
      <c r="BF398" s="247">
        <f>IF(N398="snížená",J398,0)</f>
        <v>0</v>
      </c>
      <c r="BG398" s="247">
        <f>IF(N398="zákl. přenesená",J398,0)</f>
        <v>0</v>
      </c>
      <c r="BH398" s="247">
        <f>IF(N398="sníž. přenesená",J398,0)</f>
        <v>0</v>
      </c>
      <c r="BI398" s="247">
        <f>IF(N398="nulová",J398,0)</f>
        <v>0</v>
      </c>
      <c r="BJ398" s="25" t="s">
        <v>83</v>
      </c>
      <c r="BK398" s="247">
        <f>ROUND(I398*H398,2)</f>
        <v>0</v>
      </c>
      <c r="BL398" s="25" t="s">
        <v>284</v>
      </c>
      <c r="BM398" s="25" t="s">
        <v>5205</v>
      </c>
    </row>
    <row r="399" s="1" customFormat="1" ht="16.5" customHeight="1">
      <c r="B399" s="47"/>
      <c r="C399" s="236" t="s">
        <v>2030</v>
      </c>
      <c r="D399" s="236" t="s">
        <v>186</v>
      </c>
      <c r="E399" s="237" t="s">
        <v>5206</v>
      </c>
      <c r="F399" s="238" t="s">
        <v>5207</v>
      </c>
      <c r="G399" s="239" t="s">
        <v>3870</v>
      </c>
      <c r="H399" s="240">
        <v>40</v>
      </c>
      <c r="I399" s="241"/>
      <c r="J399" s="242">
        <f>ROUND(I399*H399,2)</f>
        <v>0</v>
      </c>
      <c r="K399" s="238" t="s">
        <v>21</v>
      </c>
      <c r="L399" s="73"/>
      <c r="M399" s="243" t="s">
        <v>21</v>
      </c>
      <c r="N399" s="244" t="s">
        <v>47</v>
      </c>
      <c r="O399" s="48"/>
      <c r="P399" s="245">
        <f>O399*H399</f>
        <v>0</v>
      </c>
      <c r="Q399" s="245">
        <v>0</v>
      </c>
      <c r="R399" s="245">
        <f>Q399*H399</f>
        <v>0</v>
      </c>
      <c r="S399" s="245">
        <v>0</v>
      </c>
      <c r="T399" s="246">
        <f>S399*H399</f>
        <v>0</v>
      </c>
      <c r="AR399" s="25" t="s">
        <v>284</v>
      </c>
      <c r="AT399" s="25" t="s">
        <v>186</v>
      </c>
      <c r="AU399" s="25" t="s">
        <v>201</v>
      </c>
      <c r="AY399" s="25" t="s">
        <v>184</v>
      </c>
      <c r="BE399" s="247">
        <f>IF(N399="základní",J399,0)</f>
        <v>0</v>
      </c>
      <c r="BF399" s="247">
        <f>IF(N399="snížená",J399,0)</f>
        <v>0</v>
      </c>
      <c r="BG399" s="247">
        <f>IF(N399="zákl. přenesená",J399,0)</f>
        <v>0</v>
      </c>
      <c r="BH399" s="247">
        <f>IF(N399="sníž. přenesená",J399,0)</f>
        <v>0</v>
      </c>
      <c r="BI399" s="247">
        <f>IF(N399="nulová",J399,0)</f>
        <v>0</v>
      </c>
      <c r="BJ399" s="25" t="s">
        <v>83</v>
      </c>
      <c r="BK399" s="247">
        <f>ROUND(I399*H399,2)</f>
        <v>0</v>
      </c>
      <c r="BL399" s="25" t="s">
        <v>284</v>
      </c>
      <c r="BM399" s="25" t="s">
        <v>5208</v>
      </c>
    </row>
    <row r="400" s="1" customFormat="1" ht="16.5" customHeight="1">
      <c r="B400" s="47"/>
      <c r="C400" s="236" t="s">
        <v>2034</v>
      </c>
      <c r="D400" s="236" t="s">
        <v>186</v>
      </c>
      <c r="E400" s="237" t="s">
        <v>5209</v>
      </c>
      <c r="F400" s="238" t="s">
        <v>5210</v>
      </c>
      <c r="G400" s="239" t="s">
        <v>3870</v>
      </c>
      <c r="H400" s="240">
        <v>28</v>
      </c>
      <c r="I400" s="241"/>
      <c r="J400" s="242">
        <f>ROUND(I400*H400,2)</f>
        <v>0</v>
      </c>
      <c r="K400" s="238" t="s">
        <v>21</v>
      </c>
      <c r="L400" s="73"/>
      <c r="M400" s="243" t="s">
        <v>21</v>
      </c>
      <c r="N400" s="244" t="s">
        <v>47</v>
      </c>
      <c r="O400" s="48"/>
      <c r="P400" s="245">
        <f>O400*H400</f>
        <v>0</v>
      </c>
      <c r="Q400" s="245">
        <v>0</v>
      </c>
      <c r="R400" s="245">
        <f>Q400*H400</f>
        <v>0</v>
      </c>
      <c r="S400" s="245">
        <v>0</v>
      </c>
      <c r="T400" s="246">
        <f>S400*H400</f>
        <v>0</v>
      </c>
      <c r="AR400" s="25" t="s">
        <v>284</v>
      </c>
      <c r="AT400" s="25" t="s">
        <v>186</v>
      </c>
      <c r="AU400" s="25" t="s">
        <v>201</v>
      </c>
      <c r="AY400" s="25" t="s">
        <v>184</v>
      </c>
      <c r="BE400" s="247">
        <f>IF(N400="základní",J400,0)</f>
        <v>0</v>
      </c>
      <c r="BF400" s="247">
        <f>IF(N400="snížená",J400,0)</f>
        <v>0</v>
      </c>
      <c r="BG400" s="247">
        <f>IF(N400="zákl. přenesená",J400,0)</f>
        <v>0</v>
      </c>
      <c r="BH400" s="247">
        <f>IF(N400="sníž. přenesená",J400,0)</f>
        <v>0</v>
      </c>
      <c r="BI400" s="247">
        <f>IF(N400="nulová",J400,0)</f>
        <v>0</v>
      </c>
      <c r="BJ400" s="25" t="s">
        <v>83</v>
      </c>
      <c r="BK400" s="247">
        <f>ROUND(I400*H400,2)</f>
        <v>0</v>
      </c>
      <c r="BL400" s="25" t="s">
        <v>284</v>
      </c>
      <c r="BM400" s="25" t="s">
        <v>5211</v>
      </c>
    </row>
    <row r="401" s="1" customFormat="1" ht="16.5" customHeight="1">
      <c r="B401" s="47"/>
      <c r="C401" s="236" t="s">
        <v>2040</v>
      </c>
      <c r="D401" s="236" t="s">
        <v>186</v>
      </c>
      <c r="E401" s="237" t="s">
        <v>5212</v>
      </c>
      <c r="F401" s="238" t="s">
        <v>5213</v>
      </c>
      <c r="G401" s="239" t="s">
        <v>3870</v>
      </c>
      <c r="H401" s="240">
        <v>17</v>
      </c>
      <c r="I401" s="241"/>
      <c r="J401" s="242">
        <f>ROUND(I401*H401,2)</f>
        <v>0</v>
      </c>
      <c r="K401" s="238" t="s">
        <v>21</v>
      </c>
      <c r="L401" s="73"/>
      <c r="M401" s="243" t="s">
        <v>21</v>
      </c>
      <c r="N401" s="244" t="s">
        <v>47</v>
      </c>
      <c r="O401" s="48"/>
      <c r="P401" s="245">
        <f>O401*H401</f>
        <v>0</v>
      </c>
      <c r="Q401" s="245">
        <v>0</v>
      </c>
      <c r="R401" s="245">
        <f>Q401*H401</f>
        <v>0</v>
      </c>
      <c r="S401" s="245">
        <v>0</v>
      </c>
      <c r="T401" s="246">
        <f>S401*H401</f>
        <v>0</v>
      </c>
      <c r="AR401" s="25" t="s">
        <v>284</v>
      </c>
      <c r="AT401" s="25" t="s">
        <v>186</v>
      </c>
      <c r="AU401" s="25" t="s">
        <v>201</v>
      </c>
      <c r="AY401" s="25" t="s">
        <v>184</v>
      </c>
      <c r="BE401" s="247">
        <f>IF(N401="základní",J401,0)</f>
        <v>0</v>
      </c>
      <c r="BF401" s="247">
        <f>IF(N401="snížená",J401,0)</f>
        <v>0</v>
      </c>
      <c r="BG401" s="247">
        <f>IF(N401="zákl. přenesená",J401,0)</f>
        <v>0</v>
      </c>
      <c r="BH401" s="247">
        <f>IF(N401="sníž. přenesená",J401,0)</f>
        <v>0</v>
      </c>
      <c r="BI401" s="247">
        <f>IF(N401="nulová",J401,0)</f>
        <v>0</v>
      </c>
      <c r="BJ401" s="25" t="s">
        <v>83</v>
      </c>
      <c r="BK401" s="247">
        <f>ROUND(I401*H401,2)</f>
        <v>0</v>
      </c>
      <c r="BL401" s="25" t="s">
        <v>284</v>
      </c>
      <c r="BM401" s="25" t="s">
        <v>5214</v>
      </c>
    </row>
    <row r="402" s="1" customFormat="1" ht="16.5" customHeight="1">
      <c r="B402" s="47"/>
      <c r="C402" s="236" t="s">
        <v>2044</v>
      </c>
      <c r="D402" s="236" t="s">
        <v>186</v>
      </c>
      <c r="E402" s="237" t="s">
        <v>5215</v>
      </c>
      <c r="F402" s="238" t="s">
        <v>5216</v>
      </c>
      <c r="G402" s="239" t="s">
        <v>3870</v>
      </c>
      <c r="H402" s="240">
        <v>28</v>
      </c>
      <c r="I402" s="241"/>
      <c r="J402" s="242">
        <f>ROUND(I402*H402,2)</f>
        <v>0</v>
      </c>
      <c r="K402" s="238" t="s">
        <v>21</v>
      </c>
      <c r="L402" s="73"/>
      <c r="M402" s="243" t="s">
        <v>21</v>
      </c>
      <c r="N402" s="244" t="s">
        <v>47</v>
      </c>
      <c r="O402" s="48"/>
      <c r="P402" s="245">
        <f>O402*H402</f>
        <v>0</v>
      </c>
      <c r="Q402" s="245">
        <v>0</v>
      </c>
      <c r="R402" s="245">
        <f>Q402*H402</f>
        <v>0</v>
      </c>
      <c r="S402" s="245">
        <v>0</v>
      </c>
      <c r="T402" s="246">
        <f>S402*H402</f>
        <v>0</v>
      </c>
      <c r="AR402" s="25" t="s">
        <v>284</v>
      </c>
      <c r="AT402" s="25" t="s">
        <v>186</v>
      </c>
      <c r="AU402" s="25" t="s">
        <v>201</v>
      </c>
      <c r="AY402" s="25" t="s">
        <v>184</v>
      </c>
      <c r="BE402" s="247">
        <f>IF(N402="základní",J402,0)</f>
        <v>0</v>
      </c>
      <c r="BF402" s="247">
        <f>IF(N402="snížená",J402,0)</f>
        <v>0</v>
      </c>
      <c r="BG402" s="247">
        <f>IF(N402="zákl. přenesená",J402,0)</f>
        <v>0</v>
      </c>
      <c r="BH402" s="247">
        <f>IF(N402="sníž. přenesená",J402,0)</f>
        <v>0</v>
      </c>
      <c r="BI402" s="247">
        <f>IF(N402="nulová",J402,0)</f>
        <v>0</v>
      </c>
      <c r="BJ402" s="25" t="s">
        <v>83</v>
      </c>
      <c r="BK402" s="247">
        <f>ROUND(I402*H402,2)</f>
        <v>0</v>
      </c>
      <c r="BL402" s="25" t="s">
        <v>284</v>
      </c>
      <c r="BM402" s="25" t="s">
        <v>5217</v>
      </c>
    </row>
    <row r="403" s="1" customFormat="1" ht="16.5" customHeight="1">
      <c r="B403" s="47"/>
      <c r="C403" s="236" t="s">
        <v>2050</v>
      </c>
      <c r="D403" s="236" t="s">
        <v>186</v>
      </c>
      <c r="E403" s="237" t="s">
        <v>5218</v>
      </c>
      <c r="F403" s="238" t="s">
        <v>5219</v>
      </c>
      <c r="G403" s="239" t="s">
        <v>3870</v>
      </c>
      <c r="H403" s="240">
        <v>4</v>
      </c>
      <c r="I403" s="241"/>
      <c r="J403" s="242">
        <f>ROUND(I403*H403,2)</f>
        <v>0</v>
      </c>
      <c r="K403" s="238" t="s">
        <v>21</v>
      </c>
      <c r="L403" s="73"/>
      <c r="M403" s="243" t="s">
        <v>21</v>
      </c>
      <c r="N403" s="244" t="s">
        <v>47</v>
      </c>
      <c r="O403" s="48"/>
      <c r="P403" s="245">
        <f>O403*H403</f>
        <v>0</v>
      </c>
      <c r="Q403" s="245">
        <v>0</v>
      </c>
      <c r="R403" s="245">
        <f>Q403*H403</f>
        <v>0</v>
      </c>
      <c r="S403" s="245">
        <v>0</v>
      </c>
      <c r="T403" s="246">
        <f>S403*H403</f>
        <v>0</v>
      </c>
      <c r="AR403" s="25" t="s">
        <v>284</v>
      </c>
      <c r="AT403" s="25" t="s">
        <v>186</v>
      </c>
      <c r="AU403" s="25" t="s">
        <v>201</v>
      </c>
      <c r="AY403" s="25" t="s">
        <v>184</v>
      </c>
      <c r="BE403" s="247">
        <f>IF(N403="základní",J403,0)</f>
        <v>0</v>
      </c>
      <c r="BF403" s="247">
        <f>IF(N403="snížená",J403,0)</f>
        <v>0</v>
      </c>
      <c r="BG403" s="247">
        <f>IF(N403="zákl. přenesená",J403,0)</f>
        <v>0</v>
      </c>
      <c r="BH403" s="247">
        <f>IF(N403="sníž. přenesená",J403,0)</f>
        <v>0</v>
      </c>
      <c r="BI403" s="247">
        <f>IF(N403="nulová",J403,0)</f>
        <v>0</v>
      </c>
      <c r="BJ403" s="25" t="s">
        <v>83</v>
      </c>
      <c r="BK403" s="247">
        <f>ROUND(I403*H403,2)</f>
        <v>0</v>
      </c>
      <c r="BL403" s="25" t="s">
        <v>284</v>
      </c>
      <c r="BM403" s="25" t="s">
        <v>5220</v>
      </c>
    </row>
    <row r="404" s="1" customFormat="1" ht="16.5" customHeight="1">
      <c r="B404" s="47"/>
      <c r="C404" s="236" t="s">
        <v>2057</v>
      </c>
      <c r="D404" s="236" t="s">
        <v>186</v>
      </c>
      <c r="E404" s="237" t="s">
        <v>5221</v>
      </c>
      <c r="F404" s="238" t="s">
        <v>5222</v>
      </c>
      <c r="G404" s="239" t="s">
        <v>3870</v>
      </c>
      <c r="H404" s="240">
        <v>2</v>
      </c>
      <c r="I404" s="241"/>
      <c r="J404" s="242">
        <f>ROUND(I404*H404,2)</f>
        <v>0</v>
      </c>
      <c r="K404" s="238" t="s">
        <v>21</v>
      </c>
      <c r="L404" s="73"/>
      <c r="M404" s="243" t="s">
        <v>21</v>
      </c>
      <c r="N404" s="244" t="s">
        <v>47</v>
      </c>
      <c r="O404" s="48"/>
      <c r="P404" s="245">
        <f>O404*H404</f>
        <v>0</v>
      </c>
      <c r="Q404" s="245">
        <v>0</v>
      </c>
      <c r="R404" s="245">
        <f>Q404*H404</f>
        <v>0</v>
      </c>
      <c r="S404" s="245">
        <v>0</v>
      </c>
      <c r="T404" s="246">
        <f>S404*H404</f>
        <v>0</v>
      </c>
      <c r="AR404" s="25" t="s">
        <v>284</v>
      </c>
      <c r="AT404" s="25" t="s">
        <v>186</v>
      </c>
      <c r="AU404" s="25" t="s">
        <v>201</v>
      </c>
      <c r="AY404" s="25" t="s">
        <v>184</v>
      </c>
      <c r="BE404" s="247">
        <f>IF(N404="základní",J404,0)</f>
        <v>0</v>
      </c>
      <c r="BF404" s="247">
        <f>IF(N404="snížená",J404,0)</f>
        <v>0</v>
      </c>
      <c r="BG404" s="247">
        <f>IF(N404="zákl. přenesená",J404,0)</f>
        <v>0</v>
      </c>
      <c r="BH404" s="247">
        <f>IF(N404="sníž. přenesená",J404,0)</f>
        <v>0</v>
      </c>
      <c r="BI404" s="247">
        <f>IF(N404="nulová",J404,0)</f>
        <v>0</v>
      </c>
      <c r="BJ404" s="25" t="s">
        <v>83</v>
      </c>
      <c r="BK404" s="247">
        <f>ROUND(I404*H404,2)</f>
        <v>0</v>
      </c>
      <c r="BL404" s="25" t="s">
        <v>284</v>
      </c>
      <c r="BM404" s="25" t="s">
        <v>5223</v>
      </c>
    </row>
    <row r="405" s="1" customFormat="1" ht="16.5" customHeight="1">
      <c r="B405" s="47"/>
      <c r="C405" s="236" t="s">
        <v>2064</v>
      </c>
      <c r="D405" s="236" t="s">
        <v>186</v>
      </c>
      <c r="E405" s="237" t="s">
        <v>5224</v>
      </c>
      <c r="F405" s="238" t="s">
        <v>5225</v>
      </c>
      <c r="G405" s="239" t="s">
        <v>3870</v>
      </c>
      <c r="H405" s="240">
        <v>2</v>
      </c>
      <c r="I405" s="241"/>
      <c r="J405" s="242">
        <f>ROUND(I405*H405,2)</f>
        <v>0</v>
      </c>
      <c r="K405" s="238" t="s">
        <v>21</v>
      </c>
      <c r="L405" s="73"/>
      <c r="M405" s="243" t="s">
        <v>21</v>
      </c>
      <c r="N405" s="244" t="s">
        <v>47</v>
      </c>
      <c r="O405" s="48"/>
      <c r="P405" s="245">
        <f>O405*H405</f>
        <v>0</v>
      </c>
      <c r="Q405" s="245">
        <v>0</v>
      </c>
      <c r="R405" s="245">
        <f>Q405*H405</f>
        <v>0</v>
      </c>
      <c r="S405" s="245">
        <v>0</v>
      </c>
      <c r="T405" s="246">
        <f>S405*H405</f>
        <v>0</v>
      </c>
      <c r="AR405" s="25" t="s">
        <v>284</v>
      </c>
      <c r="AT405" s="25" t="s">
        <v>186</v>
      </c>
      <c r="AU405" s="25" t="s">
        <v>201</v>
      </c>
      <c r="AY405" s="25" t="s">
        <v>184</v>
      </c>
      <c r="BE405" s="247">
        <f>IF(N405="základní",J405,0)</f>
        <v>0</v>
      </c>
      <c r="BF405" s="247">
        <f>IF(N405="snížená",J405,0)</f>
        <v>0</v>
      </c>
      <c r="BG405" s="247">
        <f>IF(N405="zákl. přenesená",J405,0)</f>
        <v>0</v>
      </c>
      <c r="BH405" s="247">
        <f>IF(N405="sníž. přenesená",J405,0)</f>
        <v>0</v>
      </c>
      <c r="BI405" s="247">
        <f>IF(N405="nulová",J405,0)</f>
        <v>0</v>
      </c>
      <c r="BJ405" s="25" t="s">
        <v>83</v>
      </c>
      <c r="BK405" s="247">
        <f>ROUND(I405*H405,2)</f>
        <v>0</v>
      </c>
      <c r="BL405" s="25" t="s">
        <v>284</v>
      </c>
      <c r="BM405" s="25" t="s">
        <v>5226</v>
      </c>
    </row>
    <row r="406" s="1" customFormat="1" ht="16.5" customHeight="1">
      <c r="B406" s="47"/>
      <c r="C406" s="236" t="s">
        <v>2069</v>
      </c>
      <c r="D406" s="236" t="s">
        <v>186</v>
      </c>
      <c r="E406" s="237" t="s">
        <v>5227</v>
      </c>
      <c r="F406" s="238" t="s">
        <v>5228</v>
      </c>
      <c r="G406" s="239" t="s">
        <v>3870</v>
      </c>
      <c r="H406" s="240">
        <v>2</v>
      </c>
      <c r="I406" s="241"/>
      <c r="J406" s="242">
        <f>ROUND(I406*H406,2)</f>
        <v>0</v>
      </c>
      <c r="K406" s="238" t="s">
        <v>21</v>
      </c>
      <c r="L406" s="73"/>
      <c r="M406" s="243" t="s">
        <v>21</v>
      </c>
      <c r="N406" s="244" t="s">
        <v>47</v>
      </c>
      <c r="O406" s="48"/>
      <c r="P406" s="245">
        <f>O406*H406</f>
        <v>0</v>
      </c>
      <c r="Q406" s="245">
        <v>0</v>
      </c>
      <c r="R406" s="245">
        <f>Q406*H406</f>
        <v>0</v>
      </c>
      <c r="S406" s="245">
        <v>0</v>
      </c>
      <c r="T406" s="246">
        <f>S406*H406</f>
        <v>0</v>
      </c>
      <c r="AR406" s="25" t="s">
        <v>284</v>
      </c>
      <c r="AT406" s="25" t="s">
        <v>186</v>
      </c>
      <c r="AU406" s="25" t="s">
        <v>201</v>
      </c>
      <c r="AY406" s="25" t="s">
        <v>184</v>
      </c>
      <c r="BE406" s="247">
        <f>IF(N406="základní",J406,0)</f>
        <v>0</v>
      </c>
      <c r="BF406" s="247">
        <f>IF(N406="snížená",J406,0)</f>
        <v>0</v>
      </c>
      <c r="BG406" s="247">
        <f>IF(N406="zákl. přenesená",J406,0)</f>
        <v>0</v>
      </c>
      <c r="BH406" s="247">
        <f>IF(N406="sníž. přenesená",J406,0)</f>
        <v>0</v>
      </c>
      <c r="BI406" s="247">
        <f>IF(N406="nulová",J406,0)</f>
        <v>0</v>
      </c>
      <c r="BJ406" s="25" t="s">
        <v>83</v>
      </c>
      <c r="BK406" s="247">
        <f>ROUND(I406*H406,2)</f>
        <v>0</v>
      </c>
      <c r="BL406" s="25" t="s">
        <v>284</v>
      </c>
      <c r="BM406" s="25" t="s">
        <v>5229</v>
      </c>
    </row>
    <row r="407" s="1" customFormat="1" ht="16.5" customHeight="1">
      <c r="B407" s="47"/>
      <c r="C407" s="236" t="s">
        <v>2074</v>
      </c>
      <c r="D407" s="236" t="s">
        <v>186</v>
      </c>
      <c r="E407" s="237" t="s">
        <v>5230</v>
      </c>
      <c r="F407" s="238" t="s">
        <v>5231</v>
      </c>
      <c r="G407" s="239" t="s">
        <v>3870</v>
      </c>
      <c r="H407" s="240">
        <v>4</v>
      </c>
      <c r="I407" s="241"/>
      <c r="J407" s="242">
        <f>ROUND(I407*H407,2)</f>
        <v>0</v>
      </c>
      <c r="K407" s="238" t="s">
        <v>21</v>
      </c>
      <c r="L407" s="73"/>
      <c r="M407" s="243" t="s">
        <v>21</v>
      </c>
      <c r="N407" s="244" t="s">
        <v>47</v>
      </c>
      <c r="O407" s="48"/>
      <c r="P407" s="245">
        <f>O407*H407</f>
        <v>0</v>
      </c>
      <c r="Q407" s="245">
        <v>0</v>
      </c>
      <c r="R407" s="245">
        <f>Q407*H407</f>
        <v>0</v>
      </c>
      <c r="S407" s="245">
        <v>0</v>
      </c>
      <c r="T407" s="246">
        <f>S407*H407</f>
        <v>0</v>
      </c>
      <c r="AR407" s="25" t="s">
        <v>284</v>
      </c>
      <c r="AT407" s="25" t="s">
        <v>186</v>
      </c>
      <c r="AU407" s="25" t="s">
        <v>201</v>
      </c>
      <c r="AY407" s="25" t="s">
        <v>184</v>
      </c>
      <c r="BE407" s="247">
        <f>IF(N407="základní",J407,0)</f>
        <v>0</v>
      </c>
      <c r="BF407" s="247">
        <f>IF(N407="snížená",J407,0)</f>
        <v>0</v>
      </c>
      <c r="BG407" s="247">
        <f>IF(N407="zákl. přenesená",J407,0)</f>
        <v>0</v>
      </c>
      <c r="BH407" s="247">
        <f>IF(N407="sníž. přenesená",J407,0)</f>
        <v>0</v>
      </c>
      <c r="BI407" s="247">
        <f>IF(N407="nulová",J407,0)</f>
        <v>0</v>
      </c>
      <c r="BJ407" s="25" t="s">
        <v>83</v>
      </c>
      <c r="BK407" s="247">
        <f>ROUND(I407*H407,2)</f>
        <v>0</v>
      </c>
      <c r="BL407" s="25" t="s">
        <v>284</v>
      </c>
      <c r="BM407" s="25" t="s">
        <v>5232</v>
      </c>
    </row>
    <row r="408" s="1" customFormat="1" ht="16.5" customHeight="1">
      <c r="B408" s="47"/>
      <c r="C408" s="236" t="s">
        <v>2078</v>
      </c>
      <c r="D408" s="236" t="s">
        <v>186</v>
      </c>
      <c r="E408" s="237" t="s">
        <v>5233</v>
      </c>
      <c r="F408" s="238" t="s">
        <v>5234</v>
      </c>
      <c r="G408" s="239" t="s">
        <v>3870</v>
      </c>
      <c r="H408" s="240">
        <v>12</v>
      </c>
      <c r="I408" s="241"/>
      <c r="J408" s="242">
        <f>ROUND(I408*H408,2)</f>
        <v>0</v>
      </c>
      <c r="K408" s="238" t="s">
        <v>21</v>
      </c>
      <c r="L408" s="73"/>
      <c r="M408" s="243" t="s">
        <v>21</v>
      </c>
      <c r="N408" s="244" t="s">
        <v>47</v>
      </c>
      <c r="O408" s="48"/>
      <c r="P408" s="245">
        <f>O408*H408</f>
        <v>0</v>
      </c>
      <c r="Q408" s="245">
        <v>0</v>
      </c>
      <c r="R408" s="245">
        <f>Q408*H408</f>
        <v>0</v>
      </c>
      <c r="S408" s="245">
        <v>0</v>
      </c>
      <c r="T408" s="246">
        <f>S408*H408</f>
        <v>0</v>
      </c>
      <c r="AR408" s="25" t="s">
        <v>284</v>
      </c>
      <c r="AT408" s="25" t="s">
        <v>186</v>
      </c>
      <c r="AU408" s="25" t="s">
        <v>201</v>
      </c>
      <c r="AY408" s="25" t="s">
        <v>184</v>
      </c>
      <c r="BE408" s="247">
        <f>IF(N408="základní",J408,0)</f>
        <v>0</v>
      </c>
      <c r="BF408" s="247">
        <f>IF(N408="snížená",J408,0)</f>
        <v>0</v>
      </c>
      <c r="BG408" s="247">
        <f>IF(N408="zákl. přenesená",J408,0)</f>
        <v>0</v>
      </c>
      <c r="BH408" s="247">
        <f>IF(N408="sníž. přenesená",J408,0)</f>
        <v>0</v>
      </c>
      <c r="BI408" s="247">
        <f>IF(N408="nulová",J408,0)</f>
        <v>0</v>
      </c>
      <c r="BJ408" s="25" t="s">
        <v>83</v>
      </c>
      <c r="BK408" s="247">
        <f>ROUND(I408*H408,2)</f>
        <v>0</v>
      </c>
      <c r="BL408" s="25" t="s">
        <v>284</v>
      </c>
      <c r="BM408" s="25" t="s">
        <v>5235</v>
      </c>
    </row>
    <row r="409" s="1" customFormat="1" ht="16.5" customHeight="1">
      <c r="B409" s="47"/>
      <c r="C409" s="236" t="s">
        <v>2082</v>
      </c>
      <c r="D409" s="236" t="s">
        <v>186</v>
      </c>
      <c r="E409" s="237" t="s">
        <v>5236</v>
      </c>
      <c r="F409" s="238" t="s">
        <v>5237</v>
      </c>
      <c r="G409" s="239" t="s">
        <v>3870</v>
      </c>
      <c r="H409" s="240">
        <v>18</v>
      </c>
      <c r="I409" s="241"/>
      <c r="J409" s="242">
        <f>ROUND(I409*H409,2)</f>
        <v>0</v>
      </c>
      <c r="K409" s="238" t="s">
        <v>21</v>
      </c>
      <c r="L409" s="73"/>
      <c r="M409" s="243" t="s">
        <v>21</v>
      </c>
      <c r="N409" s="244" t="s">
        <v>47</v>
      </c>
      <c r="O409" s="48"/>
      <c r="P409" s="245">
        <f>O409*H409</f>
        <v>0</v>
      </c>
      <c r="Q409" s="245">
        <v>0</v>
      </c>
      <c r="R409" s="245">
        <f>Q409*H409</f>
        <v>0</v>
      </c>
      <c r="S409" s="245">
        <v>0</v>
      </c>
      <c r="T409" s="246">
        <f>S409*H409</f>
        <v>0</v>
      </c>
      <c r="AR409" s="25" t="s">
        <v>284</v>
      </c>
      <c r="AT409" s="25" t="s">
        <v>186</v>
      </c>
      <c r="AU409" s="25" t="s">
        <v>201</v>
      </c>
      <c r="AY409" s="25" t="s">
        <v>184</v>
      </c>
      <c r="BE409" s="247">
        <f>IF(N409="základní",J409,0)</f>
        <v>0</v>
      </c>
      <c r="BF409" s="247">
        <f>IF(N409="snížená",J409,0)</f>
        <v>0</v>
      </c>
      <c r="BG409" s="247">
        <f>IF(N409="zákl. přenesená",J409,0)</f>
        <v>0</v>
      </c>
      <c r="BH409" s="247">
        <f>IF(N409="sníž. přenesená",J409,0)</f>
        <v>0</v>
      </c>
      <c r="BI409" s="247">
        <f>IF(N409="nulová",J409,0)</f>
        <v>0</v>
      </c>
      <c r="BJ409" s="25" t="s">
        <v>83</v>
      </c>
      <c r="BK409" s="247">
        <f>ROUND(I409*H409,2)</f>
        <v>0</v>
      </c>
      <c r="BL409" s="25" t="s">
        <v>284</v>
      </c>
      <c r="BM409" s="25" t="s">
        <v>5238</v>
      </c>
    </row>
    <row r="410" s="1" customFormat="1" ht="16.5" customHeight="1">
      <c r="B410" s="47"/>
      <c r="C410" s="236" t="s">
        <v>2086</v>
      </c>
      <c r="D410" s="236" t="s">
        <v>186</v>
      </c>
      <c r="E410" s="237" t="s">
        <v>5239</v>
      </c>
      <c r="F410" s="238" t="s">
        <v>5240</v>
      </c>
      <c r="G410" s="239" t="s">
        <v>3870</v>
      </c>
      <c r="H410" s="240">
        <v>24</v>
      </c>
      <c r="I410" s="241"/>
      <c r="J410" s="242">
        <f>ROUND(I410*H410,2)</f>
        <v>0</v>
      </c>
      <c r="K410" s="238" t="s">
        <v>21</v>
      </c>
      <c r="L410" s="73"/>
      <c r="M410" s="243" t="s">
        <v>21</v>
      </c>
      <c r="N410" s="244" t="s">
        <v>47</v>
      </c>
      <c r="O410" s="48"/>
      <c r="P410" s="245">
        <f>O410*H410</f>
        <v>0</v>
      </c>
      <c r="Q410" s="245">
        <v>0</v>
      </c>
      <c r="R410" s="245">
        <f>Q410*H410</f>
        <v>0</v>
      </c>
      <c r="S410" s="245">
        <v>0</v>
      </c>
      <c r="T410" s="246">
        <f>S410*H410</f>
        <v>0</v>
      </c>
      <c r="AR410" s="25" t="s">
        <v>284</v>
      </c>
      <c r="AT410" s="25" t="s">
        <v>186</v>
      </c>
      <c r="AU410" s="25" t="s">
        <v>201</v>
      </c>
      <c r="AY410" s="25" t="s">
        <v>184</v>
      </c>
      <c r="BE410" s="247">
        <f>IF(N410="základní",J410,0)</f>
        <v>0</v>
      </c>
      <c r="BF410" s="247">
        <f>IF(N410="snížená",J410,0)</f>
        <v>0</v>
      </c>
      <c r="BG410" s="247">
        <f>IF(N410="zákl. přenesená",J410,0)</f>
        <v>0</v>
      </c>
      <c r="BH410" s="247">
        <f>IF(N410="sníž. přenesená",J410,0)</f>
        <v>0</v>
      </c>
      <c r="BI410" s="247">
        <f>IF(N410="nulová",J410,0)</f>
        <v>0</v>
      </c>
      <c r="BJ410" s="25" t="s">
        <v>83</v>
      </c>
      <c r="BK410" s="247">
        <f>ROUND(I410*H410,2)</f>
        <v>0</v>
      </c>
      <c r="BL410" s="25" t="s">
        <v>284</v>
      </c>
      <c r="BM410" s="25" t="s">
        <v>5241</v>
      </c>
    </row>
    <row r="411" s="1" customFormat="1" ht="16.5" customHeight="1">
      <c r="B411" s="47"/>
      <c r="C411" s="236" t="s">
        <v>2091</v>
      </c>
      <c r="D411" s="236" t="s">
        <v>186</v>
      </c>
      <c r="E411" s="237" t="s">
        <v>5242</v>
      </c>
      <c r="F411" s="238" t="s">
        <v>5243</v>
      </c>
      <c r="G411" s="239" t="s">
        <v>3870</v>
      </c>
      <c r="H411" s="240">
        <v>2</v>
      </c>
      <c r="I411" s="241"/>
      <c r="J411" s="242">
        <f>ROUND(I411*H411,2)</f>
        <v>0</v>
      </c>
      <c r="K411" s="238" t="s">
        <v>21</v>
      </c>
      <c r="L411" s="73"/>
      <c r="M411" s="243" t="s">
        <v>21</v>
      </c>
      <c r="N411" s="244" t="s">
        <v>47</v>
      </c>
      <c r="O411" s="48"/>
      <c r="P411" s="245">
        <f>O411*H411</f>
        <v>0</v>
      </c>
      <c r="Q411" s="245">
        <v>0</v>
      </c>
      <c r="R411" s="245">
        <f>Q411*H411</f>
        <v>0</v>
      </c>
      <c r="S411" s="245">
        <v>0</v>
      </c>
      <c r="T411" s="246">
        <f>S411*H411</f>
        <v>0</v>
      </c>
      <c r="AR411" s="25" t="s">
        <v>284</v>
      </c>
      <c r="AT411" s="25" t="s">
        <v>186</v>
      </c>
      <c r="AU411" s="25" t="s">
        <v>201</v>
      </c>
      <c r="AY411" s="25" t="s">
        <v>184</v>
      </c>
      <c r="BE411" s="247">
        <f>IF(N411="základní",J411,0)</f>
        <v>0</v>
      </c>
      <c r="BF411" s="247">
        <f>IF(N411="snížená",J411,0)</f>
        <v>0</v>
      </c>
      <c r="BG411" s="247">
        <f>IF(N411="zákl. přenesená",J411,0)</f>
        <v>0</v>
      </c>
      <c r="BH411" s="247">
        <f>IF(N411="sníž. přenesená",J411,0)</f>
        <v>0</v>
      </c>
      <c r="BI411" s="247">
        <f>IF(N411="nulová",J411,0)</f>
        <v>0</v>
      </c>
      <c r="BJ411" s="25" t="s">
        <v>83</v>
      </c>
      <c r="BK411" s="247">
        <f>ROUND(I411*H411,2)</f>
        <v>0</v>
      </c>
      <c r="BL411" s="25" t="s">
        <v>284</v>
      </c>
      <c r="BM411" s="25" t="s">
        <v>5244</v>
      </c>
    </row>
    <row r="412" s="1" customFormat="1" ht="16.5" customHeight="1">
      <c r="B412" s="47"/>
      <c r="C412" s="236" t="s">
        <v>2096</v>
      </c>
      <c r="D412" s="236" t="s">
        <v>186</v>
      </c>
      <c r="E412" s="237" t="s">
        <v>5245</v>
      </c>
      <c r="F412" s="238" t="s">
        <v>5246</v>
      </c>
      <c r="G412" s="239" t="s">
        <v>3870</v>
      </c>
      <c r="H412" s="240">
        <v>4</v>
      </c>
      <c r="I412" s="241"/>
      <c r="J412" s="242">
        <f>ROUND(I412*H412,2)</f>
        <v>0</v>
      </c>
      <c r="K412" s="238" t="s">
        <v>21</v>
      </c>
      <c r="L412" s="73"/>
      <c r="M412" s="243" t="s">
        <v>21</v>
      </c>
      <c r="N412" s="244" t="s">
        <v>47</v>
      </c>
      <c r="O412" s="48"/>
      <c r="P412" s="245">
        <f>O412*H412</f>
        <v>0</v>
      </c>
      <c r="Q412" s="245">
        <v>0</v>
      </c>
      <c r="R412" s="245">
        <f>Q412*H412</f>
        <v>0</v>
      </c>
      <c r="S412" s="245">
        <v>0</v>
      </c>
      <c r="T412" s="246">
        <f>S412*H412</f>
        <v>0</v>
      </c>
      <c r="AR412" s="25" t="s">
        <v>284</v>
      </c>
      <c r="AT412" s="25" t="s">
        <v>186</v>
      </c>
      <c r="AU412" s="25" t="s">
        <v>201</v>
      </c>
      <c r="AY412" s="25" t="s">
        <v>184</v>
      </c>
      <c r="BE412" s="247">
        <f>IF(N412="základní",J412,0)</f>
        <v>0</v>
      </c>
      <c r="BF412" s="247">
        <f>IF(N412="snížená",J412,0)</f>
        <v>0</v>
      </c>
      <c r="BG412" s="247">
        <f>IF(N412="zákl. přenesená",J412,0)</f>
        <v>0</v>
      </c>
      <c r="BH412" s="247">
        <f>IF(N412="sníž. přenesená",J412,0)</f>
        <v>0</v>
      </c>
      <c r="BI412" s="247">
        <f>IF(N412="nulová",J412,0)</f>
        <v>0</v>
      </c>
      <c r="BJ412" s="25" t="s">
        <v>83</v>
      </c>
      <c r="BK412" s="247">
        <f>ROUND(I412*H412,2)</f>
        <v>0</v>
      </c>
      <c r="BL412" s="25" t="s">
        <v>284</v>
      </c>
      <c r="BM412" s="25" t="s">
        <v>5247</v>
      </c>
    </row>
    <row r="413" s="1" customFormat="1" ht="16.5" customHeight="1">
      <c r="B413" s="47"/>
      <c r="C413" s="236" t="s">
        <v>2103</v>
      </c>
      <c r="D413" s="236" t="s">
        <v>186</v>
      </c>
      <c r="E413" s="237" t="s">
        <v>5248</v>
      </c>
      <c r="F413" s="238" t="s">
        <v>5249</v>
      </c>
      <c r="G413" s="239" t="s">
        <v>3870</v>
      </c>
      <c r="H413" s="240">
        <v>8</v>
      </c>
      <c r="I413" s="241"/>
      <c r="J413" s="242">
        <f>ROUND(I413*H413,2)</f>
        <v>0</v>
      </c>
      <c r="K413" s="238" t="s">
        <v>21</v>
      </c>
      <c r="L413" s="73"/>
      <c r="M413" s="243" t="s">
        <v>21</v>
      </c>
      <c r="N413" s="244" t="s">
        <v>47</v>
      </c>
      <c r="O413" s="48"/>
      <c r="P413" s="245">
        <f>O413*H413</f>
        <v>0</v>
      </c>
      <c r="Q413" s="245">
        <v>0</v>
      </c>
      <c r="R413" s="245">
        <f>Q413*H413</f>
        <v>0</v>
      </c>
      <c r="S413" s="245">
        <v>0</v>
      </c>
      <c r="T413" s="246">
        <f>S413*H413</f>
        <v>0</v>
      </c>
      <c r="AR413" s="25" t="s">
        <v>284</v>
      </c>
      <c r="AT413" s="25" t="s">
        <v>186</v>
      </c>
      <c r="AU413" s="25" t="s">
        <v>201</v>
      </c>
      <c r="AY413" s="25" t="s">
        <v>184</v>
      </c>
      <c r="BE413" s="247">
        <f>IF(N413="základní",J413,0)</f>
        <v>0</v>
      </c>
      <c r="BF413" s="247">
        <f>IF(N413="snížená",J413,0)</f>
        <v>0</v>
      </c>
      <c r="BG413" s="247">
        <f>IF(N413="zákl. přenesená",J413,0)</f>
        <v>0</v>
      </c>
      <c r="BH413" s="247">
        <f>IF(N413="sníž. přenesená",J413,0)</f>
        <v>0</v>
      </c>
      <c r="BI413" s="247">
        <f>IF(N413="nulová",J413,0)</f>
        <v>0</v>
      </c>
      <c r="BJ413" s="25" t="s">
        <v>83</v>
      </c>
      <c r="BK413" s="247">
        <f>ROUND(I413*H413,2)</f>
        <v>0</v>
      </c>
      <c r="BL413" s="25" t="s">
        <v>284</v>
      </c>
      <c r="BM413" s="25" t="s">
        <v>5250</v>
      </c>
    </row>
    <row r="414" s="1" customFormat="1" ht="16.5" customHeight="1">
      <c r="B414" s="47"/>
      <c r="C414" s="236" t="s">
        <v>2108</v>
      </c>
      <c r="D414" s="236" t="s">
        <v>186</v>
      </c>
      <c r="E414" s="237" t="s">
        <v>5251</v>
      </c>
      <c r="F414" s="238" t="s">
        <v>5252</v>
      </c>
      <c r="G414" s="239" t="s">
        <v>3870</v>
      </c>
      <c r="H414" s="240">
        <v>8</v>
      </c>
      <c r="I414" s="241"/>
      <c r="J414" s="242">
        <f>ROUND(I414*H414,2)</f>
        <v>0</v>
      </c>
      <c r="K414" s="238" t="s">
        <v>21</v>
      </c>
      <c r="L414" s="73"/>
      <c r="M414" s="243" t="s">
        <v>21</v>
      </c>
      <c r="N414" s="244" t="s">
        <v>47</v>
      </c>
      <c r="O414" s="48"/>
      <c r="P414" s="245">
        <f>O414*H414</f>
        <v>0</v>
      </c>
      <c r="Q414" s="245">
        <v>0</v>
      </c>
      <c r="R414" s="245">
        <f>Q414*H414</f>
        <v>0</v>
      </c>
      <c r="S414" s="245">
        <v>0</v>
      </c>
      <c r="T414" s="246">
        <f>S414*H414</f>
        <v>0</v>
      </c>
      <c r="AR414" s="25" t="s">
        <v>284</v>
      </c>
      <c r="AT414" s="25" t="s">
        <v>186</v>
      </c>
      <c r="AU414" s="25" t="s">
        <v>201</v>
      </c>
      <c r="AY414" s="25" t="s">
        <v>184</v>
      </c>
      <c r="BE414" s="247">
        <f>IF(N414="základní",J414,0)</f>
        <v>0</v>
      </c>
      <c r="BF414" s="247">
        <f>IF(N414="snížená",J414,0)</f>
        <v>0</v>
      </c>
      <c r="BG414" s="247">
        <f>IF(N414="zákl. přenesená",J414,0)</f>
        <v>0</v>
      </c>
      <c r="BH414" s="247">
        <f>IF(N414="sníž. přenesená",J414,0)</f>
        <v>0</v>
      </c>
      <c r="BI414" s="247">
        <f>IF(N414="nulová",J414,0)</f>
        <v>0</v>
      </c>
      <c r="BJ414" s="25" t="s">
        <v>83</v>
      </c>
      <c r="BK414" s="247">
        <f>ROUND(I414*H414,2)</f>
        <v>0</v>
      </c>
      <c r="BL414" s="25" t="s">
        <v>284</v>
      </c>
      <c r="BM414" s="25" t="s">
        <v>5253</v>
      </c>
    </row>
    <row r="415" s="1" customFormat="1" ht="16.5" customHeight="1">
      <c r="B415" s="47"/>
      <c r="C415" s="236" t="s">
        <v>2112</v>
      </c>
      <c r="D415" s="236" t="s">
        <v>186</v>
      </c>
      <c r="E415" s="237" t="s">
        <v>5254</v>
      </c>
      <c r="F415" s="238" t="s">
        <v>5255</v>
      </c>
      <c r="G415" s="239" t="s">
        <v>3870</v>
      </c>
      <c r="H415" s="240">
        <v>16</v>
      </c>
      <c r="I415" s="241"/>
      <c r="J415" s="242">
        <f>ROUND(I415*H415,2)</f>
        <v>0</v>
      </c>
      <c r="K415" s="238" t="s">
        <v>21</v>
      </c>
      <c r="L415" s="73"/>
      <c r="M415" s="243" t="s">
        <v>21</v>
      </c>
      <c r="N415" s="244" t="s">
        <v>47</v>
      </c>
      <c r="O415" s="48"/>
      <c r="P415" s="245">
        <f>O415*H415</f>
        <v>0</v>
      </c>
      <c r="Q415" s="245">
        <v>0</v>
      </c>
      <c r="R415" s="245">
        <f>Q415*H415</f>
        <v>0</v>
      </c>
      <c r="S415" s="245">
        <v>0</v>
      </c>
      <c r="T415" s="246">
        <f>S415*H415</f>
        <v>0</v>
      </c>
      <c r="AR415" s="25" t="s">
        <v>284</v>
      </c>
      <c r="AT415" s="25" t="s">
        <v>186</v>
      </c>
      <c r="AU415" s="25" t="s">
        <v>201</v>
      </c>
      <c r="AY415" s="25" t="s">
        <v>184</v>
      </c>
      <c r="BE415" s="247">
        <f>IF(N415="základní",J415,0)</f>
        <v>0</v>
      </c>
      <c r="BF415" s="247">
        <f>IF(N415="snížená",J415,0)</f>
        <v>0</v>
      </c>
      <c r="BG415" s="247">
        <f>IF(N415="zákl. přenesená",J415,0)</f>
        <v>0</v>
      </c>
      <c r="BH415" s="247">
        <f>IF(N415="sníž. přenesená",J415,0)</f>
        <v>0</v>
      </c>
      <c r="BI415" s="247">
        <f>IF(N415="nulová",J415,0)</f>
        <v>0</v>
      </c>
      <c r="BJ415" s="25" t="s">
        <v>83</v>
      </c>
      <c r="BK415" s="247">
        <f>ROUND(I415*H415,2)</f>
        <v>0</v>
      </c>
      <c r="BL415" s="25" t="s">
        <v>284</v>
      </c>
      <c r="BM415" s="25" t="s">
        <v>5256</v>
      </c>
    </row>
    <row r="416" s="1" customFormat="1" ht="16.5" customHeight="1">
      <c r="B416" s="47"/>
      <c r="C416" s="236" t="s">
        <v>2119</v>
      </c>
      <c r="D416" s="236" t="s">
        <v>186</v>
      </c>
      <c r="E416" s="237" t="s">
        <v>5257</v>
      </c>
      <c r="F416" s="238" t="s">
        <v>5258</v>
      </c>
      <c r="G416" s="239" t="s">
        <v>3870</v>
      </c>
      <c r="H416" s="240">
        <v>4</v>
      </c>
      <c r="I416" s="241"/>
      <c r="J416" s="242">
        <f>ROUND(I416*H416,2)</f>
        <v>0</v>
      </c>
      <c r="K416" s="238" t="s">
        <v>21</v>
      </c>
      <c r="L416" s="73"/>
      <c r="M416" s="243" t="s">
        <v>21</v>
      </c>
      <c r="N416" s="244" t="s">
        <v>47</v>
      </c>
      <c r="O416" s="48"/>
      <c r="P416" s="245">
        <f>O416*H416</f>
        <v>0</v>
      </c>
      <c r="Q416" s="245">
        <v>0</v>
      </c>
      <c r="R416" s="245">
        <f>Q416*H416</f>
        <v>0</v>
      </c>
      <c r="S416" s="245">
        <v>0</v>
      </c>
      <c r="T416" s="246">
        <f>S416*H416</f>
        <v>0</v>
      </c>
      <c r="AR416" s="25" t="s">
        <v>284</v>
      </c>
      <c r="AT416" s="25" t="s">
        <v>186</v>
      </c>
      <c r="AU416" s="25" t="s">
        <v>201</v>
      </c>
      <c r="AY416" s="25" t="s">
        <v>184</v>
      </c>
      <c r="BE416" s="247">
        <f>IF(N416="základní",J416,0)</f>
        <v>0</v>
      </c>
      <c r="BF416" s="247">
        <f>IF(N416="snížená",J416,0)</f>
        <v>0</v>
      </c>
      <c r="BG416" s="247">
        <f>IF(N416="zákl. přenesená",J416,0)</f>
        <v>0</v>
      </c>
      <c r="BH416" s="247">
        <f>IF(N416="sníž. přenesená",J416,0)</f>
        <v>0</v>
      </c>
      <c r="BI416" s="247">
        <f>IF(N416="nulová",J416,0)</f>
        <v>0</v>
      </c>
      <c r="BJ416" s="25" t="s">
        <v>83</v>
      </c>
      <c r="BK416" s="247">
        <f>ROUND(I416*H416,2)</f>
        <v>0</v>
      </c>
      <c r="BL416" s="25" t="s">
        <v>284</v>
      </c>
      <c r="BM416" s="25" t="s">
        <v>5259</v>
      </c>
    </row>
    <row r="417" s="1" customFormat="1" ht="25.5" customHeight="1">
      <c r="B417" s="47"/>
      <c r="C417" s="236" t="s">
        <v>2124</v>
      </c>
      <c r="D417" s="236" t="s">
        <v>186</v>
      </c>
      <c r="E417" s="237" t="s">
        <v>5260</v>
      </c>
      <c r="F417" s="238" t="s">
        <v>5261</v>
      </c>
      <c r="G417" s="239" t="s">
        <v>3870</v>
      </c>
      <c r="H417" s="240">
        <v>4</v>
      </c>
      <c r="I417" s="241"/>
      <c r="J417" s="242">
        <f>ROUND(I417*H417,2)</f>
        <v>0</v>
      </c>
      <c r="K417" s="238" t="s">
        <v>21</v>
      </c>
      <c r="L417" s="73"/>
      <c r="M417" s="243" t="s">
        <v>21</v>
      </c>
      <c r="N417" s="244" t="s">
        <v>47</v>
      </c>
      <c r="O417" s="48"/>
      <c r="P417" s="245">
        <f>O417*H417</f>
        <v>0</v>
      </c>
      <c r="Q417" s="245">
        <v>0</v>
      </c>
      <c r="R417" s="245">
        <f>Q417*H417</f>
        <v>0</v>
      </c>
      <c r="S417" s="245">
        <v>0</v>
      </c>
      <c r="T417" s="246">
        <f>S417*H417</f>
        <v>0</v>
      </c>
      <c r="AR417" s="25" t="s">
        <v>284</v>
      </c>
      <c r="AT417" s="25" t="s">
        <v>186</v>
      </c>
      <c r="AU417" s="25" t="s">
        <v>201</v>
      </c>
      <c r="AY417" s="25" t="s">
        <v>184</v>
      </c>
      <c r="BE417" s="247">
        <f>IF(N417="základní",J417,0)</f>
        <v>0</v>
      </c>
      <c r="BF417" s="247">
        <f>IF(N417="snížená",J417,0)</f>
        <v>0</v>
      </c>
      <c r="BG417" s="247">
        <f>IF(N417="zákl. přenesená",J417,0)</f>
        <v>0</v>
      </c>
      <c r="BH417" s="247">
        <f>IF(N417="sníž. přenesená",J417,0)</f>
        <v>0</v>
      </c>
      <c r="BI417" s="247">
        <f>IF(N417="nulová",J417,0)</f>
        <v>0</v>
      </c>
      <c r="BJ417" s="25" t="s">
        <v>83</v>
      </c>
      <c r="BK417" s="247">
        <f>ROUND(I417*H417,2)</f>
        <v>0</v>
      </c>
      <c r="BL417" s="25" t="s">
        <v>284</v>
      </c>
      <c r="BM417" s="25" t="s">
        <v>5262</v>
      </c>
    </row>
    <row r="418" s="1" customFormat="1" ht="16.5" customHeight="1">
      <c r="B418" s="47"/>
      <c r="C418" s="236" t="s">
        <v>2130</v>
      </c>
      <c r="D418" s="236" t="s">
        <v>186</v>
      </c>
      <c r="E418" s="237" t="s">
        <v>5263</v>
      </c>
      <c r="F418" s="238" t="s">
        <v>5264</v>
      </c>
      <c r="G418" s="239" t="s">
        <v>370</v>
      </c>
      <c r="H418" s="240">
        <v>60</v>
      </c>
      <c r="I418" s="241"/>
      <c r="J418" s="242">
        <f>ROUND(I418*H418,2)</f>
        <v>0</v>
      </c>
      <c r="K418" s="238" t="s">
        <v>21</v>
      </c>
      <c r="L418" s="73"/>
      <c r="M418" s="243" t="s">
        <v>21</v>
      </c>
      <c r="N418" s="244" t="s">
        <v>47</v>
      </c>
      <c r="O418" s="48"/>
      <c r="P418" s="245">
        <f>O418*H418</f>
        <v>0</v>
      </c>
      <c r="Q418" s="245">
        <v>0</v>
      </c>
      <c r="R418" s="245">
        <f>Q418*H418</f>
        <v>0</v>
      </c>
      <c r="S418" s="245">
        <v>0</v>
      </c>
      <c r="T418" s="246">
        <f>S418*H418</f>
        <v>0</v>
      </c>
      <c r="AR418" s="25" t="s">
        <v>284</v>
      </c>
      <c r="AT418" s="25" t="s">
        <v>186</v>
      </c>
      <c r="AU418" s="25" t="s">
        <v>201</v>
      </c>
      <c r="AY418" s="25" t="s">
        <v>184</v>
      </c>
      <c r="BE418" s="247">
        <f>IF(N418="základní",J418,0)</f>
        <v>0</v>
      </c>
      <c r="BF418" s="247">
        <f>IF(N418="snížená",J418,0)</f>
        <v>0</v>
      </c>
      <c r="BG418" s="247">
        <f>IF(N418="zákl. přenesená",J418,0)</f>
        <v>0</v>
      </c>
      <c r="BH418" s="247">
        <f>IF(N418="sníž. přenesená",J418,0)</f>
        <v>0</v>
      </c>
      <c r="BI418" s="247">
        <f>IF(N418="nulová",J418,0)</f>
        <v>0</v>
      </c>
      <c r="BJ418" s="25" t="s">
        <v>83</v>
      </c>
      <c r="BK418" s="247">
        <f>ROUND(I418*H418,2)</f>
        <v>0</v>
      </c>
      <c r="BL418" s="25" t="s">
        <v>284</v>
      </c>
      <c r="BM418" s="25" t="s">
        <v>5265</v>
      </c>
    </row>
    <row r="419" s="1" customFormat="1" ht="16.5" customHeight="1">
      <c r="B419" s="47"/>
      <c r="C419" s="236" t="s">
        <v>2136</v>
      </c>
      <c r="D419" s="236" t="s">
        <v>186</v>
      </c>
      <c r="E419" s="237" t="s">
        <v>5266</v>
      </c>
      <c r="F419" s="238" t="s">
        <v>5267</v>
      </c>
      <c r="G419" s="239" t="s">
        <v>370</v>
      </c>
      <c r="H419" s="240">
        <v>60</v>
      </c>
      <c r="I419" s="241"/>
      <c r="J419" s="242">
        <f>ROUND(I419*H419,2)</f>
        <v>0</v>
      </c>
      <c r="K419" s="238" t="s">
        <v>21</v>
      </c>
      <c r="L419" s="73"/>
      <c r="M419" s="243" t="s">
        <v>21</v>
      </c>
      <c r="N419" s="244" t="s">
        <v>47</v>
      </c>
      <c r="O419" s="48"/>
      <c r="P419" s="245">
        <f>O419*H419</f>
        <v>0</v>
      </c>
      <c r="Q419" s="245">
        <v>0</v>
      </c>
      <c r="R419" s="245">
        <f>Q419*H419</f>
        <v>0</v>
      </c>
      <c r="S419" s="245">
        <v>0</v>
      </c>
      <c r="T419" s="246">
        <f>S419*H419</f>
        <v>0</v>
      </c>
      <c r="AR419" s="25" t="s">
        <v>284</v>
      </c>
      <c r="AT419" s="25" t="s">
        <v>186</v>
      </c>
      <c r="AU419" s="25" t="s">
        <v>201</v>
      </c>
      <c r="AY419" s="25" t="s">
        <v>184</v>
      </c>
      <c r="BE419" s="247">
        <f>IF(N419="základní",J419,0)</f>
        <v>0</v>
      </c>
      <c r="BF419" s="247">
        <f>IF(N419="snížená",J419,0)</f>
        <v>0</v>
      </c>
      <c r="BG419" s="247">
        <f>IF(N419="zákl. přenesená",J419,0)</f>
        <v>0</v>
      </c>
      <c r="BH419" s="247">
        <f>IF(N419="sníž. přenesená",J419,0)</f>
        <v>0</v>
      </c>
      <c r="BI419" s="247">
        <f>IF(N419="nulová",J419,0)</f>
        <v>0</v>
      </c>
      <c r="BJ419" s="25" t="s">
        <v>83</v>
      </c>
      <c r="BK419" s="247">
        <f>ROUND(I419*H419,2)</f>
        <v>0</v>
      </c>
      <c r="BL419" s="25" t="s">
        <v>284</v>
      </c>
      <c r="BM419" s="25" t="s">
        <v>5268</v>
      </c>
    </row>
    <row r="420" s="1" customFormat="1" ht="16.5" customHeight="1">
      <c r="B420" s="47"/>
      <c r="C420" s="236" t="s">
        <v>2140</v>
      </c>
      <c r="D420" s="236" t="s">
        <v>186</v>
      </c>
      <c r="E420" s="237" t="s">
        <v>5269</v>
      </c>
      <c r="F420" s="238" t="s">
        <v>5270</v>
      </c>
      <c r="G420" s="239" t="s">
        <v>315</v>
      </c>
      <c r="H420" s="240">
        <v>21</v>
      </c>
      <c r="I420" s="241"/>
      <c r="J420" s="242">
        <f>ROUND(I420*H420,2)</f>
        <v>0</v>
      </c>
      <c r="K420" s="238" t="s">
        <v>21</v>
      </c>
      <c r="L420" s="73"/>
      <c r="M420" s="243" t="s">
        <v>21</v>
      </c>
      <c r="N420" s="244" t="s">
        <v>47</v>
      </c>
      <c r="O420" s="48"/>
      <c r="P420" s="245">
        <f>O420*H420</f>
        <v>0</v>
      </c>
      <c r="Q420" s="245">
        <v>0</v>
      </c>
      <c r="R420" s="245">
        <f>Q420*H420</f>
        <v>0</v>
      </c>
      <c r="S420" s="245">
        <v>0</v>
      </c>
      <c r="T420" s="246">
        <f>S420*H420</f>
        <v>0</v>
      </c>
      <c r="AR420" s="25" t="s">
        <v>284</v>
      </c>
      <c r="AT420" s="25" t="s">
        <v>186</v>
      </c>
      <c r="AU420" s="25" t="s">
        <v>201</v>
      </c>
      <c r="AY420" s="25" t="s">
        <v>184</v>
      </c>
      <c r="BE420" s="247">
        <f>IF(N420="základní",J420,0)</f>
        <v>0</v>
      </c>
      <c r="BF420" s="247">
        <f>IF(N420="snížená",J420,0)</f>
        <v>0</v>
      </c>
      <c r="BG420" s="247">
        <f>IF(N420="zákl. přenesená",J420,0)</f>
        <v>0</v>
      </c>
      <c r="BH420" s="247">
        <f>IF(N420="sníž. přenesená",J420,0)</f>
        <v>0</v>
      </c>
      <c r="BI420" s="247">
        <f>IF(N420="nulová",J420,0)</f>
        <v>0</v>
      </c>
      <c r="BJ420" s="25" t="s">
        <v>83</v>
      </c>
      <c r="BK420" s="247">
        <f>ROUND(I420*H420,2)</f>
        <v>0</v>
      </c>
      <c r="BL420" s="25" t="s">
        <v>284</v>
      </c>
      <c r="BM420" s="25" t="s">
        <v>5271</v>
      </c>
    </row>
    <row r="421" s="1" customFormat="1" ht="16.5" customHeight="1">
      <c r="B421" s="47"/>
      <c r="C421" s="236" t="s">
        <v>2146</v>
      </c>
      <c r="D421" s="236" t="s">
        <v>186</v>
      </c>
      <c r="E421" s="237" t="s">
        <v>5272</v>
      </c>
      <c r="F421" s="238" t="s">
        <v>5273</v>
      </c>
      <c r="G421" s="239" t="s">
        <v>4918</v>
      </c>
      <c r="H421" s="240">
        <v>12</v>
      </c>
      <c r="I421" s="241"/>
      <c r="J421" s="242">
        <f>ROUND(I421*H421,2)</f>
        <v>0</v>
      </c>
      <c r="K421" s="238" t="s">
        <v>21</v>
      </c>
      <c r="L421" s="73"/>
      <c r="M421" s="243" t="s">
        <v>21</v>
      </c>
      <c r="N421" s="244" t="s">
        <v>47</v>
      </c>
      <c r="O421" s="48"/>
      <c r="P421" s="245">
        <f>O421*H421</f>
        <v>0</v>
      </c>
      <c r="Q421" s="245">
        <v>0</v>
      </c>
      <c r="R421" s="245">
        <f>Q421*H421</f>
        <v>0</v>
      </c>
      <c r="S421" s="245">
        <v>0</v>
      </c>
      <c r="T421" s="246">
        <f>S421*H421</f>
        <v>0</v>
      </c>
      <c r="AR421" s="25" t="s">
        <v>284</v>
      </c>
      <c r="AT421" s="25" t="s">
        <v>186</v>
      </c>
      <c r="AU421" s="25" t="s">
        <v>201</v>
      </c>
      <c r="AY421" s="25" t="s">
        <v>184</v>
      </c>
      <c r="BE421" s="247">
        <f>IF(N421="základní",J421,0)</f>
        <v>0</v>
      </c>
      <c r="BF421" s="247">
        <f>IF(N421="snížená",J421,0)</f>
        <v>0</v>
      </c>
      <c r="BG421" s="247">
        <f>IF(N421="zákl. přenesená",J421,0)</f>
        <v>0</v>
      </c>
      <c r="BH421" s="247">
        <f>IF(N421="sníž. přenesená",J421,0)</f>
        <v>0</v>
      </c>
      <c r="BI421" s="247">
        <f>IF(N421="nulová",J421,0)</f>
        <v>0</v>
      </c>
      <c r="BJ421" s="25" t="s">
        <v>83</v>
      </c>
      <c r="BK421" s="247">
        <f>ROUND(I421*H421,2)</f>
        <v>0</v>
      </c>
      <c r="BL421" s="25" t="s">
        <v>284</v>
      </c>
      <c r="BM421" s="25" t="s">
        <v>5274</v>
      </c>
    </row>
    <row r="422" s="1" customFormat="1" ht="16.5" customHeight="1">
      <c r="B422" s="47"/>
      <c r="C422" s="236" t="s">
        <v>2154</v>
      </c>
      <c r="D422" s="236" t="s">
        <v>186</v>
      </c>
      <c r="E422" s="237" t="s">
        <v>5275</v>
      </c>
      <c r="F422" s="238" t="s">
        <v>4921</v>
      </c>
      <c r="G422" s="239" t="s">
        <v>4922</v>
      </c>
      <c r="H422" s="240">
        <v>2</v>
      </c>
      <c r="I422" s="241"/>
      <c r="J422" s="242">
        <f>ROUND(I422*H422,2)</f>
        <v>0</v>
      </c>
      <c r="K422" s="238" t="s">
        <v>21</v>
      </c>
      <c r="L422" s="73"/>
      <c r="M422" s="243" t="s">
        <v>21</v>
      </c>
      <c r="N422" s="244" t="s">
        <v>47</v>
      </c>
      <c r="O422" s="48"/>
      <c r="P422" s="245">
        <f>O422*H422</f>
        <v>0</v>
      </c>
      <c r="Q422" s="245">
        <v>0</v>
      </c>
      <c r="R422" s="245">
        <f>Q422*H422</f>
        <v>0</v>
      </c>
      <c r="S422" s="245">
        <v>0</v>
      </c>
      <c r="T422" s="246">
        <f>S422*H422</f>
        <v>0</v>
      </c>
      <c r="AR422" s="25" t="s">
        <v>284</v>
      </c>
      <c r="AT422" s="25" t="s">
        <v>186</v>
      </c>
      <c r="AU422" s="25" t="s">
        <v>201</v>
      </c>
      <c r="AY422" s="25" t="s">
        <v>184</v>
      </c>
      <c r="BE422" s="247">
        <f>IF(N422="základní",J422,0)</f>
        <v>0</v>
      </c>
      <c r="BF422" s="247">
        <f>IF(N422="snížená",J422,0)</f>
        <v>0</v>
      </c>
      <c r="BG422" s="247">
        <f>IF(N422="zákl. přenesená",J422,0)</f>
        <v>0</v>
      </c>
      <c r="BH422" s="247">
        <f>IF(N422="sníž. přenesená",J422,0)</f>
        <v>0</v>
      </c>
      <c r="BI422" s="247">
        <f>IF(N422="nulová",J422,0)</f>
        <v>0</v>
      </c>
      <c r="BJ422" s="25" t="s">
        <v>83</v>
      </c>
      <c r="BK422" s="247">
        <f>ROUND(I422*H422,2)</f>
        <v>0</v>
      </c>
      <c r="BL422" s="25" t="s">
        <v>284</v>
      </c>
      <c r="BM422" s="25" t="s">
        <v>5276</v>
      </c>
    </row>
    <row r="423" s="1" customFormat="1" ht="16.5" customHeight="1">
      <c r="B423" s="47"/>
      <c r="C423" s="236" t="s">
        <v>2158</v>
      </c>
      <c r="D423" s="236" t="s">
        <v>186</v>
      </c>
      <c r="E423" s="237" t="s">
        <v>5277</v>
      </c>
      <c r="F423" s="238" t="s">
        <v>5278</v>
      </c>
      <c r="G423" s="239" t="s">
        <v>4918</v>
      </c>
      <c r="H423" s="240">
        <v>20</v>
      </c>
      <c r="I423" s="241"/>
      <c r="J423" s="242">
        <f>ROUND(I423*H423,2)</f>
        <v>0</v>
      </c>
      <c r="K423" s="238" t="s">
        <v>21</v>
      </c>
      <c r="L423" s="73"/>
      <c r="M423" s="243" t="s">
        <v>21</v>
      </c>
      <c r="N423" s="244" t="s">
        <v>47</v>
      </c>
      <c r="O423" s="48"/>
      <c r="P423" s="245">
        <f>O423*H423</f>
        <v>0</v>
      </c>
      <c r="Q423" s="245">
        <v>0</v>
      </c>
      <c r="R423" s="245">
        <f>Q423*H423</f>
        <v>0</v>
      </c>
      <c r="S423" s="245">
        <v>0</v>
      </c>
      <c r="T423" s="246">
        <f>S423*H423</f>
        <v>0</v>
      </c>
      <c r="AR423" s="25" t="s">
        <v>284</v>
      </c>
      <c r="AT423" s="25" t="s">
        <v>186</v>
      </c>
      <c r="AU423" s="25" t="s">
        <v>201</v>
      </c>
      <c r="AY423" s="25" t="s">
        <v>184</v>
      </c>
      <c r="BE423" s="247">
        <f>IF(N423="základní",J423,0)</f>
        <v>0</v>
      </c>
      <c r="BF423" s="247">
        <f>IF(N423="snížená",J423,0)</f>
        <v>0</v>
      </c>
      <c r="BG423" s="247">
        <f>IF(N423="zákl. přenesená",J423,0)</f>
        <v>0</v>
      </c>
      <c r="BH423" s="247">
        <f>IF(N423="sníž. přenesená",J423,0)</f>
        <v>0</v>
      </c>
      <c r="BI423" s="247">
        <f>IF(N423="nulová",J423,0)</f>
        <v>0</v>
      </c>
      <c r="BJ423" s="25" t="s">
        <v>83</v>
      </c>
      <c r="BK423" s="247">
        <f>ROUND(I423*H423,2)</f>
        <v>0</v>
      </c>
      <c r="BL423" s="25" t="s">
        <v>284</v>
      </c>
      <c r="BM423" s="25" t="s">
        <v>5279</v>
      </c>
    </row>
    <row r="424" s="1" customFormat="1" ht="25.5" customHeight="1">
      <c r="B424" s="47"/>
      <c r="C424" s="236" t="s">
        <v>2163</v>
      </c>
      <c r="D424" s="236" t="s">
        <v>186</v>
      </c>
      <c r="E424" s="237" t="s">
        <v>5280</v>
      </c>
      <c r="F424" s="238" t="s">
        <v>5281</v>
      </c>
      <c r="G424" s="239" t="s">
        <v>3870</v>
      </c>
      <c r="H424" s="240">
        <v>1</v>
      </c>
      <c r="I424" s="241"/>
      <c r="J424" s="242">
        <f>ROUND(I424*H424,2)</f>
        <v>0</v>
      </c>
      <c r="K424" s="238" t="s">
        <v>21</v>
      </c>
      <c r="L424" s="73"/>
      <c r="M424" s="243" t="s">
        <v>21</v>
      </c>
      <c r="N424" s="310" t="s">
        <v>47</v>
      </c>
      <c r="O424" s="311"/>
      <c r="P424" s="312">
        <f>O424*H424</f>
        <v>0</v>
      </c>
      <c r="Q424" s="312">
        <v>0</v>
      </c>
      <c r="R424" s="312">
        <f>Q424*H424</f>
        <v>0</v>
      </c>
      <c r="S424" s="312">
        <v>0</v>
      </c>
      <c r="T424" s="313">
        <f>S424*H424</f>
        <v>0</v>
      </c>
      <c r="AR424" s="25" t="s">
        <v>284</v>
      </c>
      <c r="AT424" s="25" t="s">
        <v>186</v>
      </c>
      <c r="AU424" s="25" t="s">
        <v>201</v>
      </c>
      <c r="AY424" s="25" t="s">
        <v>184</v>
      </c>
      <c r="BE424" s="247">
        <f>IF(N424="základní",J424,0)</f>
        <v>0</v>
      </c>
      <c r="BF424" s="247">
        <f>IF(N424="snížená",J424,0)</f>
        <v>0</v>
      </c>
      <c r="BG424" s="247">
        <f>IF(N424="zákl. přenesená",J424,0)</f>
        <v>0</v>
      </c>
      <c r="BH424" s="247">
        <f>IF(N424="sníž. přenesená",J424,0)</f>
        <v>0</v>
      </c>
      <c r="BI424" s="247">
        <f>IF(N424="nulová",J424,0)</f>
        <v>0</v>
      </c>
      <c r="BJ424" s="25" t="s">
        <v>83</v>
      </c>
      <c r="BK424" s="247">
        <f>ROUND(I424*H424,2)</f>
        <v>0</v>
      </c>
      <c r="BL424" s="25" t="s">
        <v>284</v>
      </c>
      <c r="BM424" s="25" t="s">
        <v>5282</v>
      </c>
    </row>
    <row r="425" s="1" customFormat="1" ht="6.96" customHeight="1">
      <c r="B425" s="68"/>
      <c r="C425" s="69"/>
      <c r="D425" s="69"/>
      <c r="E425" s="69"/>
      <c r="F425" s="69"/>
      <c r="G425" s="69"/>
      <c r="H425" s="69"/>
      <c r="I425" s="179"/>
      <c r="J425" s="69"/>
      <c r="K425" s="69"/>
      <c r="L425" s="73"/>
    </row>
  </sheetData>
  <sheetProtection sheet="1" autoFilter="0" formatColumns="0" formatRows="0" objects="1" scenarios="1" spinCount="100000" saltValue="Vq9ryTFB4BWZHCz4QnAHLQQUyZIW2/1yOL8Kq6ARKp0u0NHJcOzehhbqprwh3HPcIDPPECwdKfCm3Xu0LrKVqg==" hashValue="0drKyTKrK6H4wnCEkWj+sHSjKlvzr4iw+5+NcTCIlj/RBF6vgLzzTjxSwlcDRfWhsvF3HpQ+9VMg8acs03nJpA==" algorithmName="SHA-512" password="CC35"/>
  <autoFilter ref="C94:K424"/>
  <mergeCells count="13">
    <mergeCell ref="E7:H7"/>
    <mergeCell ref="E9:H9"/>
    <mergeCell ref="E11:H11"/>
    <mergeCell ref="E26:H26"/>
    <mergeCell ref="E47:H47"/>
    <mergeCell ref="E49:H49"/>
    <mergeCell ref="E51:H51"/>
    <mergeCell ref="J55:J56"/>
    <mergeCell ref="E83:H83"/>
    <mergeCell ref="E85:H85"/>
    <mergeCell ref="E87:H87"/>
    <mergeCell ref="G1:H1"/>
    <mergeCell ref="L2:V2"/>
  </mergeCells>
  <hyperlinks>
    <hyperlink ref="F1:G1" location="C2" display="1) Krycí list soupisu"/>
    <hyperlink ref="G1:H1" location="C58" display="2) Rekapitulace"/>
    <hyperlink ref="J1" location="C9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114</v>
      </c>
      <c r="G1" s="152" t="s">
        <v>115</v>
      </c>
      <c r="H1" s="152"/>
      <c r="I1" s="153"/>
      <c r="J1" s="152" t="s">
        <v>116</v>
      </c>
      <c r="K1" s="151" t="s">
        <v>117</v>
      </c>
      <c r="L1" s="152" t="s">
        <v>118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106</v>
      </c>
    </row>
    <row r="3" ht="6.96" customHeight="1">
      <c r="B3" s="26"/>
      <c r="C3" s="27"/>
      <c r="D3" s="27"/>
      <c r="E3" s="27"/>
      <c r="F3" s="27"/>
      <c r="G3" s="27"/>
      <c r="H3" s="27"/>
      <c r="I3" s="154"/>
      <c r="J3" s="27"/>
      <c r="K3" s="28"/>
      <c r="AT3" s="25" t="s">
        <v>85</v>
      </c>
    </row>
    <row r="4" ht="36.96" customHeight="1">
      <c r="B4" s="29"/>
      <c r="C4" s="30"/>
      <c r="D4" s="31" t="s">
        <v>119</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Rekonstrukce podstávkového domu č.p.106 Nový Bor</v>
      </c>
      <c r="F7" s="41"/>
      <c r="G7" s="41"/>
      <c r="H7" s="41"/>
      <c r="I7" s="155"/>
      <c r="J7" s="30"/>
      <c r="K7" s="32"/>
    </row>
    <row r="8">
      <c r="B8" s="29"/>
      <c r="C8" s="30"/>
      <c r="D8" s="41" t="s">
        <v>120</v>
      </c>
      <c r="E8" s="30"/>
      <c r="F8" s="30"/>
      <c r="G8" s="30"/>
      <c r="H8" s="30"/>
      <c r="I8" s="155"/>
      <c r="J8" s="30"/>
      <c r="K8" s="32"/>
    </row>
    <row r="9" s="1" customFormat="1" ht="16.5" customHeight="1">
      <c r="B9" s="47"/>
      <c r="C9" s="48"/>
      <c r="D9" s="48"/>
      <c r="E9" s="156" t="s">
        <v>121</v>
      </c>
      <c r="F9" s="48"/>
      <c r="G9" s="48"/>
      <c r="H9" s="48"/>
      <c r="I9" s="157"/>
      <c r="J9" s="48"/>
      <c r="K9" s="52"/>
    </row>
    <row r="10" s="1" customFormat="1">
      <c r="B10" s="47"/>
      <c r="C10" s="48"/>
      <c r="D10" s="41" t="s">
        <v>122</v>
      </c>
      <c r="E10" s="48"/>
      <c r="F10" s="48"/>
      <c r="G10" s="48"/>
      <c r="H10" s="48"/>
      <c r="I10" s="157"/>
      <c r="J10" s="48"/>
      <c r="K10" s="52"/>
    </row>
    <row r="11" s="1" customFormat="1" ht="36.96" customHeight="1">
      <c r="B11" s="47"/>
      <c r="C11" s="48"/>
      <c r="D11" s="48"/>
      <c r="E11" s="158" t="s">
        <v>5283</v>
      </c>
      <c r="F11" s="48"/>
      <c r="G11" s="48"/>
      <c r="H11" s="48"/>
      <c r="I11" s="157"/>
      <c r="J11" s="48"/>
      <c r="K11" s="52"/>
    </row>
    <row r="12" s="1" customFormat="1">
      <c r="B12" s="47"/>
      <c r="C12" s="48"/>
      <c r="D12" s="48"/>
      <c r="E12" s="48"/>
      <c r="F12" s="48"/>
      <c r="G12" s="48"/>
      <c r="H12" s="48"/>
      <c r="I12" s="157"/>
      <c r="J12" s="48"/>
      <c r="K12" s="52"/>
    </row>
    <row r="13" s="1" customFormat="1" ht="14.4" customHeight="1">
      <c r="B13" s="47"/>
      <c r="C13" s="48"/>
      <c r="D13" s="41" t="s">
        <v>20</v>
      </c>
      <c r="E13" s="48"/>
      <c r="F13" s="36" t="s">
        <v>91</v>
      </c>
      <c r="G13" s="48"/>
      <c r="H13" s="48"/>
      <c r="I13" s="159" t="s">
        <v>22</v>
      </c>
      <c r="J13" s="36" t="s">
        <v>21</v>
      </c>
      <c r="K13" s="52"/>
    </row>
    <row r="14" s="1" customFormat="1" ht="14.4" customHeight="1">
      <c r="B14" s="47"/>
      <c r="C14" s="48"/>
      <c r="D14" s="41" t="s">
        <v>23</v>
      </c>
      <c r="E14" s="48"/>
      <c r="F14" s="36" t="s">
        <v>24</v>
      </c>
      <c r="G14" s="48"/>
      <c r="H14" s="48"/>
      <c r="I14" s="159" t="s">
        <v>25</v>
      </c>
      <c r="J14" s="160" t="str">
        <f>'Rekapitulace stavby'!AN8</f>
        <v>11. 8. 2017</v>
      </c>
      <c r="K14" s="52"/>
    </row>
    <row r="15" s="1" customFormat="1" ht="10.8" customHeight="1">
      <c r="B15" s="47"/>
      <c r="C15" s="48"/>
      <c r="D15" s="48"/>
      <c r="E15" s="48"/>
      <c r="F15" s="48"/>
      <c r="G15" s="48"/>
      <c r="H15" s="48"/>
      <c r="I15" s="157"/>
      <c r="J15" s="48"/>
      <c r="K15" s="52"/>
    </row>
    <row r="16" s="1" customFormat="1" ht="14.4" customHeight="1">
      <c r="B16" s="47"/>
      <c r="C16" s="48"/>
      <c r="D16" s="41" t="s">
        <v>27</v>
      </c>
      <c r="E16" s="48"/>
      <c r="F16" s="48"/>
      <c r="G16" s="48"/>
      <c r="H16" s="48"/>
      <c r="I16" s="159" t="s">
        <v>28</v>
      </c>
      <c r="J16" s="36" t="s">
        <v>29</v>
      </c>
      <c r="K16" s="52"/>
    </row>
    <row r="17" s="1" customFormat="1" ht="18" customHeight="1">
      <c r="B17" s="47"/>
      <c r="C17" s="48"/>
      <c r="D17" s="48"/>
      <c r="E17" s="36" t="s">
        <v>30</v>
      </c>
      <c r="F17" s="48"/>
      <c r="G17" s="48"/>
      <c r="H17" s="48"/>
      <c r="I17" s="159" t="s">
        <v>31</v>
      </c>
      <c r="J17" s="36" t="s">
        <v>32</v>
      </c>
      <c r="K17" s="52"/>
    </row>
    <row r="18" s="1" customFormat="1" ht="6.96" customHeight="1">
      <c r="B18" s="47"/>
      <c r="C18" s="48"/>
      <c r="D18" s="48"/>
      <c r="E18" s="48"/>
      <c r="F18" s="48"/>
      <c r="G18" s="48"/>
      <c r="H18" s="48"/>
      <c r="I18" s="157"/>
      <c r="J18" s="48"/>
      <c r="K18" s="52"/>
    </row>
    <row r="19" s="1" customFormat="1" ht="14.4" customHeight="1">
      <c r="B19" s="47"/>
      <c r="C19" s="48"/>
      <c r="D19" s="41" t="s">
        <v>33</v>
      </c>
      <c r="E19" s="48"/>
      <c r="F19" s="48"/>
      <c r="G19" s="48"/>
      <c r="H19" s="48"/>
      <c r="I19" s="159" t="s">
        <v>28</v>
      </c>
      <c r="J19" s="36" t="str">
        <f>IF('Rekapitulace stavby'!AN13="Vyplň údaj","",IF('Rekapitulace stavby'!AN13="","",'Rekapitulace stavby'!AN13))</f>
        <v/>
      </c>
      <c r="K19" s="52"/>
    </row>
    <row r="20"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1" customFormat="1" ht="6.96" customHeight="1">
      <c r="B21" s="47"/>
      <c r="C21" s="48"/>
      <c r="D21" s="48"/>
      <c r="E21" s="48"/>
      <c r="F21" s="48"/>
      <c r="G21" s="48"/>
      <c r="H21" s="48"/>
      <c r="I21" s="157"/>
      <c r="J21" s="48"/>
      <c r="K21" s="52"/>
    </row>
    <row r="22" s="1" customFormat="1" ht="14.4" customHeight="1">
      <c r="B22" s="47"/>
      <c r="C22" s="48"/>
      <c r="D22" s="41" t="s">
        <v>35</v>
      </c>
      <c r="E22" s="48"/>
      <c r="F22" s="48"/>
      <c r="G22" s="48"/>
      <c r="H22" s="48"/>
      <c r="I22" s="159" t="s">
        <v>28</v>
      </c>
      <c r="J22" s="36" t="s">
        <v>36</v>
      </c>
      <c r="K22" s="52"/>
    </row>
    <row r="23" s="1" customFormat="1" ht="18" customHeight="1">
      <c r="B23" s="47"/>
      <c r="C23" s="48"/>
      <c r="D23" s="48"/>
      <c r="E23" s="36" t="s">
        <v>37</v>
      </c>
      <c r="F23" s="48"/>
      <c r="G23" s="48"/>
      <c r="H23" s="48"/>
      <c r="I23" s="159" t="s">
        <v>31</v>
      </c>
      <c r="J23" s="36" t="s">
        <v>38</v>
      </c>
      <c r="K23" s="52"/>
    </row>
    <row r="24" s="1" customFormat="1" ht="6.96" customHeight="1">
      <c r="B24" s="47"/>
      <c r="C24" s="48"/>
      <c r="D24" s="48"/>
      <c r="E24" s="48"/>
      <c r="F24" s="48"/>
      <c r="G24" s="48"/>
      <c r="H24" s="48"/>
      <c r="I24" s="157"/>
      <c r="J24" s="48"/>
      <c r="K24" s="52"/>
    </row>
    <row r="25" s="1" customFormat="1" ht="14.4" customHeight="1">
      <c r="B25" s="47"/>
      <c r="C25" s="48"/>
      <c r="D25" s="41" t="s">
        <v>40</v>
      </c>
      <c r="E25" s="48"/>
      <c r="F25" s="48"/>
      <c r="G25" s="48"/>
      <c r="H25" s="48"/>
      <c r="I25" s="157"/>
      <c r="J25" s="48"/>
      <c r="K25" s="52"/>
    </row>
    <row r="26" s="7" customFormat="1" ht="16.5" customHeight="1">
      <c r="B26" s="161"/>
      <c r="C26" s="162"/>
      <c r="D26" s="162"/>
      <c r="E26" s="45" t="s">
        <v>21</v>
      </c>
      <c r="F26" s="45"/>
      <c r="G26" s="45"/>
      <c r="H26" s="45"/>
      <c r="I26" s="163"/>
      <c r="J26" s="162"/>
      <c r="K26" s="164"/>
    </row>
    <row r="27" s="1" customFormat="1" ht="6.96" customHeight="1">
      <c r="B27" s="47"/>
      <c r="C27" s="48"/>
      <c r="D27" s="48"/>
      <c r="E27" s="48"/>
      <c r="F27" s="48"/>
      <c r="G27" s="48"/>
      <c r="H27" s="48"/>
      <c r="I27" s="157"/>
      <c r="J27" s="48"/>
      <c r="K27" s="52"/>
    </row>
    <row r="28" s="1" customFormat="1" ht="6.96" customHeight="1">
      <c r="B28" s="47"/>
      <c r="C28" s="48"/>
      <c r="D28" s="107"/>
      <c r="E28" s="107"/>
      <c r="F28" s="107"/>
      <c r="G28" s="107"/>
      <c r="H28" s="107"/>
      <c r="I28" s="165"/>
      <c r="J28" s="107"/>
      <c r="K28" s="166"/>
    </row>
    <row r="29" s="1" customFormat="1" ht="25.44" customHeight="1">
      <c r="B29" s="47"/>
      <c r="C29" s="48"/>
      <c r="D29" s="167" t="s">
        <v>42</v>
      </c>
      <c r="E29" s="48"/>
      <c r="F29" s="48"/>
      <c r="G29" s="48"/>
      <c r="H29" s="48"/>
      <c r="I29" s="157"/>
      <c r="J29" s="168">
        <f>ROUND(J92,2)</f>
        <v>0</v>
      </c>
      <c r="K29" s="52"/>
    </row>
    <row r="30" s="1" customFormat="1" ht="6.96" customHeight="1">
      <c r="B30" s="47"/>
      <c r="C30" s="48"/>
      <c r="D30" s="107"/>
      <c r="E30" s="107"/>
      <c r="F30" s="107"/>
      <c r="G30" s="107"/>
      <c r="H30" s="107"/>
      <c r="I30" s="165"/>
      <c r="J30" s="107"/>
      <c r="K30" s="166"/>
    </row>
    <row r="31" s="1" customFormat="1" ht="14.4" customHeight="1">
      <c r="B31" s="47"/>
      <c r="C31" s="48"/>
      <c r="D31" s="48"/>
      <c r="E31" s="48"/>
      <c r="F31" s="53" t="s">
        <v>44</v>
      </c>
      <c r="G31" s="48"/>
      <c r="H31" s="48"/>
      <c r="I31" s="169" t="s">
        <v>43</v>
      </c>
      <c r="J31" s="53" t="s">
        <v>45</v>
      </c>
      <c r="K31" s="52"/>
    </row>
    <row r="32" s="1" customFormat="1" ht="14.4" customHeight="1">
      <c r="B32" s="47"/>
      <c r="C32" s="48"/>
      <c r="D32" s="56" t="s">
        <v>46</v>
      </c>
      <c r="E32" s="56" t="s">
        <v>47</v>
      </c>
      <c r="F32" s="170">
        <f>ROUND(SUM(BE92:BE216), 2)</f>
        <v>0</v>
      </c>
      <c r="G32" s="48"/>
      <c r="H32" s="48"/>
      <c r="I32" s="171">
        <v>0.20999999999999999</v>
      </c>
      <c r="J32" s="170">
        <f>ROUND(ROUND((SUM(BE92:BE216)), 2)*I32, 2)</f>
        <v>0</v>
      </c>
      <c r="K32" s="52"/>
    </row>
    <row r="33" s="1" customFormat="1" ht="14.4" customHeight="1">
      <c r="B33" s="47"/>
      <c r="C33" s="48"/>
      <c r="D33" s="48"/>
      <c r="E33" s="56" t="s">
        <v>48</v>
      </c>
      <c r="F33" s="170">
        <f>ROUND(SUM(BF92:BF216), 2)</f>
        <v>0</v>
      </c>
      <c r="G33" s="48"/>
      <c r="H33" s="48"/>
      <c r="I33" s="171">
        <v>0.14999999999999999</v>
      </c>
      <c r="J33" s="170">
        <f>ROUND(ROUND((SUM(BF92:BF216)), 2)*I33, 2)</f>
        <v>0</v>
      </c>
      <c r="K33" s="52"/>
    </row>
    <row r="34" hidden="1" s="1" customFormat="1" ht="14.4" customHeight="1">
      <c r="B34" s="47"/>
      <c r="C34" s="48"/>
      <c r="D34" s="48"/>
      <c r="E34" s="56" t="s">
        <v>49</v>
      </c>
      <c r="F34" s="170">
        <f>ROUND(SUM(BG92:BG216), 2)</f>
        <v>0</v>
      </c>
      <c r="G34" s="48"/>
      <c r="H34" s="48"/>
      <c r="I34" s="171">
        <v>0.20999999999999999</v>
      </c>
      <c r="J34" s="170">
        <v>0</v>
      </c>
      <c r="K34" s="52"/>
    </row>
    <row r="35" hidden="1" s="1" customFormat="1" ht="14.4" customHeight="1">
      <c r="B35" s="47"/>
      <c r="C35" s="48"/>
      <c r="D35" s="48"/>
      <c r="E35" s="56" t="s">
        <v>50</v>
      </c>
      <c r="F35" s="170">
        <f>ROUND(SUM(BH92:BH216), 2)</f>
        <v>0</v>
      </c>
      <c r="G35" s="48"/>
      <c r="H35" s="48"/>
      <c r="I35" s="171">
        <v>0.14999999999999999</v>
      </c>
      <c r="J35" s="170">
        <v>0</v>
      </c>
      <c r="K35" s="52"/>
    </row>
    <row r="36" hidden="1" s="1" customFormat="1" ht="14.4" customHeight="1">
      <c r="B36" s="47"/>
      <c r="C36" s="48"/>
      <c r="D36" s="48"/>
      <c r="E36" s="56" t="s">
        <v>51</v>
      </c>
      <c r="F36" s="170">
        <f>ROUND(SUM(BI92:BI216), 2)</f>
        <v>0</v>
      </c>
      <c r="G36" s="48"/>
      <c r="H36" s="48"/>
      <c r="I36" s="171">
        <v>0</v>
      </c>
      <c r="J36" s="170">
        <v>0</v>
      </c>
      <c r="K36" s="52"/>
    </row>
    <row r="37" s="1" customFormat="1" ht="6.96" customHeight="1">
      <c r="B37" s="47"/>
      <c r="C37" s="48"/>
      <c r="D37" s="48"/>
      <c r="E37" s="48"/>
      <c r="F37" s="48"/>
      <c r="G37" s="48"/>
      <c r="H37" s="48"/>
      <c r="I37" s="157"/>
      <c r="J37" s="48"/>
      <c r="K37" s="52"/>
    </row>
    <row r="38" s="1" customFormat="1" ht="25.44" customHeight="1">
      <c r="B38" s="47"/>
      <c r="C38" s="172"/>
      <c r="D38" s="173" t="s">
        <v>52</v>
      </c>
      <c r="E38" s="99"/>
      <c r="F38" s="99"/>
      <c r="G38" s="174" t="s">
        <v>53</v>
      </c>
      <c r="H38" s="175" t="s">
        <v>54</v>
      </c>
      <c r="I38" s="176"/>
      <c r="J38" s="177">
        <f>SUM(J29:J36)</f>
        <v>0</v>
      </c>
      <c r="K38" s="178"/>
    </row>
    <row r="39" s="1" customFormat="1" ht="14.4" customHeight="1">
      <c r="B39" s="68"/>
      <c r="C39" s="69"/>
      <c r="D39" s="69"/>
      <c r="E39" s="69"/>
      <c r="F39" s="69"/>
      <c r="G39" s="69"/>
      <c r="H39" s="69"/>
      <c r="I39" s="179"/>
      <c r="J39" s="69"/>
      <c r="K39" s="70"/>
    </row>
    <row r="43" s="1" customFormat="1" ht="6.96" customHeight="1">
      <c r="B43" s="180"/>
      <c r="C43" s="181"/>
      <c r="D43" s="181"/>
      <c r="E43" s="181"/>
      <c r="F43" s="181"/>
      <c r="G43" s="181"/>
      <c r="H43" s="181"/>
      <c r="I43" s="182"/>
      <c r="J43" s="181"/>
      <c r="K43" s="183"/>
    </row>
    <row r="44" s="1" customFormat="1" ht="36.96" customHeight="1">
      <c r="B44" s="47"/>
      <c r="C44" s="31" t="s">
        <v>124</v>
      </c>
      <c r="D44" s="48"/>
      <c r="E44" s="48"/>
      <c r="F44" s="48"/>
      <c r="G44" s="48"/>
      <c r="H44" s="48"/>
      <c r="I44" s="157"/>
      <c r="J44" s="48"/>
      <c r="K44" s="52"/>
    </row>
    <row r="45" s="1" customFormat="1" ht="6.96" customHeight="1">
      <c r="B45" s="47"/>
      <c r="C45" s="48"/>
      <c r="D45" s="48"/>
      <c r="E45" s="48"/>
      <c r="F45" s="48"/>
      <c r="G45" s="48"/>
      <c r="H45" s="48"/>
      <c r="I45" s="157"/>
      <c r="J45" s="48"/>
      <c r="K45" s="52"/>
    </row>
    <row r="46" s="1" customFormat="1" ht="14.4" customHeight="1">
      <c r="B46" s="47"/>
      <c r="C46" s="41" t="s">
        <v>18</v>
      </c>
      <c r="D46" s="48"/>
      <c r="E46" s="48"/>
      <c r="F46" s="48"/>
      <c r="G46" s="48"/>
      <c r="H46" s="48"/>
      <c r="I46" s="157"/>
      <c r="J46" s="48"/>
      <c r="K46" s="52"/>
    </row>
    <row r="47" s="1" customFormat="1" ht="16.5" customHeight="1">
      <c r="B47" s="47"/>
      <c r="C47" s="48"/>
      <c r="D47" s="48"/>
      <c r="E47" s="156" t="str">
        <f>E7</f>
        <v>Rekonstrukce podstávkového domu č.p.106 Nový Bor</v>
      </c>
      <c r="F47" s="41"/>
      <c r="G47" s="41"/>
      <c r="H47" s="41"/>
      <c r="I47" s="157"/>
      <c r="J47" s="48"/>
      <c r="K47" s="52"/>
    </row>
    <row r="48">
      <c r="B48" s="29"/>
      <c r="C48" s="41" t="s">
        <v>120</v>
      </c>
      <c r="D48" s="30"/>
      <c r="E48" s="30"/>
      <c r="F48" s="30"/>
      <c r="G48" s="30"/>
      <c r="H48" s="30"/>
      <c r="I48" s="155"/>
      <c r="J48" s="30"/>
      <c r="K48" s="32"/>
    </row>
    <row r="49" s="1" customFormat="1" ht="16.5" customHeight="1">
      <c r="B49" s="47"/>
      <c r="C49" s="48"/>
      <c r="D49" s="48"/>
      <c r="E49" s="156" t="s">
        <v>121</v>
      </c>
      <c r="F49" s="48"/>
      <c r="G49" s="48"/>
      <c r="H49" s="48"/>
      <c r="I49" s="157"/>
      <c r="J49" s="48"/>
      <c r="K49" s="52"/>
    </row>
    <row r="50" s="1" customFormat="1" ht="14.4" customHeight="1">
      <c r="B50" s="47"/>
      <c r="C50" s="41" t="s">
        <v>122</v>
      </c>
      <c r="D50" s="48"/>
      <c r="E50" s="48"/>
      <c r="F50" s="48"/>
      <c r="G50" s="48"/>
      <c r="H50" s="48"/>
      <c r="I50" s="157"/>
      <c r="J50" s="48"/>
      <c r="K50" s="52"/>
    </row>
    <row r="51" s="1" customFormat="1" ht="17.25" customHeight="1">
      <c r="B51" s="47"/>
      <c r="C51" s="48"/>
      <c r="D51" s="48"/>
      <c r="E51" s="158" t="str">
        <f>E11</f>
        <v xml:space="preserve">D.1.9 - Zařízení slaboproudé elektrotechniky </v>
      </c>
      <c r="F51" s="48"/>
      <c r="G51" s="48"/>
      <c r="H51" s="48"/>
      <c r="I51" s="157"/>
      <c r="J51" s="48"/>
      <c r="K51" s="52"/>
    </row>
    <row r="52" s="1" customFormat="1" ht="6.96" customHeight="1">
      <c r="B52" s="47"/>
      <c r="C52" s="48"/>
      <c r="D52" s="48"/>
      <c r="E52" s="48"/>
      <c r="F52" s="48"/>
      <c r="G52" s="48"/>
      <c r="H52" s="48"/>
      <c r="I52" s="157"/>
      <c r="J52" s="48"/>
      <c r="K52" s="52"/>
    </row>
    <row r="53" s="1" customFormat="1" ht="18" customHeight="1">
      <c r="B53" s="47"/>
      <c r="C53" s="41" t="s">
        <v>23</v>
      </c>
      <c r="D53" s="48"/>
      <c r="E53" s="48"/>
      <c r="F53" s="36" t="str">
        <f>F14</f>
        <v xml:space="preserve">č.parc.: 152,153 k.ú. Nový Bor </v>
      </c>
      <c r="G53" s="48"/>
      <c r="H53" s="48"/>
      <c r="I53" s="159" t="s">
        <v>25</v>
      </c>
      <c r="J53" s="160" t="str">
        <f>IF(J14="","",J14)</f>
        <v>11. 8. 2017</v>
      </c>
      <c r="K53" s="52"/>
    </row>
    <row r="54" s="1" customFormat="1" ht="6.96" customHeight="1">
      <c r="B54" s="47"/>
      <c r="C54" s="48"/>
      <c r="D54" s="48"/>
      <c r="E54" s="48"/>
      <c r="F54" s="48"/>
      <c r="G54" s="48"/>
      <c r="H54" s="48"/>
      <c r="I54" s="157"/>
      <c r="J54" s="48"/>
      <c r="K54" s="52"/>
    </row>
    <row r="55" s="1" customFormat="1">
      <c r="B55" s="47"/>
      <c r="C55" s="41" t="s">
        <v>27</v>
      </c>
      <c r="D55" s="48"/>
      <c r="E55" s="48"/>
      <c r="F55" s="36" t="str">
        <f>E17</f>
        <v>Město Nový Bor náměstí Míru 1, 473 01 Nový Bor</v>
      </c>
      <c r="G55" s="48"/>
      <c r="H55" s="48"/>
      <c r="I55" s="159" t="s">
        <v>35</v>
      </c>
      <c r="J55" s="45" t="str">
        <f>E23</f>
        <v>BKN,spol.s r.o.Vladislavova 29/I,566 01Vysoké Mýto</v>
      </c>
      <c r="K55" s="52"/>
    </row>
    <row r="56" s="1" customFormat="1" ht="14.4" customHeight="1">
      <c r="B56" s="47"/>
      <c r="C56" s="41" t="s">
        <v>33</v>
      </c>
      <c r="D56" s="48"/>
      <c r="E56" s="48"/>
      <c r="F56" s="36" t="str">
        <f>IF(E20="","",E20)</f>
        <v/>
      </c>
      <c r="G56" s="48"/>
      <c r="H56" s="48"/>
      <c r="I56" s="157"/>
      <c r="J56" s="184"/>
      <c r="K56" s="52"/>
    </row>
    <row r="57" s="1" customFormat="1" ht="10.32" customHeight="1">
      <c r="B57" s="47"/>
      <c r="C57" s="48"/>
      <c r="D57" s="48"/>
      <c r="E57" s="48"/>
      <c r="F57" s="48"/>
      <c r="G57" s="48"/>
      <c r="H57" s="48"/>
      <c r="I57" s="157"/>
      <c r="J57" s="48"/>
      <c r="K57" s="52"/>
    </row>
    <row r="58" s="1" customFormat="1" ht="29.28" customHeight="1">
      <c r="B58" s="47"/>
      <c r="C58" s="185" t="s">
        <v>125</v>
      </c>
      <c r="D58" s="172"/>
      <c r="E58" s="172"/>
      <c r="F58" s="172"/>
      <c r="G58" s="172"/>
      <c r="H58" s="172"/>
      <c r="I58" s="186"/>
      <c r="J58" s="187" t="s">
        <v>126</v>
      </c>
      <c r="K58" s="188"/>
    </row>
    <row r="59" s="1" customFormat="1" ht="10.32" customHeight="1">
      <c r="B59" s="47"/>
      <c r="C59" s="48"/>
      <c r="D59" s="48"/>
      <c r="E59" s="48"/>
      <c r="F59" s="48"/>
      <c r="G59" s="48"/>
      <c r="H59" s="48"/>
      <c r="I59" s="157"/>
      <c r="J59" s="48"/>
      <c r="K59" s="52"/>
    </row>
    <row r="60" s="1" customFormat="1" ht="29.28" customHeight="1">
      <c r="B60" s="47"/>
      <c r="C60" s="189" t="s">
        <v>127</v>
      </c>
      <c r="D60" s="48"/>
      <c r="E60" s="48"/>
      <c r="F60" s="48"/>
      <c r="G60" s="48"/>
      <c r="H60" s="48"/>
      <c r="I60" s="157"/>
      <c r="J60" s="168">
        <f>J92</f>
        <v>0</v>
      </c>
      <c r="K60" s="52"/>
      <c r="AU60" s="25" t="s">
        <v>128</v>
      </c>
    </row>
    <row r="61" s="8" customFormat="1" ht="24.96" customHeight="1">
      <c r="B61" s="190"/>
      <c r="C61" s="191"/>
      <c r="D61" s="192" t="s">
        <v>5284</v>
      </c>
      <c r="E61" s="193"/>
      <c r="F61" s="193"/>
      <c r="G61" s="193"/>
      <c r="H61" s="193"/>
      <c r="I61" s="194"/>
      <c r="J61" s="195">
        <f>J93</f>
        <v>0</v>
      </c>
      <c r="K61" s="196"/>
    </row>
    <row r="62" s="9" customFormat="1" ht="19.92" customHeight="1">
      <c r="B62" s="197"/>
      <c r="C62" s="198"/>
      <c r="D62" s="199" t="s">
        <v>5285</v>
      </c>
      <c r="E62" s="200"/>
      <c r="F62" s="200"/>
      <c r="G62" s="200"/>
      <c r="H62" s="200"/>
      <c r="I62" s="201"/>
      <c r="J62" s="202">
        <f>J94</f>
        <v>0</v>
      </c>
      <c r="K62" s="203"/>
    </row>
    <row r="63" s="9" customFormat="1" ht="14.88" customHeight="1">
      <c r="B63" s="197"/>
      <c r="C63" s="198"/>
      <c r="D63" s="199" t="s">
        <v>5286</v>
      </c>
      <c r="E63" s="200"/>
      <c r="F63" s="200"/>
      <c r="G63" s="200"/>
      <c r="H63" s="200"/>
      <c r="I63" s="201"/>
      <c r="J63" s="202">
        <f>J95</f>
        <v>0</v>
      </c>
      <c r="K63" s="203"/>
    </row>
    <row r="64" s="9" customFormat="1" ht="14.88" customHeight="1">
      <c r="B64" s="197"/>
      <c r="C64" s="198"/>
      <c r="D64" s="199" t="s">
        <v>5287</v>
      </c>
      <c r="E64" s="200"/>
      <c r="F64" s="200"/>
      <c r="G64" s="200"/>
      <c r="H64" s="200"/>
      <c r="I64" s="201"/>
      <c r="J64" s="202">
        <f>J118</f>
        <v>0</v>
      </c>
      <c r="K64" s="203"/>
    </row>
    <row r="65" s="9" customFormat="1" ht="19.92" customHeight="1">
      <c r="B65" s="197"/>
      <c r="C65" s="198"/>
      <c r="D65" s="199" t="s">
        <v>5288</v>
      </c>
      <c r="E65" s="200"/>
      <c r="F65" s="200"/>
      <c r="G65" s="200"/>
      <c r="H65" s="200"/>
      <c r="I65" s="201"/>
      <c r="J65" s="202">
        <f>J150</f>
        <v>0</v>
      </c>
      <c r="K65" s="203"/>
    </row>
    <row r="66" s="9" customFormat="1" ht="14.88" customHeight="1">
      <c r="B66" s="197"/>
      <c r="C66" s="198"/>
      <c r="D66" s="199" t="s">
        <v>5289</v>
      </c>
      <c r="E66" s="200"/>
      <c r="F66" s="200"/>
      <c r="G66" s="200"/>
      <c r="H66" s="200"/>
      <c r="I66" s="201"/>
      <c r="J66" s="202">
        <f>J151</f>
        <v>0</v>
      </c>
      <c r="K66" s="203"/>
    </row>
    <row r="67" s="9" customFormat="1" ht="14.88" customHeight="1">
      <c r="B67" s="197"/>
      <c r="C67" s="198"/>
      <c r="D67" s="199" t="s">
        <v>5290</v>
      </c>
      <c r="E67" s="200"/>
      <c r="F67" s="200"/>
      <c r="G67" s="200"/>
      <c r="H67" s="200"/>
      <c r="I67" s="201"/>
      <c r="J67" s="202">
        <f>J161</f>
        <v>0</v>
      </c>
      <c r="K67" s="203"/>
    </row>
    <row r="68" s="9" customFormat="1" ht="19.92" customHeight="1">
      <c r="B68" s="197"/>
      <c r="C68" s="198"/>
      <c r="D68" s="199" t="s">
        <v>5291</v>
      </c>
      <c r="E68" s="200"/>
      <c r="F68" s="200"/>
      <c r="G68" s="200"/>
      <c r="H68" s="200"/>
      <c r="I68" s="201"/>
      <c r="J68" s="202">
        <f>J173</f>
        <v>0</v>
      </c>
      <c r="K68" s="203"/>
    </row>
    <row r="69" s="9" customFormat="1" ht="14.88" customHeight="1">
      <c r="B69" s="197"/>
      <c r="C69" s="198"/>
      <c r="D69" s="199" t="s">
        <v>5292</v>
      </c>
      <c r="E69" s="200"/>
      <c r="F69" s="200"/>
      <c r="G69" s="200"/>
      <c r="H69" s="200"/>
      <c r="I69" s="201"/>
      <c r="J69" s="202">
        <f>J174</f>
        <v>0</v>
      </c>
      <c r="K69" s="203"/>
    </row>
    <row r="70" s="9" customFormat="1" ht="14.88" customHeight="1">
      <c r="B70" s="197"/>
      <c r="C70" s="198"/>
      <c r="D70" s="199" t="s">
        <v>5293</v>
      </c>
      <c r="E70" s="200"/>
      <c r="F70" s="200"/>
      <c r="G70" s="200"/>
      <c r="H70" s="200"/>
      <c r="I70" s="201"/>
      <c r="J70" s="202">
        <f>J193</f>
        <v>0</v>
      </c>
      <c r="K70" s="203"/>
    </row>
    <row r="71" s="1" customFormat="1" ht="21.84" customHeight="1">
      <c r="B71" s="47"/>
      <c r="C71" s="48"/>
      <c r="D71" s="48"/>
      <c r="E71" s="48"/>
      <c r="F71" s="48"/>
      <c r="G71" s="48"/>
      <c r="H71" s="48"/>
      <c r="I71" s="157"/>
      <c r="J71" s="48"/>
      <c r="K71" s="52"/>
    </row>
    <row r="72" s="1" customFormat="1" ht="6.96" customHeight="1">
      <c r="B72" s="68"/>
      <c r="C72" s="69"/>
      <c r="D72" s="69"/>
      <c r="E72" s="69"/>
      <c r="F72" s="69"/>
      <c r="G72" s="69"/>
      <c r="H72" s="69"/>
      <c r="I72" s="179"/>
      <c r="J72" s="69"/>
      <c r="K72" s="70"/>
    </row>
    <row r="76" s="1" customFormat="1" ht="6.96" customHeight="1">
      <c r="B76" s="71"/>
      <c r="C76" s="72"/>
      <c r="D76" s="72"/>
      <c r="E76" s="72"/>
      <c r="F76" s="72"/>
      <c r="G76" s="72"/>
      <c r="H76" s="72"/>
      <c r="I76" s="182"/>
      <c r="J76" s="72"/>
      <c r="K76" s="72"/>
      <c r="L76" s="73"/>
    </row>
    <row r="77" s="1" customFormat="1" ht="36.96" customHeight="1">
      <c r="B77" s="47"/>
      <c r="C77" s="74" t="s">
        <v>168</v>
      </c>
      <c r="D77" s="75"/>
      <c r="E77" s="75"/>
      <c r="F77" s="75"/>
      <c r="G77" s="75"/>
      <c r="H77" s="75"/>
      <c r="I77" s="204"/>
      <c r="J77" s="75"/>
      <c r="K77" s="75"/>
      <c r="L77" s="73"/>
    </row>
    <row r="78" s="1" customFormat="1" ht="6.96" customHeight="1">
      <c r="B78" s="47"/>
      <c r="C78" s="75"/>
      <c r="D78" s="75"/>
      <c r="E78" s="75"/>
      <c r="F78" s="75"/>
      <c r="G78" s="75"/>
      <c r="H78" s="75"/>
      <c r="I78" s="204"/>
      <c r="J78" s="75"/>
      <c r="K78" s="75"/>
      <c r="L78" s="73"/>
    </row>
    <row r="79" s="1" customFormat="1" ht="14.4" customHeight="1">
      <c r="B79" s="47"/>
      <c r="C79" s="77" t="s">
        <v>18</v>
      </c>
      <c r="D79" s="75"/>
      <c r="E79" s="75"/>
      <c r="F79" s="75"/>
      <c r="G79" s="75"/>
      <c r="H79" s="75"/>
      <c r="I79" s="204"/>
      <c r="J79" s="75"/>
      <c r="K79" s="75"/>
      <c r="L79" s="73"/>
    </row>
    <row r="80" s="1" customFormat="1" ht="16.5" customHeight="1">
      <c r="B80" s="47"/>
      <c r="C80" s="75"/>
      <c r="D80" s="75"/>
      <c r="E80" s="205" t="str">
        <f>E7</f>
        <v>Rekonstrukce podstávkového domu č.p.106 Nový Bor</v>
      </c>
      <c r="F80" s="77"/>
      <c r="G80" s="77"/>
      <c r="H80" s="77"/>
      <c r="I80" s="204"/>
      <c r="J80" s="75"/>
      <c r="K80" s="75"/>
      <c r="L80" s="73"/>
    </row>
    <row r="81">
      <c r="B81" s="29"/>
      <c r="C81" s="77" t="s">
        <v>120</v>
      </c>
      <c r="D81" s="206"/>
      <c r="E81" s="206"/>
      <c r="F81" s="206"/>
      <c r="G81" s="206"/>
      <c r="H81" s="206"/>
      <c r="I81" s="149"/>
      <c r="J81" s="206"/>
      <c r="K81" s="206"/>
      <c r="L81" s="207"/>
    </row>
    <row r="82" s="1" customFormat="1" ht="16.5" customHeight="1">
      <c r="B82" s="47"/>
      <c r="C82" s="75"/>
      <c r="D82" s="75"/>
      <c r="E82" s="205" t="s">
        <v>121</v>
      </c>
      <c r="F82" s="75"/>
      <c r="G82" s="75"/>
      <c r="H82" s="75"/>
      <c r="I82" s="204"/>
      <c r="J82" s="75"/>
      <c r="K82" s="75"/>
      <c r="L82" s="73"/>
    </row>
    <row r="83" s="1" customFormat="1" ht="14.4" customHeight="1">
      <c r="B83" s="47"/>
      <c r="C83" s="77" t="s">
        <v>122</v>
      </c>
      <c r="D83" s="75"/>
      <c r="E83" s="75"/>
      <c r="F83" s="75"/>
      <c r="G83" s="75"/>
      <c r="H83" s="75"/>
      <c r="I83" s="204"/>
      <c r="J83" s="75"/>
      <c r="K83" s="75"/>
      <c r="L83" s="73"/>
    </row>
    <row r="84" s="1" customFormat="1" ht="17.25" customHeight="1">
      <c r="B84" s="47"/>
      <c r="C84" s="75"/>
      <c r="D84" s="75"/>
      <c r="E84" s="83" t="str">
        <f>E11</f>
        <v xml:space="preserve">D.1.9 - Zařízení slaboproudé elektrotechniky </v>
      </c>
      <c r="F84" s="75"/>
      <c r="G84" s="75"/>
      <c r="H84" s="75"/>
      <c r="I84" s="204"/>
      <c r="J84" s="75"/>
      <c r="K84" s="75"/>
      <c r="L84" s="73"/>
    </row>
    <row r="85" s="1" customFormat="1" ht="6.96" customHeight="1">
      <c r="B85" s="47"/>
      <c r="C85" s="75"/>
      <c r="D85" s="75"/>
      <c r="E85" s="75"/>
      <c r="F85" s="75"/>
      <c r="G85" s="75"/>
      <c r="H85" s="75"/>
      <c r="I85" s="204"/>
      <c r="J85" s="75"/>
      <c r="K85" s="75"/>
      <c r="L85" s="73"/>
    </row>
    <row r="86" s="1" customFormat="1" ht="18" customHeight="1">
      <c r="B86" s="47"/>
      <c r="C86" s="77" t="s">
        <v>23</v>
      </c>
      <c r="D86" s="75"/>
      <c r="E86" s="75"/>
      <c r="F86" s="208" t="str">
        <f>F14</f>
        <v xml:space="preserve">č.parc.: 152,153 k.ú. Nový Bor </v>
      </c>
      <c r="G86" s="75"/>
      <c r="H86" s="75"/>
      <c r="I86" s="209" t="s">
        <v>25</v>
      </c>
      <c r="J86" s="86" t="str">
        <f>IF(J14="","",J14)</f>
        <v>11. 8. 2017</v>
      </c>
      <c r="K86" s="75"/>
      <c r="L86" s="73"/>
    </row>
    <row r="87" s="1" customFormat="1" ht="6.96" customHeight="1">
      <c r="B87" s="47"/>
      <c r="C87" s="75"/>
      <c r="D87" s="75"/>
      <c r="E87" s="75"/>
      <c r="F87" s="75"/>
      <c r="G87" s="75"/>
      <c r="H87" s="75"/>
      <c r="I87" s="204"/>
      <c r="J87" s="75"/>
      <c r="K87" s="75"/>
      <c r="L87" s="73"/>
    </row>
    <row r="88" s="1" customFormat="1">
      <c r="B88" s="47"/>
      <c r="C88" s="77" t="s">
        <v>27</v>
      </c>
      <c r="D88" s="75"/>
      <c r="E88" s="75"/>
      <c r="F88" s="208" t="str">
        <f>E17</f>
        <v>Město Nový Bor náměstí Míru 1, 473 01 Nový Bor</v>
      </c>
      <c r="G88" s="75"/>
      <c r="H88" s="75"/>
      <c r="I88" s="209" t="s">
        <v>35</v>
      </c>
      <c r="J88" s="208" t="str">
        <f>E23</f>
        <v>BKN,spol.s r.o.Vladislavova 29/I,566 01Vysoké Mýto</v>
      </c>
      <c r="K88" s="75"/>
      <c r="L88" s="73"/>
    </row>
    <row r="89" s="1" customFormat="1" ht="14.4" customHeight="1">
      <c r="B89" s="47"/>
      <c r="C89" s="77" t="s">
        <v>33</v>
      </c>
      <c r="D89" s="75"/>
      <c r="E89" s="75"/>
      <c r="F89" s="208" t="str">
        <f>IF(E20="","",E20)</f>
        <v/>
      </c>
      <c r="G89" s="75"/>
      <c r="H89" s="75"/>
      <c r="I89" s="204"/>
      <c r="J89" s="75"/>
      <c r="K89" s="75"/>
      <c r="L89" s="73"/>
    </row>
    <row r="90" s="1" customFormat="1" ht="10.32" customHeight="1">
      <c r="B90" s="47"/>
      <c r="C90" s="75"/>
      <c r="D90" s="75"/>
      <c r="E90" s="75"/>
      <c r="F90" s="75"/>
      <c r="G90" s="75"/>
      <c r="H90" s="75"/>
      <c r="I90" s="204"/>
      <c r="J90" s="75"/>
      <c r="K90" s="75"/>
      <c r="L90" s="73"/>
    </row>
    <row r="91" s="10" customFormat="1" ht="29.28" customHeight="1">
      <c r="B91" s="210"/>
      <c r="C91" s="211" t="s">
        <v>169</v>
      </c>
      <c r="D91" s="212" t="s">
        <v>61</v>
      </c>
      <c r="E91" s="212" t="s">
        <v>57</v>
      </c>
      <c r="F91" s="212" t="s">
        <v>170</v>
      </c>
      <c r="G91" s="212" t="s">
        <v>171</v>
      </c>
      <c r="H91" s="212" t="s">
        <v>172</v>
      </c>
      <c r="I91" s="213" t="s">
        <v>173</v>
      </c>
      <c r="J91" s="212" t="s">
        <v>126</v>
      </c>
      <c r="K91" s="214" t="s">
        <v>174</v>
      </c>
      <c r="L91" s="215"/>
      <c r="M91" s="103" t="s">
        <v>175</v>
      </c>
      <c r="N91" s="104" t="s">
        <v>46</v>
      </c>
      <c r="O91" s="104" t="s">
        <v>176</v>
      </c>
      <c r="P91" s="104" t="s">
        <v>177</v>
      </c>
      <c r="Q91" s="104" t="s">
        <v>178</v>
      </c>
      <c r="R91" s="104" t="s">
        <v>179</v>
      </c>
      <c r="S91" s="104" t="s">
        <v>180</v>
      </c>
      <c r="T91" s="105" t="s">
        <v>181</v>
      </c>
    </row>
    <row r="92" s="1" customFormat="1" ht="29.28" customHeight="1">
      <c r="B92" s="47"/>
      <c r="C92" s="109" t="s">
        <v>127</v>
      </c>
      <c r="D92" s="75"/>
      <c r="E92" s="75"/>
      <c r="F92" s="75"/>
      <c r="G92" s="75"/>
      <c r="H92" s="75"/>
      <c r="I92" s="204"/>
      <c r="J92" s="216">
        <f>BK92</f>
        <v>0</v>
      </c>
      <c r="K92" s="75"/>
      <c r="L92" s="73"/>
      <c r="M92" s="106"/>
      <c r="N92" s="107"/>
      <c r="O92" s="107"/>
      <c r="P92" s="217">
        <f>P93</f>
        <v>0</v>
      </c>
      <c r="Q92" s="107"/>
      <c r="R92" s="217">
        <f>R93</f>
        <v>1.4869580000000002</v>
      </c>
      <c r="S92" s="107"/>
      <c r="T92" s="218">
        <f>T93</f>
        <v>1.5960000000000001</v>
      </c>
      <c r="AT92" s="25" t="s">
        <v>75</v>
      </c>
      <c r="AU92" s="25" t="s">
        <v>128</v>
      </c>
      <c r="BK92" s="219">
        <f>BK93</f>
        <v>0</v>
      </c>
    </row>
    <row r="93" s="11" customFormat="1" ht="37.44" customHeight="1">
      <c r="B93" s="220"/>
      <c r="C93" s="221"/>
      <c r="D93" s="222" t="s">
        <v>75</v>
      </c>
      <c r="E93" s="223" t="s">
        <v>1658</v>
      </c>
      <c r="F93" s="223" t="s">
        <v>1658</v>
      </c>
      <c r="G93" s="221"/>
      <c r="H93" s="221"/>
      <c r="I93" s="224"/>
      <c r="J93" s="225">
        <f>BK93</f>
        <v>0</v>
      </c>
      <c r="K93" s="221"/>
      <c r="L93" s="226"/>
      <c r="M93" s="227"/>
      <c r="N93" s="228"/>
      <c r="O93" s="228"/>
      <c r="P93" s="229">
        <f>P94+P150+P173</f>
        <v>0</v>
      </c>
      <c r="Q93" s="228"/>
      <c r="R93" s="229">
        <f>R94+R150+R173</f>
        <v>1.4869580000000002</v>
      </c>
      <c r="S93" s="228"/>
      <c r="T93" s="230">
        <f>T94+T150+T173</f>
        <v>1.5960000000000001</v>
      </c>
      <c r="AR93" s="231" t="s">
        <v>85</v>
      </c>
      <c r="AT93" s="232" t="s">
        <v>75</v>
      </c>
      <c r="AU93" s="232" t="s">
        <v>76</v>
      </c>
      <c r="AY93" s="231" t="s">
        <v>184</v>
      </c>
      <c r="BK93" s="233">
        <f>BK94+BK150+BK173</f>
        <v>0</v>
      </c>
    </row>
    <row r="94" s="11" customFormat="1" ht="19.92" customHeight="1">
      <c r="B94" s="220"/>
      <c r="C94" s="221"/>
      <c r="D94" s="222" t="s">
        <v>75</v>
      </c>
      <c r="E94" s="234" t="s">
        <v>5294</v>
      </c>
      <c r="F94" s="234" t="s">
        <v>5295</v>
      </c>
      <c r="G94" s="221"/>
      <c r="H94" s="221"/>
      <c r="I94" s="224"/>
      <c r="J94" s="235">
        <f>BK94</f>
        <v>0</v>
      </c>
      <c r="K94" s="221"/>
      <c r="L94" s="226"/>
      <c r="M94" s="227"/>
      <c r="N94" s="228"/>
      <c r="O94" s="228"/>
      <c r="P94" s="229">
        <f>P95+P118</f>
        <v>0</v>
      </c>
      <c r="Q94" s="228"/>
      <c r="R94" s="229">
        <f>R95+R118</f>
        <v>1.4518180000000001</v>
      </c>
      <c r="S94" s="228"/>
      <c r="T94" s="230">
        <f>T95+T118</f>
        <v>0.82400000000000007</v>
      </c>
      <c r="AR94" s="231" t="s">
        <v>85</v>
      </c>
      <c r="AT94" s="232" t="s">
        <v>75</v>
      </c>
      <c r="AU94" s="232" t="s">
        <v>83</v>
      </c>
      <c r="AY94" s="231" t="s">
        <v>184</v>
      </c>
      <c r="BK94" s="233">
        <f>BK95+BK118</f>
        <v>0</v>
      </c>
    </row>
    <row r="95" s="11" customFormat="1" ht="14.88" customHeight="1">
      <c r="B95" s="220"/>
      <c r="C95" s="221"/>
      <c r="D95" s="222" t="s">
        <v>75</v>
      </c>
      <c r="E95" s="234" t="s">
        <v>5296</v>
      </c>
      <c r="F95" s="234" t="s">
        <v>5297</v>
      </c>
      <c r="G95" s="221"/>
      <c r="H95" s="221"/>
      <c r="I95" s="224"/>
      <c r="J95" s="235">
        <f>BK95</f>
        <v>0</v>
      </c>
      <c r="K95" s="221"/>
      <c r="L95" s="226"/>
      <c r="M95" s="227"/>
      <c r="N95" s="228"/>
      <c r="O95" s="228"/>
      <c r="P95" s="229">
        <f>SUM(P96:P117)</f>
        <v>0</v>
      </c>
      <c r="Q95" s="228"/>
      <c r="R95" s="229">
        <f>SUM(R96:R117)</f>
        <v>0.036299999999999999</v>
      </c>
      <c r="S95" s="228"/>
      <c r="T95" s="230">
        <f>SUM(T96:T117)</f>
        <v>0</v>
      </c>
      <c r="AR95" s="231" t="s">
        <v>85</v>
      </c>
      <c r="AT95" s="232" t="s">
        <v>75</v>
      </c>
      <c r="AU95" s="232" t="s">
        <v>85</v>
      </c>
      <c r="AY95" s="231" t="s">
        <v>184</v>
      </c>
      <c r="BK95" s="233">
        <f>SUM(BK96:BK117)</f>
        <v>0</v>
      </c>
    </row>
    <row r="96" s="1" customFormat="1" ht="16.5" customHeight="1">
      <c r="B96" s="47"/>
      <c r="C96" s="283" t="s">
        <v>83</v>
      </c>
      <c r="D96" s="283" t="s">
        <v>303</v>
      </c>
      <c r="E96" s="284" t="s">
        <v>5298</v>
      </c>
      <c r="F96" s="285" t="s">
        <v>5299</v>
      </c>
      <c r="G96" s="286" t="s">
        <v>370</v>
      </c>
      <c r="H96" s="287">
        <v>20</v>
      </c>
      <c r="I96" s="288"/>
      <c r="J96" s="289">
        <f>ROUND(I96*H96,2)</f>
        <v>0</v>
      </c>
      <c r="K96" s="285" t="s">
        <v>21</v>
      </c>
      <c r="L96" s="290"/>
      <c r="M96" s="291" t="s">
        <v>21</v>
      </c>
      <c r="N96" s="292" t="s">
        <v>47</v>
      </c>
      <c r="O96" s="48"/>
      <c r="P96" s="245">
        <f>O96*H96</f>
        <v>0</v>
      </c>
      <c r="Q96" s="245">
        <v>0</v>
      </c>
      <c r="R96" s="245">
        <f>Q96*H96</f>
        <v>0</v>
      </c>
      <c r="S96" s="245">
        <v>0</v>
      </c>
      <c r="T96" s="246">
        <f>S96*H96</f>
        <v>0</v>
      </c>
      <c r="AR96" s="25" t="s">
        <v>386</v>
      </c>
      <c r="AT96" s="25" t="s">
        <v>303</v>
      </c>
      <c r="AU96" s="25" t="s">
        <v>201</v>
      </c>
      <c r="AY96" s="25" t="s">
        <v>184</v>
      </c>
      <c r="BE96" s="247">
        <f>IF(N96="základní",J96,0)</f>
        <v>0</v>
      </c>
      <c r="BF96" s="247">
        <f>IF(N96="snížená",J96,0)</f>
        <v>0</v>
      </c>
      <c r="BG96" s="247">
        <f>IF(N96="zákl. přenesená",J96,0)</f>
        <v>0</v>
      </c>
      <c r="BH96" s="247">
        <f>IF(N96="sníž. přenesená",J96,0)</f>
        <v>0</v>
      </c>
      <c r="BI96" s="247">
        <f>IF(N96="nulová",J96,0)</f>
        <v>0</v>
      </c>
      <c r="BJ96" s="25" t="s">
        <v>83</v>
      </c>
      <c r="BK96" s="247">
        <f>ROUND(I96*H96,2)</f>
        <v>0</v>
      </c>
      <c r="BL96" s="25" t="s">
        <v>284</v>
      </c>
      <c r="BM96" s="25" t="s">
        <v>5300</v>
      </c>
    </row>
    <row r="97" s="1" customFormat="1" ht="16.5" customHeight="1">
      <c r="B97" s="47"/>
      <c r="C97" s="283" t="s">
        <v>85</v>
      </c>
      <c r="D97" s="283" t="s">
        <v>303</v>
      </c>
      <c r="E97" s="284" t="s">
        <v>5301</v>
      </c>
      <c r="F97" s="285" t="s">
        <v>5302</v>
      </c>
      <c r="G97" s="286" t="s">
        <v>370</v>
      </c>
      <c r="H97" s="287">
        <v>2740</v>
      </c>
      <c r="I97" s="288"/>
      <c r="J97" s="289">
        <f>ROUND(I97*H97,2)</f>
        <v>0</v>
      </c>
      <c r="K97" s="285" t="s">
        <v>21</v>
      </c>
      <c r="L97" s="290"/>
      <c r="M97" s="291" t="s">
        <v>21</v>
      </c>
      <c r="N97" s="292" t="s">
        <v>47</v>
      </c>
      <c r="O97" s="48"/>
      <c r="P97" s="245">
        <f>O97*H97</f>
        <v>0</v>
      </c>
      <c r="Q97" s="245">
        <v>0</v>
      </c>
      <c r="R97" s="245">
        <f>Q97*H97</f>
        <v>0</v>
      </c>
      <c r="S97" s="245">
        <v>0</v>
      </c>
      <c r="T97" s="246">
        <f>S97*H97</f>
        <v>0</v>
      </c>
      <c r="AR97" s="25" t="s">
        <v>386</v>
      </c>
      <c r="AT97" s="25" t="s">
        <v>303</v>
      </c>
      <c r="AU97" s="25" t="s">
        <v>201</v>
      </c>
      <c r="AY97" s="25" t="s">
        <v>184</v>
      </c>
      <c r="BE97" s="247">
        <f>IF(N97="základní",J97,0)</f>
        <v>0</v>
      </c>
      <c r="BF97" s="247">
        <f>IF(N97="snížená",J97,0)</f>
        <v>0</v>
      </c>
      <c r="BG97" s="247">
        <f>IF(N97="zákl. přenesená",J97,0)</f>
        <v>0</v>
      </c>
      <c r="BH97" s="247">
        <f>IF(N97="sníž. přenesená",J97,0)</f>
        <v>0</v>
      </c>
      <c r="BI97" s="247">
        <f>IF(N97="nulová",J97,0)</f>
        <v>0</v>
      </c>
      <c r="BJ97" s="25" t="s">
        <v>83</v>
      </c>
      <c r="BK97" s="247">
        <f>ROUND(I97*H97,2)</f>
        <v>0</v>
      </c>
      <c r="BL97" s="25" t="s">
        <v>284</v>
      </c>
      <c r="BM97" s="25" t="s">
        <v>5303</v>
      </c>
    </row>
    <row r="98" s="1" customFormat="1" ht="16.5" customHeight="1">
      <c r="B98" s="47"/>
      <c r="C98" s="283" t="s">
        <v>201</v>
      </c>
      <c r="D98" s="283" t="s">
        <v>303</v>
      </c>
      <c r="E98" s="284" t="s">
        <v>4363</v>
      </c>
      <c r="F98" s="285" t="s">
        <v>5304</v>
      </c>
      <c r="G98" s="286" t="s">
        <v>370</v>
      </c>
      <c r="H98" s="287">
        <v>22</v>
      </c>
      <c r="I98" s="288"/>
      <c r="J98" s="289">
        <f>ROUND(I98*H98,2)</f>
        <v>0</v>
      </c>
      <c r="K98" s="285" t="s">
        <v>21</v>
      </c>
      <c r="L98" s="290"/>
      <c r="M98" s="291" t="s">
        <v>21</v>
      </c>
      <c r="N98" s="292" t="s">
        <v>47</v>
      </c>
      <c r="O98" s="48"/>
      <c r="P98" s="245">
        <f>O98*H98</f>
        <v>0</v>
      </c>
      <c r="Q98" s="245">
        <v>0.00012</v>
      </c>
      <c r="R98" s="245">
        <f>Q98*H98</f>
        <v>0.00264</v>
      </c>
      <c r="S98" s="245">
        <v>0</v>
      </c>
      <c r="T98" s="246">
        <f>S98*H98</f>
        <v>0</v>
      </c>
      <c r="AR98" s="25" t="s">
        <v>386</v>
      </c>
      <c r="AT98" s="25" t="s">
        <v>303</v>
      </c>
      <c r="AU98" s="25" t="s">
        <v>201</v>
      </c>
      <c r="AY98" s="25" t="s">
        <v>184</v>
      </c>
      <c r="BE98" s="247">
        <f>IF(N98="základní",J98,0)</f>
        <v>0</v>
      </c>
      <c r="BF98" s="247">
        <f>IF(N98="snížená",J98,0)</f>
        <v>0</v>
      </c>
      <c r="BG98" s="247">
        <f>IF(N98="zákl. přenesená",J98,0)</f>
        <v>0</v>
      </c>
      <c r="BH98" s="247">
        <f>IF(N98="sníž. přenesená",J98,0)</f>
        <v>0</v>
      </c>
      <c r="BI98" s="247">
        <f>IF(N98="nulová",J98,0)</f>
        <v>0</v>
      </c>
      <c r="BJ98" s="25" t="s">
        <v>83</v>
      </c>
      <c r="BK98" s="247">
        <f>ROUND(I98*H98,2)</f>
        <v>0</v>
      </c>
      <c r="BL98" s="25" t="s">
        <v>284</v>
      </c>
      <c r="BM98" s="25" t="s">
        <v>5305</v>
      </c>
    </row>
    <row r="99" s="1" customFormat="1" ht="16.5" customHeight="1">
      <c r="B99" s="47"/>
      <c r="C99" s="283" t="s">
        <v>191</v>
      </c>
      <c r="D99" s="283" t="s">
        <v>303</v>
      </c>
      <c r="E99" s="284" t="s">
        <v>5306</v>
      </c>
      <c r="F99" s="285" t="s">
        <v>5307</v>
      </c>
      <c r="G99" s="286" t="s">
        <v>370</v>
      </c>
      <c r="H99" s="287">
        <v>4</v>
      </c>
      <c r="I99" s="288"/>
      <c r="J99" s="289">
        <f>ROUND(I99*H99,2)</f>
        <v>0</v>
      </c>
      <c r="K99" s="285" t="s">
        <v>190</v>
      </c>
      <c r="L99" s="290"/>
      <c r="M99" s="291" t="s">
        <v>21</v>
      </c>
      <c r="N99" s="292" t="s">
        <v>47</v>
      </c>
      <c r="O99" s="48"/>
      <c r="P99" s="245">
        <f>O99*H99</f>
        <v>0</v>
      </c>
      <c r="Q99" s="245">
        <v>9.0000000000000006E-05</v>
      </c>
      <c r="R99" s="245">
        <f>Q99*H99</f>
        <v>0.00036000000000000002</v>
      </c>
      <c r="S99" s="245">
        <v>0</v>
      </c>
      <c r="T99" s="246">
        <f>S99*H99</f>
        <v>0</v>
      </c>
      <c r="AR99" s="25" t="s">
        <v>386</v>
      </c>
      <c r="AT99" s="25" t="s">
        <v>303</v>
      </c>
      <c r="AU99" s="25" t="s">
        <v>201</v>
      </c>
      <c r="AY99" s="25" t="s">
        <v>184</v>
      </c>
      <c r="BE99" s="247">
        <f>IF(N99="základní",J99,0)</f>
        <v>0</v>
      </c>
      <c r="BF99" s="247">
        <f>IF(N99="snížená",J99,0)</f>
        <v>0</v>
      </c>
      <c r="BG99" s="247">
        <f>IF(N99="zákl. přenesená",J99,0)</f>
        <v>0</v>
      </c>
      <c r="BH99" s="247">
        <f>IF(N99="sníž. přenesená",J99,0)</f>
        <v>0</v>
      </c>
      <c r="BI99" s="247">
        <f>IF(N99="nulová",J99,0)</f>
        <v>0</v>
      </c>
      <c r="BJ99" s="25" t="s">
        <v>83</v>
      </c>
      <c r="BK99" s="247">
        <f>ROUND(I99*H99,2)</f>
        <v>0</v>
      </c>
      <c r="BL99" s="25" t="s">
        <v>284</v>
      </c>
      <c r="BM99" s="25" t="s">
        <v>5308</v>
      </c>
    </row>
    <row r="100" s="1" customFormat="1" ht="76.5" customHeight="1">
      <c r="B100" s="47"/>
      <c r="C100" s="283" t="s">
        <v>234</v>
      </c>
      <c r="D100" s="283" t="s">
        <v>303</v>
      </c>
      <c r="E100" s="284" t="s">
        <v>5309</v>
      </c>
      <c r="F100" s="285" t="s">
        <v>5310</v>
      </c>
      <c r="G100" s="286" t="s">
        <v>3870</v>
      </c>
      <c r="H100" s="287">
        <v>1</v>
      </c>
      <c r="I100" s="288"/>
      <c r="J100" s="289">
        <f>ROUND(I100*H100,2)</f>
        <v>0</v>
      </c>
      <c r="K100" s="285" t="s">
        <v>21</v>
      </c>
      <c r="L100" s="290"/>
      <c r="M100" s="291" t="s">
        <v>21</v>
      </c>
      <c r="N100" s="292" t="s">
        <v>47</v>
      </c>
      <c r="O100" s="48"/>
      <c r="P100" s="245">
        <f>O100*H100</f>
        <v>0</v>
      </c>
      <c r="Q100" s="245">
        <v>0</v>
      </c>
      <c r="R100" s="245">
        <f>Q100*H100</f>
        <v>0</v>
      </c>
      <c r="S100" s="245">
        <v>0</v>
      </c>
      <c r="T100" s="246">
        <f>S100*H100</f>
        <v>0</v>
      </c>
      <c r="AR100" s="25" t="s">
        <v>386</v>
      </c>
      <c r="AT100" s="25" t="s">
        <v>303</v>
      </c>
      <c r="AU100" s="25" t="s">
        <v>201</v>
      </c>
      <c r="AY100" s="25" t="s">
        <v>184</v>
      </c>
      <c r="BE100" s="247">
        <f>IF(N100="základní",J100,0)</f>
        <v>0</v>
      </c>
      <c r="BF100" s="247">
        <f>IF(N100="snížená",J100,0)</f>
        <v>0</v>
      </c>
      <c r="BG100" s="247">
        <f>IF(N100="zákl. přenesená",J100,0)</f>
        <v>0</v>
      </c>
      <c r="BH100" s="247">
        <f>IF(N100="sníž. přenesená",J100,0)</f>
        <v>0</v>
      </c>
      <c r="BI100" s="247">
        <f>IF(N100="nulová",J100,0)</f>
        <v>0</v>
      </c>
      <c r="BJ100" s="25" t="s">
        <v>83</v>
      </c>
      <c r="BK100" s="247">
        <f>ROUND(I100*H100,2)</f>
        <v>0</v>
      </c>
      <c r="BL100" s="25" t="s">
        <v>284</v>
      </c>
      <c r="BM100" s="25" t="s">
        <v>5311</v>
      </c>
    </row>
    <row r="101" s="1" customFormat="1" ht="76.5" customHeight="1">
      <c r="B101" s="47"/>
      <c r="C101" s="283" t="s">
        <v>238</v>
      </c>
      <c r="D101" s="283" t="s">
        <v>303</v>
      </c>
      <c r="E101" s="284" t="s">
        <v>5312</v>
      </c>
      <c r="F101" s="285" t="s">
        <v>5313</v>
      </c>
      <c r="G101" s="286" t="s">
        <v>3870</v>
      </c>
      <c r="H101" s="287">
        <v>1</v>
      </c>
      <c r="I101" s="288"/>
      <c r="J101" s="289">
        <f>ROUND(I101*H101,2)</f>
        <v>0</v>
      </c>
      <c r="K101" s="285" t="s">
        <v>21</v>
      </c>
      <c r="L101" s="290"/>
      <c r="M101" s="291" t="s">
        <v>21</v>
      </c>
      <c r="N101" s="292" t="s">
        <v>47</v>
      </c>
      <c r="O101" s="48"/>
      <c r="P101" s="245">
        <f>O101*H101</f>
        <v>0</v>
      </c>
      <c r="Q101" s="245">
        <v>0</v>
      </c>
      <c r="R101" s="245">
        <f>Q101*H101</f>
        <v>0</v>
      </c>
      <c r="S101" s="245">
        <v>0</v>
      </c>
      <c r="T101" s="246">
        <f>S101*H101</f>
        <v>0</v>
      </c>
      <c r="AR101" s="25" t="s">
        <v>386</v>
      </c>
      <c r="AT101" s="25" t="s">
        <v>303</v>
      </c>
      <c r="AU101" s="25" t="s">
        <v>201</v>
      </c>
      <c r="AY101" s="25" t="s">
        <v>184</v>
      </c>
      <c r="BE101" s="247">
        <f>IF(N101="základní",J101,0)</f>
        <v>0</v>
      </c>
      <c r="BF101" s="247">
        <f>IF(N101="snížená",J101,0)</f>
        <v>0</v>
      </c>
      <c r="BG101" s="247">
        <f>IF(N101="zákl. přenesená",J101,0)</f>
        <v>0</v>
      </c>
      <c r="BH101" s="247">
        <f>IF(N101="sníž. přenesená",J101,0)</f>
        <v>0</v>
      </c>
      <c r="BI101" s="247">
        <f>IF(N101="nulová",J101,0)</f>
        <v>0</v>
      </c>
      <c r="BJ101" s="25" t="s">
        <v>83</v>
      </c>
      <c r="BK101" s="247">
        <f>ROUND(I101*H101,2)</f>
        <v>0</v>
      </c>
      <c r="BL101" s="25" t="s">
        <v>284</v>
      </c>
      <c r="BM101" s="25" t="s">
        <v>5314</v>
      </c>
    </row>
    <row r="102" s="1" customFormat="1" ht="16.5" customHeight="1">
      <c r="B102" s="47"/>
      <c r="C102" s="283" t="s">
        <v>242</v>
      </c>
      <c r="D102" s="283" t="s">
        <v>303</v>
      </c>
      <c r="E102" s="284" t="s">
        <v>5315</v>
      </c>
      <c r="F102" s="285" t="s">
        <v>5316</v>
      </c>
      <c r="G102" s="286" t="s">
        <v>3870</v>
      </c>
      <c r="H102" s="287">
        <v>1</v>
      </c>
      <c r="I102" s="288"/>
      <c r="J102" s="289">
        <f>ROUND(I102*H102,2)</f>
        <v>0</v>
      </c>
      <c r="K102" s="285" t="s">
        <v>21</v>
      </c>
      <c r="L102" s="290"/>
      <c r="M102" s="291" t="s">
        <v>21</v>
      </c>
      <c r="N102" s="292" t="s">
        <v>47</v>
      </c>
      <c r="O102" s="48"/>
      <c r="P102" s="245">
        <f>O102*H102</f>
        <v>0</v>
      </c>
      <c r="Q102" s="245">
        <v>0</v>
      </c>
      <c r="R102" s="245">
        <f>Q102*H102</f>
        <v>0</v>
      </c>
      <c r="S102" s="245">
        <v>0</v>
      </c>
      <c r="T102" s="246">
        <f>S102*H102</f>
        <v>0</v>
      </c>
      <c r="AR102" s="25" t="s">
        <v>386</v>
      </c>
      <c r="AT102" s="25" t="s">
        <v>303</v>
      </c>
      <c r="AU102" s="25" t="s">
        <v>201</v>
      </c>
      <c r="AY102" s="25" t="s">
        <v>184</v>
      </c>
      <c r="BE102" s="247">
        <f>IF(N102="základní",J102,0)</f>
        <v>0</v>
      </c>
      <c r="BF102" s="247">
        <f>IF(N102="snížená",J102,0)</f>
        <v>0</v>
      </c>
      <c r="BG102" s="247">
        <f>IF(N102="zákl. přenesená",J102,0)</f>
        <v>0</v>
      </c>
      <c r="BH102" s="247">
        <f>IF(N102="sníž. přenesená",J102,0)</f>
        <v>0</v>
      </c>
      <c r="BI102" s="247">
        <f>IF(N102="nulová",J102,0)</f>
        <v>0</v>
      </c>
      <c r="BJ102" s="25" t="s">
        <v>83</v>
      </c>
      <c r="BK102" s="247">
        <f>ROUND(I102*H102,2)</f>
        <v>0</v>
      </c>
      <c r="BL102" s="25" t="s">
        <v>284</v>
      </c>
      <c r="BM102" s="25" t="s">
        <v>5317</v>
      </c>
    </row>
    <row r="103" s="1" customFormat="1" ht="16.5" customHeight="1">
      <c r="B103" s="47"/>
      <c r="C103" s="283" t="s">
        <v>247</v>
      </c>
      <c r="D103" s="283" t="s">
        <v>303</v>
      </c>
      <c r="E103" s="284" t="s">
        <v>5318</v>
      </c>
      <c r="F103" s="285" t="s">
        <v>5319</v>
      </c>
      <c r="G103" s="286" t="s">
        <v>3870</v>
      </c>
      <c r="H103" s="287">
        <v>12</v>
      </c>
      <c r="I103" s="288"/>
      <c r="J103" s="289">
        <f>ROUND(I103*H103,2)</f>
        <v>0</v>
      </c>
      <c r="K103" s="285" t="s">
        <v>21</v>
      </c>
      <c r="L103" s="290"/>
      <c r="M103" s="291" t="s">
        <v>21</v>
      </c>
      <c r="N103" s="292" t="s">
        <v>47</v>
      </c>
      <c r="O103" s="48"/>
      <c r="P103" s="245">
        <f>O103*H103</f>
        <v>0</v>
      </c>
      <c r="Q103" s="245">
        <v>0</v>
      </c>
      <c r="R103" s="245">
        <f>Q103*H103</f>
        <v>0</v>
      </c>
      <c r="S103" s="245">
        <v>0</v>
      </c>
      <c r="T103" s="246">
        <f>S103*H103</f>
        <v>0</v>
      </c>
      <c r="AR103" s="25" t="s">
        <v>386</v>
      </c>
      <c r="AT103" s="25" t="s">
        <v>303</v>
      </c>
      <c r="AU103" s="25" t="s">
        <v>201</v>
      </c>
      <c r="AY103" s="25" t="s">
        <v>184</v>
      </c>
      <c r="BE103" s="247">
        <f>IF(N103="základní",J103,0)</f>
        <v>0</v>
      </c>
      <c r="BF103" s="247">
        <f>IF(N103="snížená",J103,0)</f>
        <v>0</v>
      </c>
      <c r="BG103" s="247">
        <f>IF(N103="zákl. přenesená",J103,0)</f>
        <v>0</v>
      </c>
      <c r="BH103" s="247">
        <f>IF(N103="sníž. přenesená",J103,0)</f>
        <v>0</v>
      </c>
      <c r="BI103" s="247">
        <f>IF(N103="nulová",J103,0)</f>
        <v>0</v>
      </c>
      <c r="BJ103" s="25" t="s">
        <v>83</v>
      </c>
      <c r="BK103" s="247">
        <f>ROUND(I103*H103,2)</f>
        <v>0</v>
      </c>
      <c r="BL103" s="25" t="s">
        <v>284</v>
      </c>
      <c r="BM103" s="25" t="s">
        <v>5320</v>
      </c>
    </row>
    <row r="104" s="1" customFormat="1" ht="16.5" customHeight="1">
      <c r="B104" s="47"/>
      <c r="C104" s="283" t="s">
        <v>251</v>
      </c>
      <c r="D104" s="283" t="s">
        <v>303</v>
      </c>
      <c r="E104" s="284" t="s">
        <v>5321</v>
      </c>
      <c r="F104" s="285" t="s">
        <v>5322</v>
      </c>
      <c r="G104" s="286" t="s">
        <v>3870</v>
      </c>
      <c r="H104" s="287">
        <v>1</v>
      </c>
      <c r="I104" s="288"/>
      <c r="J104" s="289">
        <f>ROUND(I104*H104,2)</f>
        <v>0</v>
      </c>
      <c r="K104" s="285" t="s">
        <v>21</v>
      </c>
      <c r="L104" s="290"/>
      <c r="M104" s="291" t="s">
        <v>21</v>
      </c>
      <c r="N104" s="292" t="s">
        <v>47</v>
      </c>
      <c r="O104" s="48"/>
      <c r="P104" s="245">
        <f>O104*H104</f>
        <v>0</v>
      </c>
      <c r="Q104" s="245">
        <v>0</v>
      </c>
      <c r="R104" s="245">
        <f>Q104*H104</f>
        <v>0</v>
      </c>
      <c r="S104" s="245">
        <v>0</v>
      </c>
      <c r="T104" s="246">
        <f>S104*H104</f>
        <v>0</v>
      </c>
      <c r="AR104" s="25" t="s">
        <v>386</v>
      </c>
      <c r="AT104" s="25" t="s">
        <v>303</v>
      </c>
      <c r="AU104" s="25" t="s">
        <v>201</v>
      </c>
      <c r="AY104" s="25" t="s">
        <v>184</v>
      </c>
      <c r="BE104" s="247">
        <f>IF(N104="základní",J104,0)</f>
        <v>0</v>
      </c>
      <c r="BF104" s="247">
        <f>IF(N104="snížená",J104,0)</f>
        <v>0</v>
      </c>
      <c r="BG104" s="247">
        <f>IF(N104="zákl. přenesená",J104,0)</f>
        <v>0</v>
      </c>
      <c r="BH104" s="247">
        <f>IF(N104="sníž. přenesená",J104,0)</f>
        <v>0</v>
      </c>
      <c r="BI104" s="247">
        <f>IF(N104="nulová",J104,0)</f>
        <v>0</v>
      </c>
      <c r="BJ104" s="25" t="s">
        <v>83</v>
      </c>
      <c r="BK104" s="247">
        <f>ROUND(I104*H104,2)</f>
        <v>0</v>
      </c>
      <c r="BL104" s="25" t="s">
        <v>284</v>
      </c>
      <c r="BM104" s="25" t="s">
        <v>5323</v>
      </c>
    </row>
    <row r="105" s="1" customFormat="1" ht="16.5" customHeight="1">
      <c r="B105" s="47"/>
      <c r="C105" s="283" t="s">
        <v>256</v>
      </c>
      <c r="D105" s="283" t="s">
        <v>303</v>
      </c>
      <c r="E105" s="284" t="s">
        <v>5324</v>
      </c>
      <c r="F105" s="285" t="s">
        <v>5325</v>
      </c>
      <c r="G105" s="286" t="s">
        <v>3870</v>
      </c>
      <c r="H105" s="287">
        <v>1</v>
      </c>
      <c r="I105" s="288"/>
      <c r="J105" s="289">
        <f>ROUND(I105*H105,2)</f>
        <v>0</v>
      </c>
      <c r="K105" s="285" t="s">
        <v>21</v>
      </c>
      <c r="L105" s="290"/>
      <c r="M105" s="291" t="s">
        <v>21</v>
      </c>
      <c r="N105" s="292" t="s">
        <v>47</v>
      </c>
      <c r="O105" s="48"/>
      <c r="P105" s="245">
        <f>O105*H105</f>
        <v>0</v>
      </c>
      <c r="Q105" s="245">
        <v>0</v>
      </c>
      <c r="R105" s="245">
        <f>Q105*H105</f>
        <v>0</v>
      </c>
      <c r="S105" s="245">
        <v>0</v>
      </c>
      <c r="T105" s="246">
        <f>S105*H105</f>
        <v>0</v>
      </c>
      <c r="AR105" s="25" t="s">
        <v>386</v>
      </c>
      <c r="AT105" s="25" t="s">
        <v>303</v>
      </c>
      <c r="AU105" s="25" t="s">
        <v>201</v>
      </c>
      <c r="AY105" s="25" t="s">
        <v>184</v>
      </c>
      <c r="BE105" s="247">
        <f>IF(N105="základní",J105,0)</f>
        <v>0</v>
      </c>
      <c r="BF105" s="247">
        <f>IF(N105="snížená",J105,0)</f>
        <v>0</v>
      </c>
      <c r="BG105" s="247">
        <f>IF(N105="zákl. přenesená",J105,0)</f>
        <v>0</v>
      </c>
      <c r="BH105" s="247">
        <f>IF(N105="sníž. přenesená",J105,0)</f>
        <v>0</v>
      </c>
      <c r="BI105" s="247">
        <f>IF(N105="nulová",J105,0)</f>
        <v>0</v>
      </c>
      <c r="BJ105" s="25" t="s">
        <v>83</v>
      </c>
      <c r="BK105" s="247">
        <f>ROUND(I105*H105,2)</f>
        <v>0</v>
      </c>
      <c r="BL105" s="25" t="s">
        <v>284</v>
      </c>
      <c r="BM105" s="25" t="s">
        <v>5326</v>
      </c>
    </row>
    <row r="106" s="1" customFormat="1" ht="16.5" customHeight="1">
      <c r="B106" s="47"/>
      <c r="C106" s="283" t="s">
        <v>260</v>
      </c>
      <c r="D106" s="283" t="s">
        <v>303</v>
      </c>
      <c r="E106" s="284" t="s">
        <v>5327</v>
      </c>
      <c r="F106" s="285" t="s">
        <v>5328</v>
      </c>
      <c r="G106" s="286" t="s">
        <v>3870</v>
      </c>
      <c r="H106" s="287">
        <v>6</v>
      </c>
      <c r="I106" s="288"/>
      <c r="J106" s="289">
        <f>ROUND(I106*H106,2)</f>
        <v>0</v>
      </c>
      <c r="K106" s="285" t="s">
        <v>21</v>
      </c>
      <c r="L106" s="290"/>
      <c r="M106" s="291" t="s">
        <v>21</v>
      </c>
      <c r="N106" s="292" t="s">
        <v>47</v>
      </c>
      <c r="O106" s="48"/>
      <c r="P106" s="245">
        <f>O106*H106</f>
        <v>0</v>
      </c>
      <c r="Q106" s="245">
        <v>0</v>
      </c>
      <c r="R106" s="245">
        <f>Q106*H106</f>
        <v>0</v>
      </c>
      <c r="S106" s="245">
        <v>0</v>
      </c>
      <c r="T106" s="246">
        <f>S106*H106</f>
        <v>0</v>
      </c>
      <c r="AR106" s="25" t="s">
        <v>386</v>
      </c>
      <c r="AT106" s="25" t="s">
        <v>303</v>
      </c>
      <c r="AU106" s="25" t="s">
        <v>201</v>
      </c>
      <c r="AY106" s="25" t="s">
        <v>184</v>
      </c>
      <c r="BE106" s="247">
        <f>IF(N106="základní",J106,0)</f>
        <v>0</v>
      </c>
      <c r="BF106" s="247">
        <f>IF(N106="snížená",J106,0)</f>
        <v>0</v>
      </c>
      <c r="BG106" s="247">
        <f>IF(N106="zákl. přenesená",J106,0)</f>
        <v>0</v>
      </c>
      <c r="BH106" s="247">
        <f>IF(N106="sníž. přenesená",J106,0)</f>
        <v>0</v>
      </c>
      <c r="BI106" s="247">
        <f>IF(N106="nulová",J106,0)</f>
        <v>0</v>
      </c>
      <c r="BJ106" s="25" t="s">
        <v>83</v>
      </c>
      <c r="BK106" s="247">
        <f>ROUND(I106*H106,2)</f>
        <v>0</v>
      </c>
      <c r="BL106" s="25" t="s">
        <v>284</v>
      </c>
      <c r="BM106" s="25" t="s">
        <v>5329</v>
      </c>
    </row>
    <row r="107" s="1" customFormat="1" ht="16.5" customHeight="1">
      <c r="B107" s="47"/>
      <c r="C107" s="283" t="s">
        <v>264</v>
      </c>
      <c r="D107" s="283" t="s">
        <v>303</v>
      </c>
      <c r="E107" s="284" t="s">
        <v>5330</v>
      </c>
      <c r="F107" s="285" t="s">
        <v>5331</v>
      </c>
      <c r="G107" s="286" t="s">
        <v>3870</v>
      </c>
      <c r="H107" s="287">
        <v>17</v>
      </c>
      <c r="I107" s="288"/>
      <c r="J107" s="289">
        <f>ROUND(I107*H107,2)</f>
        <v>0</v>
      </c>
      <c r="K107" s="285" t="s">
        <v>21</v>
      </c>
      <c r="L107" s="290"/>
      <c r="M107" s="291" t="s">
        <v>21</v>
      </c>
      <c r="N107" s="292" t="s">
        <v>47</v>
      </c>
      <c r="O107" s="48"/>
      <c r="P107" s="245">
        <f>O107*H107</f>
        <v>0</v>
      </c>
      <c r="Q107" s="245">
        <v>0</v>
      </c>
      <c r="R107" s="245">
        <f>Q107*H107</f>
        <v>0</v>
      </c>
      <c r="S107" s="245">
        <v>0</v>
      </c>
      <c r="T107" s="246">
        <f>S107*H107</f>
        <v>0</v>
      </c>
      <c r="AR107" s="25" t="s">
        <v>386</v>
      </c>
      <c r="AT107" s="25" t="s">
        <v>303</v>
      </c>
      <c r="AU107" s="25" t="s">
        <v>201</v>
      </c>
      <c r="AY107" s="25" t="s">
        <v>184</v>
      </c>
      <c r="BE107" s="247">
        <f>IF(N107="základní",J107,0)</f>
        <v>0</v>
      </c>
      <c r="BF107" s="247">
        <f>IF(N107="snížená",J107,0)</f>
        <v>0</v>
      </c>
      <c r="BG107" s="247">
        <f>IF(N107="zákl. přenesená",J107,0)</f>
        <v>0</v>
      </c>
      <c r="BH107" s="247">
        <f>IF(N107="sníž. přenesená",J107,0)</f>
        <v>0</v>
      </c>
      <c r="BI107" s="247">
        <f>IF(N107="nulová",J107,0)</f>
        <v>0</v>
      </c>
      <c r="BJ107" s="25" t="s">
        <v>83</v>
      </c>
      <c r="BK107" s="247">
        <f>ROUND(I107*H107,2)</f>
        <v>0</v>
      </c>
      <c r="BL107" s="25" t="s">
        <v>284</v>
      </c>
      <c r="BM107" s="25" t="s">
        <v>5332</v>
      </c>
    </row>
    <row r="108" s="1" customFormat="1" ht="16.5" customHeight="1">
      <c r="B108" s="47"/>
      <c r="C108" s="283" t="s">
        <v>268</v>
      </c>
      <c r="D108" s="283" t="s">
        <v>303</v>
      </c>
      <c r="E108" s="284" t="s">
        <v>5333</v>
      </c>
      <c r="F108" s="285" t="s">
        <v>5334</v>
      </c>
      <c r="G108" s="286" t="s">
        <v>3870</v>
      </c>
      <c r="H108" s="287">
        <v>17</v>
      </c>
      <c r="I108" s="288"/>
      <c r="J108" s="289">
        <f>ROUND(I108*H108,2)</f>
        <v>0</v>
      </c>
      <c r="K108" s="285" t="s">
        <v>21</v>
      </c>
      <c r="L108" s="290"/>
      <c r="M108" s="291" t="s">
        <v>21</v>
      </c>
      <c r="N108" s="292" t="s">
        <v>47</v>
      </c>
      <c r="O108" s="48"/>
      <c r="P108" s="245">
        <f>O108*H108</f>
        <v>0</v>
      </c>
      <c r="Q108" s="245">
        <v>0</v>
      </c>
      <c r="R108" s="245">
        <f>Q108*H108</f>
        <v>0</v>
      </c>
      <c r="S108" s="245">
        <v>0</v>
      </c>
      <c r="T108" s="246">
        <f>S108*H108</f>
        <v>0</v>
      </c>
      <c r="AR108" s="25" t="s">
        <v>386</v>
      </c>
      <c r="AT108" s="25" t="s">
        <v>303</v>
      </c>
      <c r="AU108" s="25" t="s">
        <v>201</v>
      </c>
      <c r="AY108" s="25" t="s">
        <v>184</v>
      </c>
      <c r="BE108" s="247">
        <f>IF(N108="základní",J108,0)</f>
        <v>0</v>
      </c>
      <c r="BF108" s="247">
        <f>IF(N108="snížená",J108,0)</f>
        <v>0</v>
      </c>
      <c r="BG108" s="247">
        <f>IF(N108="zákl. přenesená",J108,0)</f>
        <v>0</v>
      </c>
      <c r="BH108" s="247">
        <f>IF(N108="sníž. přenesená",J108,0)</f>
        <v>0</v>
      </c>
      <c r="BI108" s="247">
        <f>IF(N108="nulová",J108,0)</f>
        <v>0</v>
      </c>
      <c r="BJ108" s="25" t="s">
        <v>83</v>
      </c>
      <c r="BK108" s="247">
        <f>ROUND(I108*H108,2)</f>
        <v>0</v>
      </c>
      <c r="BL108" s="25" t="s">
        <v>284</v>
      </c>
      <c r="BM108" s="25" t="s">
        <v>5335</v>
      </c>
    </row>
    <row r="109" s="1" customFormat="1" ht="16.5" customHeight="1">
      <c r="B109" s="47"/>
      <c r="C109" s="283" t="s">
        <v>274</v>
      </c>
      <c r="D109" s="283" t="s">
        <v>303</v>
      </c>
      <c r="E109" s="284" t="s">
        <v>5336</v>
      </c>
      <c r="F109" s="285" t="s">
        <v>5337</v>
      </c>
      <c r="G109" s="286" t="s">
        <v>189</v>
      </c>
      <c r="H109" s="287">
        <v>18</v>
      </c>
      <c r="I109" s="288"/>
      <c r="J109" s="289">
        <f>ROUND(I109*H109,2)</f>
        <v>0</v>
      </c>
      <c r="K109" s="285" t="s">
        <v>190</v>
      </c>
      <c r="L109" s="290"/>
      <c r="M109" s="291" t="s">
        <v>21</v>
      </c>
      <c r="N109" s="292" t="s">
        <v>47</v>
      </c>
      <c r="O109" s="48"/>
      <c r="P109" s="245">
        <f>O109*H109</f>
        <v>0</v>
      </c>
      <c r="Q109" s="245">
        <v>3.0000000000000001E-05</v>
      </c>
      <c r="R109" s="245">
        <f>Q109*H109</f>
        <v>0.00054000000000000001</v>
      </c>
      <c r="S109" s="245">
        <v>0</v>
      </c>
      <c r="T109" s="246">
        <f>S109*H109</f>
        <v>0</v>
      </c>
      <c r="AR109" s="25" t="s">
        <v>386</v>
      </c>
      <c r="AT109" s="25" t="s">
        <v>303</v>
      </c>
      <c r="AU109" s="25" t="s">
        <v>201</v>
      </c>
      <c r="AY109" s="25" t="s">
        <v>184</v>
      </c>
      <c r="BE109" s="247">
        <f>IF(N109="základní",J109,0)</f>
        <v>0</v>
      </c>
      <c r="BF109" s="247">
        <f>IF(N109="snížená",J109,0)</f>
        <v>0</v>
      </c>
      <c r="BG109" s="247">
        <f>IF(N109="zákl. přenesená",J109,0)</f>
        <v>0</v>
      </c>
      <c r="BH109" s="247">
        <f>IF(N109="sníž. přenesená",J109,0)</f>
        <v>0</v>
      </c>
      <c r="BI109" s="247">
        <f>IF(N109="nulová",J109,0)</f>
        <v>0</v>
      </c>
      <c r="BJ109" s="25" t="s">
        <v>83</v>
      </c>
      <c r="BK109" s="247">
        <f>ROUND(I109*H109,2)</f>
        <v>0</v>
      </c>
      <c r="BL109" s="25" t="s">
        <v>284</v>
      </c>
      <c r="BM109" s="25" t="s">
        <v>5338</v>
      </c>
    </row>
    <row r="110" s="1" customFormat="1" ht="16.5" customHeight="1">
      <c r="B110" s="47"/>
      <c r="C110" s="283" t="s">
        <v>10</v>
      </c>
      <c r="D110" s="283" t="s">
        <v>303</v>
      </c>
      <c r="E110" s="284" t="s">
        <v>5339</v>
      </c>
      <c r="F110" s="285" t="s">
        <v>5340</v>
      </c>
      <c r="G110" s="286" t="s">
        <v>189</v>
      </c>
      <c r="H110" s="287">
        <v>14</v>
      </c>
      <c r="I110" s="288"/>
      <c r="J110" s="289">
        <f>ROUND(I110*H110,2)</f>
        <v>0</v>
      </c>
      <c r="K110" s="285" t="s">
        <v>190</v>
      </c>
      <c r="L110" s="290"/>
      <c r="M110" s="291" t="s">
        <v>21</v>
      </c>
      <c r="N110" s="292" t="s">
        <v>47</v>
      </c>
      <c r="O110" s="48"/>
      <c r="P110" s="245">
        <f>O110*H110</f>
        <v>0</v>
      </c>
      <c r="Q110" s="245">
        <v>5.0000000000000002E-05</v>
      </c>
      <c r="R110" s="245">
        <f>Q110*H110</f>
        <v>0.00069999999999999999</v>
      </c>
      <c r="S110" s="245">
        <v>0</v>
      </c>
      <c r="T110" s="246">
        <f>S110*H110</f>
        <v>0</v>
      </c>
      <c r="AR110" s="25" t="s">
        <v>386</v>
      </c>
      <c r="AT110" s="25" t="s">
        <v>303</v>
      </c>
      <c r="AU110" s="25" t="s">
        <v>201</v>
      </c>
      <c r="AY110" s="25" t="s">
        <v>184</v>
      </c>
      <c r="BE110" s="247">
        <f>IF(N110="základní",J110,0)</f>
        <v>0</v>
      </c>
      <c r="BF110" s="247">
        <f>IF(N110="snížená",J110,0)</f>
        <v>0</v>
      </c>
      <c r="BG110" s="247">
        <f>IF(N110="zákl. přenesená",J110,0)</f>
        <v>0</v>
      </c>
      <c r="BH110" s="247">
        <f>IF(N110="sníž. přenesená",J110,0)</f>
        <v>0</v>
      </c>
      <c r="BI110" s="247">
        <f>IF(N110="nulová",J110,0)</f>
        <v>0</v>
      </c>
      <c r="BJ110" s="25" t="s">
        <v>83</v>
      </c>
      <c r="BK110" s="247">
        <f>ROUND(I110*H110,2)</f>
        <v>0</v>
      </c>
      <c r="BL110" s="25" t="s">
        <v>284</v>
      </c>
      <c r="BM110" s="25" t="s">
        <v>5341</v>
      </c>
    </row>
    <row r="111" s="1" customFormat="1" ht="16.5" customHeight="1">
      <c r="B111" s="47"/>
      <c r="C111" s="283" t="s">
        <v>284</v>
      </c>
      <c r="D111" s="283" t="s">
        <v>303</v>
      </c>
      <c r="E111" s="284" t="s">
        <v>5342</v>
      </c>
      <c r="F111" s="285" t="s">
        <v>5343</v>
      </c>
      <c r="G111" s="286" t="s">
        <v>189</v>
      </c>
      <c r="H111" s="287">
        <v>16</v>
      </c>
      <c r="I111" s="288"/>
      <c r="J111" s="289">
        <f>ROUND(I111*H111,2)</f>
        <v>0</v>
      </c>
      <c r="K111" s="285" t="s">
        <v>190</v>
      </c>
      <c r="L111" s="290"/>
      <c r="M111" s="291" t="s">
        <v>21</v>
      </c>
      <c r="N111" s="292" t="s">
        <v>47</v>
      </c>
      <c r="O111" s="48"/>
      <c r="P111" s="245">
        <f>O111*H111</f>
        <v>0</v>
      </c>
      <c r="Q111" s="245">
        <v>4.0000000000000003E-05</v>
      </c>
      <c r="R111" s="245">
        <f>Q111*H111</f>
        <v>0.00064000000000000005</v>
      </c>
      <c r="S111" s="245">
        <v>0</v>
      </c>
      <c r="T111" s="246">
        <f>S111*H111</f>
        <v>0</v>
      </c>
      <c r="AR111" s="25" t="s">
        <v>386</v>
      </c>
      <c r="AT111" s="25" t="s">
        <v>303</v>
      </c>
      <c r="AU111" s="25" t="s">
        <v>201</v>
      </c>
      <c r="AY111" s="25" t="s">
        <v>184</v>
      </c>
      <c r="BE111" s="247">
        <f>IF(N111="základní",J111,0)</f>
        <v>0</v>
      </c>
      <c r="BF111" s="247">
        <f>IF(N111="snížená",J111,0)</f>
        <v>0</v>
      </c>
      <c r="BG111" s="247">
        <f>IF(N111="zákl. přenesená",J111,0)</f>
        <v>0</v>
      </c>
      <c r="BH111" s="247">
        <f>IF(N111="sníž. přenesená",J111,0)</f>
        <v>0</v>
      </c>
      <c r="BI111" s="247">
        <f>IF(N111="nulová",J111,0)</f>
        <v>0</v>
      </c>
      <c r="BJ111" s="25" t="s">
        <v>83</v>
      </c>
      <c r="BK111" s="247">
        <f>ROUND(I111*H111,2)</f>
        <v>0</v>
      </c>
      <c r="BL111" s="25" t="s">
        <v>284</v>
      </c>
      <c r="BM111" s="25" t="s">
        <v>5344</v>
      </c>
    </row>
    <row r="112" s="1" customFormat="1" ht="16.5" customHeight="1">
      <c r="B112" s="47"/>
      <c r="C112" s="283" t="s">
        <v>290</v>
      </c>
      <c r="D112" s="283" t="s">
        <v>303</v>
      </c>
      <c r="E112" s="284" t="s">
        <v>4571</v>
      </c>
      <c r="F112" s="285" t="s">
        <v>4572</v>
      </c>
      <c r="G112" s="286" t="s">
        <v>370</v>
      </c>
      <c r="H112" s="287">
        <v>216</v>
      </c>
      <c r="I112" s="288"/>
      <c r="J112" s="289">
        <f>ROUND(I112*H112,2)</f>
        <v>0</v>
      </c>
      <c r="K112" s="285" t="s">
        <v>190</v>
      </c>
      <c r="L112" s="290"/>
      <c r="M112" s="291" t="s">
        <v>21</v>
      </c>
      <c r="N112" s="292" t="s">
        <v>47</v>
      </c>
      <c r="O112" s="48"/>
      <c r="P112" s="245">
        <f>O112*H112</f>
        <v>0</v>
      </c>
      <c r="Q112" s="245">
        <v>6.9999999999999994E-05</v>
      </c>
      <c r="R112" s="245">
        <f>Q112*H112</f>
        <v>0.015119999999999998</v>
      </c>
      <c r="S112" s="245">
        <v>0</v>
      </c>
      <c r="T112" s="246">
        <f>S112*H112</f>
        <v>0</v>
      </c>
      <c r="AR112" s="25" t="s">
        <v>386</v>
      </c>
      <c r="AT112" s="25" t="s">
        <v>303</v>
      </c>
      <c r="AU112" s="25" t="s">
        <v>201</v>
      </c>
      <c r="AY112" s="25" t="s">
        <v>184</v>
      </c>
      <c r="BE112" s="247">
        <f>IF(N112="základní",J112,0)</f>
        <v>0</v>
      </c>
      <c r="BF112" s="247">
        <f>IF(N112="snížená",J112,0)</f>
        <v>0</v>
      </c>
      <c r="BG112" s="247">
        <f>IF(N112="zákl. přenesená",J112,0)</f>
        <v>0</v>
      </c>
      <c r="BH112" s="247">
        <f>IF(N112="sníž. přenesená",J112,0)</f>
        <v>0</v>
      </c>
      <c r="BI112" s="247">
        <f>IF(N112="nulová",J112,0)</f>
        <v>0</v>
      </c>
      <c r="BJ112" s="25" t="s">
        <v>83</v>
      </c>
      <c r="BK112" s="247">
        <f>ROUND(I112*H112,2)</f>
        <v>0</v>
      </c>
      <c r="BL112" s="25" t="s">
        <v>284</v>
      </c>
      <c r="BM112" s="25" t="s">
        <v>5345</v>
      </c>
    </row>
    <row r="113" s="1" customFormat="1" ht="16.5" customHeight="1">
      <c r="B113" s="47"/>
      <c r="C113" s="283" t="s">
        <v>296</v>
      </c>
      <c r="D113" s="283" t="s">
        <v>303</v>
      </c>
      <c r="E113" s="284" t="s">
        <v>4574</v>
      </c>
      <c r="F113" s="285" t="s">
        <v>4575</v>
      </c>
      <c r="G113" s="286" t="s">
        <v>370</v>
      </c>
      <c r="H113" s="287">
        <v>145</v>
      </c>
      <c r="I113" s="288"/>
      <c r="J113" s="289">
        <f>ROUND(I113*H113,2)</f>
        <v>0</v>
      </c>
      <c r="K113" s="285" t="s">
        <v>190</v>
      </c>
      <c r="L113" s="290"/>
      <c r="M113" s="291" t="s">
        <v>21</v>
      </c>
      <c r="N113" s="292" t="s">
        <v>47</v>
      </c>
      <c r="O113" s="48"/>
      <c r="P113" s="245">
        <f>O113*H113</f>
        <v>0</v>
      </c>
      <c r="Q113" s="245">
        <v>0.00010000000000000001</v>
      </c>
      <c r="R113" s="245">
        <f>Q113*H113</f>
        <v>0.014500000000000001</v>
      </c>
      <c r="S113" s="245">
        <v>0</v>
      </c>
      <c r="T113" s="246">
        <f>S113*H113</f>
        <v>0</v>
      </c>
      <c r="AR113" s="25" t="s">
        <v>386</v>
      </c>
      <c r="AT113" s="25" t="s">
        <v>303</v>
      </c>
      <c r="AU113" s="25" t="s">
        <v>201</v>
      </c>
      <c r="AY113" s="25" t="s">
        <v>184</v>
      </c>
      <c r="BE113" s="247">
        <f>IF(N113="základní",J113,0)</f>
        <v>0</v>
      </c>
      <c r="BF113" s="247">
        <f>IF(N113="snížená",J113,0)</f>
        <v>0</v>
      </c>
      <c r="BG113" s="247">
        <f>IF(N113="zákl. přenesená",J113,0)</f>
        <v>0</v>
      </c>
      <c r="BH113" s="247">
        <f>IF(N113="sníž. přenesená",J113,0)</f>
        <v>0</v>
      </c>
      <c r="BI113" s="247">
        <f>IF(N113="nulová",J113,0)</f>
        <v>0</v>
      </c>
      <c r="BJ113" s="25" t="s">
        <v>83</v>
      </c>
      <c r="BK113" s="247">
        <f>ROUND(I113*H113,2)</f>
        <v>0</v>
      </c>
      <c r="BL113" s="25" t="s">
        <v>284</v>
      </c>
      <c r="BM113" s="25" t="s">
        <v>5346</v>
      </c>
    </row>
    <row r="114" s="1" customFormat="1" ht="16.5" customHeight="1">
      <c r="B114" s="47"/>
      <c r="C114" s="283" t="s">
        <v>302</v>
      </c>
      <c r="D114" s="283" t="s">
        <v>303</v>
      </c>
      <c r="E114" s="284" t="s">
        <v>4577</v>
      </c>
      <c r="F114" s="285" t="s">
        <v>4578</v>
      </c>
      <c r="G114" s="286" t="s">
        <v>189</v>
      </c>
      <c r="H114" s="287">
        <v>18</v>
      </c>
      <c r="I114" s="288"/>
      <c r="J114" s="289">
        <f>ROUND(I114*H114,2)</f>
        <v>0</v>
      </c>
      <c r="K114" s="285" t="s">
        <v>190</v>
      </c>
      <c r="L114" s="290"/>
      <c r="M114" s="291" t="s">
        <v>21</v>
      </c>
      <c r="N114" s="292" t="s">
        <v>47</v>
      </c>
      <c r="O114" s="48"/>
      <c r="P114" s="245">
        <f>O114*H114</f>
        <v>0</v>
      </c>
      <c r="Q114" s="245">
        <v>0.00010000000000000001</v>
      </c>
      <c r="R114" s="245">
        <f>Q114*H114</f>
        <v>0.0018000000000000002</v>
      </c>
      <c r="S114" s="245">
        <v>0</v>
      </c>
      <c r="T114" s="246">
        <f>S114*H114</f>
        <v>0</v>
      </c>
      <c r="AR114" s="25" t="s">
        <v>386</v>
      </c>
      <c r="AT114" s="25" t="s">
        <v>303</v>
      </c>
      <c r="AU114" s="25" t="s">
        <v>201</v>
      </c>
      <c r="AY114" s="25" t="s">
        <v>184</v>
      </c>
      <c r="BE114" s="247">
        <f>IF(N114="základní",J114,0)</f>
        <v>0</v>
      </c>
      <c r="BF114" s="247">
        <f>IF(N114="snížená",J114,0)</f>
        <v>0</v>
      </c>
      <c r="BG114" s="247">
        <f>IF(N114="zákl. přenesená",J114,0)</f>
        <v>0</v>
      </c>
      <c r="BH114" s="247">
        <f>IF(N114="sníž. přenesená",J114,0)</f>
        <v>0</v>
      </c>
      <c r="BI114" s="247">
        <f>IF(N114="nulová",J114,0)</f>
        <v>0</v>
      </c>
      <c r="BJ114" s="25" t="s">
        <v>83</v>
      </c>
      <c r="BK114" s="247">
        <f>ROUND(I114*H114,2)</f>
        <v>0</v>
      </c>
      <c r="BL114" s="25" t="s">
        <v>284</v>
      </c>
      <c r="BM114" s="25" t="s">
        <v>5347</v>
      </c>
    </row>
    <row r="115" s="1" customFormat="1" ht="16.5" customHeight="1">
      <c r="B115" s="47"/>
      <c r="C115" s="283" t="s">
        <v>308</v>
      </c>
      <c r="D115" s="283" t="s">
        <v>303</v>
      </c>
      <c r="E115" s="284" t="s">
        <v>4580</v>
      </c>
      <c r="F115" s="285" t="s">
        <v>4581</v>
      </c>
      <c r="G115" s="286" t="s">
        <v>370</v>
      </c>
      <c r="H115" s="287">
        <v>16</v>
      </c>
      <c r="I115" s="288"/>
      <c r="J115" s="289">
        <f>ROUND(I115*H115,2)</f>
        <v>0</v>
      </c>
      <c r="K115" s="285" t="s">
        <v>21</v>
      </c>
      <c r="L115" s="290"/>
      <c r="M115" s="291" t="s">
        <v>21</v>
      </c>
      <c r="N115" s="292" t="s">
        <v>47</v>
      </c>
      <c r="O115" s="48"/>
      <c r="P115" s="245">
        <f>O115*H115</f>
        <v>0</v>
      </c>
      <c r="Q115" s="245">
        <v>0</v>
      </c>
      <c r="R115" s="245">
        <f>Q115*H115</f>
        <v>0</v>
      </c>
      <c r="S115" s="245">
        <v>0</v>
      </c>
      <c r="T115" s="246">
        <f>S115*H115</f>
        <v>0</v>
      </c>
      <c r="AR115" s="25" t="s">
        <v>386</v>
      </c>
      <c r="AT115" s="25" t="s">
        <v>303</v>
      </c>
      <c r="AU115" s="25" t="s">
        <v>201</v>
      </c>
      <c r="AY115" s="25" t="s">
        <v>184</v>
      </c>
      <c r="BE115" s="247">
        <f>IF(N115="základní",J115,0)</f>
        <v>0</v>
      </c>
      <c r="BF115" s="247">
        <f>IF(N115="snížená",J115,0)</f>
        <v>0</v>
      </c>
      <c r="BG115" s="247">
        <f>IF(N115="zákl. přenesená",J115,0)</f>
        <v>0</v>
      </c>
      <c r="BH115" s="247">
        <f>IF(N115="sníž. přenesená",J115,0)</f>
        <v>0</v>
      </c>
      <c r="BI115" s="247">
        <f>IF(N115="nulová",J115,0)</f>
        <v>0</v>
      </c>
      <c r="BJ115" s="25" t="s">
        <v>83</v>
      </c>
      <c r="BK115" s="247">
        <f>ROUND(I115*H115,2)</f>
        <v>0</v>
      </c>
      <c r="BL115" s="25" t="s">
        <v>284</v>
      </c>
      <c r="BM115" s="25" t="s">
        <v>5348</v>
      </c>
    </row>
    <row r="116" s="1" customFormat="1" ht="16.5" customHeight="1">
      <c r="B116" s="47"/>
      <c r="C116" s="283" t="s">
        <v>9</v>
      </c>
      <c r="D116" s="283" t="s">
        <v>303</v>
      </c>
      <c r="E116" s="284" t="s">
        <v>4583</v>
      </c>
      <c r="F116" s="285" t="s">
        <v>4584</v>
      </c>
      <c r="G116" s="286" t="s">
        <v>370</v>
      </c>
      <c r="H116" s="287">
        <v>18</v>
      </c>
      <c r="I116" s="288"/>
      <c r="J116" s="289">
        <f>ROUND(I116*H116,2)</f>
        <v>0</v>
      </c>
      <c r="K116" s="285" t="s">
        <v>21</v>
      </c>
      <c r="L116" s="290"/>
      <c r="M116" s="291" t="s">
        <v>21</v>
      </c>
      <c r="N116" s="292" t="s">
        <v>47</v>
      </c>
      <c r="O116" s="48"/>
      <c r="P116" s="245">
        <f>O116*H116</f>
        <v>0</v>
      </c>
      <c r="Q116" s="245">
        <v>0</v>
      </c>
      <c r="R116" s="245">
        <f>Q116*H116</f>
        <v>0</v>
      </c>
      <c r="S116" s="245">
        <v>0</v>
      </c>
      <c r="T116" s="246">
        <f>S116*H116</f>
        <v>0</v>
      </c>
      <c r="AR116" s="25" t="s">
        <v>386</v>
      </c>
      <c r="AT116" s="25" t="s">
        <v>303</v>
      </c>
      <c r="AU116" s="25" t="s">
        <v>201</v>
      </c>
      <c r="AY116" s="25" t="s">
        <v>184</v>
      </c>
      <c r="BE116" s="247">
        <f>IF(N116="základní",J116,0)</f>
        <v>0</v>
      </c>
      <c r="BF116" s="247">
        <f>IF(N116="snížená",J116,0)</f>
        <v>0</v>
      </c>
      <c r="BG116" s="247">
        <f>IF(N116="zákl. přenesená",J116,0)</f>
        <v>0</v>
      </c>
      <c r="BH116" s="247">
        <f>IF(N116="sníž. přenesená",J116,0)</f>
        <v>0</v>
      </c>
      <c r="BI116" s="247">
        <f>IF(N116="nulová",J116,0)</f>
        <v>0</v>
      </c>
      <c r="BJ116" s="25" t="s">
        <v>83</v>
      </c>
      <c r="BK116" s="247">
        <f>ROUND(I116*H116,2)</f>
        <v>0</v>
      </c>
      <c r="BL116" s="25" t="s">
        <v>284</v>
      </c>
      <c r="BM116" s="25" t="s">
        <v>5349</v>
      </c>
    </row>
    <row r="117" s="1" customFormat="1" ht="25.5" customHeight="1">
      <c r="B117" s="47"/>
      <c r="C117" s="283" t="s">
        <v>322</v>
      </c>
      <c r="D117" s="283" t="s">
        <v>303</v>
      </c>
      <c r="E117" s="284" t="s">
        <v>5350</v>
      </c>
      <c r="F117" s="285" t="s">
        <v>5351</v>
      </c>
      <c r="G117" s="286" t="s">
        <v>3870</v>
      </c>
      <c r="H117" s="287">
        <v>4</v>
      </c>
      <c r="I117" s="288"/>
      <c r="J117" s="289">
        <f>ROUND(I117*H117,2)</f>
        <v>0</v>
      </c>
      <c r="K117" s="285" t="s">
        <v>21</v>
      </c>
      <c r="L117" s="290"/>
      <c r="M117" s="291" t="s">
        <v>21</v>
      </c>
      <c r="N117" s="292" t="s">
        <v>47</v>
      </c>
      <c r="O117" s="48"/>
      <c r="P117" s="245">
        <f>O117*H117</f>
        <v>0</v>
      </c>
      <c r="Q117" s="245">
        <v>0</v>
      </c>
      <c r="R117" s="245">
        <f>Q117*H117</f>
        <v>0</v>
      </c>
      <c r="S117" s="245">
        <v>0</v>
      </c>
      <c r="T117" s="246">
        <f>S117*H117</f>
        <v>0</v>
      </c>
      <c r="AR117" s="25" t="s">
        <v>386</v>
      </c>
      <c r="AT117" s="25" t="s">
        <v>303</v>
      </c>
      <c r="AU117" s="25" t="s">
        <v>201</v>
      </c>
      <c r="AY117" s="25" t="s">
        <v>184</v>
      </c>
      <c r="BE117" s="247">
        <f>IF(N117="základní",J117,0)</f>
        <v>0</v>
      </c>
      <c r="BF117" s="247">
        <f>IF(N117="snížená",J117,0)</f>
        <v>0</v>
      </c>
      <c r="BG117" s="247">
        <f>IF(N117="zákl. přenesená",J117,0)</f>
        <v>0</v>
      </c>
      <c r="BH117" s="247">
        <f>IF(N117="sníž. přenesená",J117,0)</f>
        <v>0</v>
      </c>
      <c r="BI117" s="247">
        <f>IF(N117="nulová",J117,0)</f>
        <v>0</v>
      </c>
      <c r="BJ117" s="25" t="s">
        <v>83</v>
      </c>
      <c r="BK117" s="247">
        <f>ROUND(I117*H117,2)</f>
        <v>0</v>
      </c>
      <c r="BL117" s="25" t="s">
        <v>284</v>
      </c>
      <c r="BM117" s="25" t="s">
        <v>5352</v>
      </c>
    </row>
    <row r="118" s="11" customFormat="1" ht="22.32" customHeight="1">
      <c r="B118" s="220"/>
      <c r="C118" s="221"/>
      <c r="D118" s="222" t="s">
        <v>75</v>
      </c>
      <c r="E118" s="234" t="s">
        <v>5353</v>
      </c>
      <c r="F118" s="234" t="s">
        <v>5354</v>
      </c>
      <c r="G118" s="221"/>
      <c r="H118" s="221"/>
      <c r="I118" s="224"/>
      <c r="J118" s="235">
        <f>BK118</f>
        <v>0</v>
      </c>
      <c r="K118" s="221"/>
      <c r="L118" s="226"/>
      <c r="M118" s="227"/>
      <c r="N118" s="228"/>
      <c r="O118" s="228"/>
      <c r="P118" s="229">
        <f>SUM(P119:P149)</f>
        <v>0</v>
      </c>
      <c r="Q118" s="228"/>
      <c r="R118" s="229">
        <f>SUM(R119:R149)</f>
        <v>1.4155180000000001</v>
      </c>
      <c r="S118" s="228"/>
      <c r="T118" s="230">
        <f>SUM(T119:T149)</f>
        <v>0.82400000000000007</v>
      </c>
      <c r="AR118" s="231" t="s">
        <v>85</v>
      </c>
      <c r="AT118" s="232" t="s">
        <v>75</v>
      </c>
      <c r="AU118" s="232" t="s">
        <v>85</v>
      </c>
      <c r="AY118" s="231" t="s">
        <v>184</v>
      </c>
      <c r="BK118" s="233">
        <f>SUM(BK119:BK149)</f>
        <v>0</v>
      </c>
    </row>
    <row r="119" s="1" customFormat="1" ht="16.5" customHeight="1">
      <c r="B119" s="47"/>
      <c r="C119" s="236" t="s">
        <v>329</v>
      </c>
      <c r="D119" s="236" t="s">
        <v>186</v>
      </c>
      <c r="E119" s="237" t="s">
        <v>5355</v>
      </c>
      <c r="F119" s="238" t="s">
        <v>5356</v>
      </c>
      <c r="G119" s="239" t="s">
        <v>370</v>
      </c>
      <c r="H119" s="240">
        <v>20</v>
      </c>
      <c r="I119" s="241"/>
      <c r="J119" s="242">
        <f>ROUND(I119*H119,2)</f>
        <v>0</v>
      </c>
      <c r="K119" s="238" t="s">
        <v>21</v>
      </c>
      <c r="L119" s="73"/>
      <c r="M119" s="243" t="s">
        <v>21</v>
      </c>
      <c r="N119" s="244" t="s">
        <v>47</v>
      </c>
      <c r="O119" s="48"/>
      <c r="P119" s="245">
        <f>O119*H119</f>
        <v>0</v>
      </c>
      <c r="Q119" s="245">
        <v>0</v>
      </c>
      <c r="R119" s="245">
        <f>Q119*H119</f>
        <v>0</v>
      </c>
      <c r="S119" s="245">
        <v>0</v>
      </c>
      <c r="T119" s="246">
        <f>S119*H119</f>
        <v>0</v>
      </c>
      <c r="AR119" s="25" t="s">
        <v>284</v>
      </c>
      <c r="AT119" s="25" t="s">
        <v>186</v>
      </c>
      <c r="AU119" s="25" t="s">
        <v>201</v>
      </c>
      <c r="AY119" s="25" t="s">
        <v>184</v>
      </c>
      <c r="BE119" s="247">
        <f>IF(N119="základní",J119,0)</f>
        <v>0</v>
      </c>
      <c r="BF119" s="247">
        <f>IF(N119="snížená",J119,0)</f>
        <v>0</v>
      </c>
      <c r="BG119" s="247">
        <f>IF(N119="zákl. přenesená",J119,0)</f>
        <v>0</v>
      </c>
      <c r="BH119" s="247">
        <f>IF(N119="sníž. přenesená",J119,0)</f>
        <v>0</v>
      </c>
      <c r="BI119" s="247">
        <f>IF(N119="nulová",J119,0)</f>
        <v>0</v>
      </c>
      <c r="BJ119" s="25" t="s">
        <v>83</v>
      </c>
      <c r="BK119" s="247">
        <f>ROUND(I119*H119,2)</f>
        <v>0</v>
      </c>
      <c r="BL119" s="25" t="s">
        <v>284</v>
      </c>
      <c r="BM119" s="25" t="s">
        <v>5357</v>
      </c>
    </row>
    <row r="120" s="1" customFormat="1" ht="16.5" customHeight="1">
      <c r="B120" s="47"/>
      <c r="C120" s="236" t="s">
        <v>339</v>
      </c>
      <c r="D120" s="236" t="s">
        <v>186</v>
      </c>
      <c r="E120" s="237" t="s">
        <v>5358</v>
      </c>
      <c r="F120" s="238" t="s">
        <v>5359</v>
      </c>
      <c r="G120" s="239" t="s">
        <v>3870</v>
      </c>
      <c r="H120" s="240">
        <v>2</v>
      </c>
      <c r="I120" s="241"/>
      <c r="J120" s="242">
        <f>ROUND(I120*H120,2)</f>
        <v>0</v>
      </c>
      <c r="K120" s="238" t="s">
        <v>21</v>
      </c>
      <c r="L120" s="73"/>
      <c r="M120" s="243" t="s">
        <v>21</v>
      </c>
      <c r="N120" s="244" t="s">
        <v>47</v>
      </c>
      <c r="O120" s="48"/>
      <c r="P120" s="245">
        <f>O120*H120</f>
        <v>0</v>
      </c>
      <c r="Q120" s="245">
        <v>0</v>
      </c>
      <c r="R120" s="245">
        <f>Q120*H120</f>
        <v>0</v>
      </c>
      <c r="S120" s="245">
        <v>0</v>
      </c>
      <c r="T120" s="246">
        <f>S120*H120</f>
        <v>0</v>
      </c>
      <c r="AR120" s="25" t="s">
        <v>284</v>
      </c>
      <c r="AT120" s="25" t="s">
        <v>186</v>
      </c>
      <c r="AU120" s="25" t="s">
        <v>201</v>
      </c>
      <c r="AY120" s="25" t="s">
        <v>184</v>
      </c>
      <c r="BE120" s="247">
        <f>IF(N120="základní",J120,0)</f>
        <v>0</v>
      </c>
      <c r="BF120" s="247">
        <f>IF(N120="snížená",J120,0)</f>
        <v>0</v>
      </c>
      <c r="BG120" s="247">
        <f>IF(N120="zákl. přenesená",J120,0)</f>
        <v>0</v>
      </c>
      <c r="BH120" s="247">
        <f>IF(N120="sníž. přenesená",J120,0)</f>
        <v>0</v>
      </c>
      <c r="BI120" s="247">
        <f>IF(N120="nulová",J120,0)</f>
        <v>0</v>
      </c>
      <c r="BJ120" s="25" t="s">
        <v>83</v>
      </c>
      <c r="BK120" s="247">
        <f>ROUND(I120*H120,2)</f>
        <v>0</v>
      </c>
      <c r="BL120" s="25" t="s">
        <v>284</v>
      </c>
      <c r="BM120" s="25" t="s">
        <v>5360</v>
      </c>
    </row>
    <row r="121" s="1" customFormat="1" ht="16.5" customHeight="1">
      <c r="B121" s="47"/>
      <c r="C121" s="236" t="s">
        <v>345</v>
      </c>
      <c r="D121" s="236" t="s">
        <v>186</v>
      </c>
      <c r="E121" s="237" t="s">
        <v>5361</v>
      </c>
      <c r="F121" s="238" t="s">
        <v>5302</v>
      </c>
      <c r="G121" s="239" t="s">
        <v>370</v>
      </c>
      <c r="H121" s="240">
        <v>2740</v>
      </c>
      <c r="I121" s="241"/>
      <c r="J121" s="242">
        <f>ROUND(I121*H121,2)</f>
        <v>0</v>
      </c>
      <c r="K121" s="238" t="s">
        <v>21</v>
      </c>
      <c r="L121" s="73"/>
      <c r="M121" s="243" t="s">
        <v>21</v>
      </c>
      <c r="N121" s="244" t="s">
        <v>47</v>
      </c>
      <c r="O121" s="48"/>
      <c r="P121" s="245">
        <f>O121*H121</f>
        <v>0</v>
      </c>
      <c r="Q121" s="245">
        <v>0</v>
      </c>
      <c r="R121" s="245">
        <f>Q121*H121</f>
        <v>0</v>
      </c>
      <c r="S121" s="245">
        <v>0</v>
      </c>
      <c r="T121" s="246">
        <f>S121*H121</f>
        <v>0</v>
      </c>
      <c r="AR121" s="25" t="s">
        <v>284</v>
      </c>
      <c r="AT121" s="25" t="s">
        <v>186</v>
      </c>
      <c r="AU121" s="25" t="s">
        <v>201</v>
      </c>
      <c r="AY121" s="25" t="s">
        <v>184</v>
      </c>
      <c r="BE121" s="247">
        <f>IF(N121="základní",J121,0)</f>
        <v>0</v>
      </c>
      <c r="BF121" s="247">
        <f>IF(N121="snížená",J121,0)</f>
        <v>0</v>
      </c>
      <c r="BG121" s="247">
        <f>IF(N121="zákl. přenesená",J121,0)</f>
        <v>0</v>
      </c>
      <c r="BH121" s="247">
        <f>IF(N121="sníž. přenesená",J121,0)</f>
        <v>0</v>
      </c>
      <c r="BI121" s="247">
        <f>IF(N121="nulová",J121,0)</f>
        <v>0</v>
      </c>
      <c r="BJ121" s="25" t="s">
        <v>83</v>
      </c>
      <c r="BK121" s="247">
        <f>ROUND(I121*H121,2)</f>
        <v>0</v>
      </c>
      <c r="BL121" s="25" t="s">
        <v>284</v>
      </c>
      <c r="BM121" s="25" t="s">
        <v>5362</v>
      </c>
    </row>
    <row r="122" s="1" customFormat="1" ht="16.5" customHeight="1">
      <c r="B122" s="47"/>
      <c r="C122" s="236" t="s">
        <v>351</v>
      </c>
      <c r="D122" s="236" t="s">
        <v>186</v>
      </c>
      <c r="E122" s="237" t="s">
        <v>5363</v>
      </c>
      <c r="F122" s="238" t="s">
        <v>5364</v>
      </c>
      <c r="G122" s="239" t="s">
        <v>3870</v>
      </c>
      <c r="H122" s="240">
        <v>40</v>
      </c>
      <c r="I122" s="241"/>
      <c r="J122" s="242">
        <f>ROUND(I122*H122,2)</f>
        <v>0</v>
      </c>
      <c r="K122" s="238" t="s">
        <v>21</v>
      </c>
      <c r="L122" s="73"/>
      <c r="M122" s="243" t="s">
        <v>21</v>
      </c>
      <c r="N122" s="244" t="s">
        <v>47</v>
      </c>
      <c r="O122" s="48"/>
      <c r="P122" s="245">
        <f>O122*H122</f>
        <v>0</v>
      </c>
      <c r="Q122" s="245">
        <v>0</v>
      </c>
      <c r="R122" s="245">
        <f>Q122*H122</f>
        <v>0</v>
      </c>
      <c r="S122" s="245">
        <v>0</v>
      </c>
      <c r="T122" s="246">
        <f>S122*H122</f>
        <v>0</v>
      </c>
      <c r="AR122" s="25" t="s">
        <v>284</v>
      </c>
      <c r="AT122" s="25" t="s">
        <v>186</v>
      </c>
      <c r="AU122" s="25" t="s">
        <v>201</v>
      </c>
      <c r="AY122" s="25" t="s">
        <v>184</v>
      </c>
      <c r="BE122" s="247">
        <f>IF(N122="základní",J122,0)</f>
        <v>0</v>
      </c>
      <c r="BF122" s="247">
        <f>IF(N122="snížená",J122,0)</f>
        <v>0</v>
      </c>
      <c r="BG122" s="247">
        <f>IF(N122="zákl. přenesená",J122,0)</f>
        <v>0</v>
      </c>
      <c r="BH122" s="247">
        <f>IF(N122="sníž. přenesená",J122,0)</f>
        <v>0</v>
      </c>
      <c r="BI122" s="247">
        <f>IF(N122="nulová",J122,0)</f>
        <v>0</v>
      </c>
      <c r="BJ122" s="25" t="s">
        <v>83</v>
      </c>
      <c r="BK122" s="247">
        <f>ROUND(I122*H122,2)</f>
        <v>0</v>
      </c>
      <c r="BL122" s="25" t="s">
        <v>284</v>
      </c>
      <c r="BM122" s="25" t="s">
        <v>5365</v>
      </c>
    </row>
    <row r="123" s="1" customFormat="1" ht="25.5" customHeight="1">
      <c r="B123" s="47"/>
      <c r="C123" s="236" t="s">
        <v>356</v>
      </c>
      <c r="D123" s="236" t="s">
        <v>186</v>
      </c>
      <c r="E123" s="237" t="s">
        <v>4636</v>
      </c>
      <c r="F123" s="238" t="s">
        <v>4637</v>
      </c>
      <c r="G123" s="239" t="s">
        <v>370</v>
      </c>
      <c r="H123" s="240">
        <v>22</v>
      </c>
      <c r="I123" s="241"/>
      <c r="J123" s="242">
        <f>ROUND(I123*H123,2)</f>
        <v>0</v>
      </c>
      <c r="K123" s="238" t="s">
        <v>190</v>
      </c>
      <c r="L123" s="73"/>
      <c r="M123" s="243" t="s">
        <v>21</v>
      </c>
      <c r="N123" s="244" t="s">
        <v>47</v>
      </c>
      <c r="O123" s="48"/>
      <c r="P123" s="245">
        <f>O123*H123</f>
        <v>0</v>
      </c>
      <c r="Q123" s="245">
        <v>0</v>
      </c>
      <c r="R123" s="245">
        <f>Q123*H123</f>
        <v>0</v>
      </c>
      <c r="S123" s="245">
        <v>0</v>
      </c>
      <c r="T123" s="246">
        <f>S123*H123</f>
        <v>0</v>
      </c>
      <c r="AR123" s="25" t="s">
        <v>284</v>
      </c>
      <c r="AT123" s="25" t="s">
        <v>186</v>
      </c>
      <c r="AU123" s="25" t="s">
        <v>201</v>
      </c>
      <c r="AY123" s="25" t="s">
        <v>184</v>
      </c>
      <c r="BE123" s="247">
        <f>IF(N123="základní",J123,0)</f>
        <v>0</v>
      </c>
      <c r="BF123" s="247">
        <f>IF(N123="snížená",J123,0)</f>
        <v>0</v>
      </c>
      <c r="BG123" s="247">
        <f>IF(N123="zákl. přenesená",J123,0)</f>
        <v>0</v>
      </c>
      <c r="BH123" s="247">
        <f>IF(N123="sníž. přenesená",J123,0)</f>
        <v>0</v>
      </c>
      <c r="BI123" s="247">
        <f>IF(N123="nulová",J123,0)</f>
        <v>0</v>
      </c>
      <c r="BJ123" s="25" t="s">
        <v>83</v>
      </c>
      <c r="BK123" s="247">
        <f>ROUND(I123*H123,2)</f>
        <v>0</v>
      </c>
      <c r="BL123" s="25" t="s">
        <v>284</v>
      </c>
      <c r="BM123" s="25" t="s">
        <v>5366</v>
      </c>
    </row>
    <row r="124" s="1" customFormat="1" ht="16.5" customHeight="1">
      <c r="B124" s="47"/>
      <c r="C124" s="236" t="s">
        <v>362</v>
      </c>
      <c r="D124" s="236" t="s">
        <v>186</v>
      </c>
      <c r="E124" s="237" t="s">
        <v>5367</v>
      </c>
      <c r="F124" s="238" t="s">
        <v>5368</v>
      </c>
      <c r="G124" s="239" t="s">
        <v>370</v>
      </c>
      <c r="H124" s="240">
        <v>4</v>
      </c>
      <c r="I124" s="241"/>
      <c r="J124" s="242">
        <f>ROUND(I124*H124,2)</f>
        <v>0</v>
      </c>
      <c r="K124" s="238" t="s">
        <v>21</v>
      </c>
      <c r="L124" s="73"/>
      <c r="M124" s="243" t="s">
        <v>21</v>
      </c>
      <c r="N124" s="244" t="s">
        <v>47</v>
      </c>
      <c r="O124" s="48"/>
      <c r="P124" s="245">
        <f>O124*H124</f>
        <v>0</v>
      </c>
      <c r="Q124" s="245">
        <v>0</v>
      </c>
      <c r="R124" s="245">
        <f>Q124*H124</f>
        <v>0</v>
      </c>
      <c r="S124" s="245">
        <v>0</v>
      </c>
      <c r="T124" s="246">
        <f>S124*H124</f>
        <v>0</v>
      </c>
      <c r="AR124" s="25" t="s">
        <v>284</v>
      </c>
      <c r="AT124" s="25" t="s">
        <v>186</v>
      </c>
      <c r="AU124" s="25" t="s">
        <v>201</v>
      </c>
      <c r="AY124" s="25" t="s">
        <v>184</v>
      </c>
      <c r="BE124" s="247">
        <f>IF(N124="základní",J124,0)</f>
        <v>0</v>
      </c>
      <c r="BF124" s="247">
        <f>IF(N124="snížená",J124,0)</f>
        <v>0</v>
      </c>
      <c r="BG124" s="247">
        <f>IF(N124="zákl. přenesená",J124,0)</f>
        <v>0</v>
      </c>
      <c r="BH124" s="247">
        <f>IF(N124="sníž. přenesená",J124,0)</f>
        <v>0</v>
      </c>
      <c r="BI124" s="247">
        <f>IF(N124="nulová",J124,0)</f>
        <v>0</v>
      </c>
      <c r="BJ124" s="25" t="s">
        <v>83</v>
      </c>
      <c r="BK124" s="247">
        <f>ROUND(I124*H124,2)</f>
        <v>0</v>
      </c>
      <c r="BL124" s="25" t="s">
        <v>284</v>
      </c>
      <c r="BM124" s="25" t="s">
        <v>5369</v>
      </c>
    </row>
    <row r="125" s="1" customFormat="1" ht="51" customHeight="1">
      <c r="B125" s="47"/>
      <c r="C125" s="236" t="s">
        <v>367</v>
      </c>
      <c r="D125" s="236" t="s">
        <v>186</v>
      </c>
      <c r="E125" s="237" t="s">
        <v>5370</v>
      </c>
      <c r="F125" s="238" t="s">
        <v>5371</v>
      </c>
      <c r="G125" s="239" t="s">
        <v>3870</v>
      </c>
      <c r="H125" s="240">
        <v>1</v>
      </c>
      <c r="I125" s="241"/>
      <c r="J125" s="242">
        <f>ROUND(I125*H125,2)</f>
        <v>0</v>
      </c>
      <c r="K125" s="238" t="s">
        <v>21</v>
      </c>
      <c r="L125" s="73"/>
      <c r="M125" s="243" t="s">
        <v>21</v>
      </c>
      <c r="N125" s="244" t="s">
        <v>47</v>
      </c>
      <c r="O125" s="48"/>
      <c r="P125" s="245">
        <f>O125*H125</f>
        <v>0</v>
      </c>
      <c r="Q125" s="245">
        <v>0</v>
      </c>
      <c r="R125" s="245">
        <f>Q125*H125</f>
        <v>0</v>
      </c>
      <c r="S125" s="245">
        <v>0</v>
      </c>
      <c r="T125" s="246">
        <f>S125*H125</f>
        <v>0</v>
      </c>
      <c r="AR125" s="25" t="s">
        <v>284</v>
      </c>
      <c r="AT125" s="25" t="s">
        <v>186</v>
      </c>
      <c r="AU125" s="25" t="s">
        <v>201</v>
      </c>
      <c r="AY125" s="25" t="s">
        <v>184</v>
      </c>
      <c r="BE125" s="247">
        <f>IF(N125="základní",J125,0)</f>
        <v>0</v>
      </c>
      <c r="BF125" s="247">
        <f>IF(N125="snížená",J125,0)</f>
        <v>0</v>
      </c>
      <c r="BG125" s="247">
        <f>IF(N125="zákl. přenesená",J125,0)</f>
        <v>0</v>
      </c>
      <c r="BH125" s="247">
        <f>IF(N125="sníž. přenesená",J125,0)</f>
        <v>0</v>
      </c>
      <c r="BI125" s="247">
        <f>IF(N125="nulová",J125,0)</f>
        <v>0</v>
      </c>
      <c r="BJ125" s="25" t="s">
        <v>83</v>
      </c>
      <c r="BK125" s="247">
        <f>ROUND(I125*H125,2)</f>
        <v>0</v>
      </c>
      <c r="BL125" s="25" t="s">
        <v>284</v>
      </c>
      <c r="BM125" s="25" t="s">
        <v>5372</v>
      </c>
    </row>
    <row r="126" s="1" customFormat="1" ht="76.5" customHeight="1">
      <c r="B126" s="47"/>
      <c r="C126" s="236" t="s">
        <v>374</v>
      </c>
      <c r="D126" s="236" t="s">
        <v>186</v>
      </c>
      <c r="E126" s="237" t="s">
        <v>5373</v>
      </c>
      <c r="F126" s="238" t="s">
        <v>5374</v>
      </c>
      <c r="G126" s="239" t="s">
        <v>3870</v>
      </c>
      <c r="H126" s="240">
        <v>1</v>
      </c>
      <c r="I126" s="241"/>
      <c r="J126" s="242">
        <f>ROUND(I126*H126,2)</f>
        <v>0</v>
      </c>
      <c r="K126" s="238" t="s">
        <v>21</v>
      </c>
      <c r="L126" s="73"/>
      <c r="M126" s="243" t="s">
        <v>21</v>
      </c>
      <c r="N126" s="244" t="s">
        <v>47</v>
      </c>
      <c r="O126" s="48"/>
      <c r="P126" s="245">
        <f>O126*H126</f>
        <v>0</v>
      </c>
      <c r="Q126" s="245">
        <v>0</v>
      </c>
      <c r="R126" s="245">
        <f>Q126*H126</f>
        <v>0</v>
      </c>
      <c r="S126" s="245">
        <v>0</v>
      </c>
      <c r="T126" s="246">
        <f>S126*H126</f>
        <v>0</v>
      </c>
      <c r="AR126" s="25" t="s">
        <v>284</v>
      </c>
      <c r="AT126" s="25" t="s">
        <v>186</v>
      </c>
      <c r="AU126" s="25" t="s">
        <v>201</v>
      </c>
      <c r="AY126" s="25" t="s">
        <v>184</v>
      </c>
      <c r="BE126" s="247">
        <f>IF(N126="základní",J126,0)</f>
        <v>0</v>
      </c>
      <c r="BF126" s="247">
        <f>IF(N126="snížená",J126,0)</f>
        <v>0</v>
      </c>
      <c r="BG126" s="247">
        <f>IF(N126="zákl. přenesená",J126,0)</f>
        <v>0</v>
      </c>
      <c r="BH126" s="247">
        <f>IF(N126="sníž. přenesená",J126,0)</f>
        <v>0</v>
      </c>
      <c r="BI126" s="247">
        <f>IF(N126="nulová",J126,0)</f>
        <v>0</v>
      </c>
      <c r="BJ126" s="25" t="s">
        <v>83</v>
      </c>
      <c r="BK126" s="247">
        <f>ROUND(I126*H126,2)</f>
        <v>0</v>
      </c>
      <c r="BL126" s="25" t="s">
        <v>284</v>
      </c>
      <c r="BM126" s="25" t="s">
        <v>5375</v>
      </c>
    </row>
    <row r="127" s="1" customFormat="1" ht="16.5" customHeight="1">
      <c r="B127" s="47"/>
      <c r="C127" s="236" t="s">
        <v>381</v>
      </c>
      <c r="D127" s="236" t="s">
        <v>186</v>
      </c>
      <c r="E127" s="237" t="s">
        <v>5376</v>
      </c>
      <c r="F127" s="238" t="s">
        <v>5316</v>
      </c>
      <c r="G127" s="239" t="s">
        <v>3870</v>
      </c>
      <c r="H127" s="240">
        <v>1</v>
      </c>
      <c r="I127" s="241"/>
      <c r="J127" s="242">
        <f>ROUND(I127*H127,2)</f>
        <v>0</v>
      </c>
      <c r="K127" s="238" t="s">
        <v>21</v>
      </c>
      <c r="L127" s="73"/>
      <c r="M127" s="243" t="s">
        <v>21</v>
      </c>
      <c r="N127" s="244" t="s">
        <v>47</v>
      </c>
      <c r="O127" s="48"/>
      <c r="P127" s="245">
        <f>O127*H127</f>
        <v>0</v>
      </c>
      <c r="Q127" s="245">
        <v>0</v>
      </c>
      <c r="R127" s="245">
        <f>Q127*H127</f>
        <v>0</v>
      </c>
      <c r="S127" s="245">
        <v>0</v>
      </c>
      <c r="T127" s="246">
        <f>S127*H127</f>
        <v>0</v>
      </c>
      <c r="AR127" s="25" t="s">
        <v>284</v>
      </c>
      <c r="AT127" s="25" t="s">
        <v>186</v>
      </c>
      <c r="AU127" s="25" t="s">
        <v>201</v>
      </c>
      <c r="AY127" s="25" t="s">
        <v>184</v>
      </c>
      <c r="BE127" s="247">
        <f>IF(N127="základní",J127,0)</f>
        <v>0</v>
      </c>
      <c r="BF127" s="247">
        <f>IF(N127="snížená",J127,0)</f>
        <v>0</v>
      </c>
      <c r="BG127" s="247">
        <f>IF(N127="zákl. přenesená",J127,0)</f>
        <v>0</v>
      </c>
      <c r="BH127" s="247">
        <f>IF(N127="sníž. přenesená",J127,0)</f>
        <v>0</v>
      </c>
      <c r="BI127" s="247">
        <f>IF(N127="nulová",J127,0)</f>
        <v>0</v>
      </c>
      <c r="BJ127" s="25" t="s">
        <v>83</v>
      </c>
      <c r="BK127" s="247">
        <f>ROUND(I127*H127,2)</f>
        <v>0</v>
      </c>
      <c r="BL127" s="25" t="s">
        <v>284</v>
      </c>
      <c r="BM127" s="25" t="s">
        <v>5377</v>
      </c>
    </row>
    <row r="128" s="1" customFormat="1" ht="16.5" customHeight="1">
      <c r="B128" s="47"/>
      <c r="C128" s="236" t="s">
        <v>386</v>
      </c>
      <c r="D128" s="236" t="s">
        <v>186</v>
      </c>
      <c r="E128" s="237" t="s">
        <v>5378</v>
      </c>
      <c r="F128" s="238" t="s">
        <v>5319</v>
      </c>
      <c r="G128" s="239" t="s">
        <v>3870</v>
      </c>
      <c r="H128" s="240">
        <v>12</v>
      </c>
      <c r="I128" s="241"/>
      <c r="J128" s="242">
        <f>ROUND(I128*H128,2)</f>
        <v>0</v>
      </c>
      <c r="K128" s="238" t="s">
        <v>21</v>
      </c>
      <c r="L128" s="73"/>
      <c r="M128" s="243" t="s">
        <v>21</v>
      </c>
      <c r="N128" s="244" t="s">
        <v>47</v>
      </c>
      <c r="O128" s="48"/>
      <c r="P128" s="245">
        <f>O128*H128</f>
        <v>0</v>
      </c>
      <c r="Q128" s="245">
        <v>0</v>
      </c>
      <c r="R128" s="245">
        <f>Q128*H128</f>
        <v>0</v>
      </c>
      <c r="S128" s="245">
        <v>0</v>
      </c>
      <c r="T128" s="246">
        <f>S128*H128</f>
        <v>0</v>
      </c>
      <c r="AR128" s="25" t="s">
        <v>284</v>
      </c>
      <c r="AT128" s="25" t="s">
        <v>186</v>
      </c>
      <c r="AU128" s="25" t="s">
        <v>201</v>
      </c>
      <c r="AY128" s="25" t="s">
        <v>184</v>
      </c>
      <c r="BE128" s="247">
        <f>IF(N128="základní",J128,0)</f>
        <v>0</v>
      </c>
      <c r="BF128" s="247">
        <f>IF(N128="snížená",J128,0)</f>
        <v>0</v>
      </c>
      <c r="BG128" s="247">
        <f>IF(N128="zákl. přenesená",J128,0)</f>
        <v>0</v>
      </c>
      <c r="BH128" s="247">
        <f>IF(N128="sníž. přenesená",J128,0)</f>
        <v>0</v>
      </c>
      <c r="BI128" s="247">
        <f>IF(N128="nulová",J128,0)</f>
        <v>0</v>
      </c>
      <c r="BJ128" s="25" t="s">
        <v>83</v>
      </c>
      <c r="BK128" s="247">
        <f>ROUND(I128*H128,2)</f>
        <v>0</v>
      </c>
      <c r="BL128" s="25" t="s">
        <v>284</v>
      </c>
      <c r="BM128" s="25" t="s">
        <v>5379</v>
      </c>
    </row>
    <row r="129" s="1" customFormat="1" ht="16.5" customHeight="1">
      <c r="B129" s="47"/>
      <c r="C129" s="236" t="s">
        <v>391</v>
      </c>
      <c r="D129" s="236" t="s">
        <v>186</v>
      </c>
      <c r="E129" s="237" t="s">
        <v>5380</v>
      </c>
      <c r="F129" s="238" t="s">
        <v>5381</v>
      </c>
      <c r="G129" s="239" t="s">
        <v>3870</v>
      </c>
      <c r="H129" s="240">
        <v>1</v>
      </c>
      <c r="I129" s="241"/>
      <c r="J129" s="242">
        <f>ROUND(I129*H129,2)</f>
        <v>0</v>
      </c>
      <c r="K129" s="238" t="s">
        <v>21</v>
      </c>
      <c r="L129" s="73"/>
      <c r="M129" s="243" t="s">
        <v>21</v>
      </c>
      <c r="N129" s="244" t="s">
        <v>47</v>
      </c>
      <c r="O129" s="48"/>
      <c r="P129" s="245">
        <f>O129*H129</f>
        <v>0</v>
      </c>
      <c r="Q129" s="245">
        <v>0</v>
      </c>
      <c r="R129" s="245">
        <f>Q129*H129</f>
        <v>0</v>
      </c>
      <c r="S129" s="245">
        <v>0</v>
      </c>
      <c r="T129" s="246">
        <f>S129*H129</f>
        <v>0</v>
      </c>
      <c r="AR129" s="25" t="s">
        <v>284</v>
      </c>
      <c r="AT129" s="25" t="s">
        <v>186</v>
      </c>
      <c r="AU129" s="25" t="s">
        <v>201</v>
      </c>
      <c r="AY129" s="25" t="s">
        <v>184</v>
      </c>
      <c r="BE129" s="247">
        <f>IF(N129="základní",J129,0)</f>
        <v>0</v>
      </c>
      <c r="BF129" s="247">
        <f>IF(N129="snížená",J129,0)</f>
        <v>0</v>
      </c>
      <c r="BG129" s="247">
        <f>IF(N129="zákl. přenesená",J129,0)</f>
        <v>0</v>
      </c>
      <c r="BH129" s="247">
        <f>IF(N129="sníž. přenesená",J129,0)</f>
        <v>0</v>
      </c>
      <c r="BI129" s="247">
        <f>IF(N129="nulová",J129,0)</f>
        <v>0</v>
      </c>
      <c r="BJ129" s="25" t="s">
        <v>83</v>
      </c>
      <c r="BK129" s="247">
        <f>ROUND(I129*H129,2)</f>
        <v>0</v>
      </c>
      <c r="BL129" s="25" t="s">
        <v>284</v>
      </c>
      <c r="BM129" s="25" t="s">
        <v>5382</v>
      </c>
    </row>
    <row r="130" s="1" customFormat="1" ht="16.5" customHeight="1">
      <c r="B130" s="47"/>
      <c r="C130" s="236" t="s">
        <v>397</v>
      </c>
      <c r="D130" s="236" t="s">
        <v>186</v>
      </c>
      <c r="E130" s="237" t="s">
        <v>5383</v>
      </c>
      <c r="F130" s="238" t="s">
        <v>5384</v>
      </c>
      <c r="G130" s="239" t="s">
        <v>3870</v>
      </c>
      <c r="H130" s="240">
        <v>1</v>
      </c>
      <c r="I130" s="241"/>
      <c r="J130" s="242">
        <f>ROUND(I130*H130,2)</f>
        <v>0</v>
      </c>
      <c r="K130" s="238" t="s">
        <v>21</v>
      </c>
      <c r="L130" s="73"/>
      <c r="M130" s="243" t="s">
        <v>21</v>
      </c>
      <c r="N130" s="244" t="s">
        <v>47</v>
      </c>
      <c r="O130" s="48"/>
      <c r="P130" s="245">
        <f>O130*H130</f>
        <v>0</v>
      </c>
      <c r="Q130" s="245">
        <v>0</v>
      </c>
      <c r="R130" s="245">
        <f>Q130*H130</f>
        <v>0</v>
      </c>
      <c r="S130" s="245">
        <v>0</v>
      </c>
      <c r="T130" s="246">
        <f>S130*H130</f>
        <v>0</v>
      </c>
      <c r="AR130" s="25" t="s">
        <v>284</v>
      </c>
      <c r="AT130" s="25" t="s">
        <v>186</v>
      </c>
      <c r="AU130" s="25" t="s">
        <v>201</v>
      </c>
      <c r="AY130" s="25" t="s">
        <v>184</v>
      </c>
      <c r="BE130" s="247">
        <f>IF(N130="základní",J130,0)</f>
        <v>0</v>
      </c>
      <c r="BF130" s="247">
        <f>IF(N130="snížená",J130,0)</f>
        <v>0</v>
      </c>
      <c r="BG130" s="247">
        <f>IF(N130="zákl. přenesená",J130,0)</f>
        <v>0</v>
      </c>
      <c r="BH130" s="247">
        <f>IF(N130="sníž. přenesená",J130,0)</f>
        <v>0</v>
      </c>
      <c r="BI130" s="247">
        <f>IF(N130="nulová",J130,0)</f>
        <v>0</v>
      </c>
      <c r="BJ130" s="25" t="s">
        <v>83</v>
      </c>
      <c r="BK130" s="247">
        <f>ROUND(I130*H130,2)</f>
        <v>0</v>
      </c>
      <c r="BL130" s="25" t="s">
        <v>284</v>
      </c>
      <c r="BM130" s="25" t="s">
        <v>5385</v>
      </c>
    </row>
    <row r="131" s="1" customFormat="1" ht="16.5" customHeight="1">
      <c r="B131" s="47"/>
      <c r="C131" s="236" t="s">
        <v>404</v>
      </c>
      <c r="D131" s="236" t="s">
        <v>186</v>
      </c>
      <c r="E131" s="237" t="s">
        <v>5386</v>
      </c>
      <c r="F131" s="238" t="s">
        <v>5328</v>
      </c>
      <c r="G131" s="239" t="s">
        <v>3870</v>
      </c>
      <c r="H131" s="240">
        <v>6</v>
      </c>
      <c r="I131" s="241"/>
      <c r="J131" s="242">
        <f>ROUND(I131*H131,2)</f>
        <v>0</v>
      </c>
      <c r="K131" s="238" t="s">
        <v>21</v>
      </c>
      <c r="L131" s="73"/>
      <c r="M131" s="243" t="s">
        <v>21</v>
      </c>
      <c r="N131" s="244" t="s">
        <v>47</v>
      </c>
      <c r="O131" s="48"/>
      <c r="P131" s="245">
        <f>O131*H131</f>
        <v>0</v>
      </c>
      <c r="Q131" s="245">
        <v>0</v>
      </c>
      <c r="R131" s="245">
        <f>Q131*H131</f>
        <v>0</v>
      </c>
      <c r="S131" s="245">
        <v>0</v>
      </c>
      <c r="T131" s="246">
        <f>S131*H131</f>
        <v>0</v>
      </c>
      <c r="AR131" s="25" t="s">
        <v>284</v>
      </c>
      <c r="AT131" s="25" t="s">
        <v>186</v>
      </c>
      <c r="AU131" s="25" t="s">
        <v>201</v>
      </c>
      <c r="AY131" s="25" t="s">
        <v>184</v>
      </c>
      <c r="BE131" s="247">
        <f>IF(N131="základní",J131,0)</f>
        <v>0</v>
      </c>
      <c r="BF131" s="247">
        <f>IF(N131="snížená",J131,0)</f>
        <v>0</v>
      </c>
      <c r="BG131" s="247">
        <f>IF(N131="zákl. přenesená",J131,0)</f>
        <v>0</v>
      </c>
      <c r="BH131" s="247">
        <f>IF(N131="sníž. přenesená",J131,0)</f>
        <v>0</v>
      </c>
      <c r="BI131" s="247">
        <f>IF(N131="nulová",J131,0)</f>
        <v>0</v>
      </c>
      <c r="BJ131" s="25" t="s">
        <v>83</v>
      </c>
      <c r="BK131" s="247">
        <f>ROUND(I131*H131,2)</f>
        <v>0</v>
      </c>
      <c r="BL131" s="25" t="s">
        <v>284</v>
      </c>
      <c r="BM131" s="25" t="s">
        <v>5387</v>
      </c>
    </row>
    <row r="132" s="1" customFormat="1" ht="16.5" customHeight="1">
      <c r="B132" s="47"/>
      <c r="C132" s="236" t="s">
        <v>414</v>
      </c>
      <c r="D132" s="236" t="s">
        <v>186</v>
      </c>
      <c r="E132" s="237" t="s">
        <v>5388</v>
      </c>
      <c r="F132" s="238" t="s">
        <v>5331</v>
      </c>
      <c r="G132" s="239" t="s">
        <v>3870</v>
      </c>
      <c r="H132" s="240">
        <v>17</v>
      </c>
      <c r="I132" s="241"/>
      <c r="J132" s="242">
        <f>ROUND(I132*H132,2)</f>
        <v>0</v>
      </c>
      <c r="K132" s="238" t="s">
        <v>21</v>
      </c>
      <c r="L132" s="73"/>
      <c r="M132" s="243" t="s">
        <v>21</v>
      </c>
      <c r="N132" s="244" t="s">
        <v>47</v>
      </c>
      <c r="O132" s="48"/>
      <c r="P132" s="245">
        <f>O132*H132</f>
        <v>0</v>
      </c>
      <c r="Q132" s="245">
        <v>0</v>
      </c>
      <c r="R132" s="245">
        <f>Q132*H132</f>
        <v>0</v>
      </c>
      <c r="S132" s="245">
        <v>0</v>
      </c>
      <c r="T132" s="246">
        <f>S132*H132</f>
        <v>0</v>
      </c>
      <c r="AR132" s="25" t="s">
        <v>284</v>
      </c>
      <c r="AT132" s="25" t="s">
        <v>186</v>
      </c>
      <c r="AU132" s="25" t="s">
        <v>201</v>
      </c>
      <c r="AY132" s="25" t="s">
        <v>184</v>
      </c>
      <c r="BE132" s="247">
        <f>IF(N132="základní",J132,0)</f>
        <v>0</v>
      </c>
      <c r="BF132" s="247">
        <f>IF(N132="snížená",J132,0)</f>
        <v>0</v>
      </c>
      <c r="BG132" s="247">
        <f>IF(N132="zákl. přenesená",J132,0)</f>
        <v>0</v>
      </c>
      <c r="BH132" s="247">
        <f>IF(N132="sníž. přenesená",J132,0)</f>
        <v>0</v>
      </c>
      <c r="BI132" s="247">
        <f>IF(N132="nulová",J132,0)</f>
        <v>0</v>
      </c>
      <c r="BJ132" s="25" t="s">
        <v>83</v>
      </c>
      <c r="BK132" s="247">
        <f>ROUND(I132*H132,2)</f>
        <v>0</v>
      </c>
      <c r="BL132" s="25" t="s">
        <v>284</v>
      </c>
      <c r="BM132" s="25" t="s">
        <v>5389</v>
      </c>
    </row>
    <row r="133" s="1" customFormat="1" ht="16.5" customHeight="1">
      <c r="B133" s="47"/>
      <c r="C133" s="236" t="s">
        <v>421</v>
      </c>
      <c r="D133" s="236" t="s">
        <v>186</v>
      </c>
      <c r="E133" s="237" t="s">
        <v>5390</v>
      </c>
      <c r="F133" s="238" t="s">
        <v>5334</v>
      </c>
      <c r="G133" s="239" t="s">
        <v>3870</v>
      </c>
      <c r="H133" s="240">
        <v>17</v>
      </c>
      <c r="I133" s="241"/>
      <c r="J133" s="242">
        <f>ROUND(I133*H133,2)</f>
        <v>0</v>
      </c>
      <c r="K133" s="238" t="s">
        <v>21</v>
      </c>
      <c r="L133" s="73"/>
      <c r="M133" s="243" t="s">
        <v>21</v>
      </c>
      <c r="N133" s="244" t="s">
        <v>47</v>
      </c>
      <c r="O133" s="48"/>
      <c r="P133" s="245">
        <f>O133*H133</f>
        <v>0</v>
      </c>
      <c r="Q133" s="245">
        <v>0</v>
      </c>
      <c r="R133" s="245">
        <f>Q133*H133</f>
        <v>0</v>
      </c>
      <c r="S133" s="245">
        <v>0</v>
      </c>
      <c r="T133" s="246">
        <f>S133*H133</f>
        <v>0</v>
      </c>
      <c r="AR133" s="25" t="s">
        <v>284</v>
      </c>
      <c r="AT133" s="25" t="s">
        <v>186</v>
      </c>
      <c r="AU133" s="25" t="s">
        <v>201</v>
      </c>
      <c r="AY133" s="25" t="s">
        <v>184</v>
      </c>
      <c r="BE133" s="247">
        <f>IF(N133="základní",J133,0)</f>
        <v>0</v>
      </c>
      <c r="BF133" s="247">
        <f>IF(N133="snížená",J133,0)</f>
        <v>0</v>
      </c>
      <c r="BG133" s="247">
        <f>IF(N133="zákl. přenesená",J133,0)</f>
        <v>0</v>
      </c>
      <c r="BH133" s="247">
        <f>IF(N133="sníž. přenesená",J133,0)</f>
        <v>0</v>
      </c>
      <c r="BI133" s="247">
        <f>IF(N133="nulová",J133,0)</f>
        <v>0</v>
      </c>
      <c r="BJ133" s="25" t="s">
        <v>83</v>
      </c>
      <c r="BK133" s="247">
        <f>ROUND(I133*H133,2)</f>
        <v>0</v>
      </c>
      <c r="BL133" s="25" t="s">
        <v>284</v>
      </c>
      <c r="BM133" s="25" t="s">
        <v>5391</v>
      </c>
    </row>
    <row r="134" s="1" customFormat="1" ht="25.5" customHeight="1">
      <c r="B134" s="47"/>
      <c r="C134" s="236" t="s">
        <v>426</v>
      </c>
      <c r="D134" s="236" t="s">
        <v>186</v>
      </c>
      <c r="E134" s="237" t="s">
        <v>5392</v>
      </c>
      <c r="F134" s="238" t="s">
        <v>5393</v>
      </c>
      <c r="G134" s="239" t="s">
        <v>189</v>
      </c>
      <c r="H134" s="240">
        <v>48</v>
      </c>
      <c r="I134" s="241"/>
      <c r="J134" s="242">
        <f>ROUND(I134*H134,2)</f>
        <v>0</v>
      </c>
      <c r="K134" s="238" t="s">
        <v>190</v>
      </c>
      <c r="L134" s="73"/>
      <c r="M134" s="243" t="s">
        <v>21</v>
      </c>
      <c r="N134" s="244" t="s">
        <v>47</v>
      </c>
      <c r="O134" s="48"/>
      <c r="P134" s="245">
        <f>O134*H134</f>
        <v>0</v>
      </c>
      <c r="Q134" s="245">
        <v>0</v>
      </c>
      <c r="R134" s="245">
        <f>Q134*H134</f>
        <v>0</v>
      </c>
      <c r="S134" s="245">
        <v>0</v>
      </c>
      <c r="T134" s="246">
        <f>S134*H134</f>
        <v>0</v>
      </c>
      <c r="AR134" s="25" t="s">
        <v>284</v>
      </c>
      <c r="AT134" s="25" t="s">
        <v>186</v>
      </c>
      <c r="AU134" s="25" t="s">
        <v>201</v>
      </c>
      <c r="AY134" s="25" t="s">
        <v>184</v>
      </c>
      <c r="BE134" s="247">
        <f>IF(N134="základní",J134,0)</f>
        <v>0</v>
      </c>
      <c r="BF134" s="247">
        <f>IF(N134="snížená",J134,0)</f>
        <v>0</v>
      </c>
      <c r="BG134" s="247">
        <f>IF(N134="zákl. přenesená",J134,0)</f>
        <v>0</v>
      </c>
      <c r="BH134" s="247">
        <f>IF(N134="sníž. přenesená",J134,0)</f>
        <v>0</v>
      </c>
      <c r="BI134" s="247">
        <f>IF(N134="nulová",J134,0)</f>
        <v>0</v>
      </c>
      <c r="BJ134" s="25" t="s">
        <v>83</v>
      </c>
      <c r="BK134" s="247">
        <f>ROUND(I134*H134,2)</f>
        <v>0</v>
      </c>
      <c r="BL134" s="25" t="s">
        <v>284</v>
      </c>
      <c r="BM134" s="25" t="s">
        <v>5394</v>
      </c>
    </row>
    <row r="135" s="12" customFormat="1">
      <c r="B135" s="251"/>
      <c r="C135" s="252"/>
      <c r="D135" s="248" t="s">
        <v>195</v>
      </c>
      <c r="E135" s="253" t="s">
        <v>21</v>
      </c>
      <c r="F135" s="254" t="s">
        <v>5395</v>
      </c>
      <c r="G135" s="252"/>
      <c r="H135" s="255">
        <v>48</v>
      </c>
      <c r="I135" s="256"/>
      <c r="J135" s="252"/>
      <c r="K135" s="252"/>
      <c r="L135" s="257"/>
      <c r="M135" s="258"/>
      <c r="N135" s="259"/>
      <c r="O135" s="259"/>
      <c r="P135" s="259"/>
      <c r="Q135" s="259"/>
      <c r="R135" s="259"/>
      <c r="S135" s="259"/>
      <c r="T135" s="260"/>
      <c r="AT135" s="261" t="s">
        <v>195</v>
      </c>
      <c r="AU135" s="261" t="s">
        <v>201</v>
      </c>
      <c r="AV135" s="12" t="s">
        <v>85</v>
      </c>
      <c r="AW135" s="12" t="s">
        <v>39</v>
      </c>
      <c r="AX135" s="12" t="s">
        <v>83</v>
      </c>
      <c r="AY135" s="261" t="s">
        <v>184</v>
      </c>
    </row>
    <row r="136" s="1" customFormat="1" ht="25.5" customHeight="1">
      <c r="B136" s="47"/>
      <c r="C136" s="236" t="s">
        <v>432</v>
      </c>
      <c r="D136" s="236" t="s">
        <v>186</v>
      </c>
      <c r="E136" s="237" t="s">
        <v>4839</v>
      </c>
      <c r="F136" s="238" t="s">
        <v>4840</v>
      </c>
      <c r="G136" s="239" t="s">
        <v>370</v>
      </c>
      <c r="H136" s="240">
        <v>216</v>
      </c>
      <c r="I136" s="241"/>
      <c r="J136" s="242">
        <f>ROUND(I136*H136,2)</f>
        <v>0</v>
      </c>
      <c r="K136" s="238" t="s">
        <v>190</v>
      </c>
      <c r="L136" s="73"/>
      <c r="M136" s="243" t="s">
        <v>21</v>
      </c>
      <c r="N136" s="244" t="s">
        <v>47</v>
      </c>
      <c r="O136" s="48"/>
      <c r="P136" s="245">
        <f>O136*H136</f>
        <v>0</v>
      </c>
      <c r="Q136" s="245">
        <v>0</v>
      </c>
      <c r="R136" s="245">
        <f>Q136*H136</f>
        <v>0</v>
      </c>
      <c r="S136" s="245">
        <v>0</v>
      </c>
      <c r="T136" s="246">
        <f>S136*H136</f>
        <v>0</v>
      </c>
      <c r="AR136" s="25" t="s">
        <v>284</v>
      </c>
      <c r="AT136" s="25" t="s">
        <v>186</v>
      </c>
      <c r="AU136" s="25" t="s">
        <v>201</v>
      </c>
      <c r="AY136" s="25" t="s">
        <v>184</v>
      </c>
      <c r="BE136" s="247">
        <f>IF(N136="základní",J136,0)</f>
        <v>0</v>
      </c>
      <c r="BF136" s="247">
        <f>IF(N136="snížená",J136,0)</f>
        <v>0</v>
      </c>
      <c r="BG136" s="247">
        <f>IF(N136="zákl. přenesená",J136,0)</f>
        <v>0</v>
      </c>
      <c r="BH136" s="247">
        <f>IF(N136="sníž. přenesená",J136,0)</f>
        <v>0</v>
      </c>
      <c r="BI136" s="247">
        <f>IF(N136="nulová",J136,0)</f>
        <v>0</v>
      </c>
      <c r="BJ136" s="25" t="s">
        <v>83</v>
      </c>
      <c r="BK136" s="247">
        <f>ROUND(I136*H136,2)</f>
        <v>0</v>
      </c>
      <c r="BL136" s="25" t="s">
        <v>284</v>
      </c>
      <c r="BM136" s="25" t="s">
        <v>5396</v>
      </c>
    </row>
    <row r="137" s="1" customFormat="1" ht="25.5" customHeight="1">
      <c r="B137" s="47"/>
      <c r="C137" s="236" t="s">
        <v>436</v>
      </c>
      <c r="D137" s="236" t="s">
        <v>186</v>
      </c>
      <c r="E137" s="237" t="s">
        <v>5397</v>
      </c>
      <c r="F137" s="238" t="s">
        <v>5398</v>
      </c>
      <c r="G137" s="239" t="s">
        <v>370</v>
      </c>
      <c r="H137" s="240">
        <v>145</v>
      </c>
      <c r="I137" s="241"/>
      <c r="J137" s="242">
        <f>ROUND(I137*H137,2)</f>
        <v>0</v>
      </c>
      <c r="K137" s="238" t="s">
        <v>190</v>
      </c>
      <c r="L137" s="73"/>
      <c r="M137" s="243" t="s">
        <v>21</v>
      </c>
      <c r="N137" s="244" t="s">
        <v>47</v>
      </c>
      <c r="O137" s="48"/>
      <c r="P137" s="245">
        <f>O137*H137</f>
        <v>0</v>
      </c>
      <c r="Q137" s="245">
        <v>0</v>
      </c>
      <c r="R137" s="245">
        <f>Q137*H137</f>
        <v>0</v>
      </c>
      <c r="S137" s="245">
        <v>0</v>
      </c>
      <c r="T137" s="246">
        <f>S137*H137</f>
        <v>0</v>
      </c>
      <c r="AR137" s="25" t="s">
        <v>284</v>
      </c>
      <c r="AT137" s="25" t="s">
        <v>186</v>
      </c>
      <c r="AU137" s="25" t="s">
        <v>201</v>
      </c>
      <c r="AY137" s="25" t="s">
        <v>184</v>
      </c>
      <c r="BE137" s="247">
        <f>IF(N137="základní",J137,0)</f>
        <v>0</v>
      </c>
      <c r="BF137" s="247">
        <f>IF(N137="snížená",J137,0)</f>
        <v>0</v>
      </c>
      <c r="BG137" s="247">
        <f>IF(N137="zákl. přenesená",J137,0)</f>
        <v>0</v>
      </c>
      <c r="BH137" s="247">
        <f>IF(N137="sníž. přenesená",J137,0)</f>
        <v>0</v>
      </c>
      <c r="BI137" s="247">
        <f>IF(N137="nulová",J137,0)</f>
        <v>0</v>
      </c>
      <c r="BJ137" s="25" t="s">
        <v>83</v>
      </c>
      <c r="BK137" s="247">
        <f>ROUND(I137*H137,2)</f>
        <v>0</v>
      </c>
      <c r="BL137" s="25" t="s">
        <v>284</v>
      </c>
      <c r="BM137" s="25" t="s">
        <v>5399</v>
      </c>
    </row>
    <row r="138" s="1" customFormat="1" ht="25.5" customHeight="1">
      <c r="B138" s="47"/>
      <c r="C138" s="236" t="s">
        <v>442</v>
      </c>
      <c r="D138" s="236" t="s">
        <v>186</v>
      </c>
      <c r="E138" s="237" t="s">
        <v>4845</v>
      </c>
      <c r="F138" s="238" t="s">
        <v>4846</v>
      </c>
      <c r="G138" s="239" t="s">
        <v>370</v>
      </c>
      <c r="H138" s="240">
        <v>90</v>
      </c>
      <c r="I138" s="241"/>
      <c r="J138" s="242">
        <f>ROUND(I138*H138,2)</f>
        <v>0</v>
      </c>
      <c r="K138" s="238" t="s">
        <v>190</v>
      </c>
      <c r="L138" s="73"/>
      <c r="M138" s="243" t="s">
        <v>21</v>
      </c>
      <c r="N138" s="244" t="s">
        <v>47</v>
      </c>
      <c r="O138" s="48"/>
      <c r="P138" s="245">
        <f>O138*H138</f>
        <v>0</v>
      </c>
      <c r="Q138" s="245">
        <v>0</v>
      </c>
      <c r="R138" s="245">
        <f>Q138*H138</f>
        <v>0</v>
      </c>
      <c r="S138" s="245">
        <v>0</v>
      </c>
      <c r="T138" s="246">
        <f>S138*H138</f>
        <v>0</v>
      </c>
      <c r="AR138" s="25" t="s">
        <v>284</v>
      </c>
      <c r="AT138" s="25" t="s">
        <v>186</v>
      </c>
      <c r="AU138" s="25" t="s">
        <v>201</v>
      </c>
      <c r="AY138" s="25" t="s">
        <v>184</v>
      </c>
      <c r="BE138" s="247">
        <f>IF(N138="základní",J138,0)</f>
        <v>0</v>
      </c>
      <c r="BF138" s="247">
        <f>IF(N138="snížená",J138,0)</f>
        <v>0</v>
      </c>
      <c r="BG138" s="247">
        <f>IF(N138="zákl. přenesená",J138,0)</f>
        <v>0</v>
      </c>
      <c r="BH138" s="247">
        <f>IF(N138="sníž. přenesená",J138,0)</f>
        <v>0</v>
      </c>
      <c r="BI138" s="247">
        <f>IF(N138="nulová",J138,0)</f>
        <v>0</v>
      </c>
      <c r="BJ138" s="25" t="s">
        <v>83</v>
      </c>
      <c r="BK138" s="247">
        <f>ROUND(I138*H138,2)</f>
        <v>0</v>
      </c>
      <c r="BL138" s="25" t="s">
        <v>284</v>
      </c>
      <c r="BM138" s="25" t="s">
        <v>5400</v>
      </c>
    </row>
    <row r="139" s="12" customFormat="1">
      <c r="B139" s="251"/>
      <c r="C139" s="252"/>
      <c r="D139" s="248" t="s">
        <v>195</v>
      </c>
      <c r="E139" s="253" t="s">
        <v>21</v>
      </c>
      <c r="F139" s="254" t="s">
        <v>5401</v>
      </c>
      <c r="G139" s="252"/>
      <c r="H139" s="255">
        <v>90</v>
      </c>
      <c r="I139" s="256"/>
      <c r="J139" s="252"/>
      <c r="K139" s="252"/>
      <c r="L139" s="257"/>
      <c r="M139" s="258"/>
      <c r="N139" s="259"/>
      <c r="O139" s="259"/>
      <c r="P139" s="259"/>
      <c r="Q139" s="259"/>
      <c r="R139" s="259"/>
      <c r="S139" s="259"/>
      <c r="T139" s="260"/>
      <c r="AT139" s="261" t="s">
        <v>195</v>
      </c>
      <c r="AU139" s="261" t="s">
        <v>201</v>
      </c>
      <c r="AV139" s="12" t="s">
        <v>85</v>
      </c>
      <c r="AW139" s="12" t="s">
        <v>39</v>
      </c>
      <c r="AX139" s="12" t="s">
        <v>83</v>
      </c>
      <c r="AY139" s="261" t="s">
        <v>184</v>
      </c>
    </row>
    <row r="140" s="1" customFormat="1" ht="25.5" customHeight="1">
      <c r="B140" s="47"/>
      <c r="C140" s="236" t="s">
        <v>449</v>
      </c>
      <c r="D140" s="236" t="s">
        <v>186</v>
      </c>
      <c r="E140" s="237" t="s">
        <v>4894</v>
      </c>
      <c r="F140" s="238" t="s">
        <v>4895</v>
      </c>
      <c r="G140" s="239" t="s">
        <v>370</v>
      </c>
      <c r="H140" s="240">
        <v>148</v>
      </c>
      <c r="I140" s="241"/>
      <c r="J140" s="242">
        <f>ROUND(I140*H140,2)</f>
        <v>0</v>
      </c>
      <c r="K140" s="238" t="s">
        <v>190</v>
      </c>
      <c r="L140" s="73"/>
      <c r="M140" s="243" t="s">
        <v>21</v>
      </c>
      <c r="N140" s="244" t="s">
        <v>47</v>
      </c>
      <c r="O140" s="48"/>
      <c r="P140" s="245">
        <f>O140*H140</f>
        <v>0</v>
      </c>
      <c r="Q140" s="245">
        <v>0</v>
      </c>
      <c r="R140" s="245">
        <f>Q140*H140</f>
        <v>0</v>
      </c>
      <c r="S140" s="245">
        <v>0.002</v>
      </c>
      <c r="T140" s="246">
        <f>S140*H140</f>
        <v>0.29599999999999999</v>
      </c>
      <c r="AR140" s="25" t="s">
        <v>284</v>
      </c>
      <c r="AT140" s="25" t="s">
        <v>186</v>
      </c>
      <c r="AU140" s="25" t="s">
        <v>201</v>
      </c>
      <c r="AY140" s="25" t="s">
        <v>184</v>
      </c>
      <c r="BE140" s="247">
        <f>IF(N140="základní",J140,0)</f>
        <v>0</v>
      </c>
      <c r="BF140" s="247">
        <f>IF(N140="snížená",J140,0)</f>
        <v>0</v>
      </c>
      <c r="BG140" s="247">
        <f>IF(N140="zákl. přenesená",J140,0)</f>
        <v>0</v>
      </c>
      <c r="BH140" s="247">
        <f>IF(N140="sníž. přenesená",J140,0)</f>
        <v>0</v>
      </c>
      <c r="BI140" s="247">
        <f>IF(N140="nulová",J140,0)</f>
        <v>0</v>
      </c>
      <c r="BJ140" s="25" t="s">
        <v>83</v>
      </c>
      <c r="BK140" s="247">
        <f>ROUND(I140*H140,2)</f>
        <v>0</v>
      </c>
      <c r="BL140" s="25" t="s">
        <v>284</v>
      </c>
      <c r="BM140" s="25" t="s">
        <v>5402</v>
      </c>
    </row>
    <row r="141" s="1" customFormat="1" ht="25.5" customHeight="1">
      <c r="B141" s="47"/>
      <c r="C141" s="236" t="s">
        <v>453</v>
      </c>
      <c r="D141" s="236" t="s">
        <v>186</v>
      </c>
      <c r="E141" s="237" t="s">
        <v>4897</v>
      </c>
      <c r="F141" s="238" t="s">
        <v>4898</v>
      </c>
      <c r="G141" s="239" t="s">
        <v>370</v>
      </c>
      <c r="H141" s="240">
        <v>132</v>
      </c>
      <c r="I141" s="241"/>
      <c r="J141" s="242">
        <f>ROUND(I141*H141,2)</f>
        <v>0</v>
      </c>
      <c r="K141" s="238" t="s">
        <v>190</v>
      </c>
      <c r="L141" s="73"/>
      <c r="M141" s="243" t="s">
        <v>21</v>
      </c>
      <c r="N141" s="244" t="s">
        <v>47</v>
      </c>
      <c r="O141" s="48"/>
      <c r="P141" s="245">
        <f>O141*H141</f>
        <v>0</v>
      </c>
      <c r="Q141" s="245">
        <v>0</v>
      </c>
      <c r="R141" s="245">
        <f>Q141*H141</f>
        <v>0</v>
      </c>
      <c r="S141" s="245">
        <v>0.0040000000000000001</v>
      </c>
      <c r="T141" s="246">
        <f>S141*H141</f>
        <v>0.52800000000000002</v>
      </c>
      <c r="AR141" s="25" t="s">
        <v>284</v>
      </c>
      <c r="AT141" s="25" t="s">
        <v>186</v>
      </c>
      <c r="AU141" s="25" t="s">
        <v>201</v>
      </c>
      <c r="AY141" s="25" t="s">
        <v>184</v>
      </c>
      <c r="BE141" s="247">
        <f>IF(N141="základní",J141,0)</f>
        <v>0</v>
      </c>
      <c r="BF141" s="247">
        <f>IF(N141="snížená",J141,0)</f>
        <v>0</v>
      </c>
      <c r="BG141" s="247">
        <f>IF(N141="zákl. přenesená",J141,0)</f>
        <v>0</v>
      </c>
      <c r="BH141" s="247">
        <f>IF(N141="sníž. přenesená",J141,0)</f>
        <v>0</v>
      </c>
      <c r="BI141" s="247">
        <f>IF(N141="nulová",J141,0)</f>
        <v>0</v>
      </c>
      <c r="BJ141" s="25" t="s">
        <v>83</v>
      </c>
      <c r="BK141" s="247">
        <f>ROUND(I141*H141,2)</f>
        <v>0</v>
      </c>
      <c r="BL141" s="25" t="s">
        <v>284</v>
      </c>
      <c r="BM141" s="25" t="s">
        <v>5403</v>
      </c>
    </row>
    <row r="142" s="1" customFormat="1" ht="16.5" customHeight="1">
      <c r="B142" s="47"/>
      <c r="C142" s="236" t="s">
        <v>458</v>
      </c>
      <c r="D142" s="236" t="s">
        <v>186</v>
      </c>
      <c r="E142" s="237" t="s">
        <v>4909</v>
      </c>
      <c r="F142" s="238" t="s">
        <v>4910</v>
      </c>
      <c r="G142" s="239" t="s">
        <v>315</v>
      </c>
      <c r="H142" s="240">
        <v>14</v>
      </c>
      <c r="I142" s="241"/>
      <c r="J142" s="242">
        <f>ROUND(I142*H142,2)</f>
        <v>0</v>
      </c>
      <c r="K142" s="238" t="s">
        <v>190</v>
      </c>
      <c r="L142" s="73"/>
      <c r="M142" s="243" t="s">
        <v>21</v>
      </c>
      <c r="N142" s="244" t="s">
        <v>47</v>
      </c>
      <c r="O142" s="48"/>
      <c r="P142" s="245">
        <f>O142*H142</f>
        <v>0</v>
      </c>
      <c r="Q142" s="245">
        <v>0.040000000000000001</v>
      </c>
      <c r="R142" s="245">
        <f>Q142*H142</f>
        <v>0.56000000000000005</v>
      </c>
      <c r="S142" s="245">
        <v>0</v>
      </c>
      <c r="T142" s="246">
        <f>S142*H142</f>
        <v>0</v>
      </c>
      <c r="AR142" s="25" t="s">
        <v>284</v>
      </c>
      <c r="AT142" s="25" t="s">
        <v>186</v>
      </c>
      <c r="AU142" s="25" t="s">
        <v>201</v>
      </c>
      <c r="AY142" s="25" t="s">
        <v>184</v>
      </c>
      <c r="BE142" s="247">
        <f>IF(N142="základní",J142,0)</f>
        <v>0</v>
      </c>
      <c r="BF142" s="247">
        <f>IF(N142="snížená",J142,0)</f>
        <v>0</v>
      </c>
      <c r="BG142" s="247">
        <f>IF(N142="zákl. přenesená",J142,0)</f>
        <v>0</v>
      </c>
      <c r="BH142" s="247">
        <f>IF(N142="sníž. přenesená",J142,0)</f>
        <v>0</v>
      </c>
      <c r="BI142" s="247">
        <f>IF(N142="nulová",J142,0)</f>
        <v>0</v>
      </c>
      <c r="BJ142" s="25" t="s">
        <v>83</v>
      </c>
      <c r="BK142" s="247">
        <f>ROUND(I142*H142,2)</f>
        <v>0</v>
      </c>
      <c r="BL142" s="25" t="s">
        <v>284</v>
      </c>
      <c r="BM142" s="25" t="s">
        <v>5404</v>
      </c>
    </row>
    <row r="143" s="1" customFormat="1">
      <c r="B143" s="47"/>
      <c r="C143" s="75"/>
      <c r="D143" s="248" t="s">
        <v>193</v>
      </c>
      <c r="E143" s="75"/>
      <c r="F143" s="249" t="s">
        <v>4912</v>
      </c>
      <c r="G143" s="75"/>
      <c r="H143" s="75"/>
      <c r="I143" s="204"/>
      <c r="J143" s="75"/>
      <c r="K143" s="75"/>
      <c r="L143" s="73"/>
      <c r="M143" s="250"/>
      <c r="N143" s="48"/>
      <c r="O143" s="48"/>
      <c r="P143" s="48"/>
      <c r="Q143" s="48"/>
      <c r="R143" s="48"/>
      <c r="S143" s="48"/>
      <c r="T143" s="96"/>
      <c r="AT143" s="25" t="s">
        <v>193</v>
      </c>
      <c r="AU143" s="25" t="s">
        <v>201</v>
      </c>
    </row>
    <row r="144" s="1" customFormat="1" ht="25.5" customHeight="1">
      <c r="B144" s="47"/>
      <c r="C144" s="236" t="s">
        <v>465</v>
      </c>
      <c r="D144" s="236" t="s">
        <v>186</v>
      </c>
      <c r="E144" s="237" t="s">
        <v>4913</v>
      </c>
      <c r="F144" s="238" t="s">
        <v>4914</v>
      </c>
      <c r="G144" s="239" t="s">
        <v>315</v>
      </c>
      <c r="H144" s="240">
        <v>20.600000000000001</v>
      </c>
      <c r="I144" s="241"/>
      <c r="J144" s="242">
        <f>ROUND(I144*H144,2)</f>
        <v>0</v>
      </c>
      <c r="K144" s="238" t="s">
        <v>190</v>
      </c>
      <c r="L144" s="73"/>
      <c r="M144" s="243" t="s">
        <v>21</v>
      </c>
      <c r="N144" s="244" t="s">
        <v>47</v>
      </c>
      <c r="O144" s="48"/>
      <c r="P144" s="245">
        <f>O144*H144</f>
        <v>0</v>
      </c>
      <c r="Q144" s="245">
        <v>0.041529999999999997</v>
      </c>
      <c r="R144" s="245">
        <f>Q144*H144</f>
        <v>0.855518</v>
      </c>
      <c r="S144" s="245">
        <v>0</v>
      </c>
      <c r="T144" s="246">
        <f>S144*H144</f>
        <v>0</v>
      </c>
      <c r="AR144" s="25" t="s">
        <v>284</v>
      </c>
      <c r="AT144" s="25" t="s">
        <v>186</v>
      </c>
      <c r="AU144" s="25" t="s">
        <v>201</v>
      </c>
      <c r="AY144" s="25" t="s">
        <v>184</v>
      </c>
      <c r="BE144" s="247">
        <f>IF(N144="základní",J144,0)</f>
        <v>0</v>
      </c>
      <c r="BF144" s="247">
        <f>IF(N144="snížená",J144,0)</f>
        <v>0</v>
      </c>
      <c r="BG144" s="247">
        <f>IF(N144="zákl. přenesená",J144,0)</f>
        <v>0</v>
      </c>
      <c r="BH144" s="247">
        <f>IF(N144="sníž. přenesená",J144,0)</f>
        <v>0</v>
      </c>
      <c r="BI144" s="247">
        <f>IF(N144="nulová",J144,0)</f>
        <v>0</v>
      </c>
      <c r="BJ144" s="25" t="s">
        <v>83</v>
      </c>
      <c r="BK144" s="247">
        <f>ROUND(I144*H144,2)</f>
        <v>0</v>
      </c>
      <c r="BL144" s="25" t="s">
        <v>284</v>
      </c>
      <c r="BM144" s="25" t="s">
        <v>5405</v>
      </c>
    </row>
    <row r="145" s="1" customFormat="1" ht="25.5" customHeight="1">
      <c r="B145" s="47"/>
      <c r="C145" s="236" t="s">
        <v>470</v>
      </c>
      <c r="D145" s="236" t="s">
        <v>186</v>
      </c>
      <c r="E145" s="237" t="s">
        <v>5406</v>
      </c>
      <c r="F145" s="238" t="s">
        <v>5351</v>
      </c>
      <c r="G145" s="239" t="s">
        <v>3870</v>
      </c>
      <c r="H145" s="240">
        <v>4</v>
      </c>
      <c r="I145" s="241"/>
      <c r="J145" s="242">
        <f>ROUND(I145*H145,2)</f>
        <v>0</v>
      </c>
      <c r="K145" s="238" t="s">
        <v>21</v>
      </c>
      <c r="L145" s="73"/>
      <c r="M145" s="243" t="s">
        <v>21</v>
      </c>
      <c r="N145" s="244" t="s">
        <v>47</v>
      </c>
      <c r="O145" s="48"/>
      <c r="P145" s="245">
        <f>O145*H145</f>
        <v>0</v>
      </c>
      <c r="Q145" s="245">
        <v>0</v>
      </c>
      <c r="R145" s="245">
        <f>Q145*H145</f>
        <v>0</v>
      </c>
      <c r="S145" s="245">
        <v>0</v>
      </c>
      <c r="T145" s="246">
        <f>S145*H145</f>
        <v>0</v>
      </c>
      <c r="AR145" s="25" t="s">
        <v>284</v>
      </c>
      <c r="AT145" s="25" t="s">
        <v>186</v>
      </c>
      <c r="AU145" s="25" t="s">
        <v>201</v>
      </c>
      <c r="AY145" s="25" t="s">
        <v>184</v>
      </c>
      <c r="BE145" s="247">
        <f>IF(N145="základní",J145,0)</f>
        <v>0</v>
      </c>
      <c r="BF145" s="247">
        <f>IF(N145="snížená",J145,0)</f>
        <v>0</v>
      </c>
      <c r="BG145" s="247">
        <f>IF(N145="zákl. přenesená",J145,0)</f>
        <v>0</v>
      </c>
      <c r="BH145" s="247">
        <f>IF(N145="sníž. přenesená",J145,0)</f>
        <v>0</v>
      </c>
      <c r="BI145" s="247">
        <f>IF(N145="nulová",J145,0)</f>
        <v>0</v>
      </c>
      <c r="BJ145" s="25" t="s">
        <v>83</v>
      </c>
      <c r="BK145" s="247">
        <f>ROUND(I145*H145,2)</f>
        <v>0</v>
      </c>
      <c r="BL145" s="25" t="s">
        <v>284</v>
      </c>
      <c r="BM145" s="25" t="s">
        <v>5407</v>
      </c>
    </row>
    <row r="146" s="1" customFormat="1" ht="16.5" customHeight="1">
      <c r="B146" s="47"/>
      <c r="C146" s="236" t="s">
        <v>475</v>
      </c>
      <c r="D146" s="236" t="s">
        <v>186</v>
      </c>
      <c r="E146" s="237" t="s">
        <v>5408</v>
      </c>
      <c r="F146" s="238" t="s">
        <v>5409</v>
      </c>
      <c r="G146" s="239" t="s">
        <v>4918</v>
      </c>
      <c r="H146" s="240">
        <v>4</v>
      </c>
      <c r="I146" s="241"/>
      <c r="J146" s="242">
        <f>ROUND(I146*H146,2)</f>
        <v>0</v>
      </c>
      <c r="K146" s="238" t="s">
        <v>21</v>
      </c>
      <c r="L146" s="73"/>
      <c r="M146" s="243" t="s">
        <v>21</v>
      </c>
      <c r="N146" s="244" t="s">
        <v>47</v>
      </c>
      <c r="O146" s="48"/>
      <c r="P146" s="245">
        <f>O146*H146</f>
        <v>0</v>
      </c>
      <c r="Q146" s="245">
        <v>0</v>
      </c>
      <c r="R146" s="245">
        <f>Q146*H146</f>
        <v>0</v>
      </c>
      <c r="S146" s="245">
        <v>0</v>
      </c>
      <c r="T146" s="246">
        <f>S146*H146</f>
        <v>0</v>
      </c>
      <c r="AR146" s="25" t="s">
        <v>284</v>
      </c>
      <c r="AT146" s="25" t="s">
        <v>186</v>
      </c>
      <c r="AU146" s="25" t="s">
        <v>201</v>
      </c>
      <c r="AY146" s="25" t="s">
        <v>184</v>
      </c>
      <c r="BE146" s="247">
        <f>IF(N146="základní",J146,0)</f>
        <v>0</v>
      </c>
      <c r="BF146" s="247">
        <f>IF(N146="snížená",J146,0)</f>
        <v>0</v>
      </c>
      <c r="BG146" s="247">
        <f>IF(N146="zákl. přenesená",J146,0)</f>
        <v>0</v>
      </c>
      <c r="BH146" s="247">
        <f>IF(N146="sníž. přenesená",J146,0)</f>
        <v>0</v>
      </c>
      <c r="BI146" s="247">
        <f>IF(N146="nulová",J146,0)</f>
        <v>0</v>
      </c>
      <c r="BJ146" s="25" t="s">
        <v>83</v>
      </c>
      <c r="BK146" s="247">
        <f>ROUND(I146*H146,2)</f>
        <v>0</v>
      </c>
      <c r="BL146" s="25" t="s">
        <v>284</v>
      </c>
      <c r="BM146" s="25" t="s">
        <v>5410</v>
      </c>
    </row>
    <row r="147" s="1" customFormat="1" ht="16.5" customHeight="1">
      <c r="B147" s="47"/>
      <c r="C147" s="236" t="s">
        <v>480</v>
      </c>
      <c r="D147" s="236" t="s">
        <v>186</v>
      </c>
      <c r="E147" s="237" t="s">
        <v>5411</v>
      </c>
      <c r="F147" s="238" t="s">
        <v>4921</v>
      </c>
      <c r="G147" s="239" t="s">
        <v>4922</v>
      </c>
      <c r="H147" s="240">
        <v>1</v>
      </c>
      <c r="I147" s="241"/>
      <c r="J147" s="242">
        <f>ROUND(I147*H147,2)</f>
        <v>0</v>
      </c>
      <c r="K147" s="238" t="s">
        <v>21</v>
      </c>
      <c r="L147" s="73"/>
      <c r="M147" s="243" t="s">
        <v>21</v>
      </c>
      <c r="N147" s="244" t="s">
        <v>47</v>
      </c>
      <c r="O147" s="48"/>
      <c r="P147" s="245">
        <f>O147*H147</f>
        <v>0</v>
      </c>
      <c r="Q147" s="245">
        <v>0</v>
      </c>
      <c r="R147" s="245">
        <f>Q147*H147</f>
        <v>0</v>
      </c>
      <c r="S147" s="245">
        <v>0</v>
      </c>
      <c r="T147" s="246">
        <f>S147*H147</f>
        <v>0</v>
      </c>
      <c r="AR147" s="25" t="s">
        <v>284</v>
      </c>
      <c r="AT147" s="25" t="s">
        <v>186</v>
      </c>
      <c r="AU147" s="25" t="s">
        <v>201</v>
      </c>
      <c r="AY147" s="25" t="s">
        <v>184</v>
      </c>
      <c r="BE147" s="247">
        <f>IF(N147="základní",J147,0)</f>
        <v>0</v>
      </c>
      <c r="BF147" s="247">
        <f>IF(N147="snížená",J147,0)</f>
        <v>0</v>
      </c>
      <c r="BG147" s="247">
        <f>IF(N147="zákl. přenesená",J147,0)</f>
        <v>0</v>
      </c>
      <c r="BH147" s="247">
        <f>IF(N147="sníž. přenesená",J147,0)</f>
        <v>0</v>
      </c>
      <c r="BI147" s="247">
        <f>IF(N147="nulová",J147,0)</f>
        <v>0</v>
      </c>
      <c r="BJ147" s="25" t="s">
        <v>83</v>
      </c>
      <c r="BK147" s="247">
        <f>ROUND(I147*H147,2)</f>
        <v>0</v>
      </c>
      <c r="BL147" s="25" t="s">
        <v>284</v>
      </c>
      <c r="BM147" s="25" t="s">
        <v>5412</v>
      </c>
    </row>
    <row r="148" s="1" customFormat="1" ht="16.5" customHeight="1">
      <c r="B148" s="47"/>
      <c r="C148" s="236" t="s">
        <v>484</v>
      </c>
      <c r="D148" s="236" t="s">
        <v>186</v>
      </c>
      <c r="E148" s="237" t="s">
        <v>5413</v>
      </c>
      <c r="F148" s="238" t="s">
        <v>5278</v>
      </c>
      <c r="G148" s="239" t="s">
        <v>4918</v>
      </c>
      <c r="H148" s="240">
        <v>12</v>
      </c>
      <c r="I148" s="241"/>
      <c r="J148" s="242">
        <f>ROUND(I148*H148,2)</f>
        <v>0</v>
      </c>
      <c r="K148" s="238" t="s">
        <v>21</v>
      </c>
      <c r="L148" s="73"/>
      <c r="M148" s="243" t="s">
        <v>21</v>
      </c>
      <c r="N148" s="244" t="s">
        <v>47</v>
      </c>
      <c r="O148" s="48"/>
      <c r="P148" s="245">
        <f>O148*H148</f>
        <v>0</v>
      </c>
      <c r="Q148" s="245">
        <v>0</v>
      </c>
      <c r="R148" s="245">
        <f>Q148*H148</f>
        <v>0</v>
      </c>
      <c r="S148" s="245">
        <v>0</v>
      </c>
      <c r="T148" s="246">
        <f>S148*H148</f>
        <v>0</v>
      </c>
      <c r="AR148" s="25" t="s">
        <v>284</v>
      </c>
      <c r="AT148" s="25" t="s">
        <v>186</v>
      </c>
      <c r="AU148" s="25" t="s">
        <v>201</v>
      </c>
      <c r="AY148" s="25" t="s">
        <v>184</v>
      </c>
      <c r="BE148" s="247">
        <f>IF(N148="základní",J148,0)</f>
        <v>0</v>
      </c>
      <c r="BF148" s="247">
        <f>IF(N148="snížená",J148,0)</f>
        <v>0</v>
      </c>
      <c r="BG148" s="247">
        <f>IF(N148="zákl. přenesená",J148,0)</f>
        <v>0</v>
      </c>
      <c r="BH148" s="247">
        <f>IF(N148="sníž. přenesená",J148,0)</f>
        <v>0</v>
      </c>
      <c r="BI148" s="247">
        <f>IF(N148="nulová",J148,0)</f>
        <v>0</v>
      </c>
      <c r="BJ148" s="25" t="s">
        <v>83</v>
      </c>
      <c r="BK148" s="247">
        <f>ROUND(I148*H148,2)</f>
        <v>0</v>
      </c>
      <c r="BL148" s="25" t="s">
        <v>284</v>
      </c>
      <c r="BM148" s="25" t="s">
        <v>5414</v>
      </c>
    </row>
    <row r="149" s="1" customFormat="1" ht="16.5" customHeight="1">
      <c r="B149" s="47"/>
      <c r="C149" s="236" t="s">
        <v>490</v>
      </c>
      <c r="D149" s="236" t="s">
        <v>186</v>
      </c>
      <c r="E149" s="237" t="s">
        <v>5415</v>
      </c>
      <c r="F149" s="238" t="s">
        <v>4925</v>
      </c>
      <c r="G149" s="239" t="s">
        <v>4918</v>
      </c>
      <c r="H149" s="240">
        <v>14</v>
      </c>
      <c r="I149" s="241"/>
      <c r="J149" s="242">
        <f>ROUND(I149*H149,2)</f>
        <v>0</v>
      </c>
      <c r="K149" s="238" t="s">
        <v>21</v>
      </c>
      <c r="L149" s="73"/>
      <c r="M149" s="243" t="s">
        <v>21</v>
      </c>
      <c r="N149" s="244" t="s">
        <v>47</v>
      </c>
      <c r="O149" s="48"/>
      <c r="P149" s="245">
        <f>O149*H149</f>
        <v>0</v>
      </c>
      <c r="Q149" s="245">
        <v>0</v>
      </c>
      <c r="R149" s="245">
        <f>Q149*H149</f>
        <v>0</v>
      </c>
      <c r="S149" s="245">
        <v>0</v>
      </c>
      <c r="T149" s="246">
        <f>S149*H149</f>
        <v>0</v>
      </c>
      <c r="AR149" s="25" t="s">
        <v>284</v>
      </c>
      <c r="AT149" s="25" t="s">
        <v>186</v>
      </c>
      <c r="AU149" s="25" t="s">
        <v>201</v>
      </c>
      <c r="AY149" s="25" t="s">
        <v>184</v>
      </c>
      <c r="BE149" s="247">
        <f>IF(N149="základní",J149,0)</f>
        <v>0</v>
      </c>
      <c r="BF149" s="247">
        <f>IF(N149="snížená",J149,0)</f>
        <v>0</v>
      </c>
      <c r="BG149" s="247">
        <f>IF(N149="zákl. přenesená",J149,0)</f>
        <v>0</v>
      </c>
      <c r="BH149" s="247">
        <f>IF(N149="sníž. přenesená",J149,0)</f>
        <v>0</v>
      </c>
      <c r="BI149" s="247">
        <f>IF(N149="nulová",J149,0)</f>
        <v>0</v>
      </c>
      <c r="BJ149" s="25" t="s">
        <v>83</v>
      </c>
      <c r="BK149" s="247">
        <f>ROUND(I149*H149,2)</f>
        <v>0</v>
      </c>
      <c r="BL149" s="25" t="s">
        <v>284</v>
      </c>
      <c r="BM149" s="25" t="s">
        <v>5416</v>
      </c>
    </row>
    <row r="150" s="11" customFormat="1" ht="29.88" customHeight="1">
      <c r="B150" s="220"/>
      <c r="C150" s="221"/>
      <c r="D150" s="222" t="s">
        <v>75</v>
      </c>
      <c r="E150" s="234" t="s">
        <v>5417</v>
      </c>
      <c r="F150" s="234" t="s">
        <v>5418</v>
      </c>
      <c r="G150" s="221"/>
      <c r="H150" s="221"/>
      <c r="I150" s="224"/>
      <c r="J150" s="235">
        <f>BK150</f>
        <v>0</v>
      </c>
      <c r="K150" s="221"/>
      <c r="L150" s="226"/>
      <c r="M150" s="227"/>
      <c r="N150" s="228"/>
      <c r="O150" s="228"/>
      <c r="P150" s="229">
        <f>P151+P161</f>
        <v>0</v>
      </c>
      <c r="Q150" s="228"/>
      <c r="R150" s="229">
        <f>R151+R161</f>
        <v>0.00022000000000000001</v>
      </c>
      <c r="S150" s="228"/>
      <c r="T150" s="230">
        <f>T151+T161</f>
        <v>0.024</v>
      </c>
      <c r="AR150" s="231" t="s">
        <v>85</v>
      </c>
      <c r="AT150" s="232" t="s">
        <v>75</v>
      </c>
      <c r="AU150" s="232" t="s">
        <v>83</v>
      </c>
      <c r="AY150" s="231" t="s">
        <v>184</v>
      </c>
      <c r="BK150" s="233">
        <f>BK151+BK161</f>
        <v>0</v>
      </c>
    </row>
    <row r="151" s="11" customFormat="1" ht="14.88" customHeight="1">
      <c r="B151" s="220"/>
      <c r="C151" s="221"/>
      <c r="D151" s="222" t="s">
        <v>75</v>
      </c>
      <c r="E151" s="234" t="s">
        <v>5419</v>
      </c>
      <c r="F151" s="234" t="s">
        <v>5420</v>
      </c>
      <c r="G151" s="221"/>
      <c r="H151" s="221"/>
      <c r="I151" s="224"/>
      <c r="J151" s="235">
        <f>BK151</f>
        <v>0</v>
      </c>
      <c r="K151" s="221"/>
      <c r="L151" s="226"/>
      <c r="M151" s="227"/>
      <c r="N151" s="228"/>
      <c r="O151" s="228"/>
      <c r="P151" s="229">
        <f>SUM(P152:P160)</f>
        <v>0</v>
      </c>
      <c r="Q151" s="228"/>
      <c r="R151" s="229">
        <f>SUM(R152:R160)</f>
        <v>0.00022000000000000001</v>
      </c>
      <c r="S151" s="228"/>
      <c r="T151" s="230">
        <f>SUM(T152:T160)</f>
        <v>0</v>
      </c>
      <c r="AR151" s="231" t="s">
        <v>85</v>
      </c>
      <c r="AT151" s="232" t="s">
        <v>75</v>
      </c>
      <c r="AU151" s="232" t="s">
        <v>85</v>
      </c>
      <c r="AY151" s="231" t="s">
        <v>184</v>
      </c>
      <c r="BK151" s="233">
        <f>SUM(BK152:BK160)</f>
        <v>0</v>
      </c>
    </row>
    <row r="152" s="1" customFormat="1" ht="16.5" customHeight="1">
      <c r="B152" s="47"/>
      <c r="C152" s="283" t="s">
        <v>495</v>
      </c>
      <c r="D152" s="283" t="s">
        <v>303</v>
      </c>
      <c r="E152" s="284" t="s">
        <v>5421</v>
      </c>
      <c r="F152" s="285" t="s">
        <v>5422</v>
      </c>
      <c r="G152" s="286" t="s">
        <v>370</v>
      </c>
      <c r="H152" s="287">
        <v>24</v>
      </c>
      <c r="I152" s="288"/>
      <c r="J152" s="289">
        <f>ROUND(I152*H152,2)</f>
        <v>0</v>
      </c>
      <c r="K152" s="285" t="s">
        <v>21</v>
      </c>
      <c r="L152" s="290"/>
      <c r="M152" s="291" t="s">
        <v>21</v>
      </c>
      <c r="N152" s="292" t="s">
        <v>47</v>
      </c>
      <c r="O152" s="48"/>
      <c r="P152" s="245">
        <f>O152*H152</f>
        <v>0</v>
      </c>
      <c r="Q152" s="245">
        <v>0</v>
      </c>
      <c r="R152" s="245">
        <f>Q152*H152</f>
        <v>0</v>
      </c>
      <c r="S152" s="245">
        <v>0</v>
      </c>
      <c r="T152" s="246">
        <f>S152*H152</f>
        <v>0</v>
      </c>
      <c r="AR152" s="25" t="s">
        <v>386</v>
      </c>
      <c r="AT152" s="25" t="s">
        <v>303</v>
      </c>
      <c r="AU152" s="25" t="s">
        <v>201</v>
      </c>
      <c r="AY152" s="25" t="s">
        <v>184</v>
      </c>
      <c r="BE152" s="247">
        <f>IF(N152="základní",J152,0)</f>
        <v>0</v>
      </c>
      <c r="BF152" s="247">
        <f>IF(N152="snížená",J152,0)</f>
        <v>0</v>
      </c>
      <c r="BG152" s="247">
        <f>IF(N152="zákl. přenesená",J152,0)</f>
        <v>0</v>
      </c>
      <c r="BH152" s="247">
        <f>IF(N152="sníž. přenesená",J152,0)</f>
        <v>0</v>
      </c>
      <c r="BI152" s="247">
        <f>IF(N152="nulová",J152,0)</f>
        <v>0</v>
      </c>
      <c r="BJ152" s="25" t="s">
        <v>83</v>
      </c>
      <c r="BK152" s="247">
        <f>ROUND(I152*H152,2)</f>
        <v>0</v>
      </c>
      <c r="BL152" s="25" t="s">
        <v>284</v>
      </c>
      <c r="BM152" s="25" t="s">
        <v>5423</v>
      </c>
    </row>
    <row r="153" s="1" customFormat="1" ht="16.5" customHeight="1">
      <c r="B153" s="47"/>
      <c r="C153" s="283" t="s">
        <v>501</v>
      </c>
      <c r="D153" s="283" t="s">
        <v>303</v>
      </c>
      <c r="E153" s="284" t="s">
        <v>5424</v>
      </c>
      <c r="F153" s="285" t="s">
        <v>5425</v>
      </c>
      <c r="G153" s="286" t="s">
        <v>370</v>
      </c>
      <c r="H153" s="287">
        <v>16</v>
      </c>
      <c r="I153" s="288"/>
      <c r="J153" s="289">
        <f>ROUND(I153*H153,2)</f>
        <v>0</v>
      </c>
      <c r="K153" s="285" t="s">
        <v>21</v>
      </c>
      <c r="L153" s="290"/>
      <c r="M153" s="291" t="s">
        <v>21</v>
      </c>
      <c r="N153" s="292" t="s">
        <v>47</v>
      </c>
      <c r="O153" s="48"/>
      <c r="P153" s="245">
        <f>O153*H153</f>
        <v>0</v>
      </c>
      <c r="Q153" s="245">
        <v>0</v>
      </c>
      <c r="R153" s="245">
        <f>Q153*H153</f>
        <v>0</v>
      </c>
      <c r="S153" s="245">
        <v>0</v>
      </c>
      <c r="T153" s="246">
        <f>S153*H153</f>
        <v>0</v>
      </c>
      <c r="AR153" s="25" t="s">
        <v>386</v>
      </c>
      <c r="AT153" s="25" t="s">
        <v>303</v>
      </c>
      <c r="AU153" s="25" t="s">
        <v>201</v>
      </c>
      <c r="AY153" s="25" t="s">
        <v>184</v>
      </c>
      <c r="BE153" s="247">
        <f>IF(N153="základní",J153,0)</f>
        <v>0</v>
      </c>
      <c r="BF153" s="247">
        <f>IF(N153="snížená",J153,0)</f>
        <v>0</v>
      </c>
      <c r="BG153" s="247">
        <f>IF(N153="zákl. přenesená",J153,0)</f>
        <v>0</v>
      </c>
      <c r="BH153" s="247">
        <f>IF(N153="sníž. přenesená",J153,0)</f>
        <v>0</v>
      </c>
      <c r="BI153" s="247">
        <f>IF(N153="nulová",J153,0)</f>
        <v>0</v>
      </c>
      <c r="BJ153" s="25" t="s">
        <v>83</v>
      </c>
      <c r="BK153" s="247">
        <f>ROUND(I153*H153,2)</f>
        <v>0</v>
      </c>
      <c r="BL153" s="25" t="s">
        <v>284</v>
      </c>
      <c r="BM153" s="25" t="s">
        <v>5426</v>
      </c>
    </row>
    <row r="154" s="1" customFormat="1" ht="16.5" customHeight="1">
      <c r="B154" s="47"/>
      <c r="C154" s="283" t="s">
        <v>506</v>
      </c>
      <c r="D154" s="283" t="s">
        <v>303</v>
      </c>
      <c r="E154" s="284" t="s">
        <v>5427</v>
      </c>
      <c r="F154" s="285" t="s">
        <v>5428</v>
      </c>
      <c r="G154" s="286" t="s">
        <v>3870</v>
      </c>
      <c r="H154" s="287">
        <v>1</v>
      </c>
      <c r="I154" s="288"/>
      <c r="J154" s="289">
        <f>ROUND(I154*H154,2)</f>
        <v>0</v>
      </c>
      <c r="K154" s="285" t="s">
        <v>21</v>
      </c>
      <c r="L154" s="290"/>
      <c r="M154" s="291" t="s">
        <v>21</v>
      </c>
      <c r="N154" s="292" t="s">
        <v>47</v>
      </c>
      <c r="O154" s="48"/>
      <c r="P154" s="245">
        <f>O154*H154</f>
        <v>0</v>
      </c>
      <c r="Q154" s="245">
        <v>0</v>
      </c>
      <c r="R154" s="245">
        <f>Q154*H154</f>
        <v>0</v>
      </c>
      <c r="S154" s="245">
        <v>0</v>
      </c>
      <c r="T154" s="246">
        <f>S154*H154</f>
        <v>0</v>
      </c>
      <c r="AR154" s="25" t="s">
        <v>386</v>
      </c>
      <c r="AT154" s="25" t="s">
        <v>303</v>
      </c>
      <c r="AU154" s="25" t="s">
        <v>201</v>
      </c>
      <c r="AY154" s="25" t="s">
        <v>184</v>
      </c>
      <c r="BE154" s="247">
        <f>IF(N154="základní",J154,0)</f>
        <v>0</v>
      </c>
      <c r="BF154" s="247">
        <f>IF(N154="snížená",J154,0)</f>
        <v>0</v>
      </c>
      <c r="BG154" s="247">
        <f>IF(N154="zákl. přenesená",J154,0)</f>
        <v>0</v>
      </c>
      <c r="BH154" s="247">
        <f>IF(N154="sníž. přenesená",J154,0)</f>
        <v>0</v>
      </c>
      <c r="BI154" s="247">
        <f>IF(N154="nulová",J154,0)</f>
        <v>0</v>
      </c>
      <c r="BJ154" s="25" t="s">
        <v>83</v>
      </c>
      <c r="BK154" s="247">
        <f>ROUND(I154*H154,2)</f>
        <v>0</v>
      </c>
      <c r="BL154" s="25" t="s">
        <v>284</v>
      </c>
      <c r="BM154" s="25" t="s">
        <v>5429</v>
      </c>
    </row>
    <row r="155" s="1" customFormat="1" ht="16.5" customHeight="1">
      <c r="B155" s="47"/>
      <c r="C155" s="283" t="s">
        <v>511</v>
      </c>
      <c r="D155" s="283" t="s">
        <v>303</v>
      </c>
      <c r="E155" s="284" t="s">
        <v>5430</v>
      </c>
      <c r="F155" s="285" t="s">
        <v>5431</v>
      </c>
      <c r="G155" s="286" t="s">
        <v>3870</v>
      </c>
      <c r="H155" s="287">
        <v>1</v>
      </c>
      <c r="I155" s="288"/>
      <c r="J155" s="289">
        <f>ROUND(I155*H155,2)</f>
        <v>0</v>
      </c>
      <c r="K155" s="285" t="s">
        <v>21</v>
      </c>
      <c r="L155" s="290"/>
      <c r="M155" s="291" t="s">
        <v>21</v>
      </c>
      <c r="N155" s="292" t="s">
        <v>47</v>
      </c>
      <c r="O155" s="48"/>
      <c r="P155" s="245">
        <f>O155*H155</f>
        <v>0</v>
      </c>
      <c r="Q155" s="245">
        <v>0</v>
      </c>
      <c r="R155" s="245">
        <f>Q155*H155</f>
        <v>0</v>
      </c>
      <c r="S155" s="245">
        <v>0</v>
      </c>
      <c r="T155" s="246">
        <f>S155*H155</f>
        <v>0</v>
      </c>
      <c r="AR155" s="25" t="s">
        <v>386</v>
      </c>
      <c r="AT155" s="25" t="s">
        <v>303</v>
      </c>
      <c r="AU155" s="25" t="s">
        <v>201</v>
      </c>
      <c r="AY155" s="25" t="s">
        <v>184</v>
      </c>
      <c r="BE155" s="247">
        <f>IF(N155="základní",J155,0)</f>
        <v>0</v>
      </c>
      <c r="BF155" s="247">
        <f>IF(N155="snížená",J155,0)</f>
        <v>0</v>
      </c>
      <c r="BG155" s="247">
        <f>IF(N155="zákl. přenesená",J155,0)</f>
        <v>0</v>
      </c>
      <c r="BH155" s="247">
        <f>IF(N155="sníž. přenesená",J155,0)</f>
        <v>0</v>
      </c>
      <c r="BI155" s="247">
        <f>IF(N155="nulová",J155,0)</f>
        <v>0</v>
      </c>
      <c r="BJ155" s="25" t="s">
        <v>83</v>
      </c>
      <c r="BK155" s="247">
        <f>ROUND(I155*H155,2)</f>
        <v>0</v>
      </c>
      <c r="BL155" s="25" t="s">
        <v>284</v>
      </c>
      <c r="BM155" s="25" t="s">
        <v>5432</v>
      </c>
    </row>
    <row r="156" s="1" customFormat="1" ht="16.5" customHeight="1">
      <c r="B156" s="47"/>
      <c r="C156" s="283" t="s">
        <v>516</v>
      </c>
      <c r="D156" s="283" t="s">
        <v>303</v>
      </c>
      <c r="E156" s="284" t="s">
        <v>5433</v>
      </c>
      <c r="F156" s="285" t="s">
        <v>5434</v>
      </c>
      <c r="G156" s="286" t="s">
        <v>3870</v>
      </c>
      <c r="H156" s="287">
        <v>1</v>
      </c>
      <c r="I156" s="288"/>
      <c r="J156" s="289">
        <f>ROUND(I156*H156,2)</f>
        <v>0</v>
      </c>
      <c r="K156" s="285" t="s">
        <v>21</v>
      </c>
      <c r="L156" s="290"/>
      <c r="M156" s="291" t="s">
        <v>21</v>
      </c>
      <c r="N156" s="292" t="s">
        <v>47</v>
      </c>
      <c r="O156" s="48"/>
      <c r="P156" s="245">
        <f>O156*H156</f>
        <v>0</v>
      </c>
      <c r="Q156" s="245">
        <v>0</v>
      </c>
      <c r="R156" s="245">
        <f>Q156*H156</f>
        <v>0</v>
      </c>
      <c r="S156" s="245">
        <v>0</v>
      </c>
      <c r="T156" s="246">
        <f>S156*H156</f>
        <v>0</v>
      </c>
      <c r="AR156" s="25" t="s">
        <v>386</v>
      </c>
      <c r="AT156" s="25" t="s">
        <v>303</v>
      </c>
      <c r="AU156" s="25" t="s">
        <v>201</v>
      </c>
      <c r="AY156" s="25" t="s">
        <v>184</v>
      </c>
      <c r="BE156" s="247">
        <f>IF(N156="základní",J156,0)</f>
        <v>0</v>
      </c>
      <c r="BF156" s="247">
        <f>IF(N156="snížená",J156,0)</f>
        <v>0</v>
      </c>
      <c r="BG156" s="247">
        <f>IF(N156="zákl. přenesená",J156,0)</f>
        <v>0</v>
      </c>
      <c r="BH156" s="247">
        <f>IF(N156="sníž. přenesená",J156,0)</f>
        <v>0</v>
      </c>
      <c r="BI156" s="247">
        <f>IF(N156="nulová",J156,0)</f>
        <v>0</v>
      </c>
      <c r="BJ156" s="25" t="s">
        <v>83</v>
      </c>
      <c r="BK156" s="247">
        <f>ROUND(I156*H156,2)</f>
        <v>0</v>
      </c>
      <c r="BL156" s="25" t="s">
        <v>284</v>
      </c>
      <c r="BM156" s="25" t="s">
        <v>5435</v>
      </c>
    </row>
    <row r="157" s="1" customFormat="1" ht="16.5" customHeight="1">
      <c r="B157" s="47"/>
      <c r="C157" s="283" t="s">
        <v>524</v>
      </c>
      <c r="D157" s="283" t="s">
        <v>303</v>
      </c>
      <c r="E157" s="284" t="s">
        <v>5436</v>
      </c>
      <c r="F157" s="285" t="s">
        <v>5437</v>
      </c>
      <c r="G157" s="286" t="s">
        <v>3870</v>
      </c>
      <c r="H157" s="287">
        <v>1</v>
      </c>
      <c r="I157" s="288"/>
      <c r="J157" s="289">
        <f>ROUND(I157*H157,2)</f>
        <v>0</v>
      </c>
      <c r="K157" s="285" t="s">
        <v>21</v>
      </c>
      <c r="L157" s="290"/>
      <c r="M157" s="291" t="s">
        <v>21</v>
      </c>
      <c r="N157" s="292" t="s">
        <v>47</v>
      </c>
      <c r="O157" s="48"/>
      <c r="P157" s="245">
        <f>O157*H157</f>
        <v>0</v>
      </c>
      <c r="Q157" s="245">
        <v>0</v>
      </c>
      <c r="R157" s="245">
        <f>Q157*H157</f>
        <v>0</v>
      </c>
      <c r="S157" s="245">
        <v>0</v>
      </c>
      <c r="T157" s="246">
        <f>S157*H157</f>
        <v>0</v>
      </c>
      <c r="AR157" s="25" t="s">
        <v>386</v>
      </c>
      <c r="AT157" s="25" t="s">
        <v>303</v>
      </c>
      <c r="AU157" s="25" t="s">
        <v>201</v>
      </c>
      <c r="AY157" s="25" t="s">
        <v>184</v>
      </c>
      <c r="BE157" s="247">
        <f>IF(N157="základní",J157,0)</f>
        <v>0</v>
      </c>
      <c r="BF157" s="247">
        <f>IF(N157="snížená",J157,0)</f>
        <v>0</v>
      </c>
      <c r="BG157" s="247">
        <f>IF(N157="zákl. přenesená",J157,0)</f>
        <v>0</v>
      </c>
      <c r="BH157" s="247">
        <f>IF(N157="sníž. přenesená",J157,0)</f>
        <v>0</v>
      </c>
      <c r="BI157" s="247">
        <f>IF(N157="nulová",J157,0)</f>
        <v>0</v>
      </c>
      <c r="BJ157" s="25" t="s">
        <v>83</v>
      </c>
      <c r="BK157" s="247">
        <f>ROUND(I157*H157,2)</f>
        <v>0</v>
      </c>
      <c r="BL157" s="25" t="s">
        <v>284</v>
      </c>
      <c r="BM157" s="25" t="s">
        <v>5438</v>
      </c>
    </row>
    <row r="158" s="1" customFormat="1" ht="16.5" customHeight="1">
      <c r="B158" s="47"/>
      <c r="C158" s="283" t="s">
        <v>529</v>
      </c>
      <c r="D158" s="283" t="s">
        <v>303</v>
      </c>
      <c r="E158" s="284" t="s">
        <v>5439</v>
      </c>
      <c r="F158" s="285" t="s">
        <v>5440</v>
      </c>
      <c r="G158" s="286" t="s">
        <v>3870</v>
      </c>
      <c r="H158" s="287">
        <v>4</v>
      </c>
      <c r="I158" s="288"/>
      <c r="J158" s="289">
        <f>ROUND(I158*H158,2)</f>
        <v>0</v>
      </c>
      <c r="K158" s="285" t="s">
        <v>21</v>
      </c>
      <c r="L158" s="290"/>
      <c r="M158" s="291" t="s">
        <v>21</v>
      </c>
      <c r="N158" s="292" t="s">
        <v>47</v>
      </c>
      <c r="O158" s="48"/>
      <c r="P158" s="245">
        <f>O158*H158</f>
        <v>0</v>
      </c>
      <c r="Q158" s="245">
        <v>0</v>
      </c>
      <c r="R158" s="245">
        <f>Q158*H158</f>
        <v>0</v>
      </c>
      <c r="S158" s="245">
        <v>0</v>
      </c>
      <c r="T158" s="246">
        <f>S158*H158</f>
        <v>0</v>
      </c>
      <c r="AR158" s="25" t="s">
        <v>386</v>
      </c>
      <c r="AT158" s="25" t="s">
        <v>303</v>
      </c>
      <c r="AU158" s="25" t="s">
        <v>201</v>
      </c>
      <c r="AY158" s="25" t="s">
        <v>184</v>
      </c>
      <c r="BE158" s="247">
        <f>IF(N158="základní",J158,0)</f>
        <v>0</v>
      </c>
      <c r="BF158" s="247">
        <f>IF(N158="snížená",J158,0)</f>
        <v>0</v>
      </c>
      <c r="BG158" s="247">
        <f>IF(N158="zákl. přenesená",J158,0)</f>
        <v>0</v>
      </c>
      <c r="BH158" s="247">
        <f>IF(N158="sníž. přenesená",J158,0)</f>
        <v>0</v>
      </c>
      <c r="BI158" s="247">
        <f>IF(N158="nulová",J158,0)</f>
        <v>0</v>
      </c>
      <c r="BJ158" s="25" t="s">
        <v>83</v>
      </c>
      <c r="BK158" s="247">
        <f>ROUND(I158*H158,2)</f>
        <v>0</v>
      </c>
      <c r="BL158" s="25" t="s">
        <v>284</v>
      </c>
      <c r="BM158" s="25" t="s">
        <v>5441</v>
      </c>
    </row>
    <row r="159" s="1" customFormat="1" ht="16.5" customHeight="1">
      <c r="B159" s="47"/>
      <c r="C159" s="283" t="s">
        <v>536</v>
      </c>
      <c r="D159" s="283" t="s">
        <v>303</v>
      </c>
      <c r="E159" s="284" t="s">
        <v>5336</v>
      </c>
      <c r="F159" s="285" t="s">
        <v>5337</v>
      </c>
      <c r="G159" s="286" t="s">
        <v>189</v>
      </c>
      <c r="H159" s="287">
        <v>4</v>
      </c>
      <c r="I159" s="288"/>
      <c r="J159" s="289">
        <f>ROUND(I159*H159,2)</f>
        <v>0</v>
      </c>
      <c r="K159" s="285" t="s">
        <v>190</v>
      </c>
      <c r="L159" s="290"/>
      <c r="M159" s="291" t="s">
        <v>21</v>
      </c>
      <c r="N159" s="292" t="s">
        <v>47</v>
      </c>
      <c r="O159" s="48"/>
      <c r="P159" s="245">
        <f>O159*H159</f>
        <v>0</v>
      </c>
      <c r="Q159" s="245">
        <v>3.0000000000000001E-05</v>
      </c>
      <c r="R159" s="245">
        <f>Q159*H159</f>
        <v>0.00012</v>
      </c>
      <c r="S159" s="245">
        <v>0</v>
      </c>
      <c r="T159" s="246">
        <f>S159*H159</f>
        <v>0</v>
      </c>
      <c r="AR159" s="25" t="s">
        <v>386</v>
      </c>
      <c r="AT159" s="25" t="s">
        <v>303</v>
      </c>
      <c r="AU159" s="25" t="s">
        <v>201</v>
      </c>
      <c r="AY159" s="25" t="s">
        <v>184</v>
      </c>
      <c r="BE159" s="247">
        <f>IF(N159="základní",J159,0)</f>
        <v>0</v>
      </c>
      <c r="BF159" s="247">
        <f>IF(N159="snížená",J159,0)</f>
        <v>0</v>
      </c>
      <c r="BG159" s="247">
        <f>IF(N159="zákl. přenesená",J159,0)</f>
        <v>0</v>
      </c>
      <c r="BH159" s="247">
        <f>IF(N159="sníž. přenesená",J159,0)</f>
        <v>0</v>
      </c>
      <c r="BI159" s="247">
        <f>IF(N159="nulová",J159,0)</f>
        <v>0</v>
      </c>
      <c r="BJ159" s="25" t="s">
        <v>83</v>
      </c>
      <c r="BK159" s="247">
        <f>ROUND(I159*H159,2)</f>
        <v>0</v>
      </c>
      <c r="BL159" s="25" t="s">
        <v>284</v>
      </c>
      <c r="BM159" s="25" t="s">
        <v>5442</v>
      </c>
    </row>
    <row r="160" s="1" customFormat="1" ht="16.5" customHeight="1">
      <c r="B160" s="47"/>
      <c r="C160" s="283" t="s">
        <v>542</v>
      </c>
      <c r="D160" s="283" t="s">
        <v>303</v>
      </c>
      <c r="E160" s="284" t="s">
        <v>5339</v>
      </c>
      <c r="F160" s="285" t="s">
        <v>5340</v>
      </c>
      <c r="G160" s="286" t="s">
        <v>189</v>
      </c>
      <c r="H160" s="287">
        <v>2</v>
      </c>
      <c r="I160" s="288"/>
      <c r="J160" s="289">
        <f>ROUND(I160*H160,2)</f>
        <v>0</v>
      </c>
      <c r="K160" s="285" t="s">
        <v>190</v>
      </c>
      <c r="L160" s="290"/>
      <c r="M160" s="291" t="s">
        <v>21</v>
      </c>
      <c r="N160" s="292" t="s">
        <v>47</v>
      </c>
      <c r="O160" s="48"/>
      <c r="P160" s="245">
        <f>O160*H160</f>
        <v>0</v>
      </c>
      <c r="Q160" s="245">
        <v>5.0000000000000002E-05</v>
      </c>
      <c r="R160" s="245">
        <f>Q160*H160</f>
        <v>0.00010000000000000001</v>
      </c>
      <c r="S160" s="245">
        <v>0</v>
      </c>
      <c r="T160" s="246">
        <f>S160*H160</f>
        <v>0</v>
      </c>
      <c r="AR160" s="25" t="s">
        <v>386</v>
      </c>
      <c r="AT160" s="25" t="s">
        <v>303</v>
      </c>
      <c r="AU160" s="25" t="s">
        <v>201</v>
      </c>
      <c r="AY160" s="25" t="s">
        <v>184</v>
      </c>
      <c r="BE160" s="247">
        <f>IF(N160="základní",J160,0)</f>
        <v>0</v>
      </c>
      <c r="BF160" s="247">
        <f>IF(N160="snížená",J160,0)</f>
        <v>0</v>
      </c>
      <c r="BG160" s="247">
        <f>IF(N160="zákl. přenesená",J160,0)</f>
        <v>0</v>
      </c>
      <c r="BH160" s="247">
        <f>IF(N160="sníž. přenesená",J160,0)</f>
        <v>0</v>
      </c>
      <c r="BI160" s="247">
        <f>IF(N160="nulová",J160,0)</f>
        <v>0</v>
      </c>
      <c r="BJ160" s="25" t="s">
        <v>83</v>
      </c>
      <c r="BK160" s="247">
        <f>ROUND(I160*H160,2)</f>
        <v>0</v>
      </c>
      <c r="BL160" s="25" t="s">
        <v>284</v>
      </c>
      <c r="BM160" s="25" t="s">
        <v>5443</v>
      </c>
    </row>
    <row r="161" s="11" customFormat="1" ht="22.32" customHeight="1">
      <c r="B161" s="220"/>
      <c r="C161" s="221"/>
      <c r="D161" s="222" t="s">
        <v>75</v>
      </c>
      <c r="E161" s="234" t="s">
        <v>5444</v>
      </c>
      <c r="F161" s="234" t="s">
        <v>5418</v>
      </c>
      <c r="G161" s="221"/>
      <c r="H161" s="221"/>
      <c r="I161" s="224"/>
      <c r="J161" s="235">
        <f>BK161</f>
        <v>0</v>
      </c>
      <c r="K161" s="221"/>
      <c r="L161" s="226"/>
      <c r="M161" s="227"/>
      <c r="N161" s="228"/>
      <c r="O161" s="228"/>
      <c r="P161" s="229">
        <f>SUM(P162:P172)</f>
        <v>0</v>
      </c>
      <c r="Q161" s="228"/>
      <c r="R161" s="229">
        <f>SUM(R162:R172)</f>
        <v>0</v>
      </c>
      <c r="S161" s="228"/>
      <c r="T161" s="230">
        <f>SUM(T162:T172)</f>
        <v>0.024</v>
      </c>
      <c r="AR161" s="231" t="s">
        <v>85</v>
      </c>
      <c r="AT161" s="232" t="s">
        <v>75</v>
      </c>
      <c r="AU161" s="232" t="s">
        <v>85</v>
      </c>
      <c r="AY161" s="231" t="s">
        <v>184</v>
      </c>
      <c r="BK161" s="233">
        <f>SUM(BK162:BK172)</f>
        <v>0</v>
      </c>
    </row>
    <row r="162" s="1" customFormat="1" ht="16.5" customHeight="1">
      <c r="B162" s="47"/>
      <c r="C162" s="236" t="s">
        <v>547</v>
      </c>
      <c r="D162" s="236" t="s">
        <v>186</v>
      </c>
      <c r="E162" s="237" t="s">
        <v>5445</v>
      </c>
      <c r="F162" s="238" t="s">
        <v>5446</v>
      </c>
      <c r="G162" s="239" t="s">
        <v>370</v>
      </c>
      <c r="H162" s="240">
        <v>24</v>
      </c>
      <c r="I162" s="241"/>
      <c r="J162" s="242">
        <f>ROUND(I162*H162,2)</f>
        <v>0</v>
      </c>
      <c r="K162" s="238" t="s">
        <v>21</v>
      </c>
      <c r="L162" s="73"/>
      <c r="M162" s="243" t="s">
        <v>21</v>
      </c>
      <c r="N162" s="244" t="s">
        <v>47</v>
      </c>
      <c r="O162" s="48"/>
      <c r="P162" s="245">
        <f>O162*H162</f>
        <v>0</v>
      </c>
      <c r="Q162" s="245">
        <v>0</v>
      </c>
      <c r="R162" s="245">
        <f>Q162*H162</f>
        <v>0</v>
      </c>
      <c r="S162" s="245">
        <v>0</v>
      </c>
      <c r="T162" s="246">
        <f>S162*H162</f>
        <v>0</v>
      </c>
      <c r="AR162" s="25" t="s">
        <v>284</v>
      </c>
      <c r="AT162" s="25" t="s">
        <v>186</v>
      </c>
      <c r="AU162" s="25" t="s">
        <v>201</v>
      </c>
      <c r="AY162" s="25" t="s">
        <v>184</v>
      </c>
      <c r="BE162" s="247">
        <f>IF(N162="základní",J162,0)</f>
        <v>0</v>
      </c>
      <c r="BF162" s="247">
        <f>IF(N162="snížená",J162,0)</f>
        <v>0</v>
      </c>
      <c r="BG162" s="247">
        <f>IF(N162="zákl. přenesená",J162,0)</f>
        <v>0</v>
      </c>
      <c r="BH162" s="247">
        <f>IF(N162="sníž. přenesená",J162,0)</f>
        <v>0</v>
      </c>
      <c r="BI162" s="247">
        <f>IF(N162="nulová",J162,0)</f>
        <v>0</v>
      </c>
      <c r="BJ162" s="25" t="s">
        <v>83</v>
      </c>
      <c r="BK162" s="247">
        <f>ROUND(I162*H162,2)</f>
        <v>0</v>
      </c>
      <c r="BL162" s="25" t="s">
        <v>284</v>
      </c>
      <c r="BM162" s="25" t="s">
        <v>5447</v>
      </c>
    </row>
    <row r="163" s="1" customFormat="1" ht="16.5" customHeight="1">
      <c r="B163" s="47"/>
      <c r="C163" s="236" t="s">
        <v>552</v>
      </c>
      <c r="D163" s="236" t="s">
        <v>186</v>
      </c>
      <c r="E163" s="237" t="s">
        <v>5448</v>
      </c>
      <c r="F163" s="238" t="s">
        <v>5425</v>
      </c>
      <c r="G163" s="239" t="s">
        <v>370</v>
      </c>
      <c r="H163" s="240">
        <v>16</v>
      </c>
      <c r="I163" s="241"/>
      <c r="J163" s="242">
        <f>ROUND(I163*H163,2)</f>
        <v>0</v>
      </c>
      <c r="K163" s="238" t="s">
        <v>21</v>
      </c>
      <c r="L163" s="73"/>
      <c r="M163" s="243" t="s">
        <v>21</v>
      </c>
      <c r="N163" s="244" t="s">
        <v>47</v>
      </c>
      <c r="O163" s="48"/>
      <c r="P163" s="245">
        <f>O163*H163</f>
        <v>0</v>
      </c>
      <c r="Q163" s="245">
        <v>0</v>
      </c>
      <c r="R163" s="245">
        <f>Q163*H163</f>
        <v>0</v>
      </c>
      <c r="S163" s="245">
        <v>0</v>
      </c>
      <c r="T163" s="246">
        <f>S163*H163</f>
        <v>0</v>
      </c>
      <c r="AR163" s="25" t="s">
        <v>284</v>
      </c>
      <c r="AT163" s="25" t="s">
        <v>186</v>
      </c>
      <c r="AU163" s="25" t="s">
        <v>201</v>
      </c>
      <c r="AY163" s="25" t="s">
        <v>184</v>
      </c>
      <c r="BE163" s="247">
        <f>IF(N163="základní",J163,0)</f>
        <v>0</v>
      </c>
      <c r="BF163" s="247">
        <f>IF(N163="snížená",J163,0)</f>
        <v>0</v>
      </c>
      <c r="BG163" s="247">
        <f>IF(N163="zákl. přenesená",J163,0)</f>
        <v>0</v>
      </c>
      <c r="BH163" s="247">
        <f>IF(N163="sníž. přenesená",J163,0)</f>
        <v>0</v>
      </c>
      <c r="BI163" s="247">
        <f>IF(N163="nulová",J163,0)</f>
        <v>0</v>
      </c>
      <c r="BJ163" s="25" t="s">
        <v>83</v>
      </c>
      <c r="BK163" s="247">
        <f>ROUND(I163*H163,2)</f>
        <v>0</v>
      </c>
      <c r="BL163" s="25" t="s">
        <v>284</v>
      </c>
      <c r="BM163" s="25" t="s">
        <v>5449</v>
      </c>
    </row>
    <row r="164" s="1" customFormat="1" ht="16.5" customHeight="1">
      <c r="B164" s="47"/>
      <c r="C164" s="236" t="s">
        <v>558</v>
      </c>
      <c r="D164" s="236" t="s">
        <v>186</v>
      </c>
      <c r="E164" s="237" t="s">
        <v>5450</v>
      </c>
      <c r="F164" s="238" t="s">
        <v>5451</v>
      </c>
      <c r="G164" s="239" t="s">
        <v>3870</v>
      </c>
      <c r="H164" s="240">
        <v>1</v>
      </c>
      <c r="I164" s="241"/>
      <c r="J164" s="242">
        <f>ROUND(I164*H164,2)</f>
        <v>0</v>
      </c>
      <c r="K164" s="238" t="s">
        <v>21</v>
      </c>
      <c r="L164" s="73"/>
      <c r="M164" s="243" t="s">
        <v>21</v>
      </c>
      <c r="N164" s="244" t="s">
        <v>47</v>
      </c>
      <c r="O164" s="48"/>
      <c r="P164" s="245">
        <f>O164*H164</f>
        <v>0</v>
      </c>
      <c r="Q164" s="245">
        <v>0</v>
      </c>
      <c r="R164" s="245">
        <f>Q164*H164</f>
        <v>0</v>
      </c>
      <c r="S164" s="245">
        <v>0</v>
      </c>
      <c r="T164" s="246">
        <f>S164*H164</f>
        <v>0</v>
      </c>
      <c r="AR164" s="25" t="s">
        <v>284</v>
      </c>
      <c r="AT164" s="25" t="s">
        <v>186</v>
      </c>
      <c r="AU164" s="25" t="s">
        <v>201</v>
      </c>
      <c r="AY164" s="25" t="s">
        <v>184</v>
      </c>
      <c r="BE164" s="247">
        <f>IF(N164="základní",J164,0)</f>
        <v>0</v>
      </c>
      <c r="BF164" s="247">
        <f>IF(N164="snížená",J164,0)</f>
        <v>0</v>
      </c>
      <c r="BG164" s="247">
        <f>IF(N164="zákl. přenesená",J164,0)</f>
        <v>0</v>
      </c>
      <c r="BH164" s="247">
        <f>IF(N164="sníž. přenesená",J164,0)</f>
        <v>0</v>
      </c>
      <c r="BI164" s="247">
        <f>IF(N164="nulová",J164,0)</f>
        <v>0</v>
      </c>
      <c r="BJ164" s="25" t="s">
        <v>83</v>
      </c>
      <c r="BK164" s="247">
        <f>ROUND(I164*H164,2)</f>
        <v>0</v>
      </c>
      <c r="BL164" s="25" t="s">
        <v>284</v>
      </c>
      <c r="BM164" s="25" t="s">
        <v>5452</v>
      </c>
    </row>
    <row r="165" s="1" customFormat="1" ht="16.5" customHeight="1">
      <c r="B165" s="47"/>
      <c r="C165" s="236" t="s">
        <v>565</v>
      </c>
      <c r="D165" s="236" t="s">
        <v>186</v>
      </c>
      <c r="E165" s="237" t="s">
        <v>5453</v>
      </c>
      <c r="F165" s="238" t="s">
        <v>5431</v>
      </c>
      <c r="G165" s="239" t="s">
        <v>3870</v>
      </c>
      <c r="H165" s="240">
        <v>1</v>
      </c>
      <c r="I165" s="241"/>
      <c r="J165" s="242">
        <f>ROUND(I165*H165,2)</f>
        <v>0</v>
      </c>
      <c r="K165" s="238" t="s">
        <v>21</v>
      </c>
      <c r="L165" s="73"/>
      <c r="M165" s="243" t="s">
        <v>21</v>
      </c>
      <c r="N165" s="244" t="s">
        <v>47</v>
      </c>
      <c r="O165" s="48"/>
      <c r="P165" s="245">
        <f>O165*H165</f>
        <v>0</v>
      </c>
      <c r="Q165" s="245">
        <v>0</v>
      </c>
      <c r="R165" s="245">
        <f>Q165*H165</f>
        <v>0</v>
      </c>
      <c r="S165" s="245">
        <v>0</v>
      </c>
      <c r="T165" s="246">
        <f>S165*H165</f>
        <v>0</v>
      </c>
      <c r="AR165" s="25" t="s">
        <v>284</v>
      </c>
      <c r="AT165" s="25" t="s">
        <v>186</v>
      </c>
      <c r="AU165" s="25" t="s">
        <v>201</v>
      </c>
      <c r="AY165" s="25" t="s">
        <v>184</v>
      </c>
      <c r="BE165" s="247">
        <f>IF(N165="základní",J165,0)</f>
        <v>0</v>
      </c>
      <c r="BF165" s="247">
        <f>IF(N165="snížená",J165,0)</f>
        <v>0</v>
      </c>
      <c r="BG165" s="247">
        <f>IF(N165="zákl. přenesená",J165,0)</f>
        <v>0</v>
      </c>
      <c r="BH165" s="247">
        <f>IF(N165="sníž. přenesená",J165,0)</f>
        <v>0</v>
      </c>
      <c r="BI165" s="247">
        <f>IF(N165="nulová",J165,0)</f>
        <v>0</v>
      </c>
      <c r="BJ165" s="25" t="s">
        <v>83</v>
      </c>
      <c r="BK165" s="247">
        <f>ROUND(I165*H165,2)</f>
        <v>0</v>
      </c>
      <c r="BL165" s="25" t="s">
        <v>284</v>
      </c>
      <c r="BM165" s="25" t="s">
        <v>5454</v>
      </c>
    </row>
    <row r="166" s="1" customFormat="1" ht="16.5" customHeight="1">
      <c r="B166" s="47"/>
      <c r="C166" s="236" t="s">
        <v>570</v>
      </c>
      <c r="D166" s="236" t="s">
        <v>186</v>
      </c>
      <c r="E166" s="237" t="s">
        <v>5455</v>
      </c>
      <c r="F166" s="238" t="s">
        <v>5434</v>
      </c>
      <c r="G166" s="239" t="s">
        <v>3870</v>
      </c>
      <c r="H166" s="240">
        <v>1</v>
      </c>
      <c r="I166" s="241"/>
      <c r="J166" s="242">
        <f>ROUND(I166*H166,2)</f>
        <v>0</v>
      </c>
      <c r="K166" s="238" t="s">
        <v>21</v>
      </c>
      <c r="L166" s="73"/>
      <c r="M166" s="243" t="s">
        <v>21</v>
      </c>
      <c r="N166" s="244" t="s">
        <v>47</v>
      </c>
      <c r="O166" s="48"/>
      <c r="P166" s="245">
        <f>O166*H166</f>
        <v>0</v>
      </c>
      <c r="Q166" s="245">
        <v>0</v>
      </c>
      <c r="R166" s="245">
        <f>Q166*H166</f>
        <v>0</v>
      </c>
      <c r="S166" s="245">
        <v>0</v>
      </c>
      <c r="T166" s="246">
        <f>S166*H166</f>
        <v>0</v>
      </c>
      <c r="AR166" s="25" t="s">
        <v>284</v>
      </c>
      <c r="AT166" s="25" t="s">
        <v>186</v>
      </c>
      <c r="AU166" s="25" t="s">
        <v>201</v>
      </c>
      <c r="AY166" s="25" t="s">
        <v>184</v>
      </c>
      <c r="BE166" s="247">
        <f>IF(N166="základní",J166,0)</f>
        <v>0</v>
      </c>
      <c r="BF166" s="247">
        <f>IF(N166="snížená",J166,0)</f>
        <v>0</v>
      </c>
      <c r="BG166" s="247">
        <f>IF(N166="zákl. přenesená",J166,0)</f>
        <v>0</v>
      </c>
      <c r="BH166" s="247">
        <f>IF(N166="sníž. přenesená",J166,0)</f>
        <v>0</v>
      </c>
      <c r="BI166" s="247">
        <f>IF(N166="nulová",J166,0)</f>
        <v>0</v>
      </c>
      <c r="BJ166" s="25" t="s">
        <v>83</v>
      </c>
      <c r="BK166" s="247">
        <f>ROUND(I166*H166,2)</f>
        <v>0</v>
      </c>
      <c r="BL166" s="25" t="s">
        <v>284</v>
      </c>
      <c r="BM166" s="25" t="s">
        <v>5456</v>
      </c>
    </row>
    <row r="167" s="1" customFormat="1" ht="16.5" customHeight="1">
      <c r="B167" s="47"/>
      <c r="C167" s="236" t="s">
        <v>576</v>
      </c>
      <c r="D167" s="236" t="s">
        <v>186</v>
      </c>
      <c r="E167" s="237" t="s">
        <v>5457</v>
      </c>
      <c r="F167" s="238" t="s">
        <v>5437</v>
      </c>
      <c r="G167" s="239" t="s">
        <v>3870</v>
      </c>
      <c r="H167" s="240">
        <v>1</v>
      </c>
      <c r="I167" s="241"/>
      <c r="J167" s="242">
        <f>ROUND(I167*H167,2)</f>
        <v>0</v>
      </c>
      <c r="K167" s="238" t="s">
        <v>21</v>
      </c>
      <c r="L167" s="73"/>
      <c r="M167" s="243" t="s">
        <v>21</v>
      </c>
      <c r="N167" s="244" t="s">
        <v>47</v>
      </c>
      <c r="O167" s="48"/>
      <c r="P167" s="245">
        <f>O167*H167</f>
        <v>0</v>
      </c>
      <c r="Q167" s="245">
        <v>0</v>
      </c>
      <c r="R167" s="245">
        <f>Q167*H167</f>
        <v>0</v>
      </c>
      <c r="S167" s="245">
        <v>0</v>
      </c>
      <c r="T167" s="246">
        <f>S167*H167</f>
        <v>0</v>
      </c>
      <c r="AR167" s="25" t="s">
        <v>284</v>
      </c>
      <c r="AT167" s="25" t="s">
        <v>186</v>
      </c>
      <c r="AU167" s="25" t="s">
        <v>201</v>
      </c>
      <c r="AY167" s="25" t="s">
        <v>184</v>
      </c>
      <c r="BE167" s="247">
        <f>IF(N167="základní",J167,0)</f>
        <v>0</v>
      </c>
      <c r="BF167" s="247">
        <f>IF(N167="snížená",J167,0)</f>
        <v>0</v>
      </c>
      <c r="BG167" s="247">
        <f>IF(N167="zákl. přenesená",J167,0)</f>
        <v>0</v>
      </c>
      <c r="BH167" s="247">
        <f>IF(N167="sníž. přenesená",J167,0)</f>
        <v>0</v>
      </c>
      <c r="BI167" s="247">
        <f>IF(N167="nulová",J167,0)</f>
        <v>0</v>
      </c>
      <c r="BJ167" s="25" t="s">
        <v>83</v>
      </c>
      <c r="BK167" s="247">
        <f>ROUND(I167*H167,2)</f>
        <v>0</v>
      </c>
      <c r="BL167" s="25" t="s">
        <v>284</v>
      </c>
      <c r="BM167" s="25" t="s">
        <v>5458</v>
      </c>
    </row>
    <row r="168" s="1" customFormat="1" ht="16.5" customHeight="1">
      <c r="B168" s="47"/>
      <c r="C168" s="236" t="s">
        <v>581</v>
      </c>
      <c r="D168" s="236" t="s">
        <v>186</v>
      </c>
      <c r="E168" s="237" t="s">
        <v>5459</v>
      </c>
      <c r="F168" s="238" t="s">
        <v>5440</v>
      </c>
      <c r="G168" s="239" t="s">
        <v>3870</v>
      </c>
      <c r="H168" s="240">
        <v>4</v>
      </c>
      <c r="I168" s="241"/>
      <c r="J168" s="242">
        <f>ROUND(I168*H168,2)</f>
        <v>0</v>
      </c>
      <c r="K168" s="238" t="s">
        <v>21</v>
      </c>
      <c r="L168" s="73"/>
      <c r="M168" s="243" t="s">
        <v>21</v>
      </c>
      <c r="N168" s="244" t="s">
        <v>47</v>
      </c>
      <c r="O168" s="48"/>
      <c r="P168" s="245">
        <f>O168*H168</f>
        <v>0</v>
      </c>
      <c r="Q168" s="245">
        <v>0</v>
      </c>
      <c r="R168" s="245">
        <f>Q168*H168</f>
        <v>0</v>
      </c>
      <c r="S168" s="245">
        <v>0</v>
      </c>
      <c r="T168" s="246">
        <f>S168*H168</f>
        <v>0</v>
      </c>
      <c r="AR168" s="25" t="s">
        <v>284</v>
      </c>
      <c r="AT168" s="25" t="s">
        <v>186</v>
      </c>
      <c r="AU168" s="25" t="s">
        <v>201</v>
      </c>
      <c r="AY168" s="25" t="s">
        <v>184</v>
      </c>
      <c r="BE168" s="247">
        <f>IF(N168="základní",J168,0)</f>
        <v>0</v>
      </c>
      <c r="BF168" s="247">
        <f>IF(N168="snížená",J168,0)</f>
        <v>0</v>
      </c>
      <c r="BG168" s="247">
        <f>IF(N168="zákl. přenesená",J168,0)</f>
        <v>0</v>
      </c>
      <c r="BH168" s="247">
        <f>IF(N168="sníž. přenesená",J168,0)</f>
        <v>0</v>
      </c>
      <c r="BI168" s="247">
        <f>IF(N168="nulová",J168,0)</f>
        <v>0</v>
      </c>
      <c r="BJ168" s="25" t="s">
        <v>83</v>
      </c>
      <c r="BK168" s="247">
        <f>ROUND(I168*H168,2)</f>
        <v>0</v>
      </c>
      <c r="BL168" s="25" t="s">
        <v>284</v>
      </c>
      <c r="BM168" s="25" t="s">
        <v>5460</v>
      </c>
    </row>
    <row r="169" s="1" customFormat="1" ht="25.5" customHeight="1">
      <c r="B169" s="47"/>
      <c r="C169" s="236" t="s">
        <v>586</v>
      </c>
      <c r="D169" s="236" t="s">
        <v>186</v>
      </c>
      <c r="E169" s="237" t="s">
        <v>5392</v>
      </c>
      <c r="F169" s="238" t="s">
        <v>5393</v>
      </c>
      <c r="G169" s="239" t="s">
        <v>189</v>
      </c>
      <c r="H169" s="240">
        <v>6</v>
      </c>
      <c r="I169" s="241"/>
      <c r="J169" s="242">
        <f>ROUND(I169*H169,2)</f>
        <v>0</v>
      </c>
      <c r="K169" s="238" t="s">
        <v>190</v>
      </c>
      <c r="L169" s="73"/>
      <c r="M169" s="243" t="s">
        <v>21</v>
      </c>
      <c r="N169" s="244" t="s">
        <v>47</v>
      </c>
      <c r="O169" s="48"/>
      <c r="P169" s="245">
        <f>O169*H169</f>
        <v>0</v>
      </c>
      <c r="Q169" s="245">
        <v>0</v>
      </c>
      <c r="R169" s="245">
        <f>Q169*H169</f>
        <v>0</v>
      </c>
      <c r="S169" s="245">
        <v>0</v>
      </c>
      <c r="T169" s="246">
        <f>S169*H169</f>
        <v>0</v>
      </c>
      <c r="AR169" s="25" t="s">
        <v>284</v>
      </c>
      <c r="AT169" s="25" t="s">
        <v>186</v>
      </c>
      <c r="AU169" s="25" t="s">
        <v>201</v>
      </c>
      <c r="AY169" s="25" t="s">
        <v>184</v>
      </c>
      <c r="BE169" s="247">
        <f>IF(N169="základní",J169,0)</f>
        <v>0</v>
      </c>
      <c r="BF169" s="247">
        <f>IF(N169="snížená",J169,0)</f>
        <v>0</v>
      </c>
      <c r="BG169" s="247">
        <f>IF(N169="zákl. přenesená",J169,0)</f>
        <v>0</v>
      </c>
      <c r="BH169" s="247">
        <f>IF(N169="sníž. přenesená",J169,0)</f>
        <v>0</v>
      </c>
      <c r="BI169" s="247">
        <f>IF(N169="nulová",J169,0)</f>
        <v>0</v>
      </c>
      <c r="BJ169" s="25" t="s">
        <v>83</v>
      </c>
      <c r="BK169" s="247">
        <f>ROUND(I169*H169,2)</f>
        <v>0</v>
      </c>
      <c r="BL169" s="25" t="s">
        <v>284</v>
      </c>
      <c r="BM169" s="25" t="s">
        <v>5461</v>
      </c>
    </row>
    <row r="170" s="12" customFormat="1">
      <c r="B170" s="251"/>
      <c r="C170" s="252"/>
      <c r="D170" s="248" t="s">
        <v>195</v>
      </c>
      <c r="E170" s="253" t="s">
        <v>21</v>
      </c>
      <c r="F170" s="254" t="s">
        <v>5462</v>
      </c>
      <c r="G170" s="252"/>
      <c r="H170" s="255">
        <v>6</v>
      </c>
      <c r="I170" s="256"/>
      <c r="J170" s="252"/>
      <c r="K170" s="252"/>
      <c r="L170" s="257"/>
      <c r="M170" s="258"/>
      <c r="N170" s="259"/>
      <c r="O170" s="259"/>
      <c r="P170" s="259"/>
      <c r="Q170" s="259"/>
      <c r="R170" s="259"/>
      <c r="S170" s="259"/>
      <c r="T170" s="260"/>
      <c r="AT170" s="261" t="s">
        <v>195</v>
      </c>
      <c r="AU170" s="261" t="s">
        <v>201</v>
      </c>
      <c r="AV170" s="12" t="s">
        <v>85</v>
      </c>
      <c r="AW170" s="12" t="s">
        <v>39</v>
      </c>
      <c r="AX170" s="12" t="s">
        <v>83</v>
      </c>
      <c r="AY170" s="261" t="s">
        <v>184</v>
      </c>
    </row>
    <row r="171" s="1" customFormat="1" ht="25.5" customHeight="1">
      <c r="B171" s="47"/>
      <c r="C171" s="236" t="s">
        <v>591</v>
      </c>
      <c r="D171" s="236" t="s">
        <v>186</v>
      </c>
      <c r="E171" s="237" t="s">
        <v>4894</v>
      </c>
      <c r="F171" s="238" t="s">
        <v>4895</v>
      </c>
      <c r="G171" s="239" t="s">
        <v>370</v>
      </c>
      <c r="H171" s="240">
        <v>12</v>
      </c>
      <c r="I171" s="241"/>
      <c r="J171" s="242">
        <f>ROUND(I171*H171,2)</f>
        <v>0</v>
      </c>
      <c r="K171" s="238" t="s">
        <v>190</v>
      </c>
      <c r="L171" s="73"/>
      <c r="M171" s="243" t="s">
        <v>21</v>
      </c>
      <c r="N171" s="244" t="s">
        <v>47</v>
      </c>
      <c r="O171" s="48"/>
      <c r="P171" s="245">
        <f>O171*H171</f>
        <v>0</v>
      </c>
      <c r="Q171" s="245">
        <v>0</v>
      </c>
      <c r="R171" s="245">
        <f>Q171*H171</f>
        <v>0</v>
      </c>
      <c r="S171" s="245">
        <v>0.002</v>
      </c>
      <c r="T171" s="246">
        <f>S171*H171</f>
        <v>0.024</v>
      </c>
      <c r="AR171" s="25" t="s">
        <v>284</v>
      </c>
      <c r="AT171" s="25" t="s">
        <v>186</v>
      </c>
      <c r="AU171" s="25" t="s">
        <v>201</v>
      </c>
      <c r="AY171" s="25" t="s">
        <v>184</v>
      </c>
      <c r="BE171" s="247">
        <f>IF(N171="základní",J171,0)</f>
        <v>0</v>
      </c>
      <c r="BF171" s="247">
        <f>IF(N171="snížená",J171,0)</f>
        <v>0</v>
      </c>
      <c r="BG171" s="247">
        <f>IF(N171="zákl. přenesená",J171,0)</f>
        <v>0</v>
      </c>
      <c r="BH171" s="247">
        <f>IF(N171="sníž. přenesená",J171,0)</f>
        <v>0</v>
      </c>
      <c r="BI171" s="247">
        <f>IF(N171="nulová",J171,0)</f>
        <v>0</v>
      </c>
      <c r="BJ171" s="25" t="s">
        <v>83</v>
      </c>
      <c r="BK171" s="247">
        <f>ROUND(I171*H171,2)</f>
        <v>0</v>
      </c>
      <c r="BL171" s="25" t="s">
        <v>284</v>
      </c>
      <c r="BM171" s="25" t="s">
        <v>5463</v>
      </c>
    </row>
    <row r="172" s="1" customFormat="1" ht="16.5" customHeight="1">
      <c r="B172" s="47"/>
      <c r="C172" s="236" t="s">
        <v>596</v>
      </c>
      <c r="D172" s="236" t="s">
        <v>186</v>
      </c>
      <c r="E172" s="237" t="s">
        <v>5464</v>
      </c>
      <c r="F172" s="238" t="s">
        <v>4925</v>
      </c>
      <c r="G172" s="239" t="s">
        <v>4918</v>
      </c>
      <c r="H172" s="240">
        <v>2</v>
      </c>
      <c r="I172" s="241"/>
      <c r="J172" s="242">
        <f>ROUND(I172*H172,2)</f>
        <v>0</v>
      </c>
      <c r="K172" s="238" t="s">
        <v>21</v>
      </c>
      <c r="L172" s="73"/>
      <c r="M172" s="243" t="s">
        <v>21</v>
      </c>
      <c r="N172" s="244" t="s">
        <v>47</v>
      </c>
      <c r="O172" s="48"/>
      <c r="P172" s="245">
        <f>O172*H172</f>
        <v>0</v>
      </c>
      <c r="Q172" s="245">
        <v>0</v>
      </c>
      <c r="R172" s="245">
        <f>Q172*H172</f>
        <v>0</v>
      </c>
      <c r="S172" s="245">
        <v>0</v>
      </c>
      <c r="T172" s="246">
        <f>S172*H172</f>
        <v>0</v>
      </c>
      <c r="AR172" s="25" t="s">
        <v>284</v>
      </c>
      <c r="AT172" s="25" t="s">
        <v>186</v>
      </c>
      <c r="AU172" s="25" t="s">
        <v>201</v>
      </c>
      <c r="AY172" s="25" t="s">
        <v>184</v>
      </c>
      <c r="BE172" s="247">
        <f>IF(N172="základní",J172,0)</f>
        <v>0</v>
      </c>
      <c r="BF172" s="247">
        <f>IF(N172="snížená",J172,0)</f>
        <v>0</v>
      </c>
      <c r="BG172" s="247">
        <f>IF(N172="zákl. přenesená",J172,0)</f>
        <v>0</v>
      </c>
      <c r="BH172" s="247">
        <f>IF(N172="sníž. přenesená",J172,0)</f>
        <v>0</v>
      </c>
      <c r="BI172" s="247">
        <f>IF(N172="nulová",J172,0)</f>
        <v>0</v>
      </c>
      <c r="BJ172" s="25" t="s">
        <v>83</v>
      </c>
      <c r="BK172" s="247">
        <f>ROUND(I172*H172,2)</f>
        <v>0</v>
      </c>
      <c r="BL172" s="25" t="s">
        <v>284</v>
      </c>
      <c r="BM172" s="25" t="s">
        <v>5465</v>
      </c>
    </row>
    <row r="173" s="11" customFormat="1" ht="29.88" customHeight="1">
      <c r="B173" s="220"/>
      <c r="C173" s="221"/>
      <c r="D173" s="222" t="s">
        <v>75</v>
      </c>
      <c r="E173" s="234" t="s">
        <v>5466</v>
      </c>
      <c r="F173" s="234" t="s">
        <v>5467</v>
      </c>
      <c r="G173" s="221"/>
      <c r="H173" s="221"/>
      <c r="I173" s="224"/>
      <c r="J173" s="235">
        <f>BK173</f>
        <v>0</v>
      </c>
      <c r="K173" s="221"/>
      <c r="L173" s="226"/>
      <c r="M173" s="227"/>
      <c r="N173" s="228"/>
      <c r="O173" s="228"/>
      <c r="P173" s="229">
        <f>P174+P193</f>
        <v>0</v>
      </c>
      <c r="Q173" s="228"/>
      <c r="R173" s="229">
        <f>R174+R193</f>
        <v>0.03492</v>
      </c>
      <c r="S173" s="228"/>
      <c r="T173" s="230">
        <f>T174+T193</f>
        <v>0.748</v>
      </c>
      <c r="AR173" s="231" t="s">
        <v>85</v>
      </c>
      <c r="AT173" s="232" t="s">
        <v>75</v>
      </c>
      <c r="AU173" s="232" t="s">
        <v>83</v>
      </c>
      <c r="AY173" s="231" t="s">
        <v>184</v>
      </c>
      <c r="BK173" s="233">
        <f>BK174+BK193</f>
        <v>0</v>
      </c>
    </row>
    <row r="174" s="11" customFormat="1" ht="14.88" customHeight="1">
      <c r="B174" s="220"/>
      <c r="C174" s="221"/>
      <c r="D174" s="222" t="s">
        <v>75</v>
      </c>
      <c r="E174" s="234" t="s">
        <v>5468</v>
      </c>
      <c r="F174" s="234" t="s">
        <v>5469</v>
      </c>
      <c r="G174" s="221"/>
      <c r="H174" s="221"/>
      <c r="I174" s="224"/>
      <c r="J174" s="235">
        <f>BK174</f>
        <v>0</v>
      </c>
      <c r="K174" s="221"/>
      <c r="L174" s="226"/>
      <c r="M174" s="227"/>
      <c r="N174" s="228"/>
      <c r="O174" s="228"/>
      <c r="P174" s="229">
        <f>SUM(P175:P192)</f>
        <v>0</v>
      </c>
      <c r="Q174" s="228"/>
      <c r="R174" s="229">
        <f>SUM(R175:R192)</f>
        <v>0.03492</v>
      </c>
      <c r="S174" s="228"/>
      <c r="T174" s="230">
        <f>SUM(T175:T192)</f>
        <v>0</v>
      </c>
      <c r="AR174" s="231" t="s">
        <v>85</v>
      </c>
      <c r="AT174" s="232" t="s">
        <v>75</v>
      </c>
      <c r="AU174" s="232" t="s">
        <v>85</v>
      </c>
      <c r="AY174" s="231" t="s">
        <v>184</v>
      </c>
      <c r="BK174" s="233">
        <f>SUM(BK175:BK192)</f>
        <v>0</v>
      </c>
    </row>
    <row r="175" s="1" customFormat="1" ht="16.5" customHeight="1">
      <c r="B175" s="47"/>
      <c r="C175" s="283" t="s">
        <v>601</v>
      </c>
      <c r="D175" s="283" t="s">
        <v>303</v>
      </c>
      <c r="E175" s="284" t="s">
        <v>5470</v>
      </c>
      <c r="F175" s="285" t="s">
        <v>5471</v>
      </c>
      <c r="G175" s="286" t="s">
        <v>370</v>
      </c>
      <c r="H175" s="287">
        <v>116</v>
      </c>
      <c r="I175" s="288"/>
      <c r="J175" s="289">
        <f>ROUND(I175*H175,2)</f>
        <v>0</v>
      </c>
      <c r="K175" s="285" t="s">
        <v>21</v>
      </c>
      <c r="L175" s="290"/>
      <c r="M175" s="291" t="s">
        <v>21</v>
      </c>
      <c r="N175" s="292" t="s">
        <v>47</v>
      </c>
      <c r="O175" s="48"/>
      <c r="P175" s="245">
        <f>O175*H175</f>
        <v>0</v>
      </c>
      <c r="Q175" s="245">
        <v>0</v>
      </c>
      <c r="R175" s="245">
        <f>Q175*H175</f>
        <v>0</v>
      </c>
      <c r="S175" s="245">
        <v>0</v>
      </c>
      <c r="T175" s="246">
        <f>S175*H175</f>
        <v>0</v>
      </c>
      <c r="AR175" s="25" t="s">
        <v>386</v>
      </c>
      <c r="AT175" s="25" t="s">
        <v>303</v>
      </c>
      <c r="AU175" s="25" t="s">
        <v>201</v>
      </c>
      <c r="AY175" s="25" t="s">
        <v>184</v>
      </c>
      <c r="BE175" s="247">
        <f>IF(N175="základní",J175,0)</f>
        <v>0</v>
      </c>
      <c r="BF175" s="247">
        <f>IF(N175="snížená",J175,0)</f>
        <v>0</v>
      </c>
      <c r="BG175" s="247">
        <f>IF(N175="zákl. přenesená",J175,0)</f>
        <v>0</v>
      </c>
      <c r="BH175" s="247">
        <f>IF(N175="sníž. přenesená",J175,0)</f>
        <v>0</v>
      </c>
      <c r="BI175" s="247">
        <f>IF(N175="nulová",J175,0)</f>
        <v>0</v>
      </c>
      <c r="BJ175" s="25" t="s">
        <v>83</v>
      </c>
      <c r="BK175" s="247">
        <f>ROUND(I175*H175,2)</f>
        <v>0</v>
      </c>
      <c r="BL175" s="25" t="s">
        <v>284</v>
      </c>
      <c r="BM175" s="25" t="s">
        <v>5472</v>
      </c>
    </row>
    <row r="176" s="1" customFormat="1" ht="16.5" customHeight="1">
      <c r="B176" s="47"/>
      <c r="C176" s="283" t="s">
        <v>608</v>
      </c>
      <c r="D176" s="283" t="s">
        <v>303</v>
      </c>
      <c r="E176" s="284" t="s">
        <v>5473</v>
      </c>
      <c r="F176" s="285" t="s">
        <v>5474</v>
      </c>
      <c r="G176" s="286" t="s">
        <v>370</v>
      </c>
      <c r="H176" s="287">
        <v>370</v>
      </c>
      <c r="I176" s="288"/>
      <c r="J176" s="289">
        <f>ROUND(I176*H176,2)</f>
        <v>0</v>
      </c>
      <c r="K176" s="285" t="s">
        <v>21</v>
      </c>
      <c r="L176" s="290"/>
      <c r="M176" s="291" t="s">
        <v>21</v>
      </c>
      <c r="N176" s="292" t="s">
        <v>47</v>
      </c>
      <c r="O176" s="48"/>
      <c r="P176" s="245">
        <f>O176*H176</f>
        <v>0</v>
      </c>
      <c r="Q176" s="245">
        <v>0</v>
      </c>
      <c r="R176" s="245">
        <f>Q176*H176</f>
        <v>0</v>
      </c>
      <c r="S176" s="245">
        <v>0</v>
      </c>
      <c r="T176" s="246">
        <f>S176*H176</f>
        <v>0</v>
      </c>
      <c r="AR176" s="25" t="s">
        <v>386</v>
      </c>
      <c r="AT176" s="25" t="s">
        <v>303</v>
      </c>
      <c r="AU176" s="25" t="s">
        <v>201</v>
      </c>
      <c r="AY176" s="25" t="s">
        <v>184</v>
      </c>
      <c r="BE176" s="247">
        <f>IF(N176="základní",J176,0)</f>
        <v>0</v>
      </c>
      <c r="BF176" s="247">
        <f>IF(N176="snížená",J176,0)</f>
        <v>0</v>
      </c>
      <c r="BG176" s="247">
        <f>IF(N176="zákl. přenesená",J176,0)</f>
        <v>0</v>
      </c>
      <c r="BH176" s="247">
        <f>IF(N176="sníž. přenesená",J176,0)</f>
        <v>0</v>
      </c>
      <c r="BI176" s="247">
        <f>IF(N176="nulová",J176,0)</f>
        <v>0</v>
      </c>
      <c r="BJ176" s="25" t="s">
        <v>83</v>
      </c>
      <c r="BK176" s="247">
        <f>ROUND(I176*H176,2)</f>
        <v>0</v>
      </c>
      <c r="BL176" s="25" t="s">
        <v>284</v>
      </c>
      <c r="BM176" s="25" t="s">
        <v>5475</v>
      </c>
    </row>
    <row r="177" s="1" customFormat="1" ht="16.5" customHeight="1">
      <c r="B177" s="47"/>
      <c r="C177" s="283" t="s">
        <v>616</v>
      </c>
      <c r="D177" s="283" t="s">
        <v>303</v>
      </c>
      <c r="E177" s="284" t="s">
        <v>5476</v>
      </c>
      <c r="F177" s="285" t="s">
        <v>5477</v>
      </c>
      <c r="G177" s="286" t="s">
        <v>370</v>
      </c>
      <c r="H177" s="287">
        <v>80</v>
      </c>
      <c r="I177" s="288"/>
      <c r="J177" s="289">
        <f>ROUND(I177*H177,2)</f>
        <v>0</v>
      </c>
      <c r="K177" s="285" t="s">
        <v>21</v>
      </c>
      <c r="L177" s="290"/>
      <c r="M177" s="291" t="s">
        <v>21</v>
      </c>
      <c r="N177" s="292" t="s">
        <v>47</v>
      </c>
      <c r="O177" s="48"/>
      <c r="P177" s="245">
        <f>O177*H177</f>
        <v>0</v>
      </c>
      <c r="Q177" s="245">
        <v>0</v>
      </c>
      <c r="R177" s="245">
        <f>Q177*H177</f>
        <v>0</v>
      </c>
      <c r="S177" s="245">
        <v>0</v>
      </c>
      <c r="T177" s="246">
        <f>S177*H177</f>
        <v>0</v>
      </c>
      <c r="AR177" s="25" t="s">
        <v>386</v>
      </c>
      <c r="AT177" s="25" t="s">
        <v>303</v>
      </c>
      <c r="AU177" s="25" t="s">
        <v>201</v>
      </c>
      <c r="AY177" s="25" t="s">
        <v>184</v>
      </c>
      <c r="BE177" s="247">
        <f>IF(N177="základní",J177,0)</f>
        <v>0</v>
      </c>
      <c r="BF177" s="247">
        <f>IF(N177="snížená",J177,0)</f>
        <v>0</v>
      </c>
      <c r="BG177" s="247">
        <f>IF(N177="zákl. přenesená",J177,0)</f>
        <v>0</v>
      </c>
      <c r="BH177" s="247">
        <f>IF(N177="sníž. přenesená",J177,0)</f>
        <v>0</v>
      </c>
      <c r="BI177" s="247">
        <f>IF(N177="nulová",J177,0)</f>
        <v>0</v>
      </c>
      <c r="BJ177" s="25" t="s">
        <v>83</v>
      </c>
      <c r="BK177" s="247">
        <f>ROUND(I177*H177,2)</f>
        <v>0</v>
      </c>
      <c r="BL177" s="25" t="s">
        <v>284</v>
      </c>
      <c r="BM177" s="25" t="s">
        <v>5478</v>
      </c>
    </row>
    <row r="178" s="1" customFormat="1" ht="25.5" customHeight="1">
      <c r="B178" s="47"/>
      <c r="C178" s="283" t="s">
        <v>622</v>
      </c>
      <c r="D178" s="283" t="s">
        <v>303</v>
      </c>
      <c r="E178" s="284" t="s">
        <v>5479</v>
      </c>
      <c r="F178" s="285" t="s">
        <v>5480</v>
      </c>
      <c r="G178" s="286" t="s">
        <v>3870</v>
      </c>
      <c r="H178" s="287">
        <v>1</v>
      </c>
      <c r="I178" s="288"/>
      <c r="J178" s="289">
        <f>ROUND(I178*H178,2)</f>
        <v>0</v>
      </c>
      <c r="K178" s="285" t="s">
        <v>21</v>
      </c>
      <c r="L178" s="290"/>
      <c r="M178" s="291" t="s">
        <v>21</v>
      </c>
      <c r="N178" s="292" t="s">
        <v>47</v>
      </c>
      <c r="O178" s="48"/>
      <c r="P178" s="245">
        <f>O178*H178</f>
        <v>0</v>
      </c>
      <c r="Q178" s="245">
        <v>0</v>
      </c>
      <c r="R178" s="245">
        <f>Q178*H178</f>
        <v>0</v>
      </c>
      <c r="S178" s="245">
        <v>0</v>
      </c>
      <c r="T178" s="246">
        <f>S178*H178</f>
        <v>0</v>
      </c>
      <c r="AR178" s="25" t="s">
        <v>386</v>
      </c>
      <c r="AT178" s="25" t="s">
        <v>303</v>
      </c>
      <c r="AU178" s="25" t="s">
        <v>201</v>
      </c>
      <c r="AY178" s="25" t="s">
        <v>184</v>
      </c>
      <c r="BE178" s="247">
        <f>IF(N178="základní",J178,0)</f>
        <v>0</v>
      </c>
      <c r="BF178" s="247">
        <f>IF(N178="snížená",J178,0)</f>
        <v>0</v>
      </c>
      <c r="BG178" s="247">
        <f>IF(N178="zákl. přenesená",J178,0)</f>
        <v>0</v>
      </c>
      <c r="BH178" s="247">
        <f>IF(N178="sníž. přenesená",J178,0)</f>
        <v>0</v>
      </c>
      <c r="BI178" s="247">
        <f>IF(N178="nulová",J178,0)</f>
        <v>0</v>
      </c>
      <c r="BJ178" s="25" t="s">
        <v>83</v>
      </c>
      <c r="BK178" s="247">
        <f>ROUND(I178*H178,2)</f>
        <v>0</v>
      </c>
      <c r="BL178" s="25" t="s">
        <v>284</v>
      </c>
      <c r="BM178" s="25" t="s">
        <v>5481</v>
      </c>
    </row>
    <row r="179" s="1" customFormat="1" ht="16.5" customHeight="1">
      <c r="B179" s="47"/>
      <c r="C179" s="283" t="s">
        <v>626</v>
      </c>
      <c r="D179" s="283" t="s">
        <v>303</v>
      </c>
      <c r="E179" s="284" t="s">
        <v>5482</v>
      </c>
      <c r="F179" s="285" t="s">
        <v>5483</v>
      </c>
      <c r="G179" s="286" t="s">
        <v>3870</v>
      </c>
      <c r="H179" s="287">
        <v>1</v>
      </c>
      <c r="I179" s="288"/>
      <c r="J179" s="289">
        <f>ROUND(I179*H179,2)</f>
        <v>0</v>
      </c>
      <c r="K179" s="285" t="s">
        <v>21</v>
      </c>
      <c r="L179" s="290"/>
      <c r="M179" s="291" t="s">
        <v>21</v>
      </c>
      <c r="N179" s="292" t="s">
        <v>47</v>
      </c>
      <c r="O179" s="48"/>
      <c r="P179" s="245">
        <f>O179*H179</f>
        <v>0</v>
      </c>
      <c r="Q179" s="245">
        <v>0</v>
      </c>
      <c r="R179" s="245">
        <f>Q179*H179</f>
        <v>0</v>
      </c>
      <c r="S179" s="245">
        <v>0</v>
      </c>
      <c r="T179" s="246">
        <f>S179*H179</f>
        <v>0</v>
      </c>
      <c r="AR179" s="25" t="s">
        <v>386</v>
      </c>
      <c r="AT179" s="25" t="s">
        <v>303</v>
      </c>
      <c r="AU179" s="25" t="s">
        <v>201</v>
      </c>
      <c r="AY179" s="25" t="s">
        <v>184</v>
      </c>
      <c r="BE179" s="247">
        <f>IF(N179="základní",J179,0)</f>
        <v>0</v>
      </c>
      <c r="BF179" s="247">
        <f>IF(N179="snížená",J179,0)</f>
        <v>0</v>
      </c>
      <c r="BG179" s="247">
        <f>IF(N179="zákl. přenesená",J179,0)</f>
        <v>0</v>
      </c>
      <c r="BH179" s="247">
        <f>IF(N179="sníž. přenesená",J179,0)</f>
        <v>0</v>
      </c>
      <c r="BI179" s="247">
        <f>IF(N179="nulová",J179,0)</f>
        <v>0</v>
      </c>
      <c r="BJ179" s="25" t="s">
        <v>83</v>
      </c>
      <c r="BK179" s="247">
        <f>ROUND(I179*H179,2)</f>
        <v>0</v>
      </c>
      <c r="BL179" s="25" t="s">
        <v>284</v>
      </c>
      <c r="BM179" s="25" t="s">
        <v>5484</v>
      </c>
    </row>
    <row r="180" s="1" customFormat="1" ht="38.25" customHeight="1">
      <c r="B180" s="47"/>
      <c r="C180" s="283" t="s">
        <v>632</v>
      </c>
      <c r="D180" s="283" t="s">
        <v>303</v>
      </c>
      <c r="E180" s="284" t="s">
        <v>5485</v>
      </c>
      <c r="F180" s="285" t="s">
        <v>5486</v>
      </c>
      <c r="G180" s="286" t="s">
        <v>3870</v>
      </c>
      <c r="H180" s="287">
        <v>3</v>
      </c>
      <c r="I180" s="288"/>
      <c r="J180" s="289">
        <f>ROUND(I180*H180,2)</f>
        <v>0</v>
      </c>
      <c r="K180" s="285" t="s">
        <v>21</v>
      </c>
      <c r="L180" s="290"/>
      <c r="M180" s="291" t="s">
        <v>21</v>
      </c>
      <c r="N180" s="292" t="s">
        <v>47</v>
      </c>
      <c r="O180" s="48"/>
      <c r="P180" s="245">
        <f>O180*H180</f>
        <v>0</v>
      </c>
      <c r="Q180" s="245">
        <v>0</v>
      </c>
      <c r="R180" s="245">
        <f>Q180*H180</f>
        <v>0</v>
      </c>
      <c r="S180" s="245">
        <v>0</v>
      </c>
      <c r="T180" s="246">
        <f>S180*H180</f>
        <v>0</v>
      </c>
      <c r="AR180" s="25" t="s">
        <v>386</v>
      </c>
      <c r="AT180" s="25" t="s">
        <v>303</v>
      </c>
      <c r="AU180" s="25" t="s">
        <v>201</v>
      </c>
      <c r="AY180" s="25" t="s">
        <v>184</v>
      </c>
      <c r="BE180" s="247">
        <f>IF(N180="základní",J180,0)</f>
        <v>0</v>
      </c>
      <c r="BF180" s="247">
        <f>IF(N180="snížená",J180,0)</f>
        <v>0</v>
      </c>
      <c r="BG180" s="247">
        <f>IF(N180="zákl. přenesená",J180,0)</f>
        <v>0</v>
      </c>
      <c r="BH180" s="247">
        <f>IF(N180="sníž. přenesená",J180,0)</f>
        <v>0</v>
      </c>
      <c r="BI180" s="247">
        <f>IF(N180="nulová",J180,0)</f>
        <v>0</v>
      </c>
      <c r="BJ180" s="25" t="s">
        <v>83</v>
      </c>
      <c r="BK180" s="247">
        <f>ROUND(I180*H180,2)</f>
        <v>0</v>
      </c>
      <c r="BL180" s="25" t="s">
        <v>284</v>
      </c>
      <c r="BM180" s="25" t="s">
        <v>5487</v>
      </c>
    </row>
    <row r="181" s="1" customFormat="1" ht="16.5" customHeight="1">
      <c r="B181" s="47"/>
      <c r="C181" s="283" t="s">
        <v>636</v>
      </c>
      <c r="D181" s="283" t="s">
        <v>303</v>
      </c>
      <c r="E181" s="284" t="s">
        <v>5488</v>
      </c>
      <c r="F181" s="285" t="s">
        <v>5489</v>
      </c>
      <c r="G181" s="286" t="s">
        <v>3870</v>
      </c>
      <c r="H181" s="287">
        <v>1</v>
      </c>
      <c r="I181" s="288"/>
      <c r="J181" s="289">
        <f>ROUND(I181*H181,2)</f>
        <v>0</v>
      </c>
      <c r="K181" s="285" t="s">
        <v>21</v>
      </c>
      <c r="L181" s="290"/>
      <c r="M181" s="291" t="s">
        <v>21</v>
      </c>
      <c r="N181" s="292" t="s">
        <v>47</v>
      </c>
      <c r="O181" s="48"/>
      <c r="P181" s="245">
        <f>O181*H181</f>
        <v>0</v>
      </c>
      <c r="Q181" s="245">
        <v>0</v>
      </c>
      <c r="R181" s="245">
        <f>Q181*H181</f>
        <v>0</v>
      </c>
      <c r="S181" s="245">
        <v>0</v>
      </c>
      <c r="T181" s="246">
        <f>S181*H181</f>
        <v>0</v>
      </c>
      <c r="AR181" s="25" t="s">
        <v>386</v>
      </c>
      <c r="AT181" s="25" t="s">
        <v>303</v>
      </c>
      <c r="AU181" s="25" t="s">
        <v>201</v>
      </c>
      <c r="AY181" s="25" t="s">
        <v>184</v>
      </c>
      <c r="BE181" s="247">
        <f>IF(N181="základní",J181,0)</f>
        <v>0</v>
      </c>
      <c r="BF181" s="247">
        <f>IF(N181="snížená",J181,0)</f>
        <v>0</v>
      </c>
      <c r="BG181" s="247">
        <f>IF(N181="zákl. přenesená",J181,0)</f>
        <v>0</v>
      </c>
      <c r="BH181" s="247">
        <f>IF(N181="sníž. přenesená",J181,0)</f>
        <v>0</v>
      </c>
      <c r="BI181" s="247">
        <f>IF(N181="nulová",J181,0)</f>
        <v>0</v>
      </c>
      <c r="BJ181" s="25" t="s">
        <v>83</v>
      </c>
      <c r="BK181" s="247">
        <f>ROUND(I181*H181,2)</f>
        <v>0</v>
      </c>
      <c r="BL181" s="25" t="s">
        <v>284</v>
      </c>
      <c r="BM181" s="25" t="s">
        <v>5490</v>
      </c>
    </row>
    <row r="182" s="1" customFormat="1" ht="16.5" customHeight="1">
      <c r="B182" s="47"/>
      <c r="C182" s="283" t="s">
        <v>641</v>
      </c>
      <c r="D182" s="283" t="s">
        <v>303</v>
      </c>
      <c r="E182" s="284" t="s">
        <v>5491</v>
      </c>
      <c r="F182" s="285" t="s">
        <v>5492</v>
      </c>
      <c r="G182" s="286" t="s">
        <v>3870</v>
      </c>
      <c r="H182" s="287">
        <v>1</v>
      </c>
      <c r="I182" s="288"/>
      <c r="J182" s="289">
        <f>ROUND(I182*H182,2)</f>
        <v>0</v>
      </c>
      <c r="K182" s="285" t="s">
        <v>21</v>
      </c>
      <c r="L182" s="290"/>
      <c r="M182" s="291" t="s">
        <v>21</v>
      </c>
      <c r="N182" s="292" t="s">
        <v>47</v>
      </c>
      <c r="O182" s="48"/>
      <c r="P182" s="245">
        <f>O182*H182</f>
        <v>0</v>
      </c>
      <c r="Q182" s="245">
        <v>0</v>
      </c>
      <c r="R182" s="245">
        <f>Q182*H182</f>
        <v>0</v>
      </c>
      <c r="S182" s="245">
        <v>0</v>
      </c>
      <c r="T182" s="246">
        <f>S182*H182</f>
        <v>0</v>
      </c>
      <c r="AR182" s="25" t="s">
        <v>386</v>
      </c>
      <c r="AT182" s="25" t="s">
        <v>303</v>
      </c>
      <c r="AU182" s="25" t="s">
        <v>201</v>
      </c>
      <c r="AY182" s="25" t="s">
        <v>184</v>
      </c>
      <c r="BE182" s="247">
        <f>IF(N182="základní",J182,0)</f>
        <v>0</v>
      </c>
      <c r="BF182" s="247">
        <f>IF(N182="snížená",J182,0)</f>
        <v>0</v>
      </c>
      <c r="BG182" s="247">
        <f>IF(N182="zákl. přenesená",J182,0)</f>
        <v>0</v>
      </c>
      <c r="BH182" s="247">
        <f>IF(N182="sníž. přenesená",J182,0)</f>
        <v>0</v>
      </c>
      <c r="BI182" s="247">
        <f>IF(N182="nulová",J182,0)</f>
        <v>0</v>
      </c>
      <c r="BJ182" s="25" t="s">
        <v>83</v>
      </c>
      <c r="BK182" s="247">
        <f>ROUND(I182*H182,2)</f>
        <v>0</v>
      </c>
      <c r="BL182" s="25" t="s">
        <v>284</v>
      </c>
      <c r="BM182" s="25" t="s">
        <v>5493</v>
      </c>
    </row>
    <row r="183" s="1" customFormat="1" ht="16.5" customHeight="1">
      <c r="B183" s="47"/>
      <c r="C183" s="283" t="s">
        <v>647</v>
      </c>
      <c r="D183" s="283" t="s">
        <v>303</v>
      </c>
      <c r="E183" s="284" t="s">
        <v>5494</v>
      </c>
      <c r="F183" s="285" t="s">
        <v>5495</v>
      </c>
      <c r="G183" s="286" t="s">
        <v>3870</v>
      </c>
      <c r="H183" s="287">
        <v>3</v>
      </c>
      <c r="I183" s="288"/>
      <c r="J183" s="289">
        <f>ROUND(I183*H183,2)</f>
        <v>0</v>
      </c>
      <c r="K183" s="285" t="s">
        <v>21</v>
      </c>
      <c r="L183" s="290"/>
      <c r="M183" s="291" t="s">
        <v>21</v>
      </c>
      <c r="N183" s="292" t="s">
        <v>47</v>
      </c>
      <c r="O183" s="48"/>
      <c r="P183" s="245">
        <f>O183*H183</f>
        <v>0</v>
      </c>
      <c r="Q183" s="245">
        <v>0</v>
      </c>
      <c r="R183" s="245">
        <f>Q183*H183</f>
        <v>0</v>
      </c>
      <c r="S183" s="245">
        <v>0</v>
      </c>
      <c r="T183" s="246">
        <f>S183*H183</f>
        <v>0</v>
      </c>
      <c r="AR183" s="25" t="s">
        <v>386</v>
      </c>
      <c r="AT183" s="25" t="s">
        <v>303</v>
      </c>
      <c r="AU183" s="25" t="s">
        <v>201</v>
      </c>
      <c r="AY183" s="25" t="s">
        <v>184</v>
      </c>
      <c r="BE183" s="247">
        <f>IF(N183="základní",J183,0)</f>
        <v>0</v>
      </c>
      <c r="BF183" s="247">
        <f>IF(N183="snížená",J183,0)</f>
        <v>0</v>
      </c>
      <c r="BG183" s="247">
        <f>IF(N183="zákl. přenesená",J183,0)</f>
        <v>0</v>
      </c>
      <c r="BH183" s="247">
        <f>IF(N183="sníž. přenesená",J183,0)</f>
        <v>0</v>
      </c>
      <c r="BI183" s="247">
        <f>IF(N183="nulová",J183,0)</f>
        <v>0</v>
      </c>
      <c r="BJ183" s="25" t="s">
        <v>83</v>
      </c>
      <c r="BK183" s="247">
        <f>ROUND(I183*H183,2)</f>
        <v>0</v>
      </c>
      <c r="BL183" s="25" t="s">
        <v>284</v>
      </c>
      <c r="BM183" s="25" t="s">
        <v>5496</v>
      </c>
    </row>
    <row r="184" s="1" customFormat="1" ht="16.5" customHeight="1">
      <c r="B184" s="47"/>
      <c r="C184" s="283" t="s">
        <v>652</v>
      </c>
      <c r="D184" s="283" t="s">
        <v>303</v>
      </c>
      <c r="E184" s="284" t="s">
        <v>5497</v>
      </c>
      <c r="F184" s="285" t="s">
        <v>5498</v>
      </c>
      <c r="G184" s="286" t="s">
        <v>3870</v>
      </c>
      <c r="H184" s="287">
        <v>3</v>
      </c>
      <c r="I184" s="288"/>
      <c r="J184" s="289">
        <f>ROUND(I184*H184,2)</f>
        <v>0</v>
      </c>
      <c r="K184" s="285" t="s">
        <v>21</v>
      </c>
      <c r="L184" s="290"/>
      <c r="M184" s="291" t="s">
        <v>21</v>
      </c>
      <c r="N184" s="292" t="s">
        <v>47</v>
      </c>
      <c r="O184" s="48"/>
      <c r="P184" s="245">
        <f>O184*H184</f>
        <v>0</v>
      </c>
      <c r="Q184" s="245">
        <v>0</v>
      </c>
      <c r="R184" s="245">
        <f>Q184*H184</f>
        <v>0</v>
      </c>
      <c r="S184" s="245">
        <v>0</v>
      </c>
      <c r="T184" s="246">
        <f>S184*H184</f>
        <v>0</v>
      </c>
      <c r="AR184" s="25" t="s">
        <v>386</v>
      </c>
      <c r="AT184" s="25" t="s">
        <v>303</v>
      </c>
      <c r="AU184" s="25" t="s">
        <v>201</v>
      </c>
      <c r="AY184" s="25" t="s">
        <v>184</v>
      </c>
      <c r="BE184" s="247">
        <f>IF(N184="základní",J184,0)</f>
        <v>0</v>
      </c>
      <c r="BF184" s="247">
        <f>IF(N184="snížená",J184,0)</f>
        <v>0</v>
      </c>
      <c r="BG184" s="247">
        <f>IF(N184="zákl. přenesená",J184,0)</f>
        <v>0</v>
      </c>
      <c r="BH184" s="247">
        <f>IF(N184="sníž. přenesená",J184,0)</f>
        <v>0</v>
      </c>
      <c r="BI184" s="247">
        <f>IF(N184="nulová",J184,0)</f>
        <v>0</v>
      </c>
      <c r="BJ184" s="25" t="s">
        <v>83</v>
      </c>
      <c r="BK184" s="247">
        <f>ROUND(I184*H184,2)</f>
        <v>0</v>
      </c>
      <c r="BL184" s="25" t="s">
        <v>284</v>
      </c>
      <c r="BM184" s="25" t="s">
        <v>5499</v>
      </c>
    </row>
    <row r="185" s="1" customFormat="1" ht="16.5" customHeight="1">
      <c r="B185" s="47"/>
      <c r="C185" s="283" t="s">
        <v>658</v>
      </c>
      <c r="D185" s="283" t="s">
        <v>303</v>
      </c>
      <c r="E185" s="284" t="s">
        <v>5500</v>
      </c>
      <c r="F185" s="285" t="s">
        <v>5501</v>
      </c>
      <c r="G185" s="286" t="s">
        <v>3870</v>
      </c>
      <c r="H185" s="287">
        <v>13</v>
      </c>
      <c r="I185" s="288"/>
      <c r="J185" s="289">
        <f>ROUND(I185*H185,2)</f>
        <v>0</v>
      </c>
      <c r="K185" s="285" t="s">
        <v>21</v>
      </c>
      <c r="L185" s="290"/>
      <c r="M185" s="291" t="s">
        <v>21</v>
      </c>
      <c r="N185" s="292" t="s">
        <v>47</v>
      </c>
      <c r="O185" s="48"/>
      <c r="P185" s="245">
        <f>O185*H185</f>
        <v>0</v>
      </c>
      <c r="Q185" s="245">
        <v>0</v>
      </c>
      <c r="R185" s="245">
        <f>Q185*H185</f>
        <v>0</v>
      </c>
      <c r="S185" s="245">
        <v>0</v>
      </c>
      <c r="T185" s="246">
        <f>S185*H185</f>
        <v>0</v>
      </c>
      <c r="AR185" s="25" t="s">
        <v>386</v>
      </c>
      <c r="AT185" s="25" t="s">
        <v>303</v>
      </c>
      <c r="AU185" s="25" t="s">
        <v>201</v>
      </c>
      <c r="AY185" s="25" t="s">
        <v>184</v>
      </c>
      <c r="BE185" s="247">
        <f>IF(N185="základní",J185,0)</f>
        <v>0</v>
      </c>
      <c r="BF185" s="247">
        <f>IF(N185="snížená",J185,0)</f>
        <v>0</v>
      </c>
      <c r="BG185" s="247">
        <f>IF(N185="zákl. přenesená",J185,0)</f>
        <v>0</v>
      </c>
      <c r="BH185" s="247">
        <f>IF(N185="sníž. přenesená",J185,0)</f>
        <v>0</v>
      </c>
      <c r="BI185" s="247">
        <f>IF(N185="nulová",J185,0)</f>
        <v>0</v>
      </c>
      <c r="BJ185" s="25" t="s">
        <v>83</v>
      </c>
      <c r="BK185" s="247">
        <f>ROUND(I185*H185,2)</f>
        <v>0</v>
      </c>
      <c r="BL185" s="25" t="s">
        <v>284</v>
      </c>
      <c r="BM185" s="25" t="s">
        <v>5502</v>
      </c>
    </row>
    <row r="186" s="1" customFormat="1" ht="16.5" customHeight="1">
      <c r="B186" s="47"/>
      <c r="C186" s="283" t="s">
        <v>662</v>
      </c>
      <c r="D186" s="283" t="s">
        <v>303</v>
      </c>
      <c r="E186" s="284" t="s">
        <v>5503</v>
      </c>
      <c r="F186" s="285" t="s">
        <v>5504</v>
      </c>
      <c r="G186" s="286" t="s">
        <v>3870</v>
      </c>
      <c r="H186" s="287">
        <v>4</v>
      </c>
      <c r="I186" s="288"/>
      <c r="J186" s="289">
        <f>ROUND(I186*H186,2)</f>
        <v>0</v>
      </c>
      <c r="K186" s="285" t="s">
        <v>21</v>
      </c>
      <c r="L186" s="290"/>
      <c r="M186" s="291" t="s">
        <v>21</v>
      </c>
      <c r="N186" s="292" t="s">
        <v>47</v>
      </c>
      <c r="O186" s="48"/>
      <c r="P186" s="245">
        <f>O186*H186</f>
        <v>0</v>
      </c>
      <c r="Q186" s="245">
        <v>0</v>
      </c>
      <c r="R186" s="245">
        <f>Q186*H186</f>
        <v>0</v>
      </c>
      <c r="S186" s="245">
        <v>0</v>
      </c>
      <c r="T186" s="246">
        <f>S186*H186</f>
        <v>0</v>
      </c>
      <c r="AR186" s="25" t="s">
        <v>386</v>
      </c>
      <c r="AT186" s="25" t="s">
        <v>303</v>
      </c>
      <c r="AU186" s="25" t="s">
        <v>201</v>
      </c>
      <c r="AY186" s="25" t="s">
        <v>184</v>
      </c>
      <c r="BE186" s="247">
        <f>IF(N186="základní",J186,0)</f>
        <v>0</v>
      </c>
      <c r="BF186" s="247">
        <f>IF(N186="snížená",J186,0)</f>
        <v>0</v>
      </c>
      <c r="BG186" s="247">
        <f>IF(N186="zákl. přenesená",J186,0)</f>
        <v>0</v>
      </c>
      <c r="BH186" s="247">
        <f>IF(N186="sníž. přenesená",J186,0)</f>
        <v>0</v>
      </c>
      <c r="BI186" s="247">
        <f>IF(N186="nulová",J186,0)</f>
        <v>0</v>
      </c>
      <c r="BJ186" s="25" t="s">
        <v>83</v>
      </c>
      <c r="BK186" s="247">
        <f>ROUND(I186*H186,2)</f>
        <v>0</v>
      </c>
      <c r="BL186" s="25" t="s">
        <v>284</v>
      </c>
      <c r="BM186" s="25" t="s">
        <v>5505</v>
      </c>
    </row>
    <row r="187" s="1" customFormat="1" ht="16.5" customHeight="1">
      <c r="B187" s="47"/>
      <c r="C187" s="283" t="s">
        <v>666</v>
      </c>
      <c r="D187" s="283" t="s">
        <v>303</v>
      </c>
      <c r="E187" s="284" t="s">
        <v>5506</v>
      </c>
      <c r="F187" s="285" t="s">
        <v>5507</v>
      </c>
      <c r="G187" s="286" t="s">
        <v>3870</v>
      </c>
      <c r="H187" s="287">
        <v>12</v>
      </c>
      <c r="I187" s="288"/>
      <c r="J187" s="289">
        <f>ROUND(I187*H187,2)</f>
        <v>0</v>
      </c>
      <c r="K187" s="285" t="s">
        <v>21</v>
      </c>
      <c r="L187" s="290"/>
      <c r="M187" s="291" t="s">
        <v>21</v>
      </c>
      <c r="N187" s="292" t="s">
        <v>47</v>
      </c>
      <c r="O187" s="48"/>
      <c r="P187" s="245">
        <f>O187*H187</f>
        <v>0</v>
      </c>
      <c r="Q187" s="245">
        <v>0</v>
      </c>
      <c r="R187" s="245">
        <f>Q187*H187</f>
        <v>0</v>
      </c>
      <c r="S187" s="245">
        <v>0</v>
      </c>
      <c r="T187" s="246">
        <f>S187*H187</f>
        <v>0</v>
      </c>
      <c r="AR187" s="25" t="s">
        <v>386</v>
      </c>
      <c r="AT187" s="25" t="s">
        <v>303</v>
      </c>
      <c r="AU187" s="25" t="s">
        <v>201</v>
      </c>
      <c r="AY187" s="25" t="s">
        <v>184</v>
      </c>
      <c r="BE187" s="247">
        <f>IF(N187="základní",J187,0)</f>
        <v>0</v>
      </c>
      <c r="BF187" s="247">
        <f>IF(N187="snížená",J187,0)</f>
        <v>0</v>
      </c>
      <c r="BG187" s="247">
        <f>IF(N187="zákl. přenesená",J187,0)</f>
        <v>0</v>
      </c>
      <c r="BH187" s="247">
        <f>IF(N187="sníž. přenesená",J187,0)</f>
        <v>0</v>
      </c>
      <c r="BI187" s="247">
        <f>IF(N187="nulová",J187,0)</f>
        <v>0</v>
      </c>
      <c r="BJ187" s="25" t="s">
        <v>83</v>
      </c>
      <c r="BK187" s="247">
        <f>ROUND(I187*H187,2)</f>
        <v>0</v>
      </c>
      <c r="BL187" s="25" t="s">
        <v>284</v>
      </c>
      <c r="BM187" s="25" t="s">
        <v>5508</v>
      </c>
    </row>
    <row r="188" s="1" customFormat="1" ht="16.5" customHeight="1">
      <c r="B188" s="47"/>
      <c r="C188" s="283" t="s">
        <v>672</v>
      </c>
      <c r="D188" s="283" t="s">
        <v>303</v>
      </c>
      <c r="E188" s="284" t="s">
        <v>5509</v>
      </c>
      <c r="F188" s="285" t="s">
        <v>5510</v>
      </c>
      <c r="G188" s="286" t="s">
        <v>3870</v>
      </c>
      <c r="H188" s="287">
        <v>8</v>
      </c>
      <c r="I188" s="288"/>
      <c r="J188" s="289">
        <f>ROUND(I188*H188,2)</f>
        <v>0</v>
      </c>
      <c r="K188" s="285" t="s">
        <v>21</v>
      </c>
      <c r="L188" s="290"/>
      <c r="M188" s="291" t="s">
        <v>21</v>
      </c>
      <c r="N188" s="292" t="s">
        <v>47</v>
      </c>
      <c r="O188" s="48"/>
      <c r="P188" s="245">
        <f>O188*H188</f>
        <v>0</v>
      </c>
      <c r="Q188" s="245">
        <v>0</v>
      </c>
      <c r="R188" s="245">
        <f>Q188*H188</f>
        <v>0</v>
      </c>
      <c r="S188" s="245">
        <v>0</v>
      </c>
      <c r="T188" s="246">
        <f>S188*H188</f>
        <v>0</v>
      </c>
      <c r="AR188" s="25" t="s">
        <v>386</v>
      </c>
      <c r="AT188" s="25" t="s">
        <v>303</v>
      </c>
      <c r="AU188" s="25" t="s">
        <v>201</v>
      </c>
      <c r="AY188" s="25" t="s">
        <v>184</v>
      </c>
      <c r="BE188" s="247">
        <f>IF(N188="základní",J188,0)</f>
        <v>0</v>
      </c>
      <c r="BF188" s="247">
        <f>IF(N188="snížená",J188,0)</f>
        <v>0</v>
      </c>
      <c r="BG188" s="247">
        <f>IF(N188="zákl. přenesená",J188,0)</f>
        <v>0</v>
      </c>
      <c r="BH188" s="247">
        <f>IF(N188="sníž. přenesená",J188,0)</f>
        <v>0</v>
      </c>
      <c r="BI188" s="247">
        <f>IF(N188="nulová",J188,0)</f>
        <v>0</v>
      </c>
      <c r="BJ188" s="25" t="s">
        <v>83</v>
      </c>
      <c r="BK188" s="247">
        <f>ROUND(I188*H188,2)</f>
        <v>0</v>
      </c>
      <c r="BL188" s="25" t="s">
        <v>284</v>
      </c>
      <c r="BM188" s="25" t="s">
        <v>5511</v>
      </c>
    </row>
    <row r="189" s="1" customFormat="1" ht="16.5" customHeight="1">
      <c r="B189" s="47"/>
      <c r="C189" s="283" t="s">
        <v>677</v>
      </c>
      <c r="D189" s="283" t="s">
        <v>303</v>
      </c>
      <c r="E189" s="284" t="s">
        <v>4571</v>
      </c>
      <c r="F189" s="285" t="s">
        <v>4572</v>
      </c>
      <c r="G189" s="286" t="s">
        <v>370</v>
      </c>
      <c r="H189" s="287">
        <v>216</v>
      </c>
      <c r="I189" s="288"/>
      <c r="J189" s="289">
        <f>ROUND(I189*H189,2)</f>
        <v>0</v>
      </c>
      <c r="K189" s="285" t="s">
        <v>190</v>
      </c>
      <c r="L189" s="290"/>
      <c r="M189" s="291" t="s">
        <v>21</v>
      </c>
      <c r="N189" s="292" t="s">
        <v>47</v>
      </c>
      <c r="O189" s="48"/>
      <c r="P189" s="245">
        <f>O189*H189</f>
        <v>0</v>
      </c>
      <c r="Q189" s="245">
        <v>6.9999999999999994E-05</v>
      </c>
      <c r="R189" s="245">
        <f>Q189*H189</f>
        <v>0.015119999999999998</v>
      </c>
      <c r="S189" s="245">
        <v>0</v>
      </c>
      <c r="T189" s="246">
        <f>S189*H189</f>
        <v>0</v>
      </c>
      <c r="AR189" s="25" t="s">
        <v>386</v>
      </c>
      <c r="AT189" s="25" t="s">
        <v>303</v>
      </c>
      <c r="AU189" s="25" t="s">
        <v>201</v>
      </c>
      <c r="AY189" s="25" t="s">
        <v>184</v>
      </c>
      <c r="BE189" s="247">
        <f>IF(N189="základní",J189,0)</f>
        <v>0</v>
      </c>
      <c r="BF189" s="247">
        <f>IF(N189="snížená",J189,0)</f>
        <v>0</v>
      </c>
      <c r="BG189" s="247">
        <f>IF(N189="zákl. přenesená",J189,0)</f>
        <v>0</v>
      </c>
      <c r="BH189" s="247">
        <f>IF(N189="sníž. přenesená",J189,0)</f>
        <v>0</v>
      </c>
      <c r="BI189" s="247">
        <f>IF(N189="nulová",J189,0)</f>
        <v>0</v>
      </c>
      <c r="BJ189" s="25" t="s">
        <v>83</v>
      </c>
      <c r="BK189" s="247">
        <f>ROUND(I189*H189,2)</f>
        <v>0</v>
      </c>
      <c r="BL189" s="25" t="s">
        <v>284</v>
      </c>
      <c r="BM189" s="25" t="s">
        <v>5512</v>
      </c>
    </row>
    <row r="190" s="1" customFormat="1" ht="16.5" customHeight="1">
      <c r="B190" s="47"/>
      <c r="C190" s="283" t="s">
        <v>682</v>
      </c>
      <c r="D190" s="283" t="s">
        <v>303</v>
      </c>
      <c r="E190" s="284" t="s">
        <v>4574</v>
      </c>
      <c r="F190" s="285" t="s">
        <v>4575</v>
      </c>
      <c r="G190" s="286" t="s">
        <v>370</v>
      </c>
      <c r="H190" s="287">
        <v>198</v>
      </c>
      <c r="I190" s="288"/>
      <c r="J190" s="289">
        <f>ROUND(I190*H190,2)</f>
        <v>0</v>
      </c>
      <c r="K190" s="285" t="s">
        <v>190</v>
      </c>
      <c r="L190" s="290"/>
      <c r="M190" s="291" t="s">
        <v>21</v>
      </c>
      <c r="N190" s="292" t="s">
        <v>47</v>
      </c>
      <c r="O190" s="48"/>
      <c r="P190" s="245">
        <f>O190*H190</f>
        <v>0</v>
      </c>
      <c r="Q190" s="245">
        <v>0.00010000000000000001</v>
      </c>
      <c r="R190" s="245">
        <f>Q190*H190</f>
        <v>0.019800000000000002</v>
      </c>
      <c r="S190" s="245">
        <v>0</v>
      </c>
      <c r="T190" s="246">
        <f>S190*H190</f>
        <v>0</v>
      </c>
      <c r="AR190" s="25" t="s">
        <v>386</v>
      </c>
      <c r="AT190" s="25" t="s">
        <v>303</v>
      </c>
      <c r="AU190" s="25" t="s">
        <v>201</v>
      </c>
      <c r="AY190" s="25" t="s">
        <v>184</v>
      </c>
      <c r="BE190" s="247">
        <f>IF(N190="základní",J190,0)</f>
        <v>0</v>
      </c>
      <c r="BF190" s="247">
        <f>IF(N190="snížená",J190,0)</f>
        <v>0</v>
      </c>
      <c r="BG190" s="247">
        <f>IF(N190="zákl. přenesená",J190,0)</f>
        <v>0</v>
      </c>
      <c r="BH190" s="247">
        <f>IF(N190="sníž. přenesená",J190,0)</f>
        <v>0</v>
      </c>
      <c r="BI190" s="247">
        <f>IF(N190="nulová",J190,0)</f>
        <v>0</v>
      </c>
      <c r="BJ190" s="25" t="s">
        <v>83</v>
      </c>
      <c r="BK190" s="247">
        <f>ROUND(I190*H190,2)</f>
        <v>0</v>
      </c>
      <c r="BL190" s="25" t="s">
        <v>284</v>
      </c>
      <c r="BM190" s="25" t="s">
        <v>5513</v>
      </c>
    </row>
    <row r="191" s="1" customFormat="1" ht="16.5" customHeight="1">
      <c r="B191" s="47"/>
      <c r="C191" s="283" t="s">
        <v>689</v>
      </c>
      <c r="D191" s="283" t="s">
        <v>303</v>
      </c>
      <c r="E191" s="284" t="s">
        <v>4580</v>
      </c>
      <c r="F191" s="285" t="s">
        <v>4581</v>
      </c>
      <c r="G191" s="286" t="s">
        <v>370</v>
      </c>
      <c r="H191" s="287">
        <v>44</v>
      </c>
      <c r="I191" s="288"/>
      <c r="J191" s="289">
        <f>ROUND(I191*H191,2)</f>
        <v>0</v>
      </c>
      <c r="K191" s="285" t="s">
        <v>21</v>
      </c>
      <c r="L191" s="290"/>
      <c r="M191" s="291" t="s">
        <v>21</v>
      </c>
      <c r="N191" s="292" t="s">
        <v>47</v>
      </c>
      <c r="O191" s="48"/>
      <c r="P191" s="245">
        <f>O191*H191</f>
        <v>0</v>
      </c>
      <c r="Q191" s="245">
        <v>0</v>
      </c>
      <c r="R191" s="245">
        <f>Q191*H191</f>
        <v>0</v>
      </c>
      <c r="S191" s="245">
        <v>0</v>
      </c>
      <c r="T191" s="246">
        <f>S191*H191</f>
        <v>0</v>
      </c>
      <c r="AR191" s="25" t="s">
        <v>386</v>
      </c>
      <c r="AT191" s="25" t="s">
        <v>303</v>
      </c>
      <c r="AU191" s="25" t="s">
        <v>201</v>
      </c>
      <c r="AY191" s="25" t="s">
        <v>184</v>
      </c>
      <c r="BE191" s="247">
        <f>IF(N191="základní",J191,0)</f>
        <v>0</v>
      </c>
      <c r="BF191" s="247">
        <f>IF(N191="snížená",J191,0)</f>
        <v>0</v>
      </c>
      <c r="BG191" s="247">
        <f>IF(N191="zákl. přenesená",J191,0)</f>
        <v>0</v>
      </c>
      <c r="BH191" s="247">
        <f>IF(N191="sníž. přenesená",J191,0)</f>
        <v>0</v>
      </c>
      <c r="BI191" s="247">
        <f>IF(N191="nulová",J191,0)</f>
        <v>0</v>
      </c>
      <c r="BJ191" s="25" t="s">
        <v>83</v>
      </c>
      <c r="BK191" s="247">
        <f>ROUND(I191*H191,2)</f>
        <v>0</v>
      </c>
      <c r="BL191" s="25" t="s">
        <v>284</v>
      </c>
      <c r="BM191" s="25" t="s">
        <v>5514</v>
      </c>
    </row>
    <row r="192" s="1" customFormat="1" ht="16.5" customHeight="1">
      <c r="B192" s="47"/>
      <c r="C192" s="283" t="s">
        <v>695</v>
      </c>
      <c r="D192" s="283" t="s">
        <v>303</v>
      </c>
      <c r="E192" s="284" t="s">
        <v>5515</v>
      </c>
      <c r="F192" s="285" t="s">
        <v>5516</v>
      </c>
      <c r="G192" s="286" t="s">
        <v>3870</v>
      </c>
      <c r="H192" s="287">
        <v>2</v>
      </c>
      <c r="I192" s="288"/>
      <c r="J192" s="289">
        <f>ROUND(I192*H192,2)</f>
        <v>0</v>
      </c>
      <c r="K192" s="285" t="s">
        <v>21</v>
      </c>
      <c r="L192" s="290"/>
      <c r="M192" s="291" t="s">
        <v>21</v>
      </c>
      <c r="N192" s="292" t="s">
        <v>47</v>
      </c>
      <c r="O192" s="48"/>
      <c r="P192" s="245">
        <f>O192*H192</f>
        <v>0</v>
      </c>
      <c r="Q192" s="245">
        <v>0</v>
      </c>
      <c r="R192" s="245">
        <f>Q192*H192</f>
        <v>0</v>
      </c>
      <c r="S192" s="245">
        <v>0</v>
      </c>
      <c r="T192" s="246">
        <f>S192*H192</f>
        <v>0</v>
      </c>
      <c r="AR192" s="25" t="s">
        <v>386</v>
      </c>
      <c r="AT192" s="25" t="s">
        <v>303</v>
      </c>
      <c r="AU192" s="25" t="s">
        <v>201</v>
      </c>
      <c r="AY192" s="25" t="s">
        <v>184</v>
      </c>
      <c r="BE192" s="247">
        <f>IF(N192="základní",J192,0)</f>
        <v>0</v>
      </c>
      <c r="BF192" s="247">
        <f>IF(N192="snížená",J192,0)</f>
        <v>0</v>
      </c>
      <c r="BG192" s="247">
        <f>IF(N192="zákl. přenesená",J192,0)</f>
        <v>0</v>
      </c>
      <c r="BH192" s="247">
        <f>IF(N192="sníž. přenesená",J192,0)</f>
        <v>0</v>
      </c>
      <c r="BI192" s="247">
        <f>IF(N192="nulová",J192,0)</f>
        <v>0</v>
      </c>
      <c r="BJ192" s="25" t="s">
        <v>83</v>
      </c>
      <c r="BK192" s="247">
        <f>ROUND(I192*H192,2)</f>
        <v>0</v>
      </c>
      <c r="BL192" s="25" t="s">
        <v>284</v>
      </c>
      <c r="BM192" s="25" t="s">
        <v>5517</v>
      </c>
    </row>
    <row r="193" s="11" customFormat="1" ht="22.32" customHeight="1">
      <c r="B193" s="220"/>
      <c r="C193" s="221"/>
      <c r="D193" s="222" t="s">
        <v>75</v>
      </c>
      <c r="E193" s="234" t="s">
        <v>5518</v>
      </c>
      <c r="F193" s="234" t="s">
        <v>5467</v>
      </c>
      <c r="G193" s="221"/>
      <c r="H193" s="221"/>
      <c r="I193" s="224"/>
      <c r="J193" s="235">
        <f>BK193</f>
        <v>0</v>
      </c>
      <c r="K193" s="221"/>
      <c r="L193" s="226"/>
      <c r="M193" s="227"/>
      <c r="N193" s="228"/>
      <c r="O193" s="228"/>
      <c r="P193" s="229">
        <f>SUM(P194:P216)</f>
        <v>0</v>
      </c>
      <c r="Q193" s="228"/>
      <c r="R193" s="229">
        <f>SUM(R194:R216)</f>
        <v>0</v>
      </c>
      <c r="S193" s="228"/>
      <c r="T193" s="230">
        <f>SUM(T194:T216)</f>
        <v>0.748</v>
      </c>
      <c r="AR193" s="231" t="s">
        <v>85</v>
      </c>
      <c r="AT193" s="232" t="s">
        <v>75</v>
      </c>
      <c r="AU193" s="232" t="s">
        <v>85</v>
      </c>
      <c r="AY193" s="231" t="s">
        <v>184</v>
      </c>
      <c r="BK193" s="233">
        <f>SUM(BK194:BK216)</f>
        <v>0</v>
      </c>
    </row>
    <row r="194" s="1" customFormat="1" ht="16.5" customHeight="1">
      <c r="B194" s="47"/>
      <c r="C194" s="236" t="s">
        <v>726</v>
      </c>
      <c r="D194" s="236" t="s">
        <v>186</v>
      </c>
      <c r="E194" s="237" t="s">
        <v>5519</v>
      </c>
      <c r="F194" s="238" t="s">
        <v>5520</v>
      </c>
      <c r="G194" s="239" t="s">
        <v>370</v>
      </c>
      <c r="H194" s="240">
        <v>116</v>
      </c>
      <c r="I194" s="241"/>
      <c r="J194" s="242">
        <f>ROUND(I194*H194,2)</f>
        <v>0</v>
      </c>
      <c r="K194" s="238" t="s">
        <v>21</v>
      </c>
      <c r="L194" s="73"/>
      <c r="M194" s="243" t="s">
        <v>21</v>
      </c>
      <c r="N194" s="244" t="s">
        <v>47</v>
      </c>
      <c r="O194" s="48"/>
      <c r="P194" s="245">
        <f>O194*H194</f>
        <v>0</v>
      </c>
      <c r="Q194" s="245">
        <v>0</v>
      </c>
      <c r="R194" s="245">
        <f>Q194*H194</f>
        <v>0</v>
      </c>
      <c r="S194" s="245">
        <v>0</v>
      </c>
      <c r="T194" s="246">
        <f>S194*H194</f>
        <v>0</v>
      </c>
      <c r="AR194" s="25" t="s">
        <v>284</v>
      </c>
      <c r="AT194" s="25" t="s">
        <v>186</v>
      </c>
      <c r="AU194" s="25" t="s">
        <v>201</v>
      </c>
      <c r="AY194" s="25" t="s">
        <v>184</v>
      </c>
      <c r="BE194" s="247">
        <f>IF(N194="základní",J194,0)</f>
        <v>0</v>
      </c>
      <c r="BF194" s="247">
        <f>IF(N194="snížená",J194,0)</f>
        <v>0</v>
      </c>
      <c r="BG194" s="247">
        <f>IF(N194="zákl. přenesená",J194,0)</f>
        <v>0</v>
      </c>
      <c r="BH194" s="247">
        <f>IF(N194="sníž. přenesená",J194,0)</f>
        <v>0</v>
      </c>
      <c r="BI194" s="247">
        <f>IF(N194="nulová",J194,0)</f>
        <v>0</v>
      </c>
      <c r="BJ194" s="25" t="s">
        <v>83</v>
      </c>
      <c r="BK194" s="247">
        <f>ROUND(I194*H194,2)</f>
        <v>0</v>
      </c>
      <c r="BL194" s="25" t="s">
        <v>284</v>
      </c>
      <c r="BM194" s="25" t="s">
        <v>5521</v>
      </c>
    </row>
    <row r="195" s="1" customFormat="1" ht="16.5" customHeight="1">
      <c r="B195" s="47"/>
      <c r="C195" s="236" t="s">
        <v>731</v>
      </c>
      <c r="D195" s="236" t="s">
        <v>186</v>
      </c>
      <c r="E195" s="237" t="s">
        <v>5522</v>
      </c>
      <c r="F195" s="238" t="s">
        <v>5523</v>
      </c>
      <c r="G195" s="239" t="s">
        <v>370</v>
      </c>
      <c r="H195" s="240">
        <v>370</v>
      </c>
      <c r="I195" s="241"/>
      <c r="J195" s="242">
        <f>ROUND(I195*H195,2)</f>
        <v>0</v>
      </c>
      <c r="K195" s="238" t="s">
        <v>21</v>
      </c>
      <c r="L195" s="73"/>
      <c r="M195" s="243" t="s">
        <v>21</v>
      </c>
      <c r="N195" s="244" t="s">
        <v>47</v>
      </c>
      <c r="O195" s="48"/>
      <c r="P195" s="245">
        <f>O195*H195</f>
        <v>0</v>
      </c>
      <c r="Q195" s="245">
        <v>0</v>
      </c>
      <c r="R195" s="245">
        <f>Q195*H195</f>
        <v>0</v>
      </c>
      <c r="S195" s="245">
        <v>0</v>
      </c>
      <c r="T195" s="246">
        <f>S195*H195</f>
        <v>0</v>
      </c>
      <c r="AR195" s="25" t="s">
        <v>284</v>
      </c>
      <c r="AT195" s="25" t="s">
        <v>186</v>
      </c>
      <c r="AU195" s="25" t="s">
        <v>201</v>
      </c>
      <c r="AY195" s="25" t="s">
        <v>184</v>
      </c>
      <c r="BE195" s="247">
        <f>IF(N195="základní",J195,0)</f>
        <v>0</v>
      </c>
      <c r="BF195" s="247">
        <f>IF(N195="snížená",J195,0)</f>
        <v>0</v>
      </c>
      <c r="BG195" s="247">
        <f>IF(N195="zákl. přenesená",J195,0)</f>
        <v>0</v>
      </c>
      <c r="BH195" s="247">
        <f>IF(N195="sníž. přenesená",J195,0)</f>
        <v>0</v>
      </c>
      <c r="BI195" s="247">
        <f>IF(N195="nulová",J195,0)</f>
        <v>0</v>
      </c>
      <c r="BJ195" s="25" t="s">
        <v>83</v>
      </c>
      <c r="BK195" s="247">
        <f>ROUND(I195*H195,2)</f>
        <v>0</v>
      </c>
      <c r="BL195" s="25" t="s">
        <v>284</v>
      </c>
      <c r="BM195" s="25" t="s">
        <v>5524</v>
      </c>
    </row>
    <row r="196" s="1" customFormat="1" ht="16.5" customHeight="1">
      <c r="B196" s="47"/>
      <c r="C196" s="236" t="s">
        <v>736</v>
      </c>
      <c r="D196" s="236" t="s">
        <v>186</v>
      </c>
      <c r="E196" s="237" t="s">
        <v>5525</v>
      </c>
      <c r="F196" s="238" t="s">
        <v>5526</v>
      </c>
      <c r="G196" s="239" t="s">
        <v>370</v>
      </c>
      <c r="H196" s="240">
        <v>80</v>
      </c>
      <c r="I196" s="241"/>
      <c r="J196" s="242">
        <f>ROUND(I196*H196,2)</f>
        <v>0</v>
      </c>
      <c r="K196" s="238" t="s">
        <v>21</v>
      </c>
      <c r="L196" s="73"/>
      <c r="M196" s="243" t="s">
        <v>21</v>
      </c>
      <c r="N196" s="244" t="s">
        <v>47</v>
      </c>
      <c r="O196" s="48"/>
      <c r="P196" s="245">
        <f>O196*H196</f>
        <v>0</v>
      </c>
      <c r="Q196" s="245">
        <v>0</v>
      </c>
      <c r="R196" s="245">
        <f>Q196*H196</f>
        <v>0</v>
      </c>
      <c r="S196" s="245">
        <v>0</v>
      </c>
      <c r="T196" s="246">
        <f>S196*H196</f>
        <v>0</v>
      </c>
      <c r="AR196" s="25" t="s">
        <v>284</v>
      </c>
      <c r="AT196" s="25" t="s">
        <v>186</v>
      </c>
      <c r="AU196" s="25" t="s">
        <v>201</v>
      </c>
      <c r="AY196" s="25" t="s">
        <v>184</v>
      </c>
      <c r="BE196" s="247">
        <f>IF(N196="základní",J196,0)</f>
        <v>0</v>
      </c>
      <c r="BF196" s="247">
        <f>IF(N196="snížená",J196,0)</f>
        <v>0</v>
      </c>
      <c r="BG196" s="247">
        <f>IF(N196="zákl. přenesená",J196,0)</f>
        <v>0</v>
      </c>
      <c r="BH196" s="247">
        <f>IF(N196="sníž. přenesená",J196,0)</f>
        <v>0</v>
      </c>
      <c r="BI196" s="247">
        <f>IF(N196="nulová",J196,0)</f>
        <v>0</v>
      </c>
      <c r="BJ196" s="25" t="s">
        <v>83</v>
      </c>
      <c r="BK196" s="247">
        <f>ROUND(I196*H196,2)</f>
        <v>0</v>
      </c>
      <c r="BL196" s="25" t="s">
        <v>284</v>
      </c>
      <c r="BM196" s="25" t="s">
        <v>5527</v>
      </c>
    </row>
    <row r="197" s="1" customFormat="1" ht="25.5" customHeight="1">
      <c r="B197" s="47"/>
      <c r="C197" s="236" t="s">
        <v>741</v>
      </c>
      <c r="D197" s="236" t="s">
        <v>186</v>
      </c>
      <c r="E197" s="237" t="s">
        <v>5528</v>
      </c>
      <c r="F197" s="238" t="s">
        <v>5529</v>
      </c>
      <c r="G197" s="239" t="s">
        <v>3870</v>
      </c>
      <c r="H197" s="240">
        <v>1</v>
      </c>
      <c r="I197" s="241"/>
      <c r="J197" s="242">
        <f>ROUND(I197*H197,2)</f>
        <v>0</v>
      </c>
      <c r="K197" s="238" t="s">
        <v>21</v>
      </c>
      <c r="L197" s="73"/>
      <c r="M197" s="243" t="s">
        <v>21</v>
      </c>
      <c r="N197" s="244" t="s">
        <v>47</v>
      </c>
      <c r="O197" s="48"/>
      <c r="P197" s="245">
        <f>O197*H197</f>
        <v>0</v>
      </c>
      <c r="Q197" s="245">
        <v>0</v>
      </c>
      <c r="R197" s="245">
        <f>Q197*H197</f>
        <v>0</v>
      </c>
      <c r="S197" s="245">
        <v>0</v>
      </c>
      <c r="T197" s="246">
        <f>S197*H197</f>
        <v>0</v>
      </c>
      <c r="AR197" s="25" t="s">
        <v>284</v>
      </c>
      <c r="AT197" s="25" t="s">
        <v>186</v>
      </c>
      <c r="AU197" s="25" t="s">
        <v>201</v>
      </c>
      <c r="AY197" s="25" t="s">
        <v>184</v>
      </c>
      <c r="BE197" s="247">
        <f>IF(N197="základní",J197,0)</f>
        <v>0</v>
      </c>
      <c r="BF197" s="247">
        <f>IF(N197="snížená",J197,0)</f>
        <v>0</v>
      </c>
      <c r="BG197" s="247">
        <f>IF(N197="zákl. přenesená",J197,0)</f>
        <v>0</v>
      </c>
      <c r="BH197" s="247">
        <f>IF(N197="sníž. přenesená",J197,0)</f>
        <v>0</v>
      </c>
      <c r="BI197" s="247">
        <f>IF(N197="nulová",J197,0)</f>
        <v>0</v>
      </c>
      <c r="BJ197" s="25" t="s">
        <v>83</v>
      </c>
      <c r="BK197" s="247">
        <f>ROUND(I197*H197,2)</f>
        <v>0</v>
      </c>
      <c r="BL197" s="25" t="s">
        <v>284</v>
      </c>
      <c r="BM197" s="25" t="s">
        <v>5530</v>
      </c>
    </row>
    <row r="198" s="1" customFormat="1" ht="16.5" customHeight="1">
      <c r="B198" s="47"/>
      <c r="C198" s="236" t="s">
        <v>746</v>
      </c>
      <c r="D198" s="236" t="s">
        <v>186</v>
      </c>
      <c r="E198" s="237" t="s">
        <v>5531</v>
      </c>
      <c r="F198" s="238" t="s">
        <v>5532</v>
      </c>
      <c r="G198" s="239" t="s">
        <v>3870</v>
      </c>
      <c r="H198" s="240">
        <v>1</v>
      </c>
      <c r="I198" s="241"/>
      <c r="J198" s="242">
        <f>ROUND(I198*H198,2)</f>
        <v>0</v>
      </c>
      <c r="K198" s="238" t="s">
        <v>21</v>
      </c>
      <c r="L198" s="73"/>
      <c r="M198" s="243" t="s">
        <v>21</v>
      </c>
      <c r="N198" s="244" t="s">
        <v>47</v>
      </c>
      <c r="O198" s="48"/>
      <c r="P198" s="245">
        <f>O198*H198</f>
        <v>0</v>
      </c>
      <c r="Q198" s="245">
        <v>0</v>
      </c>
      <c r="R198" s="245">
        <f>Q198*H198</f>
        <v>0</v>
      </c>
      <c r="S198" s="245">
        <v>0</v>
      </c>
      <c r="T198" s="246">
        <f>S198*H198</f>
        <v>0</v>
      </c>
      <c r="AR198" s="25" t="s">
        <v>284</v>
      </c>
      <c r="AT198" s="25" t="s">
        <v>186</v>
      </c>
      <c r="AU198" s="25" t="s">
        <v>201</v>
      </c>
      <c r="AY198" s="25" t="s">
        <v>184</v>
      </c>
      <c r="BE198" s="247">
        <f>IF(N198="základní",J198,0)</f>
        <v>0</v>
      </c>
      <c r="BF198" s="247">
        <f>IF(N198="snížená",J198,0)</f>
        <v>0</v>
      </c>
      <c r="BG198" s="247">
        <f>IF(N198="zákl. přenesená",J198,0)</f>
        <v>0</v>
      </c>
      <c r="BH198" s="247">
        <f>IF(N198="sníž. přenesená",J198,0)</f>
        <v>0</v>
      </c>
      <c r="BI198" s="247">
        <f>IF(N198="nulová",J198,0)</f>
        <v>0</v>
      </c>
      <c r="BJ198" s="25" t="s">
        <v>83</v>
      </c>
      <c r="BK198" s="247">
        <f>ROUND(I198*H198,2)</f>
        <v>0</v>
      </c>
      <c r="BL198" s="25" t="s">
        <v>284</v>
      </c>
      <c r="BM198" s="25" t="s">
        <v>5533</v>
      </c>
    </row>
    <row r="199" s="1" customFormat="1" ht="16.5" customHeight="1">
      <c r="B199" s="47"/>
      <c r="C199" s="236" t="s">
        <v>751</v>
      </c>
      <c r="D199" s="236" t="s">
        <v>186</v>
      </c>
      <c r="E199" s="237" t="s">
        <v>5534</v>
      </c>
      <c r="F199" s="238" t="s">
        <v>5535</v>
      </c>
      <c r="G199" s="239" t="s">
        <v>4918</v>
      </c>
      <c r="H199" s="240">
        <v>6</v>
      </c>
      <c r="I199" s="241"/>
      <c r="J199" s="242">
        <f>ROUND(I199*H199,2)</f>
        <v>0</v>
      </c>
      <c r="K199" s="238" t="s">
        <v>21</v>
      </c>
      <c r="L199" s="73"/>
      <c r="M199" s="243" t="s">
        <v>21</v>
      </c>
      <c r="N199" s="244" t="s">
        <v>47</v>
      </c>
      <c r="O199" s="48"/>
      <c r="P199" s="245">
        <f>O199*H199</f>
        <v>0</v>
      </c>
      <c r="Q199" s="245">
        <v>0</v>
      </c>
      <c r="R199" s="245">
        <f>Q199*H199</f>
        <v>0</v>
      </c>
      <c r="S199" s="245">
        <v>0</v>
      </c>
      <c r="T199" s="246">
        <f>S199*H199</f>
        <v>0</v>
      </c>
      <c r="AR199" s="25" t="s">
        <v>284</v>
      </c>
      <c r="AT199" s="25" t="s">
        <v>186</v>
      </c>
      <c r="AU199" s="25" t="s">
        <v>201</v>
      </c>
      <c r="AY199" s="25" t="s">
        <v>184</v>
      </c>
      <c r="BE199" s="247">
        <f>IF(N199="základní",J199,0)</f>
        <v>0</v>
      </c>
      <c r="BF199" s="247">
        <f>IF(N199="snížená",J199,0)</f>
        <v>0</v>
      </c>
      <c r="BG199" s="247">
        <f>IF(N199="zákl. přenesená",J199,0)</f>
        <v>0</v>
      </c>
      <c r="BH199" s="247">
        <f>IF(N199="sníž. přenesená",J199,0)</f>
        <v>0</v>
      </c>
      <c r="BI199" s="247">
        <f>IF(N199="nulová",J199,0)</f>
        <v>0</v>
      </c>
      <c r="BJ199" s="25" t="s">
        <v>83</v>
      </c>
      <c r="BK199" s="247">
        <f>ROUND(I199*H199,2)</f>
        <v>0</v>
      </c>
      <c r="BL199" s="25" t="s">
        <v>284</v>
      </c>
      <c r="BM199" s="25" t="s">
        <v>5536</v>
      </c>
    </row>
    <row r="200" s="1" customFormat="1" ht="38.25" customHeight="1">
      <c r="B200" s="47"/>
      <c r="C200" s="236" t="s">
        <v>765</v>
      </c>
      <c r="D200" s="236" t="s">
        <v>186</v>
      </c>
      <c r="E200" s="237" t="s">
        <v>5537</v>
      </c>
      <c r="F200" s="238" t="s">
        <v>5538</v>
      </c>
      <c r="G200" s="239" t="s">
        <v>3870</v>
      </c>
      <c r="H200" s="240">
        <v>3</v>
      </c>
      <c r="I200" s="241"/>
      <c r="J200" s="242">
        <f>ROUND(I200*H200,2)</f>
        <v>0</v>
      </c>
      <c r="K200" s="238" t="s">
        <v>21</v>
      </c>
      <c r="L200" s="73"/>
      <c r="M200" s="243" t="s">
        <v>21</v>
      </c>
      <c r="N200" s="244" t="s">
        <v>47</v>
      </c>
      <c r="O200" s="48"/>
      <c r="P200" s="245">
        <f>O200*H200</f>
        <v>0</v>
      </c>
      <c r="Q200" s="245">
        <v>0</v>
      </c>
      <c r="R200" s="245">
        <f>Q200*H200</f>
        <v>0</v>
      </c>
      <c r="S200" s="245">
        <v>0</v>
      </c>
      <c r="T200" s="246">
        <f>S200*H200</f>
        <v>0</v>
      </c>
      <c r="AR200" s="25" t="s">
        <v>284</v>
      </c>
      <c r="AT200" s="25" t="s">
        <v>186</v>
      </c>
      <c r="AU200" s="25" t="s">
        <v>201</v>
      </c>
      <c r="AY200" s="25" t="s">
        <v>184</v>
      </c>
      <c r="BE200" s="247">
        <f>IF(N200="základní",J200,0)</f>
        <v>0</v>
      </c>
      <c r="BF200" s="247">
        <f>IF(N200="snížená",J200,0)</f>
        <v>0</v>
      </c>
      <c r="BG200" s="247">
        <f>IF(N200="zákl. přenesená",J200,0)</f>
        <v>0</v>
      </c>
      <c r="BH200" s="247">
        <f>IF(N200="sníž. přenesená",J200,0)</f>
        <v>0</v>
      </c>
      <c r="BI200" s="247">
        <f>IF(N200="nulová",J200,0)</f>
        <v>0</v>
      </c>
      <c r="BJ200" s="25" t="s">
        <v>83</v>
      </c>
      <c r="BK200" s="247">
        <f>ROUND(I200*H200,2)</f>
        <v>0</v>
      </c>
      <c r="BL200" s="25" t="s">
        <v>284</v>
      </c>
      <c r="BM200" s="25" t="s">
        <v>5539</v>
      </c>
    </row>
    <row r="201" s="1" customFormat="1" ht="16.5" customHeight="1">
      <c r="B201" s="47"/>
      <c r="C201" s="236" t="s">
        <v>771</v>
      </c>
      <c r="D201" s="236" t="s">
        <v>186</v>
      </c>
      <c r="E201" s="237" t="s">
        <v>5540</v>
      </c>
      <c r="F201" s="238" t="s">
        <v>5489</v>
      </c>
      <c r="G201" s="239" t="s">
        <v>3870</v>
      </c>
      <c r="H201" s="240">
        <v>1</v>
      </c>
      <c r="I201" s="241"/>
      <c r="J201" s="242">
        <f>ROUND(I201*H201,2)</f>
        <v>0</v>
      </c>
      <c r="K201" s="238" t="s">
        <v>21</v>
      </c>
      <c r="L201" s="73"/>
      <c r="M201" s="243" t="s">
        <v>21</v>
      </c>
      <c r="N201" s="244" t="s">
        <v>47</v>
      </c>
      <c r="O201" s="48"/>
      <c r="P201" s="245">
        <f>O201*H201</f>
        <v>0</v>
      </c>
      <c r="Q201" s="245">
        <v>0</v>
      </c>
      <c r="R201" s="245">
        <f>Q201*H201</f>
        <v>0</v>
      </c>
      <c r="S201" s="245">
        <v>0</v>
      </c>
      <c r="T201" s="246">
        <f>S201*H201</f>
        <v>0</v>
      </c>
      <c r="AR201" s="25" t="s">
        <v>284</v>
      </c>
      <c r="AT201" s="25" t="s">
        <v>186</v>
      </c>
      <c r="AU201" s="25" t="s">
        <v>201</v>
      </c>
      <c r="AY201" s="25" t="s">
        <v>184</v>
      </c>
      <c r="BE201" s="247">
        <f>IF(N201="základní",J201,0)</f>
        <v>0</v>
      </c>
      <c r="BF201" s="247">
        <f>IF(N201="snížená",J201,0)</f>
        <v>0</v>
      </c>
      <c r="BG201" s="247">
        <f>IF(N201="zákl. přenesená",J201,0)</f>
        <v>0</v>
      </c>
      <c r="BH201" s="247">
        <f>IF(N201="sníž. přenesená",J201,0)</f>
        <v>0</v>
      </c>
      <c r="BI201" s="247">
        <f>IF(N201="nulová",J201,0)</f>
        <v>0</v>
      </c>
      <c r="BJ201" s="25" t="s">
        <v>83</v>
      </c>
      <c r="BK201" s="247">
        <f>ROUND(I201*H201,2)</f>
        <v>0</v>
      </c>
      <c r="BL201" s="25" t="s">
        <v>284</v>
      </c>
      <c r="BM201" s="25" t="s">
        <v>5541</v>
      </c>
    </row>
    <row r="202" s="1" customFormat="1" ht="16.5" customHeight="1">
      <c r="B202" s="47"/>
      <c r="C202" s="236" t="s">
        <v>776</v>
      </c>
      <c r="D202" s="236" t="s">
        <v>186</v>
      </c>
      <c r="E202" s="237" t="s">
        <v>5542</v>
      </c>
      <c r="F202" s="238" t="s">
        <v>5492</v>
      </c>
      <c r="G202" s="239" t="s">
        <v>3870</v>
      </c>
      <c r="H202" s="240">
        <v>1</v>
      </c>
      <c r="I202" s="241"/>
      <c r="J202" s="242">
        <f>ROUND(I202*H202,2)</f>
        <v>0</v>
      </c>
      <c r="K202" s="238" t="s">
        <v>21</v>
      </c>
      <c r="L202" s="73"/>
      <c r="M202" s="243" t="s">
        <v>21</v>
      </c>
      <c r="N202" s="244" t="s">
        <v>47</v>
      </c>
      <c r="O202" s="48"/>
      <c r="P202" s="245">
        <f>O202*H202</f>
        <v>0</v>
      </c>
      <c r="Q202" s="245">
        <v>0</v>
      </c>
      <c r="R202" s="245">
        <f>Q202*H202</f>
        <v>0</v>
      </c>
      <c r="S202" s="245">
        <v>0</v>
      </c>
      <c r="T202" s="246">
        <f>S202*H202</f>
        <v>0</v>
      </c>
      <c r="AR202" s="25" t="s">
        <v>284</v>
      </c>
      <c r="AT202" s="25" t="s">
        <v>186</v>
      </c>
      <c r="AU202" s="25" t="s">
        <v>201</v>
      </c>
      <c r="AY202" s="25" t="s">
        <v>184</v>
      </c>
      <c r="BE202" s="247">
        <f>IF(N202="základní",J202,0)</f>
        <v>0</v>
      </c>
      <c r="BF202" s="247">
        <f>IF(N202="snížená",J202,0)</f>
        <v>0</v>
      </c>
      <c r="BG202" s="247">
        <f>IF(N202="zákl. přenesená",J202,0)</f>
        <v>0</v>
      </c>
      <c r="BH202" s="247">
        <f>IF(N202="sníž. přenesená",J202,0)</f>
        <v>0</v>
      </c>
      <c r="BI202" s="247">
        <f>IF(N202="nulová",J202,0)</f>
        <v>0</v>
      </c>
      <c r="BJ202" s="25" t="s">
        <v>83</v>
      </c>
      <c r="BK202" s="247">
        <f>ROUND(I202*H202,2)</f>
        <v>0</v>
      </c>
      <c r="BL202" s="25" t="s">
        <v>284</v>
      </c>
      <c r="BM202" s="25" t="s">
        <v>5543</v>
      </c>
    </row>
    <row r="203" s="1" customFormat="1" ht="16.5" customHeight="1">
      <c r="B203" s="47"/>
      <c r="C203" s="236" t="s">
        <v>818</v>
      </c>
      <c r="D203" s="236" t="s">
        <v>186</v>
      </c>
      <c r="E203" s="237" t="s">
        <v>5544</v>
      </c>
      <c r="F203" s="238" t="s">
        <v>5495</v>
      </c>
      <c r="G203" s="239" t="s">
        <v>3870</v>
      </c>
      <c r="H203" s="240">
        <v>3</v>
      </c>
      <c r="I203" s="241"/>
      <c r="J203" s="242">
        <f>ROUND(I203*H203,2)</f>
        <v>0</v>
      </c>
      <c r="K203" s="238" t="s">
        <v>21</v>
      </c>
      <c r="L203" s="73"/>
      <c r="M203" s="243" t="s">
        <v>21</v>
      </c>
      <c r="N203" s="244" t="s">
        <v>47</v>
      </c>
      <c r="O203" s="48"/>
      <c r="P203" s="245">
        <f>O203*H203</f>
        <v>0</v>
      </c>
      <c r="Q203" s="245">
        <v>0</v>
      </c>
      <c r="R203" s="245">
        <f>Q203*H203</f>
        <v>0</v>
      </c>
      <c r="S203" s="245">
        <v>0</v>
      </c>
      <c r="T203" s="246">
        <f>S203*H203</f>
        <v>0</v>
      </c>
      <c r="AR203" s="25" t="s">
        <v>284</v>
      </c>
      <c r="AT203" s="25" t="s">
        <v>186</v>
      </c>
      <c r="AU203" s="25" t="s">
        <v>201</v>
      </c>
      <c r="AY203" s="25" t="s">
        <v>184</v>
      </c>
      <c r="BE203" s="247">
        <f>IF(N203="základní",J203,0)</f>
        <v>0</v>
      </c>
      <c r="BF203" s="247">
        <f>IF(N203="snížená",J203,0)</f>
        <v>0</v>
      </c>
      <c r="BG203" s="247">
        <f>IF(N203="zákl. přenesená",J203,0)</f>
        <v>0</v>
      </c>
      <c r="BH203" s="247">
        <f>IF(N203="sníž. přenesená",J203,0)</f>
        <v>0</v>
      </c>
      <c r="BI203" s="247">
        <f>IF(N203="nulová",J203,0)</f>
        <v>0</v>
      </c>
      <c r="BJ203" s="25" t="s">
        <v>83</v>
      </c>
      <c r="BK203" s="247">
        <f>ROUND(I203*H203,2)</f>
        <v>0</v>
      </c>
      <c r="BL203" s="25" t="s">
        <v>284</v>
      </c>
      <c r="BM203" s="25" t="s">
        <v>5545</v>
      </c>
    </row>
    <row r="204" s="1" customFormat="1" ht="16.5" customHeight="1">
      <c r="B204" s="47"/>
      <c r="C204" s="236" t="s">
        <v>822</v>
      </c>
      <c r="D204" s="236" t="s">
        <v>186</v>
      </c>
      <c r="E204" s="237" t="s">
        <v>5546</v>
      </c>
      <c r="F204" s="238" t="s">
        <v>5498</v>
      </c>
      <c r="G204" s="239" t="s">
        <v>3870</v>
      </c>
      <c r="H204" s="240">
        <v>3</v>
      </c>
      <c r="I204" s="241"/>
      <c r="J204" s="242">
        <f>ROUND(I204*H204,2)</f>
        <v>0</v>
      </c>
      <c r="K204" s="238" t="s">
        <v>21</v>
      </c>
      <c r="L204" s="73"/>
      <c r="M204" s="243" t="s">
        <v>21</v>
      </c>
      <c r="N204" s="244" t="s">
        <v>47</v>
      </c>
      <c r="O204" s="48"/>
      <c r="P204" s="245">
        <f>O204*H204</f>
        <v>0</v>
      </c>
      <c r="Q204" s="245">
        <v>0</v>
      </c>
      <c r="R204" s="245">
        <f>Q204*H204</f>
        <v>0</v>
      </c>
      <c r="S204" s="245">
        <v>0</v>
      </c>
      <c r="T204" s="246">
        <f>S204*H204</f>
        <v>0</v>
      </c>
      <c r="AR204" s="25" t="s">
        <v>284</v>
      </c>
      <c r="AT204" s="25" t="s">
        <v>186</v>
      </c>
      <c r="AU204" s="25" t="s">
        <v>201</v>
      </c>
      <c r="AY204" s="25" t="s">
        <v>184</v>
      </c>
      <c r="BE204" s="247">
        <f>IF(N204="základní",J204,0)</f>
        <v>0</v>
      </c>
      <c r="BF204" s="247">
        <f>IF(N204="snížená",J204,0)</f>
        <v>0</v>
      </c>
      <c r="BG204" s="247">
        <f>IF(N204="zákl. přenesená",J204,0)</f>
        <v>0</v>
      </c>
      <c r="BH204" s="247">
        <f>IF(N204="sníž. přenesená",J204,0)</f>
        <v>0</v>
      </c>
      <c r="BI204" s="247">
        <f>IF(N204="nulová",J204,0)</f>
        <v>0</v>
      </c>
      <c r="BJ204" s="25" t="s">
        <v>83</v>
      </c>
      <c r="BK204" s="247">
        <f>ROUND(I204*H204,2)</f>
        <v>0</v>
      </c>
      <c r="BL204" s="25" t="s">
        <v>284</v>
      </c>
      <c r="BM204" s="25" t="s">
        <v>5547</v>
      </c>
    </row>
    <row r="205" s="1" customFormat="1" ht="16.5" customHeight="1">
      <c r="B205" s="47"/>
      <c r="C205" s="236" t="s">
        <v>827</v>
      </c>
      <c r="D205" s="236" t="s">
        <v>186</v>
      </c>
      <c r="E205" s="237" t="s">
        <v>5548</v>
      </c>
      <c r="F205" s="238" t="s">
        <v>5501</v>
      </c>
      <c r="G205" s="239" t="s">
        <v>3870</v>
      </c>
      <c r="H205" s="240">
        <v>13</v>
      </c>
      <c r="I205" s="241"/>
      <c r="J205" s="242">
        <f>ROUND(I205*H205,2)</f>
        <v>0</v>
      </c>
      <c r="K205" s="238" t="s">
        <v>21</v>
      </c>
      <c r="L205" s="73"/>
      <c r="M205" s="243" t="s">
        <v>21</v>
      </c>
      <c r="N205" s="244" t="s">
        <v>47</v>
      </c>
      <c r="O205" s="48"/>
      <c r="P205" s="245">
        <f>O205*H205</f>
        <v>0</v>
      </c>
      <c r="Q205" s="245">
        <v>0</v>
      </c>
      <c r="R205" s="245">
        <f>Q205*H205</f>
        <v>0</v>
      </c>
      <c r="S205" s="245">
        <v>0</v>
      </c>
      <c r="T205" s="246">
        <f>S205*H205</f>
        <v>0</v>
      </c>
      <c r="AR205" s="25" t="s">
        <v>284</v>
      </c>
      <c r="AT205" s="25" t="s">
        <v>186</v>
      </c>
      <c r="AU205" s="25" t="s">
        <v>201</v>
      </c>
      <c r="AY205" s="25" t="s">
        <v>184</v>
      </c>
      <c r="BE205" s="247">
        <f>IF(N205="základní",J205,0)</f>
        <v>0</v>
      </c>
      <c r="BF205" s="247">
        <f>IF(N205="snížená",J205,0)</f>
        <v>0</v>
      </c>
      <c r="BG205" s="247">
        <f>IF(N205="zákl. přenesená",J205,0)</f>
        <v>0</v>
      </c>
      <c r="BH205" s="247">
        <f>IF(N205="sníž. přenesená",J205,0)</f>
        <v>0</v>
      </c>
      <c r="BI205" s="247">
        <f>IF(N205="nulová",J205,0)</f>
        <v>0</v>
      </c>
      <c r="BJ205" s="25" t="s">
        <v>83</v>
      </c>
      <c r="BK205" s="247">
        <f>ROUND(I205*H205,2)</f>
        <v>0</v>
      </c>
      <c r="BL205" s="25" t="s">
        <v>284</v>
      </c>
      <c r="BM205" s="25" t="s">
        <v>5549</v>
      </c>
    </row>
    <row r="206" s="1" customFormat="1" ht="16.5" customHeight="1">
      <c r="B206" s="47"/>
      <c r="C206" s="236" t="s">
        <v>831</v>
      </c>
      <c r="D206" s="236" t="s">
        <v>186</v>
      </c>
      <c r="E206" s="237" t="s">
        <v>5550</v>
      </c>
      <c r="F206" s="238" t="s">
        <v>5504</v>
      </c>
      <c r="G206" s="239" t="s">
        <v>3870</v>
      </c>
      <c r="H206" s="240">
        <v>4</v>
      </c>
      <c r="I206" s="241"/>
      <c r="J206" s="242">
        <f>ROUND(I206*H206,2)</f>
        <v>0</v>
      </c>
      <c r="K206" s="238" t="s">
        <v>21</v>
      </c>
      <c r="L206" s="73"/>
      <c r="M206" s="243" t="s">
        <v>21</v>
      </c>
      <c r="N206" s="244" t="s">
        <v>47</v>
      </c>
      <c r="O206" s="48"/>
      <c r="P206" s="245">
        <f>O206*H206</f>
        <v>0</v>
      </c>
      <c r="Q206" s="245">
        <v>0</v>
      </c>
      <c r="R206" s="245">
        <f>Q206*H206</f>
        <v>0</v>
      </c>
      <c r="S206" s="245">
        <v>0</v>
      </c>
      <c r="T206" s="246">
        <f>S206*H206</f>
        <v>0</v>
      </c>
      <c r="AR206" s="25" t="s">
        <v>284</v>
      </c>
      <c r="AT206" s="25" t="s">
        <v>186</v>
      </c>
      <c r="AU206" s="25" t="s">
        <v>201</v>
      </c>
      <c r="AY206" s="25" t="s">
        <v>184</v>
      </c>
      <c r="BE206" s="247">
        <f>IF(N206="základní",J206,0)</f>
        <v>0</v>
      </c>
      <c r="BF206" s="247">
        <f>IF(N206="snížená",J206,0)</f>
        <v>0</v>
      </c>
      <c r="BG206" s="247">
        <f>IF(N206="zákl. přenesená",J206,0)</f>
        <v>0</v>
      </c>
      <c r="BH206" s="247">
        <f>IF(N206="sníž. přenesená",J206,0)</f>
        <v>0</v>
      </c>
      <c r="BI206" s="247">
        <f>IF(N206="nulová",J206,0)</f>
        <v>0</v>
      </c>
      <c r="BJ206" s="25" t="s">
        <v>83</v>
      </c>
      <c r="BK206" s="247">
        <f>ROUND(I206*H206,2)</f>
        <v>0</v>
      </c>
      <c r="BL206" s="25" t="s">
        <v>284</v>
      </c>
      <c r="BM206" s="25" t="s">
        <v>5551</v>
      </c>
    </row>
    <row r="207" s="1" customFormat="1" ht="16.5" customHeight="1">
      <c r="B207" s="47"/>
      <c r="C207" s="236" t="s">
        <v>860</v>
      </c>
      <c r="D207" s="236" t="s">
        <v>186</v>
      </c>
      <c r="E207" s="237" t="s">
        <v>5552</v>
      </c>
      <c r="F207" s="238" t="s">
        <v>5553</v>
      </c>
      <c r="G207" s="239" t="s">
        <v>3870</v>
      </c>
      <c r="H207" s="240">
        <v>12</v>
      </c>
      <c r="I207" s="241"/>
      <c r="J207" s="242">
        <f>ROUND(I207*H207,2)</f>
        <v>0</v>
      </c>
      <c r="K207" s="238" t="s">
        <v>21</v>
      </c>
      <c r="L207" s="73"/>
      <c r="M207" s="243" t="s">
        <v>21</v>
      </c>
      <c r="N207" s="244" t="s">
        <v>47</v>
      </c>
      <c r="O207" s="48"/>
      <c r="P207" s="245">
        <f>O207*H207</f>
        <v>0</v>
      </c>
      <c r="Q207" s="245">
        <v>0</v>
      </c>
      <c r="R207" s="245">
        <f>Q207*H207</f>
        <v>0</v>
      </c>
      <c r="S207" s="245">
        <v>0</v>
      </c>
      <c r="T207" s="246">
        <f>S207*H207</f>
        <v>0</v>
      </c>
      <c r="AR207" s="25" t="s">
        <v>284</v>
      </c>
      <c r="AT207" s="25" t="s">
        <v>186</v>
      </c>
      <c r="AU207" s="25" t="s">
        <v>201</v>
      </c>
      <c r="AY207" s="25" t="s">
        <v>184</v>
      </c>
      <c r="BE207" s="247">
        <f>IF(N207="základní",J207,0)</f>
        <v>0</v>
      </c>
      <c r="BF207" s="247">
        <f>IF(N207="snížená",J207,0)</f>
        <v>0</v>
      </c>
      <c r="BG207" s="247">
        <f>IF(N207="zákl. přenesená",J207,0)</f>
        <v>0</v>
      </c>
      <c r="BH207" s="247">
        <f>IF(N207="sníž. přenesená",J207,0)</f>
        <v>0</v>
      </c>
      <c r="BI207" s="247">
        <f>IF(N207="nulová",J207,0)</f>
        <v>0</v>
      </c>
      <c r="BJ207" s="25" t="s">
        <v>83</v>
      </c>
      <c r="BK207" s="247">
        <f>ROUND(I207*H207,2)</f>
        <v>0</v>
      </c>
      <c r="BL207" s="25" t="s">
        <v>284</v>
      </c>
      <c r="BM207" s="25" t="s">
        <v>5554</v>
      </c>
    </row>
    <row r="208" s="1" customFormat="1" ht="16.5" customHeight="1">
      <c r="B208" s="47"/>
      <c r="C208" s="236" t="s">
        <v>865</v>
      </c>
      <c r="D208" s="236" t="s">
        <v>186</v>
      </c>
      <c r="E208" s="237" t="s">
        <v>5555</v>
      </c>
      <c r="F208" s="238" t="s">
        <v>5556</v>
      </c>
      <c r="G208" s="239" t="s">
        <v>3870</v>
      </c>
      <c r="H208" s="240">
        <v>8</v>
      </c>
      <c r="I208" s="241"/>
      <c r="J208" s="242">
        <f>ROUND(I208*H208,2)</f>
        <v>0</v>
      </c>
      <c r="K208" s="238" t="s">
        <v>21</v>
      </c>
      <c r="L208" s="73"/>
      <c r="M208" s="243" t="s">
        <v>21</v>
      </c>
      <c r="N208" s="244" t="s">
        <v>47</v>
      </c>
      <c r="O208" s="48"/>
      <c r="P208" s="245">
        <f>O208*H208</f>
        <v>0</v>
      </c>
      <c r="Q208" s="245">
        <v>0</v>
      </c>
      <c r="R208" s="245">
        <f>Q208*H208</f>
        <v>0</v>
      </c>
      <c r="S208" s="245">
        <v>0</v>
      </c>
      <c r="T208" s="246">
        <f>S208*H208</f>
        <v>0</v>
      </c>
      <c r="AR208" s="25" t="s">
        <v>284</v>
      </c>
      <c r="AT208" s="25" t="s">
        <v>186</v>
      </c>
      <c r="AU208" s="25" t="s">
        <v>201</v>
      </c>
      <c r="AY208" s="25" t="s">
        <v>184</v>
      </c>
      <c r="BE208" s="247">
        <f>IF(N208="základní",J208,0)</f>
        <v>0</v>
      </c>
      <c r="BF208" s="247">
        <f>IF(N208="snížená",J208,0)</f>
        <v>0</v>
      </c>
      <c r="BG208" s="247">
        <f>IF(N208="zákl. přenesená",J208,0)</f>
        <v>0</v>
      </c>
      <c r="BH208" s="247">
        <f>IF(N208="sníž. přenesená",J208,0)</f>
        <v>0</v>
      </c>
      <c r="BI208" s="247">
        <f>IF(N208="nulová",J208,0)</f>
        <v>0</v>
      </c>
      <c r="BJ208" s="25" t="s">
        <v>83</v>
      </c>
      <c r="BK208" s="247">
        <f>ROUND(I208*H208,2)</f>
        <v>0</v>
      </c>
      <c r="BL208" s="25" t="s">
        <v>284</v>
      </c>
      <c r="BM208" s="25" t="s">
        <v>5557</v>
      </c>
    </row>
    <row r="209" s="1" customFormat="1" ht="25.5" customHeight="1">
      <c r="B209" s="47"/>
      <c r="C209" s="236" t="s">
        <v>870</v>
      </c>
      <c r="D209" s="236" t="s">
        <v>186</v>
      </c>
      <c r="E209" s="237" t="s">
        <v>4839</v>
      </c>
      <c r="F209" s="238" t="s">
        <v>4840</v>
      </c>
      <c r="G209" s="239" t="s">
        <v>370</v>
      </c>
      <c r="H209" s="240">
        <v>216</v>
      </c>
      <c r="I209" s="241"/>
      <c r="J209" s="242">
        <f>ROUND(I209*H209,2)</f>
        <v>0</v>
      </c>
      <c r="K209" s="238" t="s">
        <v>190</v>
      </c>
      <c r="L209" s="73"/>
      <c r="M209" s="243" t="s">
        <v>21</v>
      </c>
      <c r="N209" s="244" t="s">
        <v>47</v>
      </c>
      <c r="O209" s="48"/>
      <c r="P209" s="245">
        <f>O209*H209</f>
        <v>0</v>
      </c>
      <c r="Q209" s="245">
        <v>0</v>
      </c>
      <c r="R209" s="245">
        <f>Q209*H209</f>
        <v>0</v>
      </c>
      <c r="S209" s="245">
        <v>0</v>
      </c>
      <c r="T209" s="246">
        <f>S209*H209</f>
        <v>0</v>
      </c>
      <c r="AR209" s="25" t="s">
        <v>284</v>
      </c>
      <c r="AT209" s="25" t="s">
        <v>186</v>
      </c>
      <c r="AU209" s="25" t="s">
        <v>201</v>
      </c>
      <c r="AY209" s="25" t="s">
        <v>184</v>
      </c>
      <c r="BE209" s="247">
        <f>IF(N209="základní",J209,0)</f>
        <v>0</v>
      </c>
      <c r="BF209" s="247">
        <f>IF(N209="snížená",J209,0)</f>
        <v>0</v>
      </c>
      <c r="BG209" s="247">
        <f>IF(N209="zákl. přenesená",J209,0)</f>
        <v>0</v>
      </c>
      <c r="BH209" s="247">
        <f>IF(N209="sníž. přenesená",J209,0)</f>
        <v>0</v>
      </c>
      <c r="BI209" s="247">
        <f>IF(N209="nulová",J209,0)</f>
        <v>0</v>
      </c>
      <c r="BJ209" s="25" t="s">
        <v>83</v>
      </c>
      <c r="BK209" s="247">
        <f>ROUND(I209*H209,2)</f>
        <v>0</v>
      </c>
      <c r="BL209" s="25" t="s">
        <v>284</v>
      </c>
      <c r="BM209" s="25" t="s">
        <v>5558</v>
      </c>
    </row>
    <row r="210" s="1" customFormat="1" ht="25.5" customHeight="1">
      <c r="B210" s="47"/>
      <c r="C210" s="236" t="s">
        <v>875</v>
      </c>
      <c r="D210" s="236" t="s">
        <v>186</v>
      </c>
      <c r="E210" s="237" t="s">
        <v>5397</v>
      </c>
      <c r="F210" s="238" t="s">
        <v>5398</v>
      </c>
      <c r="G210" s="239" t="s">
        <v>370</v>
      </c>
      <c r="H210" s="240">
        <v>198</v>
      </c>
      <c r="I210" s="241"/>
      <c r="J210" s="242">
        <f>ROUND(I210*H210,2)</f>
        <v>0</v>
      </c>
      <c r="K210" s="238" t="s">
        <v>190</v>
      </c>
      <c r="L210" s="73"/>
      <c r="M210" s="243" t="s">
        <v>21</v>
      </c>
      <c r="N210" s="244" t="s">
        <v>47</v>
      </c>
      <c r="O210" s="48"/>
      <c r="P210" s="245">
        <f>O210*H210</f>
        <v>0</v>
      </c>
      <c r="Q210" s="245">
        <v>0</v>
      </c>
      <c r="R210" s="245">
        <f>Q210*H210</f>
        <v>0</v>
      </c>
      <c r="S210" s="245">
        <v>0</v>
      </c>
      <c r="T210" s="246">
        <f>S210*H210</f>
        <v>0</v>
      </c>
      <c r="AR210" s="25" t="s">
        <v>284</v>
      </c>
      <c r="AT210" s="25" t="s">
        <v>186</v>
      </c>
      <c r="AU210" s="25" t="s">
        <v>201</v>
      </c>
      <c r="AY210" s="25" t="s">
        <v>184</v>
      </c>
      <c r="BE210" s="247">
        <f>IF(N210="základní",J210,0)</f>
        <v>0</v>
      </c>
      <c r="BF210" s="247">
        <f>IF(N210="snížená",J210,0)</f>
        <v>0</v>
      </c>
      <c r="BG210" s="247">
        <f>IF(N210="zákl. přenesená",J210,0)</f>
        <v>0</v>
      </c>
      <c r="BH210" s="247">
        <f>IF(N210="sníž. přenesená",J210,0)</f>
        <v>0</v>
      </c>
      <c r="BI210" s="247">
        <f>IF(N210="nulová",J210,0)</f>
        <v>0</v>
      </c>
      <c r="BJ210" s="25" t="s">
        <v>83</v>
      </c>
      <c r="BK210" s="247">
        <f>ROUND(I210*H210,2)</f>
        <v>0</v>
      </c>
      <c r="BL210" s="25" t="s">
        <v>284</v>
      </c>
      <c r="BM210" s="25" t="s">
        <v>5559</v>
      </c>
    </row>
    <row r="211" s="1" customFormat="1" ht="25.5" customHeight="1">
      <c r="B211" s="47"/>
      <c r="C211" s="236" t="s">
        <v>879</v>
      </c>
      <c r="D211" s="236" t="s">
        <v>186</v>
      </c>
      <c r="E211" s="237" t="s">
        <v>4845</v>
      </c>
      <c r="F211" s="238" t="s">
        <v>4846</v>
      </c>
      <c r="G211" s="239" t="s">
        <v>370</v>
      </c>
      <c r="H211" s="240">
        <v>44</v>
      </c>
      <c r="I211" s="241"/>
      <c r="J211" s="242">
        <f>ROUND(I211*H211,2)</f>
        <v>0</v>
      </c>
      <c r="K211" s="238" t="s">
        <v>190</v>
      </c>
      <c r="L211" s="73"/>
      <c r="M211" s="243" t="s">
        <v>21</v>
      </c>
      <c r="N211" s="244" t="s">
        <v>47</v>
      </c>
      <c r="O211" s="48"/>
      <c r="P211" s="245">
        <f>O211*H211</f>
        <v>0</v>
      </c>
      <c r="Q211" s="245">
        <v>0</v>
      </c>
      <c r="R211" s="245">
        <f>Q211*H211</f>
        <v>0</v>
      </c>
      <c r="S211" s="245">
        <v>0</v>
      </c>
      <c r="T211" s="246">
        <f>S211*H211</f>
        <v>0</v>
      </c>
      <c r="AR211" s="25" t="s">
        <v>284</v>
      </c>
      <c r="AT211" s="25" t="s">
        <v>186</v>
      </c>
      <c r="AU211" s="25" t="s">
        <v>201</v>
      </c>
      <c r="AY211" s="25" t="s">
        <v>184</v>
      </c>
      <c r="BE211" s="247">
        <f>IF(N211="základní",J211,0)</f>
        <v>0</v>
      </c>
      <c r="BF211" s="247">
        <f>IF(N211="snížená",J211,0)</f>
        <v>0</v>
      </c>
      <c r="BG211" s="247">
        <f>IF(N211="zákl. přenesená",J211,0)</f>
        <v>0</v>
      </c>
      <c r="BH211" s="247">
        <f>IF(N211="sníž. přenesená",J211,0)</f>
        <v>0</v>
      </c>
      <c r="BI211" s="247">
        <f>IF(N211="nulová",J211,0)</f>
        <v>0</v>
      </c>
      <c r="BJ211" s="25" t="s">
        <v>83</v>
      </c>
      <c r="BK211" s="247">
        <f>ROUND(I211*H211,2)</f>
        <v>0</v>
      </c>
      <c r="BL211" s="25" t="s">
        <v>284</v>
      </c>
      <c r="BM211" s="25" t="s">
        <v>5560</v>
      </c>
    </row>
    <row r="212" s="1" customFormat="1" ht="25.5" customHeight="1">
      <c r="B212" s="47"/>
      <c r="C212" s="236" t="s">
        <v>899</v>
      </c>
      <c r="D212" s="236" t="s">
        <v>186</v>
      </c>
      <c r="E212" s="237" t="s">
        <v>4894</v>
      </c>
      <c r="F212" s="238" t="s">
        <v>4895</v>
      </c>
      <c r="G212" s="239" t="s">
        <v>370</v>
      </c>
      <c r="H212" s="240">
        <v>142</v>
      </c>
      <c r="I212" s="241"/>
      <c r="J212" s="242">
        <f>ROUND(I212*H212,2)</f>
        <v>0</v>
      </c>
      <c r="K212" s="238" t="s">
        <v>190</v>
      </c>
      <c r="L212" s="73"/>
      <c r="M212" s="243" t="s">
        <v>21</v>
      </c>
      <c r="N212" s="244" t="s">
        <v>47</v>
      </c>
      <c r="O212" s="48"/>
      <c r="P212" s="245">
        <f>O212*H212</f>
        <v>0</v>
      </c>
      <c r="Q212" s="245">
        <v>0</v>
      </c>
      <c r="R212" s="245">
        <f>Q212*H212</f>
        <v>0</v>
      </c>
      <c r="S212" s="245">
        <v>0.002</v>
      </c>
      <c r="T212" s="246">
        <f>S212*H212</f>
        <v>0.28400000000000003</v>
      </c>
      <c r="AR212" s="25" t="s">
        <v>284</v>
      </c>
      <c r="AT212" s="25" t="s">
        <v>186</v>
      </c>
      <c r="AU212" s="25" t="s">
        <v>201</v>
      </c>
      <c r="AY212" s="25" t="s">
        <v>184</v>
      </c>
      <c r="BE212" s="247">
        <f>IF(N212="základní",J212,0)</f>
        <v>0</v>
      </c>
      <c r="BF212" s="247">
        <f>IF(N212="snížená",J212,0)</f>
        <v>0</v>
      </c>
      <c r="BG212" s="247">
        <f>IF(N212="zákl. přenesená",J212,0)</f>
        <v>0</v>
      </c>
      <c r="BH212" s="247">
        <f>IF(N212="sníž. přenesená",J212,0)</f>
        <v>0</v>
      </c>
      <c r="BI212" s="247">
        <f>IF(N212="nulová",J212,0)</f>
        <v>0</v>
      </c>
      <c r="BJ212" s="25" t="s">
        <v>83</v>
      </c>
      <c r="BK212" s="247">
        <f>ROUND(I212*H212,2)</f>
        <v>0</v>
      </c>
      <c r="BL212" s="25" t="s">
        <v>284</v>
      </c>
      <c r="BM212" s="25" t="s">
        <v>5561</v>
      </c>
    </row>
    <row r="213" s="1" customFormat="1" ht="25.5" customHeight="1">
      <c r="B213" s="47"/>
      <c r="C213" s="236" t="s">
        <v>904</v>
      </c>
      <c r="D213" s="236" t="s">
        <v>186</v>
      </c>
      <c r="E213" s="237" t="s">
        <v>4897</v>
      </c>
      <c r="F213" s="238" t="s">
        <v>4898</v>
      </c>
      <c r="G213" s="239" t="s">
        <v>370</v>
      </c>
      <c r="H213" s="240">
        <v>115</v>
      </c>
      <c r="I213" s="241"/>
      <c r="J213" s="242">
        <f>ROUND(I213*H213,2)</f>
        <v>0</v>
      </c>
      <c r="K213" s="238" t="s">
        <v>190</v>
      </c>
      <c r="L213" s="73"/>
      <c r="M213" s="243" t="s">
        <v>21</v>
      </c>
      <c r="N213" s="244" t="s">
        <v>47</v>
      </c>
      <c r="O213" s="48"/>
      <c r="P213" s="245">
        <f>O213*H213</f>
        <v>0</v>
      </c>
      <c r="Q213" s="245">
        <v>0</v>
      </c>
      <c r="R213" s="245">
        <f>Q213*H213</f>
        <v>0</v>
      </c>
      <c r="S213" s="245">
        <v>0.0040000000000000001</v>
      </c>
      <c r="T213" s="246">
        <f>S213*H213</f>
        <v>0.46000000000000002</v>
      </c>
      <c r="AR213" s="25" t="s">
        <v>284</v>
      </c>
      <c r="AT213" s="25" t="s">
        <v>186</v>
      </c>
      <c r="AU213" s="25" t="s">
        <v>201</v>
      </c>
      <c r="AY213" s="25" t="s">
        <v>184</v>
      </c>
      <c r="BE213" s="247">
        <f>IF(N213="základní",J213,0)</f>
        <v>0</v>
      </c>
      <c r="BF213" s="247">
        <f>IF(N213="snížená",J213,0)</f>
        <v>0</v>
      </c>
      <c r="BG213" s="247">
        <f>IF(N213="zákl. přenesená",J213,0)</f>
        <v>0</v>
      </c>
      <c r="BH213" s="247">
        <f>IF(N213="sníž. přenesená",J213,0)</f>
        <v>0</v>
      </c>
      <c r="BI213" s="247">
        <f>IF(N213="nulová",J213,0)</f>
        <v>0</v>
      </c>
      <c r="BJ213" s="25" t="s">
        <v>83</v>
      </c>
      <c r="BK213" s="247">
        <f>ROUND(I213*H213,2)</f>
        <v>0</v>
      </c>
      <c r="BL213" s="25" t="s">
        <v>284</v>
      </c>
      <c r="BM213" s="25" t="s">
        <v>5562</v>
      </c>
    </row>
    <row r="214" s="1" customFormat="1" ht="38.25" customHeight="1">
      <c r="B214" s="47"/>
      <c r="C214" s="236" t="s">
        <v>913</v>
      </c>
      <c r="D214" s="236" t="s">
        <v>186</v>
      </c>
      <c r="E214" s="237" t="s">
        <v>4903</v>
      </c>
      <c r="F214" s="238" t="s">
        <v>4904</v>
      </c>
      <c r="G214" s="239" t="s">
        <v>189</v>
      </c>
      <c r="H214" s="240">
        <v>4</v>
      </c>
      <c r="I214" s="241"/>
      <c r="J214" s="242">
        <f>ROUND(I214*H214,2)</f>
        <v>0</v>
      </c>
      <c r="K214" s="238" t="s">
        <v>190</v>
      </c>
      <c r="L214" s="73"/>
      <c r="M214" s="243" t="s">
        <v>21</v>
      </c>
      <c r="N214" s="244" t="s">
        <v>47</v>
      </c>
      <c r="O214" s="48"/>
      <c r="P214" s="245">
        <f>O214*H214</f>
        <v>0</v>
      </c>
      <c r="Q214" s="245">
        <v>0</v>
      </c>
      <c r="R214" s="245">
        <f>Q214*H214</f>
        <v>0</v>
      </c>
      <c r="S214" s="245">
        <v>0.001</v>
      </c>
      <c r="T214" s="246">
        <f>S214*H214</f>
        <v>0.0040000000000000001</v>
      </c>
      <c r="AR214" s="25" t="s">
        <v>284</v>
      </c>
      <c r="AT214" s="25" t="s">
        <v>186</v>
      </c>
      <c r="AU214" s="25" t="s">
        <v>201</v>
      </c>
      <c r="AY214" s="25" t="s">
        <v>184</v>
      </c>
      <c r="BE214" s="247">
        <f>IF(N214="základní",J214,0)</f>
        <v>0</v>
      </c>
      <c r="BF214" s="247">
        <f>IF(N214="snížená",J214,0)</f>
        <v>0</v>
      </c>
      <c r="BG214" s="247">
        <f>IF(N214="zákl. přenesená",J214,0)</f>
        <v>0</v>
      </c>
      <c r="BH214" s="247">
        <f>IF(N214="sníž. přenesená",J214,0)</f>
        <v>0</v>
      </c>
      <c r="BI214" s="247">
        <f>IF(N214="nulová",J214,0)</f>
        <v>0</v>
      </c>
      <c r="BJ214" s="25" t="s">
        <v>83</v>
      </c>
      <c r="BK214" s="247">
        <f>ROUND(I214*H214,2)</f>
        <v>0</v>
      </c>
      <c r="BL214" s="25" t="s">
        <v>284</v>
      </c>
      <c r="BM214" s="25" t="s">
        <v>5563</v>
      </c>
    </row>
    <row r="215" s="1" customFormat="1" ht="16.5" customHeight="1">
      <c r="B215" s="47"/>
      <c r="C215" s="236" t="s">
        <v>926</v>
      </c>
      <c r="D215" s="236" t="s">
        <v>186</v>
      </c>
      <c r="E215" s="237" t="s">
        <v>5564</v>
      </c>
      <c r="F215" s="238" t="s">
        <v>5516</v>
      </c>
      <c r="G215" s="239" t="s">
        <v>3870</v>
      </c>
      <c r="H215" s="240">
        <v>2</v>
      </c>
      <c r="I215" s="241"/>
      <c r="J215" s="242">
        <f>ROUND(I215*H215,2)</f>
        <v>0</v>
      </c>
      <c r="K215" s="238" t="s">
        <v>21</v>
      </c>
      <c r="L215" s="73"/>
      <c r="M215" s="243" t="s">
        <v>21</v>
      </c>
      <c r="N215" s="244" t="s">
        <v>47</v>
      </c>
      <c r="O215" s="48"/>
      <c r="P215" s="245">
        <f>O215*H215</f>
        <v>0</v>
      </c>
      <c r="Q215" s="245">
        <v>0</v>
      </c>
      <c r="R215" s="245">
        <f>Q215*H215</f>
        <v>0</v>
      </c>
      <c r="S215" s="245">
        <v>0</v>
      </c>
      <c r="T215" s="246">
        <f>S215*H215</f>
        <v>0</v>
      </c>
      <c r="AR215" s="25" t="s">
        <v>284</v>
      </c>
      <c r="AT215" s="25" t="s">
        <v>186</v>
      </c>
      <c r="AU215" s="25" t="s">
        <v>201</v>
      </c>
      <c r="AY215" s="25" t="s">
        <v>184</v>
      </c>
      <c r="BE215" s="247">
        <f>IF(N215="základní",J215,0)</f>
        <v>0</v>
      </c>
      <c r="BF215" s="247">
        <f>IF(N215="snížená",J215,0)</f>
        <v>0</v>
      </c>
      <c r="BG215" s="247">
        <f>IF(N215="zákl. přenesená",J215,0)</f>
        <v>0</v>
      </c>
      <c r="BH215" s="247">
        <f>IF(N215="sníž. přenesená",J215,0)</f>
        <v>0</v>
      </c>
      <c r="BI215" s="247">
        <f>IF(N215="nulová",J215,0)</f>
        <v>0</v>
      </c>
      <c r="BJ215" s="25" t="s">
        <v>83</v>
      </c>
      <c r="BK215" s="247">
        <f>ROUND(I215*H215,2)</f>
        <v>0</v>
      </c>
      <c r="BL215" s="25" t="s">
        <v>284</v>
      </c>
      <c r="BM215" s="25" t="s">
        <v>5565</v>
      </c>
    </row>
    <row r="216" s="1" customFormat="1" ht="16.5" customHeight="1">
      <c r="B216" s="47"/>
      <c r="C216" s="236" t="s">
        <v>931</v>
      </c>
      <c r="D216" s="236" t="s">
        <v>186</v>
      </c>
      <c r="E216" s="237" t="s">
        <v>5566</v>
      </c>
      <c r="F216" s="238" t="s">
        <v>5278</v>
      </c>
      <c r="G216" s="239" t="s">
        <v>4918</v>
      </c>
      <c r="H216" s="240">
        <v>12</v>
      </c>
      <c r="I216" s="241"/>
      <c r="J216" s="242">
        <f>ROUND(I216*H216,2)</f>
        <v>0</v>
      </c>
      <c r="K216" s="238" t="s">
        <v>21</v>
      </c>
      <c r="L216" s="73"/>
      <c r="M216" s="243" t="s">
        <v>21</v>
      </c>
      <c r="N216" s="310" t="s">
        <v>47</v>
      </c>
      <c r="O216" s="311"/>
      <c r="P216" s="312">
        <f>O216*H216</f>
        <v>0</v>
      </c>
      <c r="Q216" s="312">
        <v>0</v>
      </c>
      <c r="R216" s="312">
        <f>Q216*H216</f>
        <v>0</v>
      </c>
      <c r="S216" s="312">
        <v>0</v>
      </c>
      <c r="T216" s="313">
        <f>S216*H216</f>
        <v>0</v>
      </c>
      <c r="AR216" s="25" t="s">
        <v>284</v>
      </c>
      <c r="AT216" s="25" t="s">
        <v>186</v>
      </c>
      <c r="AU216" s="25" t="s">
        <v>201</v>
      </c>
      <c r="AY216" s="25" t="s">
        <v>184</v>
      </c>
      <c r="BE216" s="247">
        <f>IF(N216="základní",J216,0)</f>
        <v>0</v>
      </c>
      <c r="BF216" s="247">
        <f>IF(N216="snížená",J216,0)</f>
        <v>0</v>
      </c>
      <c r="BG216" s="247">
        <f>IF(N216="zákl. přenesená",J216,0)</f>
        <v>0</v>
      </c>
      <c r="BH216" s="247">
        <f>IF(N216="sníž. přenesená",J216,0)</f>
        <v>0</v>
      </c>
      <c r="BI216" s="247">
        <f>IF(N216="nulová",J216,0)</f>
        <v>0</v>
      </c>
      <c r="BJ216" s="25" t="s">
        <v>83</v>
      </c>
      <c r="BK216" s="247">
        <f>ROUND(I216*H216,2)</f>
        <v>0</v>
      </c>
      <c r="BL216" s="25" t="s">
        <v>284</v>
      </c>
      <c r="BM216" s="25" t="s">
        <v>5567</v>
      </c>
    </row>
    <row r="217" s="1" customFormat="1" ht="6.96" customHeight="1">
      <c r="B217" s="68"/>
      <c r="C217" s="69"/>
      <c r="D217" s="69"/>
      <c r="E217" s="69"/>
      <c r="F217" s="69"/>
      <c r="G217" s="69"/>
      <c r="H217" s="69"/>
      <c r="I217" s="179"/>
      <c r="J217" s="69"/>
      <c r="K217" s="69"/>
      <c r="L217" s="73"/>
    </row>
  </sheetData>
  <sheetProtection sheet="1" autoFilter="0" formatColumns="0" formatRows="0" objects="1" scenarios="1" spinCount="100000" saltValue="Y6tY71nNGffbIutPw0xLJ4SueM+goQdBGbuNsvUt/2Xywx1Gy/4omxwmN24d7X6kopMpT+MjOoHXuyIP3hgLEA==" hashValue="Mka4+ShNkNM3g9QfxakQt/9Lf4dGRS78yjqBJuCWTw+pKu50uqVp8l355YBiE1T3pz3z9IKGTXzJFuCiF0/Ahw==" algorithmName="SHA-512" password="CC35"/>
  <autoFilter ref="C91:K216"/>
  <mergeCells count="13">
    <mergeCell ref="E7:H7"/>
    <mergeCell ref="E9:H9"/>
    <mergeCell ref="E11:H11"/>
    <mergeCell ref="E26:H26"/>
    <mergeCell ref="E47:H47"/>
    <mergeCell ref="E49:H49"/>
    <mergeCell ref="E51:H51"/>
    <mergeCell ref="J55:J56"/>
    <mergeCell ref="E80:H80"/>
    <mergeCell ref="E82:H82"/>
    <mergeCell ref="E84:H84"/>
    <mergeCell ref="G1:H1"/>
    <mergeCell ref="L2:V2"/>
  </mergeCells>
  <hyperlinks>
    <hyperlink ref="F1:G1" location="C2" display="1) Krycí list soupisu"/>
    <hyperlink ref="G1:H1" location="C58" display="2) Rekapitulace"/>
    <hyperlink ref="J1" location="C9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114</v>
      </c>
      <c r="G1" s="152" t="s">
        <v>115</v>
      </c>
      <c r="H1" s="152"/>
      <c r="I1" s="153"/>
      <c r="J1" s="152" t="s">
        <v>116</v>
      </c>
      <c r="K1" s="151" t="s">
        <v>117</v>
      </c>
      <c r="L1" s="152" t="s">
        <v>118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109</v>
      </c>
    </row>
    <row r="3" ht="6.96" customHeight="1">
      <c r="B3" s="26"/>
      <c r="C3" s="27"/>
      <c r="D3" s="27"/>
      <c r="E3" s="27"/>
      <c r="F3" s="27"/>
      <c r="G3" s="27"/>
      <c r="H3" s="27"/>
      <c r="I3" s="154"/>
      <c r="J3" s="27"/>
      <c r="K3" s="28"/>
      <c r="AT3" s="25" t="s">
        <v>85</v>
      </c>
    </row>
    <row r="4" ht="36.96" customHeight="1">
      <c r="B4" s="29"/>
      <c r="C4" s="30"/>
      <c r="D4" s="31" t="s">
        <v>119</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Rekonstrukce podstávkového domu č.p.106 Nový Bor</v>
      </c>
      <c r="F7" s="41"/>
      <c r="G7" s="41"/>
      <c r="H7" s="41"/>
      <c r="I7" s="155"/>
      <c r="J7" s="30"/>
      <c r="K7" s="32"/>
    </row>
    <row r="8">
      <c r="B8" s="29"/>
      <c r="C8" s="30"/>
      <c r="D8" s="41" t="s">
        <v>120</v>
      </c>
      <c r="E8" s="30"/>
      <c r="F8" s="30"/>
      <c r="G8" s="30"/>
      <c r="H8" s="30"/>
      <c r="I8" s="155"/>
      <c r="J8" s="30"/>
      <c r="K8" s="32"/>
    </row>
    <row r="9" s="1" customFormat="1" ht="16.5" customHeight="1">
      <c r="B9" s="47"/>
      <c r="C9" s="48"/>
      <c r="D9" s="48"/>
      <c r="E9" s="156" t="s">
        <v>121</v>
      </c>
      <c r="F9" s="48"/>
      <c r="G9" s="48"/>
      <c r="H9" s="48"/>
      <c r="I9" s="157"/>
      <c r="J9" s="48"/>
      <c r="K9" s="52"/>
    </row>
    <row r="10" s="1" customFormat="1">
      <c r="B10" s="47"/>
      <c r="C10" s="48"/>
      <c r="D10" s="41" t="s">
        <v>122</v>
      </c>
      <c r="E10" s="48"/>
      <c r="F10" s="48"/>
      <c r="G10" s="48"/>
      <c r="H10" s="48"/>
      <c r="I10" s="157"/>
      <c r="J10" s="48"/>
      <c r="K10" s="52"/>
    </row>
    <row r="11" s="1" customFormat="1" ht="36.96" customHeight="1">
      <c r="B11" s="47"/>
      <c r="C11" s="48"/>
      <c r="D11" s="48"/>
      <c r="E11" s="158" t="s">
        <v>5568</v>
      </c>
      <c r="F11" s="48"/>
      <c r="G11" s="48"/>
      <c r="H11" s="48"/>
      <c r="I11" s="157"/>
      <c r="J11" s="48"/>
      <c r="K11" s="52"/>
    </row>
    <row r="12" s="1" customFormat="1">
      <c r="B12" s="47"/>
      <c r="C12" s="48"/>
      <c r="D12" s="48"/>
      <c r="E12" s="48"/>
      <c r="F12" s="48"/>
      <c r="G12" s="48"/>
      <c r="H12" s="48"/>
      <c r="I12" s="157"/>
      <c r="J12" s="48"/>
      <c r="K12" s="52"/>
    </row>
    <row r="13" s="1" customFormat="1" ht="14.4" customHeight="1">
      <c r="B13" s="47"/>
      <c r="C13" s="48"/>
      <c r="D13" s="41" t="s">
        <v>20</v>
      </c>
      <c r="E13" s="48"/>
      <c r="F13" s="36" t="s">
        <v>110</v>
      </c>
      <c r="G13" s="48"/>
      <c r="H13" s="48"/>
      <c r="I13" s="159" t="s">
        <v>22</v>
      </c>
      <c r="J13" s="36" t="s">
        <v>21</v>
      </c>
      <c r="K13" s="52"/>
    </row>
    <row r="14" s="1" customFormat="1" ht="14.4" customHeight="1">
      <c r="B14" s="47"/>
      <c r="C14" s="48"/>
      <c r="D14" s="41" t="s">
        <v>23</v>
      </c>
      <c r="E14" s="48"/>
      <c r="F14" s="36" t="s">
        <v>24</v>
      </c>
      <c r="G14" s="48"/>
      <c r="H14" s="48"/>
      <c r="I14" s="159" t="s">
        <v>25</v>
      </c>
      <c r="J14" s="160" t="str">
        <f>'Rekapitulace stavby'!AN8</f>
        <v>11. 8. 2017</v>
      </c>
      <c r="K14" s="52"/>
    </row>
    <row r="15" s="1" customFormat="1" ht="10.8" customHeight="1">
      <c r="B15" s="47"/>
      <c r="C15" s="48"/>
      <c r="D15" s="48"/>
      <c r="E15" s="48"/>
      <c r="F15" s="48"/>
      <c r="G15" s="48"/>
      <c r="H15" s="48"/>
      <c r="I15" s="157"/>
      <c r="J15" s="48"/>
      <c r="K15" s="52"/>
    </row>
    <row r="16" s="1" customFormat="1" ht="14.4" customHeight="1">
      <c r="B16" s="47"/>
      <c r="C16" s="48"/>
      <c r="D16" s="41" t="s">
        <v>27</v>
      </c>
      <c r="E16" s="48"/>
      <c r="F16" s="48"/>
      <c r="G16" s="48"/>
      <c r="H16" s="48"/>
      <c r="I16" s="159" t="s">
        <v>28</v>
      </c>
      <c r="J16" s="36" t="s">
        <v>29</v>
      </c>
      <c r="K16" s="52"/>
    </row>
    <row r="17" s="1" customFormat="1" ht="18" customHeight="1">
      <c r="B17" s="47"/>
      <c r="C17" s="48"/>
      <c r="D17" s="48"/>
      <c r="E17" s="36" t="s">
        <v>30</v>
      </c>
      <c r="F17" s="48"/>
      <c r="G17" s="48"/>
      <c r="H17" s="48"/>
      <c r="I17" s="159" t="s">
        <v>31</v>
      </c>
      <c r="J17" s="36" t="s">
        <v>32</v>
      </c>
      <c r="K17" s="52"/>
    </row>
    <row r="18" s="1" customFormat="1" ht="6.96" customHeight="1">
      <c r="B18" s="47"/>
      <c r="C18" s="48"/>
      <c r="D18" s="48"/>
      <c r="E18" s="48"/>
      <c r="F18" s="48"/>
      <c r="G18" s="48"/>
      <c r="H18" s="48"/>
      <c r="I18" s="157"/>
      <c r="J18" s="48"/>
      <c r="K18" s="52"/>
    </row>
    <row r="19" s="1" customFormat="1" ht="14.4" customHeight="1">
      <c r="B19" s="47"/>
      <c r="C19" s="48"/>
      <c r="D19" s="41" t="s">
        <v>33</v>
      </c>
      <c r="E19" s="48"/>
      <c r="F19" s="48"/>
      <c r="G19" s="48"/>
      <c r="H19" s="48"/>
      <c r="I19" s="159" t="s">
        <v>28</v>
      </c>
      <c r="J19" s="36" t="str">
        <f>IF('Rekapitulace stavby'!AN13="Vyplň údaj","",IF('Rekapitulace stavby'!AN13="","",'Rekapitulace stavby'!AN13))</f>
        <v/>
      </c>
      <c r="K19" s="52"/>
    </row>
    <row r="20" s="1" customFormat="1" ht="18" customHeight="1">
      <c r="B20" s="47"/>
      <c r="C20" s="48"/>
      <c r="D20" s="48"/>
      <c r="E20" s="36" t="str">
        <f>IF('Rekapitulace stavby'!E14="Vyplň údaj","",IF('Rekapitulace stavby'!E14="","",'Rekapitulace stavby'!E14))</f>
        <v/>
      </c>
      <c r="F20" s="48"/>
      <c r="G20" s="48"/>
      <c r="H20" s="48"/>
      <c r="I20" s="159" t="s">
        <v>31</v>
      </c>
      <c r="J20" s="36" t="str">
        <f>IF('Rekapitulace stavby'!AN14="Vyplň údaj","",IF('Rekapitulace stavby'!AN14="","",'Rekapitulace stavby'!AN14))</f>
        <v/>
      </c>
      <c r="K20" s="52"/>
    </row>
    <row r="21" s="1" customFormat="1" ht="6.96" customHeight="1">
      <c r="B21" s="47"/>
      <c r="C21" s="48"/>
      <c r="D21" s="48"/>
      <c r="E21" s="48"/>
      <c r="F21" s="48"/>
      <c r="G21" s="48"/>
      <c r="H21" s="48"/>
      <c r="I21" s="157"/>
      <c r="J21" s="48"/>
      <c r="K21" s="52"/>
    </row>
    <row r="22" s="1" customFormat="1" ht="14.4" customHeight="1">
      <c r="B22" s="47"/>
      <c r="C22" s="48"/>
      <c r="D22" s="41" t="s">
        <v>35</v>
      </c>
      <c r="E22" s="48"/>
      <c r="F22" s="48"/>
      <c r="G22" s="48"/>
      <c r="H22" s="48"/>
      <c r="I22" s="159" t="s">
        <v>28</v>
      </c>
      <c r="J22" s="36" t="s">
        <v>36</v>
      </c>
      <c r="K22" s="52"/>
    </row>
    <row r="23" s="1" customFormat="1" ht="18" customHeight="1">
      <c r="B23" s="47"/>
      <c r="C23" s="48"/>
      <c r="D23" s="48"/>
      <c r="E23" s="36" t="s">
        <v>37</v>
      </c>
      <c r="F23" s="48"/>
      <c r="G23" s="48"/>
      <c r="H23" s="48"/>
      <c r="I23" s="159" t="s">
        <v>31</v>
      </c>
      <c r="J23" s="36" t="s">
        <v>38</v>
      </c>
      <c r="K23" s="52"/>
    </row>
    <row r="24" s="1" customFormat="1" ht="6.96" customHeight="1">
      <c r="B24" s="47"/>
      <c r="C24" s="48"/>
      <c r="D24" s="48"/>
      <c r="E24" s="48"/>
      <c r="F24" s="48"/>
      <c r="G24" s="48"/>
      <c r="H24" s="48"/>
      <c r="I24" s="157"/>
      <c r="J24" s="48"/>
      <c r="K24" s="52"/>
    </row>
    <row r="25" s="1" customFormat="1" ht="14.4" customHeight="1">
      <c r="B25" s="47"/>
      <c r="C25" s="48"/>
      <c r="D25" s="41" t="s">
        <v>40</v>
      </c>
      <c r="E25" s="48"/>
      <c r="F25" s="48"/>
      <c r="G25" s="48"/>
      <c r="H25" s="48"/>
      <c r="I25" s="157"/>
      <c r="J25" s="48"/>
      <c r="K25" s="52"/>
    </row>
    <row r="26" s="7" customFormat="1" ht="16.5" customHeight="1">
      <c r="B26" s="161"/>
      <c r="C26" s="162"/>
      <c r="D26" s="162"/>
      <c r="E26" s="45" t="s">
        <v>21</v>
      </c>
      <c r="F26" s="45"/>
      <c r="G26" s="45"/>
      <c r="H26" s="45"/>
      <c r="I26" s="163"/>
      <c r="J26" s="162"/>
      <c r="K26" s="164"/>
    </row>
    <row r="27" s="1" customFormat="1" ht="6.96" customHeight="1">
      <c r="B27" s="47"/>
      <c r="C27" s="48"/>
      <c r="D27" s="48"/>
      <c r="E27" s="48"/>
      <c r="F27" s="48"/>
      <c r="G27" s="48"/>
      <c r="H27" s="48"/>
      <c r="I27" s="157"/>
      <c r="J27" s="48"/>
      <c r="K27" s="52"/>
    </row>
    <row r="28" s="1" customFormat="1" ht="6.96" customHeight="1">
      <c r="B28" s="47"/>
      <c r="C28" s="48"/>
      <c r="D28" s="107"/>
      <c r="E28" s="107"/>
      <c r="F28" s="107"/>
      <c r="G28" s="107"/>
      <c r="H28" s="107"/>
      <c r="I28" s="165"/>
      <c r="J28" s="107"/>
      <c r="K28" s="166"/>
    </row>
    <row r="29" s="1" customFormat="1" ht="25.44" customHeight="1">
      <c r="B29" s="47"/>
      <c r="C29" s="48"/>
      <c r="D29" s="167" t="s">
        <v>42</v>
      </c>
      <c r="E29" s="48"/>
      <c r="F29" s="48"/>
      <c r="G29" s="48"/>
      <c r="H29" s="48"/>
      <c r="I29" s="157"/>
      <c r="J29" s="168">
        <f>ROUND(J85,2)</f>
        <v>0</v>
      </c>
      <c r="K29" s="52"/>
    </row>
    <row r="30" s="1" customFormat="1" ht="6.96" customHeight="1">
      <c r="B30" s="47"/>
      <c r="C30" s="48"/>
      <c r="D30" s="107"/>
      <c r="E30" s="107"/>
      <c r="F30" s="107"/>
      <c r="G30" s="107"/>
      <c r="H30" s="107"/>
      <c r="I30" s="165"/>
      <c r="J30" s="107"/>
      <c r="K30" s="166"/>
    </row>
    <row r="31" s="1" customFormat="1" ht="14.4" customHeight="1">
      <c r="B31" s="47"/>
      <c r="C31" s="48"/>
      <c r="D31" s="48"/>
      <c r="E31" s="48"/>
      <c r="F31" s="53" t="s">
        <v>44</v>
      </c>
      <c r="G31" s="48"/>
      <c r="H31" s="48"/>
      <c r="I31" s="169" t="s">
        <v>43</v>
      </c>
      <c r="J31" s="53" t="s">
        <v>45</v>
      </c>
      <c r="K31" s="52"/>
    </row>
    <row r="32" s="1" customFormat="1" ht="14.4" customHeight="1">
      <c r="B32" s="47"/>
      <c r="C32" s="48"/>
      <c r="D32" s="56" t="s">
        <v>46</v>
      </c>
      <c r="E32" s="56" t="s">
        <v>47</v>
      </c>
      <c r="F32" s="170">
        <f>ROUND(SUM(BE85:BE137), 2)</f>
        <v>0</v>
      </c>
      <c r="G32" s="48"/>
      <c r="H32" s="48"/>
      <c r="I32" s="171">
        <v>0.20999999999999999</v>
      </c>
      <c r="J32" s="170">
        <f>ROUND(ROUND((SUM(BE85:BE137)), 2)*I32, 2)</f>
        <v>0</v>
      </c>
      <c r="K32" s="52"/>
    </row>
    <row r="33" s="1" customFormat="1" ht="14.4" customHeight="1">
      <c r="B33" s="47"/>
      <c r="C33" s="48"/>
      <c r="D33" s="48"/>
      <c r="E33" s="56" t="s">
        <v>48</v>
      </c>
      <c r="F33" s="170">
        <f>ROUND(SUM(BF85:BF137), 2)</f>
        <v>0</v>
      </c>
      <c r="G33" s="48"/>
      <c r="H33" s="48"/>
      <c r="I33" s="171">
        <v>0.14999999999999999</v>
      </c>
      <c r="J33" s="170">
        <f>ROUND(ROUND((SUM(BF85:BF137)), 2)*I33, 2)</f>
        <v>0</v>
      </c>
      <c r="K33" s="52"/>
    </row>
    <row r="34" hidden="1" s="1" customFormat="1" ht="14.4" customHeight="1">
      <c r="B34" s="47"/>
      <c r="C34" s="48"/>
      <c r="D34" s="48"/>
      <c r="E34" s="56" t="s">
        <v>49</v>
      </c>
      <c r="F34" s="170">
        <f>ROUND(SUM(BG85:BG137), 2)</f>
        <v>0</v>
      </c>
      <c r="G34" s="48"/>
      <c r="H34" s="48"/>
      <c r="I34" s="171">
        <v>0.20999999999999999</v>
      </c>
      <c r="J34" s="170">
        <v>0</v>
      </c>
      <c r="K34" s="52"/>
    </row>
    <row r="35" hidden="1" s="1" customFormat="1" ht="14.4" customHeight="1">
      <c r="B35" s="47"/>
      <c r="C35" s="48"/>
      <c r="D35" s="48"/>
      <c r="E35" s="56" t="s">
        <v>50</v>
      </c>
      <c r="F35" s="170">
        <f>ROUND(SUM(BH85:BH137), 2)</f>
        <v>0</v>
      </c>
      <c r="G35" s="48"/>
      <c r="H35" s="48"/>
      <c r="I35" s="171">
        <v>0.14999999999999999</v>
      </c>
      <c r="J35" s="170">
        <v>0</v>
      </c>
      <c r="K35" s="52"/>
    </row>
    <row r="36" hidden="1" s="1" customFormat="1" ht="14.4" customHeight="1">
      <c r="B36" s="47"/>
      <c r="C36" s="48"/>
      <c r="D36" s="48"/>
      <c r="E36" s="56" t="s">
        <v>51</v>
      </c>
      <c r="F36" s="170">
        <f>ROUND(SUM(BI85:BI137), 2)</f>
        <v>0</v>
      </c>
      <c r="G36" s="48"/>
      <c r="H36" s="48"/>
      <c r="I36" s="171">
        <v>0</v>
      </c>
      <c r="J36" s="170">
        <v>0</v>
      </c>
      <c r="K36" s="52"/>
    </row>
    <row r="37" s="1" customFormat="1" ht="6.96" customHeight="1">
      <c r="B37" s="47"/>
      <c r="C37" s="48"/>
      <c r="D37" s="48"/>
      <c r="E37" s="48"/>
      <c r="F37" s="48"/>
      <c r="G37" s="48"/>
      <c r="H37" s="48"/>
      <c r="I37" s="157"/>
      <c r="J37" s="48"/>
      <c r="K37" s="52"/>
    </row>
    <row r="38" s="1" customFormat="1" ht="25.44" customHeight="1">
      <c r="B38" s="47"/>
      <c r="C38" s="172"/>
      <c r="D38" s="173" t="s">
        <v>52</v>
      </c>
      <c r="E38" s="99"/>
      <c r="F38" s="99"/>
      <c r="G38" s="174" t="s">
        <v>53</v>
      </c>
      <c r="H38" s="175" t="s">
        <v>54</v>
      </c>
      <c r="I38" s="176"/>
      <c r="J38" s="177">
        <f>SUM(J29:J36)</f>
        <v>0</v>
      </c>
      <c r="K38" s="178"/>
    </row>
    <row r="39" s="1" customFormat="1" ht="14.4" customHeight="1">
      <c r="B39" s="68"/>
      <c r="C39" s="69"/>
      <c r="D39" s="69"/>
      <c r="E39" s="69"/>
      <c r="F39" s="69"/>
      <c r="G39" s="69"/>
      <c r="H39" s="69"/>
      <c r="I39" s="179"/>
      <c r="J39" s="69"/>
      <c r="K39" s="70"/>
    </row>
    <row r="43" s="1" customFormat="1" ht="6.96" customHeight="1">
      <c r="B43" s="180"/>
      <c r="C43" s="181"/>
      <c r="D43" s="181"/>
      <c r="E43" s="181"/>
      <c r="F43" s="181"/>
      <c r="G43" s="181"/>
      <c r="H43" s="181"/>
      <c r="I43" s="182"/>
      <c r="J43" s="181"/>
      <c r="K43" s="183"/>
    </row>
    <row r="44" s="1" customFormat="1" ht="36.96" customHeight="1">
      <c r="B44" s="47"/>
      <c r="C44" s="31" t="s">
        <v>124</v>
      </c>
      <c r="D44" s="48"/>
      <c r="E44" s="48"/>
      <c r="F44" s="48"/>
      <c r="G44" s="48"/>
      <c r="H44" s="48"/>
      <c r="I44" s="157"/>
      <c r="J44" s="48"/>
      <c r="K44" s="52"/>
    </row>
    <row r="45" s="1" customFormat="1" ht="6.96" customHeight="1">
      <c r="B45" s="47"/>
      <c r="C45" s="48"/>
      <c r="D45" s="48"/>
      <c r="E45" s="48"/>
      <c r="F45" s="48"/>
      <c r="G45" s="48"/>
      <c r="H45" s="48"/>
      <c r="I45" s="157"/>
      <c r="J45" s="48"/>
      <c r="K45" s="52"/>
    </row>
    <row r="46" s="1" customFormat="1" ht="14.4" customHeight="1">
      <c r="B46" s="47"/>
      <c r="C46" s="41" t="s">
        <v>18</v>
      </c>
      <c r="D46" s="48"/>
      <c r="E46" s="48"/>
      <c r="F46" s="48"/>
      <c r="G46" s="48"/>
      <c r="H46" s="48"/>
      <c r="I46" s="157"/>
      <c r="J46" s="48"/>
      <c r="K46" s="52"/>
    </row>
    <row r="47" s="1" customFormat="1" ht="16.5" customHeight="1">
      <c r="B47" s="47"/>
      <c r="C47" s="48"/>
      <c r="D47" s="48"/>
      <c r="E47" s="156" t="str">
        <f>E7</f>
        <v>Rekonstrukce podstávkového domu č.p.106 Nový Bor</v>
      </c>
      <c r="F47" s="41"/>
      <c r="G47" s="41"/>
      <c r="H47" s="41"/>
      <c r="I47" s="157"/>
      <c r="J47" s="48"/>
      <c r="K47" s="52"/>
    </row>
    <row r="48">
      <c r="B48" s="29"/>
      <c r="C48" s="41" t="s">
        <v>120</v>
      </c>
      <c r="D48" s="30"/>
      <c r="E48" s="30"/>
      <c r="F48" s="30"/>
      <c r="G48" s="30"/>
      <c r="H48" s="30"/>
      <c r="I48" s="155"/>
      <c r="J48" s="30"/>
      <c r="K48" s="32"/>
    </row>
    <row r="49" s="1" customFormat="1" ht="16.5" customHeight="1">
      <c r="B49" s="47"/>
      <c r="C49" s="48"/>
      <c r="D49" s="48"/>
      <c r="E49" s="156" t="s">
        <v>121</v>
      </c>
      <c r="F49" s="48"/>
      <c r="G49" s="48"/>
      <c r="H49" s="48"/>
      <c r="I49" s="157"/>
      <c r="J49" s="48"/>
      <c r="K49" s="52"/>
    </row>
    <row r="50" s="1" customFormat="1" ht="14.4" customHeight="1">
      <c r="B50" s="47"/>
      <c r="C50" s="41" t="s">
        <v>122</v>
      </c>
      <c r="D50" s="48"/>
      <c r="E50" s="48"/>
      <c r="F50" s="48"/>
      <c r="G50" s="48"/>
      <c r="H50" s="48"/>
      <c r="I50" s="157"/>
      <c r="J50" s="48"/>
      <c r="K50" s="52"/>
    </row>
    <row r="51" s="1" customFormat="1" ht="17.25" customHeight="1">
      <c r="B51" s="47"/>
      <c r="C51" s="48"/>
      <c r="D51" s="48"/>
      <c r="E51" s="158" t="str">
        <f>E11</f>
        <v>D.1.10 - Sadové úpravy</v>
      </c>
      <c r="F51" s="48"/>
      <c r="G51" s="48"/>
      <c r="H51" s="48"/>
      <c r="I51" s="157"/>
      <c r="J51" s="48"/>
      <c r="K51" s="52"/>
    </row>
    <row r="52" s="1" customFormat="1" ht="6.96" customHeight="1">
      <c r="B52" s="47"/>
      <c r="C52" s="48"/>
      <c r="D52" s="48"/>
      <c r="E52" s="48"/>
      <c r="F52" s="48"/>
      <c r="G52" s="48"/>
      <c r="H52" s="48"/>
      <c r="I52" s="157"/>
      <c r="J52" s="48"/>
      <c r="K52" s="52"/>
    </row>
    <row r="53" s="1" customFormat="1" ht="18" customHeight="1">
      <c r="B53" s="47"/>
      <c r="C53" s="41" t="s">
        <v>23</v>
      </c>
      <c r="D53" s="48"/>
      <c r="E53" s="48"/>
      <c r="F53" s="36" t="str">
        <f>F14</f>
        <v xml:space="preserve">č.parc.: 152,153 k.ú. Nový Bor </v>
      </c>
      <c r="G53" s="48"/>
      <c r="H53" s="48"/>
      <c r="I53" s="159" t="s">
        <v>25</v>
      </c>
      <c r="J53" s="160" t="str">
        <f>IF(J14="","",J14)</f>
        <v>11. 8. 2017</v>
      </c>
      <c r="K53" s="52"/>
    </row>
    <row r="54" s="1" customFormat="1" ht="6.96" customHeight="1">
      <c r="B54" s="47"/>
      <c r="C54" s="48"/>
      <c r="D54" s="48"/>
      <c r="E54" s="48"/>
      <c r="F54" s="48"/>
      <c r="G54" s="48"/>
      <c r="H54" s="48"/>
      <c r="I54" s="157"/>
      <c r="J54" s="48"/>
      <c r="K54" s="52"/>
    </row>
    <row r="55" s="1" customFormat="1">
      <c r="B55" s="47"/>
      <c r="C55" s="41" t="s">
        <v>27</v>
      </c>
      <c r="D55" s="48"/>
      <c r="E55" s="48"/>
      <c r="F55" s="36" t="str">
        <f>E17</f>
        <v>Město Nový Bor náměstí Míru 1, 473 01 Nový Bor</v>
      </c>
      <c r="G55" s="48"/>
      <c r="H55" s="48"/>
      <c r="I55" s="159" t="s">
        <v>35</v>
      </c>
      <c r="J55" s="45" t="str">
        <f>E23</f>
        <v>BKN,spol.s r.o.Vladislavova 29/I,566 01Vysoké Mýto</v>
      </c>
      <c r="K55" s="52"/>
    </row>
    <row r="56" s="1" customFormat="1" ht="14.4" customHeight="1">
      <c r="B56" s="47"/>
      <c r="C56" s="41" t="s">
        <v>33</v>
      </c>
      <c r="D56" s="48"/>
      <c r="E56" s="48"/>
      <c r="F56" s="36" t="str">
        <f>IF(E20="","",E20)</f>
        <v/>
      </c>
      <c r="G56" s="48"/>
      <c r="H56" s="48"/>
      <c r="I56" s="157"/>
      <c r="J56" s="184"/>
      <c r="K56" s="52"/>
    </row>
    <row r="57" s="1" customFormat="1" ht="10.32" customHeight="1">
      <c r="B57" s="47"/>
      <c r="C57" s="48"/>
      <c r="D57" s="48"/>
      <c r="E57" s="48"/>
      <c r="F57" s="48"/>
      <c r="G57" s="48"/>
      <c r="H57" s="48"/>
      <c r="I57" s="157"/>
      <c r="J57" s="48"/>
      <c r="K57" s="52"/>
    </row>
    <row r="58" s="1" customFormat="1" ht="29.28" customHeight="1">
      <c r="B58" s="47"/>
      <c r="C58" s="185" t="s">
        <v>125</v>
      </c>
      <c r="D58" s="172"/>
      <c r="E58" s="172"/>
      <c r="F58" s="172"/>
      <c r="G58" s="172"/>
      <c r="H58" s="172"/>
      <c r="I58" s="186"/>
      <c r="J58" s="187" t="s">
        <v>126</v>
      </c>
      <c r="K58" s="188"/>
    </row>
    <row r="59" s="1" customFormat="1" ht="10.32" customHeight="1">
      <c r="B59" s="47"/>
      <c r="C59" s="48"/>
      <c r="D59" s="48"/>
      <c r="E59" s="48"/>
      <c r="F59" s="48"/>
      <c r="G59" s="48"/>
      <c r="H59" s="48"/>
      <c r="I59" s="157"/>
      <c r="J59" s="48"/>
      <c r="K59" s="52"/>
    </row>
    <row r="60" s="1" customFormat="1" ht="29.28" customHeight="1">
      <c r="B60" s="47"/>
      <c r="C60" s="189" t="s">
        <v>127</v>
      </c>
      <c r="D60" s="48"/>
      <c r="E60" s="48"/>
      <c r="F60" s="48"/>
      <c r="G60" s="48"/>
      <c r="H60" s="48"/>
      <c r="I60" s="157"/>
      <c r="J60" s="168">
        <f>J85</f>
        <v>0</v>
      </c>
      <c r="K60" s="52"/>
      <c r="AU60" s="25" t="s">
        <v>128</v>
      </c>
    </row>
    <row r="61" s="8" customFormat="1" ht="24.96" customHeight="1">
      <c r="B61" s="190"/>
      <c r="C61" s="191"/>
      <c r="D61" s="192" t="s">
        <v>129</v>
      </c>
      <c r="E61" s="193"/>
      <c r="F61" s="193"/>
      <c r="G61" s="193"/>
      <c r="H61" s="193"/>
      <c r="I61" s="194"/>
      <c r="J61" s="195">
        <f>J86</f>
        <v>0</v>
      </c>
      <c r="K61" s="196"/>
    </row>
    <row r="62" s="9" customFormat="1" ht="19.92" customHeight="1">
      <c r="B62" s="197"/>
      <c r="C62" s="198"/>
      <c r="D62" s="199" t="s">
        <v>130</v>
      </c>
      <c r="E62" s="200"/>
      <c r="F62" s="200"/>
      <c r="G62" s="200"/>
      <c r="H62" s="200"/>
      <c r="I62" s="201"/>
      <c r="J62" s="202">
        <f>J87</f>
        <v>0</v>
      </c>
      <c r="K62" s="203"/>
    </row>
    <row r="63" s="9" customFormat="1" ht="19.92" customHeight="1">
      <c r="B63" s="197"/>
      <c r="C63" s="198"/>
      <c r="D63" s="199" t="s">
        <v>141</v>
      </c>
      <c r="E63" s="200"/>
      <c r="F63" s="200"/>
      <c r="G63" s="200"/>
      <c r="H63" s="200"/>
      <c r="I63" s="201"/>
      <c r="J63" s="202">
        <f>J136</f>
        <v>0</v>
      </c>
      <c r="K63" s="203"/>
    </row>
    <row r="64" s="1" customFormat="1" ht="21.84" customHeight="1">
      <c r="B64" s="47"/>
      <c r="C64" s="48"/>
      <c r="D64" s="48"/>
      <c r="E64" s="48"/>
      <c r="F64" s="48"/>
      <c r="G64" s="48"/>
      <c r="H64" s="48"/>
      <c r="I64" s="157"/>
      <c r="J64" s="48"/>
      <c r="K64" s="52"/>
    </row>
    <row r="65" s="1" customFormat="1" ht="6.96" customHeight="1">
      <c r="B65" s="68"/>
      <c r="C65" s="69"/>
      <c r="D65" s="69"/>
      <c r="E65" s="69"/>
      <c r="F65" s="69"/>
      <c r="G65" s="69"/>
      <c r="H65" s="69"/>
      <c r="I65" s="179"/>
      <c r="J65" s="69"/>
      <c r="K65" s="70"/>
    </row>
    <row r="69" s="1" customFormat="1" ht="6.96" customHeight="1">
      <c r="B69" s="71"/>
      <c r="C69" s="72"/>
      <c r="D69" s="72"/>
      <c r="E69" s="72"/>
      <c r="F69" s="72"/>
      <c r="G69" s="72"/>
      <c r="H69" s="72"/>
      <c r="I69" s="182"/>
      <c r="J69" s="72"/>
      <c r="K69" s="72"/>
      <c r="L69" s="73"/>
    </row>
    <row r="70" s="1" customFormat="1" ht="36.96" customHeight="1">
      <c r="B70" s="47"/>
      <c r="C70" s="74" t="s">
        <v>168</v>
      </c>
      <c r="D70" s="75"/>
      <c r="E70" s="75"/>
      <c r="F70" s="75"/>
      <c r="G70" s="75"/>
      <c r="H70" s="75"/>
      <c r="I70" s="204"/>
      <c r="J70" s="75"/>
      <c r="K70" s="75"/>
      <c r="L70" s="73"/>
    </row>
    <row r="71" s="1" customFormat="1" ht="6.96" customHeight="1">
      <c r="B71" s="47"/>
      <c r="C71" s="75"/>
      <c r="D71" s="75"/>
      <c r="E71" s="75"/>
      <c r="F71" s="75"/>
      <c r="G71" s="75"/>
      <c r="H71" s="75"/>
      <c r="I71" s="204"/>
      <c r="J71" s="75"/>
      <c r="K71" s="75"/>
      <c r="L71" s="73"/>
    </row>
    <row r="72" s="1" customFormat="1" ht="14.4" customHeight="1">
      <c r="B72" s="47"/>
      <c r="C72" s="77" t="s">
        <v>18</v>
      </c>
      <c r="D72" s="75"/>
      <c r="E72" s="75"/>
      <c r="F72" s="75"/>
      <c r="G72" s="75"/>
      <c r="H72" s="75"/>
      <c r="I72" s="204"/>
      <c r="J72" s="75"/>
      <c r="K72" s="75"/>
      <c r="L72" s="73"/>
    </row>
    <row r="73" s="1" customFormat="1" ht="16.5" customHeight="1">
      <c r="B73" s="47"/>
      <c r="C73" s="75"/>
      <c r="D73" s="75"/>
      <c r="E73" s="205" t="str">
        <f>E7</f>
        <v>Rekonstrukce podstávkového domu č.p.106 Nový Bor</v>
      </c>
      <c r="F73" s="77"/>
      <c r="G73" s="77"/>
      <c r="H73" s="77"/>
      <c r="I73" s="204"/>
      <c r="J73" s="75"/>
      <c r="K73" s="75"/>
      <c r="L73" s="73"/>
    </row>
    <row r="74">
      <c r="B74" s="29"/>
      <c r="C74" s="77" t="s">
        <v>120</v>
      </c>
      <c r="D74" s="206"/>
      <c r="E74" s="206"/>
      <c r="F74" s="206"/>
      <c r="G74" s="206"/>
      <c r="H74" s="206"/>
      <c r="I74" s="149"/>
      <c r="J74" s="206"/>
      <c r="K74" s="206"/>
      <c r="L74" s="207"/>
    </row>
    <row r="75" s="1" customFormat="1" ht="16.5" customHeight="1">
      <c r="B75" s="47"/>
      <c r="C75" s="75"/>
      <c r="D75" s="75"/>
      <c r="E75" s="205" t="s">
        <v>121</v>
      </c>
      <c r="F75" s="75"/>
      <c r="G75" s="75"/>
      <c r="H75" s="75"/>
      <c r="I75" s="204"/>
      <c r="J75" s="75"/>
      <c r="K75" s="75"/>
      <c r="L75" s="73"/>
    </row>
    <row r="76" s="1" customFormat="1" ht="14.4" customHeight="1">
      <c r="B76" s="47"/>
      <c r="C76" s="77" t="s">
        <v>122</v>
      </c>
      <c r="D76" s="75"/>
      <c r="E76" s="75"/>
      <c r="F76" s="75"/>
      <c r="G76" s="75"/>
      <c r="H76" s="75"/>
      <c r="I76" s="204"/>
      <c r="J76" s="75"/>
      <c r="K76" s="75"/>
      <c r="L76" s="73"/>
    </row>
    <row r="77" s="1" customFormat="1" ht="17.25" customHeight="1">
      <c r="B77" s="47"/>
      <c r="C77" s="75"/>
      <c r="D77" s="75"/>
      <c r="E77" s="83" t="str">
        <f>E11</f>
        <v>D.1.10 - Sadové úpravy</v>
      </c>
      <c r="F77" s="75"/>
      <c r="G77" s="75"/>
      <c r="H77" s="75"/>
      <c r="I77" s="204"/>
      <c r="J77" s="75"/>
      <c r="K77" s="75"/>
      <c r="L77" s="73"/>
    </row>
    <row r="78" s="1" customFormat="1" ht="6.96" customHeight="1">
      <c r="B78" s="47"/>
      <c r="C78" s="75"/>
      <c r="D78" s="75"/>
      <c r="E78" s="75"/>
      <c r="F78" s="75"/>
      <c r="G78" s="75"/>
      <c r="H78" s="75"/>
      <c r="I78" s="204"/>
      <c r="J78" s="75"/>
      <c r="K78" s="75"/>
      <c r="L78" s="73"/>
    </row>
    <row r="79" s="1" customFormat="1" ht="18" customHeight="1">
      <c r="B79" s="47"/>
      <c r="C79" s="77" t="s">
        <v>23</v>
      </c>
      <c r="D79" s="75"/>
      <c r="E79" s="75"/>
      <c r="F79" s="208" t="str">
        <f>F14</f>
        <v xml:space="preserve">č.parc.: 152,153 k.ú. Nový Bor </v>
      </c>
      <c r="G79" s="75"/>
      <c r="H79" s="75"/>
      <c r="I79" s="209" t="s">
        <v>25</v>
      </c>
      <c r="J79" s="86" t="str">
        <f>IF(J14="","",J14)</f>
        <v>11. 8. 2017</v>
      </c>
      <c r="K79" s="75"/>
      <c r="L79" s="73"/>
    </row>
    <row r="80" s="1" customFormat="1" ht="6.96" customHeight="1">
      <c r="B80" s="47"/>
      <c r="C80" s="75"/>
      <c r="D80" s="75"/>
      <c r="E80" s="75"/>
      <c r="F80" s="75"/>
      <c r="G80" s="75"/>
      <c r="H80" s="75"/>
      <c r="I80" s="204"/>
      <c r="J80" s="75"/>
      <c r="K80" s="75"/>
      <c r="L80" s="73"/>
    </row>
    <row r="81" s="1" customFormat="1">
      <c r="B81" s="47"/>
      <c r="C81" s="77" t="s">
        <v>27</v>
      </c>
      <c r="D81" s="75"/>
      <c r="E81" s="75"/>
      <c r="F81" s="208" t="str">
        <f>E17</f>
        <v>Město Nový Bor náměstí Míru 1, 473 01 Nový Bor</v>
      </c>
      <c r="G81" s="75"/>
      <c r="H81" s="75"/>
      <c r="I81" s="209" t="s">
        <v>35</v>
      </c>
      <c r="J81" s="208" t="str">
        <f>E23</f>
        <v>BKN,spol.s r.o.Vladislavova 29/I,566 01Vysoké Mýto</v>
      </c>
      <c r="K81" s="75"/>
      <c r="L81" s="73"/>
    </row>
    <row r="82" s="1" customFormat="1" ht="14.4" customHeight="1">
      <c r="B82" s="47"/>
      <c r="C82" s="77" t="s">
        <v>33</v>
      </c>
      <c r="D82" s="75"/>
      <c r="E82" s="75"/>
      <c r="F82" s="208" t="str">
        <f>IF(E20="","",E20)</f>
        <v/>
      </c>
      <c r="G82" s="75"/>
      <c r="H82" s="75"/>
      <c r="I82" s="204"/>
      <c r="J82" s="75"/>
      <c r="K82" s="75"/>
      <c r="L82" s="73"/>
    </row>
    <row r="83" s="1" customFormat="1" ht="10.32" customHeight="1">
      <c r="B83" s="47"/>
      <c r="C83" s="75"/>
      <c r="D83" s="75"/>
      <c r="E83" s="75"/>
      <c r="F83" s="75"/>
      <c r="G83" s="75"/>
      <c r="H83" s="75"/>
      <c r="I83" s="204"/>
      <c r="J83" s="75"/>
      <c r="K83" s="75"/>
      <c r="L83" s="73"/>
    </row>
    <row r="84" s="10" customFormat="1" ht="29.28" customHeight="1">
      <c r="B84" s="210"/>
      <c r="C84" s="211" t="s">
        <v>169</v>
      </c>
      <c r="D84" s="212" t="s">
        <v>61</v>
      </c>
      <c r="E84" s="212" t="s">
        <v>57</v>
      </c>
      <c r="F84" s="212" t="s">
        <v>170</v>
      </c>
      <c r="G84" s="212" t="s">
        <v>171</v>
      </c>
      <c r="H84" s="212" t="s">
        <v>172</v>
      </c>
      <c r="I84" s="213" t="s">
        <v>173</v>
      </c>
      <c r="J84" s="212" t="s">
        <v>126</v>
      </c>
      <c r="K84" s="214" t="s">
        <v>174</v>
      </c>
      <c r="L84" s="215"/>
      <c r="M84" s="103" t="s">
        <v>175</v>
      </c>
      <c r="N84" s="104" t="s">
        <v>46</v>
      </c>
      <c r="O84" s="104" t="s">
        <v>176</v>
      </c>
      <c r="P84" s="104" t="s">
        <v>177</v>
      </c>
      <c r="Q84" s="104" t="s">
        <v>178</v>
      </c>
      <c r="R84" s="104" t="s">
        <v>179</v>
      </c>
      <c r="S84" s="104" t="s">
        <v>180</v>
      </c>
      <c r="T84" s="105" t="s">
        <v>181</v>
      </c>
    </row>
    <row r="85" s="1" customFormat="1" ht="29.28" customHeight="1">
      <c r="B85" s="47"/>
      <c r="C85" s="109" t="s">
        <v>127</v>
      </c>
      <c r="D85" s="75"/>
      <c r="E85" s="75"/>
      <c r="F85" s="75"/>
      <c r="G85" s="75"/>
      <c r="H85" s="75"/>
      <c r="I85" s="204"/>
      <c r="J85" s="216">
        <f>BK85</f>
        <v>0</v>
      </c>
      <c r="K85" s="75"/>
      <c r="L85" s="73"/>
      <c r="M85" s="106"/>
      <c r="N85" s="107"/>
      <c r="O85" s="107"/>
      <c r="P85" s="217">
        <f>P86</f>
        <v>0</v>
      </c>
      <c r="Q85" s="107"/>
      <c r="R85" s="217">
        <f>R86</f>
        <v>3.9114200000000001</v>
      </c>
      <c r="S85" s="107"/>
      <c r="T85" s="218">
        <f>T86</f>
        <v>0</v>
      </c>
      <c r="AT85" s="25" t="s">
        <v>75</v>
      </c>
      <c r="AU85" s="25" t="s">
        <v>128</v>
      </c>
      <c r="BK85" s="219">
        <f>BK86</f>
        <v>0</v>
      </c>
    </row>
    <row r="86" s="11" customFormat="1" ht="37.44" customHeight="1">
      <c r="B86" s="220"/>
      <c r="C86" s="221"/>
      <c r="D86" s="222" t="s">
        <v>75</v>
      </c>
      <c r="E86" s="223" t="s">
        <v>182</v>
      </c>
      <c r="F86" s="223" t="s">
        <v>183</v>
      </c>
      <c r="G86" s="221"/>
      <c r="H86" s="221"/>
      <c r="I86" s="224"/>
      <c r="J86" s="225">
        <f>BK86</f>
        <v>0</v>
      </c>
      <c r="K86" s="221"/>
      <c r="L86" s="226"/>
      <c r="M86" s="227"/>
      <c r="N86" s="228"/>
      <c r="O86" s="228"/>
      <c r="P86" s="229">
        <f>P87+P136</f>
        <v>0</v>
      </c>
      <c r="Q86" s="228"/>
      <c r="R86" s="229">
        <f>R87+R136</f>
        <v>3.9114200000000001</v>
      </c>
      <c r="S86" s="228"/>
      <c r="T86" s="230">
        <f>T87+T136</f>
        <v>0</v>
      </c>
      <c r="AR86" s="231" t="s">
        <v>83</v>
      </c>
      <c r="AT86" s="232" t="s">
        <v>75</v>
      </c>
      <c r="AU86" s="232" t="s">
        <v>76</v>
      </c>
      <c r="AY86" s="231" t="s">
        <v>184</v>
      </c>
      <c r="BK86" s="233">
        <f>BK87+BK136</f>
        <v>0</v>
      </c>
    </row>
    <row r="87" s="11" customFormat="1" ht="19.92" customHeight="1">
      <c r="B87" s="220"/>
      <c r="C87" s="221"/>
      <c r="D87" s="222" t="s">
        <v>75</v>
      </c>
      <c r="E87" s="234" t="s">
        <v>83</v>
      </c>
      <c r="F87" s="234" t="s">
        <v>185</v>
      </c>
      <c r="G87" s="221"/>
      <c r="H87" s="221"/>
      <c r="I87" s="224"/>
      <c r="J87" s="235">
        <f>BK87</f>
        <v>0</v>
      </c>
      <c r="K87" s="221"/>
      <c r="L87" s="226"/>
      <c r="M87" s="227"/>
      <c r="N87" s="228"/>
      <c r="O87" s="228"/>
      <c r="P87" s="229">
        <f>SUM(P88:P135)</f>
        <v>0</v>
      </c>
      <c r="Q87" s="228"/>
      <c r="R87" s="229">
        <f>SUM(R88:R135)</f>
        <v>3.9114200000000001</v>
      </c>
      <c r="S87" s="228"/>
      <c r="T87" s="230">
        <f>SUM(T88:T135)</f>
        <v>0</v>
      </c>
      <c r="AR87" s="231" t="s">
        <v>83</v>
      </c>
      <c r="AT87" s="232" t="s">
        <v>75</v>
      </c>
      <c r="AU87" s="232" t="s">
        <v>83</v>
      </c>
      <c r="AY87" s="231" t="s">
        <v>184</v>
      </c>
      <c r="BK87" s="233">
        <f>SUM(BK88:BK135)</f>
        <v>0</v>
      </c>
    </row>
    <row r="88" s="1" customFormat="1" ht="25.5" customHeight="1">
      <c r="B88" s="47"/>
      <c r="C88" s="236" t="s">
        <v>83</v>
      </c>
      <c r="D88" s="236" t="s">
        <v>186</v>
      </c>
      <c r="E88" s="237" t="s">
        <v>5569</v>
      </c>
      <c r="F88" s="238" t="s">
        <v>5570</v>
      </c>
      <c r="G88" s="239" t="s">
        <v>204</v>
      </c>
      <c r="H88" s="240">
        <v>10</v>
      </c>
      <c r="I88" s="241"/>
      <c r="J88" s="242">
        <f>ROUND(I88*H88,2)</f>
        <v>0</v>
      </c>
      <c r="K88" s="238" t="s">
        <v>190</v>
      </c>
      <c r="L88" s="73"/>
      <c r="M88" s="243" t="s">
        <v>21</v>
      </c>
      <c r="N88" s="244" t="s">
        <v>47</v>
      </c>
      <c r="O88" s="48"/>
      <c r="P88" s="245">
        <f>O88*H88</f>
        <v>0</v>
      </c>
      <c r="Q88" s="245">
        <v>0</v>
      </c>
      <c r="R88" s="245">
        <f>Q88*H88</f>
        <v>0</v>
      </c>
      <c r="S88" s="245">
        <v>0</v>
      </c>
      <c r="T88" s="246">
        <f>S88*H88</f>
        <v>0</v>
      </c>
      <c r="AR88" s="25" t="s">
        <v>191</v>
      </c>
      <c r="AT88" s="25" t="s">
        <v>186</v>
      </c>
      <c r="AU88" s="25" t="s">
        <v>85</v>
      </c>
      <c r="AY88" s="25" t="s">
        <v>184</v>
      </c>
      <c r="BE88" s="247">
        <f>IF(N88="základní",J88,0)</f>
        <v>0</v>
      </c>
      <c r="BF88" s="247">
        <f>IF(N88="snížená",J88,0)</f>
        <v>0</v>
      </c>
      <c r="BG88" s="247">
        <f>IF(N88="zákl. přenesená",J88,0)</f>
        <v>0</v>
      </c>
      <c r="BH88" s="247">
        <f>IF(N88="sníž. přenesená",J88,0)</f>
        <v>0</v>
      </c>
      <c r="BI88" s="247">
        <f>IF(N88="nulová",J88,0)</f>
        <v>0</v>
      </c>
      <c r="BJ88" s="25" t="s">
        <v>83</v>
      </c>
      <c r="BK88" s="247">
        <f>ROUND(I88*H88,2)</f>
        <v>0</v>
      </c>
      <c r="BL88" s="25" t="s">
        <v>191</v>
      </c>
      <c r="BM88" s="25" t="s">
        <v>5571</v>
      </c>
    </row>
    <row r="89" s="12" customFormat="1">
      <c r="B89" s="251"/>
      <c r="C89" s="252"/>
      <c r="D89" s="248" t="s">
        <v>195</v>
      </c>
      <c r="E89" s="253" t="s">
        <v>21</v>
      </c>
      <c r="F89" s="254" t="s">
        <v>5572</v>
      </c>
      <c r="G89" s="252"/>
      <c r="H89" s="255">
        <v>10</v>
      </c>
      <c r="I89" s="256"/>
      <c r="J89" s="252"/>
      <c r="K89" s="252"/>
      <c r="L89" s="257"/>
      <c r="M89" s="258"/>
      <c r="N89" s="259"/>
      <c r="O89" s="259"/>
      <c r="P89" s="259"/>
      <c r="Q89" s="259"/>
      <c r="R89" s="259"/>
      <c r="S89" s="259"/>
      <c r="T89" s="260"/>
      <c r="AT89" s="261" t="s">
        <v>195</v>
      </c>
      <c r="AU89" s="261" t="s">
        <v>85</v>
      </c>
      <c r="AV89" s="12" t="s">
        <v>85</v>
      </c>
      <c r="AW89" s="12" t="s">
        <v>39</v>
      </c>
      <c r="AX89" s="12" t="s">
        <v>83</v>
      </c>
      <c r="AY89" s="261" t="s">
        <v>184</v>
      </c>
    </row>
    <row r="90" s="1" customFormat="1" ht="38.25" customHeight="1">
      <c r="B90" s="47"/>
      <c r="C90" s="236" t="s">
        <v>85</v>
      </c>
      <c r="D90" s="236" t="s">
        <v>186</v>
      </c>
      <c r="E90" s="237" t="s">
        <v>235</v>
      </c>
      <c r="F90" s="238" t="s">
        <v>236</v>
      </c>
      <c r="G90" s="239" t="s">
        <v>204</v>
      </c>
      <c r="H90" s="240">
        <v>6.9900000000000002</v>
      </c>
      <c r="I90" s="241"/>
      <c r="J90" s="242">
        <f>ROUND(I90*H90,2)</f>
        <v>0</v>
      </c>
      <c r="K90" s="238" t="s">
        <v>190</v>
      </c>
      <c r="L90" s="73"/>
      <c r="M90" s="243" t="s">
        <v>21</v>
      </c>
      <c r="N90" s="244" t="s">
        <v>47</v>
      </c>
      <c r="O90" s="48"/>
      <c r="P90" s="245">
        <f>O90*H90</f>
        <v>0</v>
      </c>
      <c r="Q90" s="245">
        <v>0</v>
      </c>
      <c r="R90" s="245">
        <f>Q90*H90</f>
        <v>0</v>
      </c>
      <c r="S90" s="245">
        <v>0</v>
      </c>
      <c r="T90" s="246">
        <f>S90*H90</f>
        <v>0</v>
      </c>
      <c r="AR90" s="25" t="s">
        <v>191</v>
      </c>
      <c r="AT90" s="25" t="s">
        <v>186</v>
      </c>
      <c r="AU90" s="25" t="s">
        <v>85</v>
      </c>
      <c r="AY90" s="25" t="s">
        <v>184</v>
      </c>
      <c r="BE90" s="247">
        <f>IF(N90="základní",J90,0)</f>
        <v>0</v>
      </c>
      <c r="BF90" s="247">
        <f>IF(N90="snížená",J90,0)</f>
        <v>0</v>
      </c>
      <c r="BG90" s="247">
        <f>IF(N90="zákl. přenesená",J90,0)</f>
        <v>0</v>
      </c>
      <c r="BH90" s="247">
        <f>IF(N90="sníž. přenesená",J90,0)</f>
        <v>0</v>
      </c>
      <c r="BI90" s="247">
        <f>IF(N90="nulová",J90,0)</f>
        <v>0</v>
      </c>
      <c r="BJ90" s="25" t="s">
        <v>83</v>
      </c>
      <c r="BK90" s="247">
        <f>ROUND(I90*H90,2)</f>
        <v>0</v>
      </c>
      <c r="BL90" s="25" t="s">
        <v>191</v>
      </c>
      <c r="BM90" s="25" t="s">
        <v>5573</v>
      </c>
    </row>
    <row r="91" s="12" customFormat="1">
      <c r="B91" s="251"/>
      <c r="C91" s="252"/>
      <c r="D91" s="248" t="s">
        <v>195</v>
      </c>
      <c r="E91" s="253" t="s">
        <v>21</v>
      </c>
      <c r="F91" s="254" t="s">
        <v>5574</v>
      </c>
      <c r="G91" s="252"/>
      <c r="H91" s="255">
        <v>6.9900000000000002</v>
      </c>
      <c r="I91" s="256"/>
      <c r="J91" s="252"/>
      <c r="K91" s="252"/>
      <c r="L91" s="257"/>
      <c r="M91" s="258"/>
      <c r="N91" s="259"/>
      <c r="O91" s="259"/>
      <c r="P91" s="259"/>
      <c r="Q91" s="259"/>
      <c r="R91" s="259"/>
      <c r="S91" s="259"/>
      <c r="T91" s="260"/>
      <c r="AT91" s="261" t="s">
        <v>195</v>
      </c>
      <c r="AU91" s="261" t="s">
        <v>85</v>
      </c>
      <c r="AV91" s="12" t="s">
        <v>85</v>
      </c>
      <c r="AW91" s="12" t="s">
        <v>39</v>
      </c>
      <c r="AX91" s="12" t="s">
        <v>83</v>
      </c>
      <c r="AY91" s="261" t="s">
        <v>184</v>
      </c>
    </row>
    <row r="92" s="1" customFormat="1" ht="38.25" customHeight="1">
      <c r="B92" s="47"/>
      <c r="C92" s="236" t="s">
        <v>201</v>
      </c>
      <c r="D92" s="236" t="s">
        <v>186</v>
      </c>
      <c r="E92" s="237" t="s">
        <v>269</v>
      </c>
      <c r="F92" s="238" t="s">
        <v>270</v>
      </c>
      <c r="G92" s="239" t="s">
        <v>204</v>
      </c>
      <c r="H92" s="240">
        <v>3.0099999999999998</v>
      </c>
      <c r="I92" s="241"/>
      <c r="J92" s="242">
        <f>ROUND(I92*H92,2)</f>
        <v>0</v>
      </c>
      <c r="K92" s="238" t="s">
        <v>190</v>
      </c>
      <c r="L92" s="73"/>
      <c r="M92" s="243" t="s">
        <v>21</v>
      </c>
      <c r="N92" s="244" t="s">
        <v>47</v>
      </c>
      <c r="O92" s="48"/>
      <c r="P92" s="245">
        <f>O92*H92</f>
        <v>0</v>
      </c>
      <c r="Q92" s="245">
        <v>0</v>
      </c>
      <c r="R92" s="245">
        <f>Q92*H92</f>
        <v>0</v>
      </c>
      <c r="S92" s="245">
        <v>0</v>
      </c>
      <c r="T92" s="246">
        <f>S92*H92</f>
        <v>0</v>
      </c>
      <c r="AR92" s="25" t="s">
        <v>191</v>
      </c>
      <c r="AT92" s="25" t="s">
        <v>186</v>
      </c>
      <c r="AU92" s="25" t="s">
        <v>85</v>
      </c>
      <c r="AY92" s="25" t="s">
        <v>184</v>
      </c>
      <c r="BE92" s="247">
        <f>IF(N92="základní",J92,0)</f>
        <v>0</v>
      </c>
      <c r="BF92" s="247">
        <f>IF(N92="snížená",J92,0)</f>
        <v>0</v>
      </c>
      <c r="BG92" s="247">
        <f>IF(N92="zákl. přenesená",J92,0)</f>
        <v>0</v>
      </c>
      <c r="BH92" s="247">
        <f>IF(N92="sníž. přenesená",J92,0)</f>
        <v>0</v>
      </c>
      <c r="BI92" s="247">
        <f>IF(N92="nulová",J92,0)</f>
        <v>0</v>
      </c>
      <c r="BJ92" s="25" t="s">
        <v>83</v>
      </c>
      <c r="BK92" s="247">
        <f>ROUND(I92*H92,2)</f>
        <v>0</v>
      </c>
      <c r="BL92" s="25" t="s">
        <v>191</v>
      </c>
      <c r="BM92" s="25" t="s">
        <v>5575</v>
      </c>
    </row>
    <row r="93" s="1" customFormat="1">
      <c r="B93" s="47"/>
      <c r="C93" s="75"/>
      <c r="D93" s="248" t="s">
        <v>193</v>
      </c>
      <c r="E93" s="75"/>
      <c r="F93" s="249" t="s">
        <v>272</v>
      </c>
      <c r="G93" s="75"/>
      <c r="H93" s="75"/>
      <c r="I93" s="204"/>
      <c r="J93" s="75"/>
      <c r="K93" s="75"/>
      <c r="L93" s="73"/>
      <c r="M93" s="250"/>
      <c r="N93" s="48"/>
      <c r="O93" s="48"/>
      <c r="P93" s="48"/>
      <c r="Q93" s="48"/>
      <c r="R93" s="48"/>
      <c r="S93" s="48"/>
      <c r="T93" s="96"/>
      <c r="AT93" s="25" t="s">
        <v>193</v>
      </c>
      <c r="AU93" s="25" t="s">
        <v>85</v>
      </c>
    </row>
    <row r="94" s="12" customFormat="1">
      <c r="B94" s="251"/>
      <c r="C94" s="252"/>
      <c r="D94" s="248" t="s">
        <v>195</v>
      </c>
      <c r="E94" s="253" t="s">
        <v>21</v>
      </c>
      <c r="F94" s="254" t="s">
        <v>5576</v>
      </c>
      <c r="G94" s="252"/>
      <c r="H94" s="255">
        <v>3.0099999999999998</v>
      </c>
      <c r="I94" s="256"/>
      <c r="J94" s="252"/>
      <c r="K94" s="252"/>
      <c r="L94" s="257"/>
      <c r="M94" s="258"/>
      <c r="N94" s="259"/>
      <c r="O94" s="259"/>
      <c r="P94" s="259"/>
      <c r="Q94" s="259"/>
      <c r="R94" s="259"/>
      <c r="S94" s="259"/>
      <c r="T94" s="260"/>
      <c r="AT94" s="261" t="s">
        <v>195</v>
      </c>
      <c r="AU94" s="261" t="s">
        <v>85</v>
      </c>
      <c r="AV94" s="12" t="s">
        <v>85</v>
      </c>
      <c r="AW94" s="12" t="s">
        <v>39</v>
      </c>
      <c r="AX94" s="12" t="s">
        <v>83</v>
      </c>
      <c r="AY94" s="261" t="s">
        <v>184</v>
      </c>
    </row>
    <row r="95" s="1" customFormat="1" ht="51" customHeight="1">
      <c r="B95" s="47"/>
      <c r="C95" s="236" t="s">
        <v>191</v>
      </c>
      <c r="D95" s="236" t="s">
        <v>186</v>
      </c>
      <c r="E95" s="237" t="s">
        <v>275</v>
      </c>
      <c r="F95" s="238" t="s">
        <v>276</v>
      </c>
      <c r="G95" s="239" t="s">
        <v>204</v>
      </c>
      <c r="H95" s="240">
        <v>15.050000000000001</v>
      </c>
      <c r="I95" s="241"/>
      <c r="J95" s="242">
        <f>ROUND(I95*H95,2)</f>
        <v>0</v>
      </c>
      <c r="K95" s="238" t="s">
        <v>190</v>
      </c>
      <c r="L95" s="73"/>
      <c r="M95" s="243" t="s">
        <v>21</v>
      </c>
      <c r="N95" s="244" t="s">
        <v>47</v>
      </c>
      <c r="O95" s="48"/>
      <c r="P95" s="245">
        <f>O95*H95</f>
        <v>0</v>
      </c>
      <c r="Q95" s="245">
        <v>0</v>
      </c>
      <c r="R95" s="245">
        <f>Q95*H95</f>
        <v>0</v>
      </c>
      <c r="S95" s="245">
        <v>0</v>
      </c>
      <c r="T95" s="246">
        <f>S95*H95</f>
        <v>0</v>
      </c>
      <c r="AR95" s="25" t="s">
        <v>191</v>
      </c>
      <c r="AT95" s="25" t="s">
        <v>186</v>
      </c>
      <c r="AU95" s="25" t="s">
        <v>85</v>
      </c>
      <c r="AY95" s="25" t="s">
        <v>184</v>
      </c>
      <c r="BE95" s="247">
        <f>IF(N95="základní",J95,0)</f>
        <v>0</v>
      </c>
      <c r="BF95" s="247">
        <f>IF(N95="snížená",J95,0)</f>
        <v>0</v>
      </c>
      <c r="BG95" s="247">
        <f>IF(N95="zákl. přenesená",J95,0)</f>
        <v>0</v>
      </c>
      <c r="BH95" s="247">
        <f>IF(N95="sníž. přenesená",J95,0)</f>
        <v>0</v>
      </c>
      <c r="BI95" s="247">
        <f>IF(N95="nulová",J95,0)</f>
        <v>0</v>
      </c>
      <c r="BJ95" s="25" t="s">
        <v>83</v>
      </c>
      <c r="BK95" s="247">
        <f>ROUND(I95*H95,2)</f>
        <v>0</v>
      </c>
      <c r="BL95" s="25" t="s">
        <v>191</v>
      </c>
      <c r="BM95" s="25" t="s">
        <v>5577</v>
      </c>
    </row>
    <row r="96" s="1" customFormat="1">
      <c r="B96" s="47"/>
      <c r="C96" s="75"/>
      <c r="D96" s="248" t="s">
        <v>193</v>
      </c>
      <c r="E96" s="75"/>
      <c r="F96" s="249" t="s">
        <v>272</v>
      </c>
      <c r="G96" s="75"/>
      <c r="H96" s="75"/>
      <c r="I96" s="204"/>
      <c r="J96" s="75"/>
      <c r="K96" s="75"/>
      <c r="L96" s="73"/>
      <c r="M96" s="250"/>
      <c r="N96" s="48"/>
      <c r="O96" s="48"/>
      <c r="P96" s="48"/>
      <c r="Q96" s="48"/>
      <c r="R96" s="48"/>
      <c r="S96" s="48"/>
      <c r="T96" s="96"/>
      <c r="AT96" s="25" t="s">
        <v>193</v>
      </c>
      <c r="AU96" s="25" t="s">
        <v>85</v>
      </c>
    </row>
    <row r="97" s="12" customFormat="1">
      <c r="B97" s="251"/>
      <c r="C97" s="252"/>
      <c r="D97" s="248" t="s">
        <v>195</v>
      </c>
      <c r="E97" s="253" t="s">
        <v>21</v>
      </c>
      <c r="F97" s="254" t="s">
        <v>5578</v>
      </c>
      <c r="G97" s="252"/>
      <c r="H97" s="255">
        <v>15.050000000000001</v>
      </c>
      <c r="I97" s="256"/>
      <c r="J97" s="252"/>
      <c r="K97" s="252"/>
      <c r="L97" s="257"/>
      <c r="M97" s="258"/>
      <c r="N97" s="259"/>
      <c r="O97" s="259"/>
      <c r="P97" s="259"/>
      <c r="Q97" s="259"/>
      <c r="R97" s="259"/>
      <c r="S97" s="259"/>
      <c r="T97" s="260"/>
      <c r="AT97" s="261" t="s">
        <v>195</v>
      </c>
      <c r="AU97" s="261" t="s">
        <v>85</v>
      </c>
      <c r="AV97" s="12" t="s">
        <v>85</v>
      </c>
      <c r="AW97" s="12" t="s">
        <v>39</v>
      </c>
      <c r="AX97" s="12" t="s">
        <v>83</v>
      </c>
      <c r="AY97" s="261" t="s">
        <v>184</v>
      </c>
    </row>
    <row r="98" s="1" customFormat="1" ht="25.5" customHeight="1">
      <c r="B98" s="47"/>
      <c r="C98" s="236" t="s">
        <v>234</v>
      </c>
      <c r="D98" s="236" t="s">
        <v>186</v>
      </c>
      <c r="E98" s="237" t="s">
        <v>279</v>
      </c>
      <c r="F98" s="238" t="s">
        <v>280</v>
      </c>
      <c r="G98" s="239" t="s">
        <v>204</v>
      </c>
      <c r="H98" s="240">
        <v>10</v>
      </c>
      <c r="I98" s="241"/>
      <c r="J98" s="242">
        <f>ROUND(I98*H98,2)</f>
        <v>0</v>
      </c>
      <c r="K98" s="238" t="s">
        <v>190</v>
      </c>
      <c r="L98" s="73"/>
      <c r="M98" s="243" t="s">
        <v>21</v>
      </c>
      <c r="N98" s="244" t="s">
        <v>47</v>
      </c>
      <c r="O98" s="48"/>
      <c r="P98" s="245">
        <f>O98*H98</f>
        <v>0</v>
      </c>
      <c r="Q98" s="245">
        <v>0</v>
      </c>
      <c r="R98" s="245">
        <f>Q98*H98</f>
        <v>0</v>
      </c>
      <c r="S98" s="245">
        <v>0</v>
      </c>
      <c r="T98" s="246">
        <f>S98*H98</f>
        <v>0</v>
      </c>
      <c r="AR98" s="25" t="s">
        <v>191</v>
      </c>
      <c r="AT98" s="25" t="s">
        <v>186</v>
      </c>
      <c r="AU98" s="25" t="s">
        <v>85</v>
      </c>
      <c r="AY98" s="25" t="s">
        <v>184</v>
      </c>
      <c r="BE98" s="247">
        <f>IF(N98="základní",J98,0)</f>
        <v>0</v>
      </c>
      <c r="BF98" s="247">
        <f>IF(N98="snížená",J98,0)</f>
        <v>0</v>
      </c>
      <c r="BG98" s="247">
        <f>IF(N98="zákl. přenesená",J98,0)</f>
        <v>0</v>
      </c>
      <c r="BH98" s="247">
        <f>IF(N98="sníž. přenesená",J98,0)</f>
        <v>0</v>
      </c>
      <c r="BI98" s="247">
        <f>IF(N98="nulová",J98,0)</f>
        <v>0</v>
      </c>
      <c r="BJ98" s="25" t="s">
        <v>83</v>
      </c>
      <c r="BK98" s="247">
        <f>ROUND(I98*H98,2)</f>
        <v>0</v>
      </c>
      <c r="BL98" s="25" t="s">
        <v>191</v>
      </c>
      <c r="BM98" s="25" t="s">
        <v>5579</v>
      </c>
    </row>
    <row r="99" s="1" customFormat="1">
      <c r="B99" s="47"/>
      <c r="C99" s="75"/>
      <c r="D99" s="248" t="s">
        <v>193</v>
      </c>
      <c r="E99" s="75"/>
      <c r="F99" s="249" t="s">
        <v>282</v>
      </c>
      <c r="G99" s="75"/>
      <c r="H99" s="75"/>
      <c r="I99" s="204"/>
      <c r="J99" s="75"/>
      <c r="K99" s="75"/>
      <c r="L99" s="73"/>
      <c r="M99" s="250"/>
      <c r="N99" s="48"/>
      <c r="O99" s="48"/>
      <c r="P99" s="48"/>
      <c r="Q99" s="48"/>
      <c r="R99" s="48"/>
      <c r="S99" s="48"/>
      <c r="T99" s="96"/>
      <c r="AT99" s="25" t="s">
        <v>193</v>
      </c>
      <c r="AU99" s="25" t="s">
        <v>85</v>
      </c>
    </row>
    <row r="100" s="1" customFormat="1" ht="16.5" customHeight="1">
      <c r="B100" s="47"/>
      <c r="C100" s="236" t="s">
        <v>238</v>
      </c>
      <c r="D100" s="236" t="s">
        <v>186</v>
      </c>
      <c r="E100" s="237" t="s">
        <v>285</v>
      </c>
      <c r="F100" s="238" t="s">
        <v>286</v>
      </c>
      <c r="G100" s="239" t="s">
        <v>204</v>
      </c>
      <c r="H100" s="240">
        <v>10</v>
      </c>
      <c r="I100" s="241"/>
      <c r="J100" s="242">
        <f>ROUND(I100*H100,2)</f>
        <v>0</v>
      </c>
      <c r="K100" s="238" t="s">
        <v>190</v>
      </c>
      <c r="L100" s="73"/>
      <c r="M100" s="243" t="s">
        <v>21</v>
      </c>
      <c r="N100" s="244" t="s">
        <v>47</v>
      </c>
      <c r="O100" s="48"/>
      <c r="P100" s="245">
        <f>O100*H100</f>
        <v>0</v>
      </c>
      <c r="Q100" s="245">
        <v>0</v>
      </c>
      <c r="R100" s="245">
        <f>Q100*H100</f>
        <v>0</v>
      </c>
      <c r="S100" s="245">
        <v>0</v>
      </c>
      <c r="T100" s="246">
        <f>S100*H100</f>
        <v>0</v>
      </c>
      <c r="AR100" s="25" t="s">
        <v>191</v>
      </c>
      <c r="AT100" s="25" t="s">
        <v>186</v>
      </c>
      <c r="AU100" s="25" t="s">
        <v>85</v>
      </c>
      <c r="AY100" s="25" t="s">
        <v>184</v>
      </c>
      <c r="BE100" s="247">
        <f>IF(N100="základní",J100,0)</f>
        <v>0</v>
      </c>
      <c r="BF100" s="247">
        <f>IF(N100="snížená",J100,0)</f>
        <v>0</v>
      </c>
      <c r="BG100" s="247">
        <f>IF(N100="zákl. přenesená",J100,0)</f>
        <v>0</v>
      </c>
      <c r="BH100" s="247">
        <f>IF(N100="sníž. přenesená",J100,0)</f>
        <v>0</v>
      </c>
      <c r="BI100" s="247">
        <f>IF(N100="nulová",J100,0)</f>
        <v>0</v>
      </c>
      <c r="BJ100" s="25" t="s">
        <v>83</v>
      </c>
      <c r="BK100" s="247">
        <f>ROUND(I100*H100,2)</f>
        <v>0</v>
      </c>
      <c r="BL100" s="25" t="s">
        <v>191</v>
      </c>
      <c r="BM100" s="25" t="s">
        <v>5580</v>
      </c>
    </row>
    <row r="101" s="1" customFormat="1">
      <c r="B101" s="47"/>
      <c r="C101" s="75"/>
      <c r="D101" s="248" t="s">
        <v>193</v>
      </c>
      <c r="E101" s="75"/>
      <c r="F101" s="249" t="s">
        <v>288</v>
      </c>
      <c r="G101" s="75"/>
      <c r="H101" s="75"/>
      <c r="I101" s="204"/>
      <c r="J101" s="75"/>
      <c r="K101" s="75"/>
      <c r="L101" s="73"/>
      <c r="M101" s="250"/>
      <c r="N101" s="48"/>
      <c r="O101" s="48"/>
      <c r="P101" s="48"/>
      <c r="Q101" s="48"/>
      <c r="R101" s="48"/>
      <c r="S101" s="48"/>
      <c r="T101" s="96"/>
      <c r="AT101" s="25" t="s">
        <v>193</v>
      </c>
      <c r="AU101" s="25" t="s">
        <v>85</v>
      </c>
    </row>
    <row r="102" s="1" customFormat="1" ht="16.5" customHeight="1">
      <c r="B102" s="47"/>
      <c r="C102" s="236" t="s">
        <v>242</v>
      </c>
      <c r="D102" s="236" t="s">
        <v>186</v>
      </c>
      <c r="E102" s="237" t="s">
        <v>291</v>
      </c>
      <c r="F102" s="238" t="s">
        <v>292</v>
      </c>
      <c r="G102" s="239" t="s">
        <v>293</v>
      </c>
      <c r="H102" s="240">
        <v>5.7190000000000003</v>
      </c>
      <c r="I102" s="241"/>
      <c r="J102" s="242">
        <f>ROUND(I102*H102,2)</f>
        <v>0</v>
      </c>
      <c r="K102" s="238" t="s">
        <v>190</v>
      </c>
      <c r="L102" s="73"/>
      <c r="M102" s="243" t="s">
        <v>21</v>
      </c>
      <c r="N102" s="244" t="s">
        <v>47</v>
      </c>
      <c r="O102" s="48"/>
      <c r="P102" s="245">
        <f>O102*H102</f>
        <v>0</v>
      </c>
      <c r="Q102" s="245">
        <v>0</v>
      </c>
      <c r="R102" s="245">
        <f>Q102*H102</f>
        <v>0</v>
      </c>
      <c r="S102" s="245">
        <v>0</v>
      </c>
      <c r="T102" s="246">
        <f>S102*H102</f>
        <v>0</v>
      </c>
      <c r="AR102" s="25" t="s">
        <v>191</v>
      </c>
      <c r="AT102" s="25" t="s">
        <v>186</v>
      </c>
      <c r="AU102" s="25" t="s">
        <v>85</v>
      </c>
      <c r="AY102" s="25" t="s">
        <v>184</v>
      </c>
      <c r="BE102" s="247">
        <f>IF(N102="základní",J102,0)</f>
        <v>0</v>
      </c>
      <c r="BF102" s="247">
        <f>IF(N102="snížená",J102,0)</f>
        <v>0</v>
      </c>
      <c r="BG102" s="247">
        <f>IF(N102="zákl. přenesená",J102,0)</f>
        <v>0</v>
      </c>
      <c r="BH102" s="247">
        <f>IF(N102="sníž. přenesená",J102,0)</f>
        <v>0</v>
      </c>
      <c r="BI102" s="247">
        <f>IF(N102="nulová",J102,0)</f>
        <v>0</v>
      </c>
      <c r="BJ102" s="25" t="s">
        <v>83</v>
      </c>
      <c r="BK102" s="247">
        <f>ROUND(I102*H102,2)</f>
        <v>0</v>
      </c>
      <c r="BL102" s="25" t="s">
        <v>191</v>
      </c>
      <c r="BM102" s="25" t="s">
        <v>5581</v>
      </c>
    </row>
    <row r="103" s="1" customFormat="1">
      <c r="B103" s="47"/>
      <c r="C103" s="75"/>
      <c r="D103" s="248" t="s">
        <v>193</v>
      </c>
      <c r="E103" s="75"/>
      <c r="F103" s="249" t="s">
        <v>288</v>
      </c>
      <c r="G103" s="75"/>
      <c r="H103" s="75"/>
      <c r="I103" s="204"/>
      <c r="J103" s="75"/>
      <c r="K103" s="75"/>
      <c r="L103" s="73"/>
      <c r="M103" s="250"/>
      <c r="N103" s="48"/>
      <c r="O103" s="48"/>
      <c r="P103" s="48"/>
      <c r="Q103" s="48"/>
      <c r="R103" s="48"/>
      <c r="S103" s="48"/>
      <c r="T103" s="96"/>
      <c r="AT103" s="25" t="s">
        <v>193</v>
      </c>
      <c r="AU103" s="25" t="s">
        <v>85</v>
      </c>
    </row>
    <row r="104" s="12" customFormat="1">
      <c r="B104" s="251"/>
      <c r="C104" s="252"/>
      <c r="D104" s="248" t="s">
        <v>195</v>
      </c>
      <c r="E104" s="253" t="s">
        <v>21</v>
      </c>
      <c r="F104" s="254" t="s">
        <v>5582</v>
      </c>
      <c r="G104" s="252"/>
      <c r="H104" s="255">
        <v>5.7190000000000003</v>
      </c>
      <c r="I104" s="256"/>
      <c r="J104" s="252"/>
      <c r="K104" s="252"/>
      <c r="L104" s="257"/>
      <c r="M104" s="258"/>
      <c r="N104" s="259"/>
      <c r="O104" s="259"/>
      <c r="P104" s="259"/>
      <c r="Q104" s="259"/>
      <c r="R104" s="259"/>
      <c r="S104" s="259"/>
      <c r="T104" s="260"/>
      <c r="AT104" s="261" t="s">
        <v>195</v>
      </c>
      <c r="AU104" s="261" t="s">
        <v>85</v>
      </c>
      <c r="AV104" s="12" t="s">
        <v>85</v>
      </c>
      <c r="AW104" s="12" t="s">
        <v>39</v>
      </c>
      <c r="AX104" s="12" t="s">
        <v>83</v>
      </c>
      <c r="AY104" s="261" t="s">
        <v>184</v>
      </c>
    </row>
    <row r="105" s="1" customFormat="1" ht="25.5" customHeight="1">
      <c r="B105" s="47"/>
      <c r="C105" s="236" t="s">
        <v>247</v>
      </c>
      <c r="D105" s="236" t="s">
        <v>186</v>
      </c>
      <c r="E105" s="237" t="s">
        <v>5583</v>
      </c>
      <c r="F105" s="238" t="s">
        <v>5584</v>
      </c>
      <c r="G105" s="239" t="s">
        <v>315</v>
      </c>
      <c r="H105" s="240">
        <v>46.600000000000001</v>
      </c>
      <c r="I105" s="241"/>
      <c r="J105" s="242">
        <f>ROUND(I105*H105,2)</f>
        <v>0</v>
      </c>
      <c r="K105" s="238" t="s">
        <v>190</v>
      </c>
      <c r="L105" s="73"/>
      <c r="M105" s="243" t="s">
        <v>21</v>
      </c>
      <c r="N105" s="244" t="s">
        <v>47</v>
      </c>
      <c r="O105" s="48"/>
      <c r="P105" s="245">
        <f>O105*H105</f>
        <v>0</v>
      </c>
      <c r="Q105" s="245">
        <v>0</v>
      </c>
      <c r="R105" s="245">
        <f>Q105*H105</f>
        <v>0</v>
      </c>
      <c r="S105" s="245">
        <v>0</v>
      </c>
      <c r="T105" s="246">
        <f>S105*H105</f>
        <v>0</v>
      </c>
      <c r="AR105" s="25" t="s">
        <v>191</v>
      </c>
      <c r="AT105" s="25" t="s">
        <v>186</v>
      </c>
      <c r="AU105" s="25" t="s">
        <v>85</v>
      </c>
      <c r="AY105" s="25" t="s">
        <v>184</v>
      </c>
      <c r="BE105" s="247">
        <f>IF(N105="základní",J105,0)</f>
        <v>0</v>
      </c>
      <c r="BF105" s="247">
        <f>IF(N105="snížená",J105,0)</f>
        <v>0</v>
      </c>
      <c r="BG105" s="247">
        <f>IF(N105="zákl. přenesená",J105,0)</f>
        <v>0</v>
      </c>
      <c r="BH105" s="247">
        <f>IF(N105="sníž. přenesená",J105,0)</f>
        <v>0</v>
      </c>
      <c r="BI105" s="247">
        <f>IF(N105="nulová",J105,0)</f>
        <v>0</v>
      </c>
      <c r="BJ105" s="25" t="s">
        <v>83</v>
      </c>
      <c r="BK105" s="247">
        <f>ROUND(I105*H105,2)</f>
        <v>0</v>
      </c>
      <c r="BL105" s="25" t="s">
        <v>191</v>
      </c>
      <c r="BM105" s="25" t="s">
        <v>5585</v>
      </c>
    </row>
    <row r="106" s="1" customFormat="1">
      <c r="B106" s="47"/>
      <c r="C106" s="75"/>
      <c r="D106" s="248" t="s">
        <v>193</v>
      </c>
      <c r="E106" s="75"/>
      <c r="F106" s="249" t="s">
        <v>5586</v>
      </c>
      <c r="G106" s="75"/>
      <c r="H106" s="75"/>
      <c r="I106" s="204"/>
      <c r="J106" s="75"/>
      <c r="K106" s="75"/>
      <c r="L106" s="73"/>
      <c r="M106" s="250"/>
      <c r="N106" s="48"/>
      <c r="O106" s="48"/>
      <c r="P106" s="48"/>
      <c r="Q106" s="48"/>
      <c r="R106" s="48"/>
      <c r="S106" s="48"/>
      <c r="T106" s="96"/>
      <c r="AT106" s="25" t="s">
        <v>193</v>
      </c>
      <c r="AU106" s="25" t="s">
        <v>85</v>
      </c>
    </row>
    <row r="107" s="12" customFormat="1">
      <c r="B107" s="251"/>
      <c r="C107" s="252"/>
      <c r="D107" s="248" t="s">
        <v>195</v>
      </c>
      <c r="E107" s="253" t="s">
        <v>21</v>
      </c>
      <c r="F107" s="254" t="s">
        <v>5587</v>
      </c>
      <c r="G107" s="252"/>
      <c r="H107" s="255">
        <v>46.600000000000001</v>
      </c>
      <c r="I107" s="256"/>
      <c r="J107" s="252"/>
      <c r="K107" s="252"/>
      <c r="L107" s="257"/>
      <c r="M107" s="258"/>
      <c r="N107" s="259"/>
      <c r="O107" s="259"/>
      <c r="P107" s="259"/>
      <c r="Q107" s="259"/>
      <c r="R107" s="259"/>
      <c r="S107" s="259"/>
      <c r="T107" s="260"/>
      <c r="AT107" s="261" t="s">
        <v>195</v>
      </c>
      <c r="AU107" s="261" t="s">
        <v>85</v>
      </c>
      <c r="AV107" s="12" t="s">
        <v>85</v>
      </c>
      <c r="AW107" s="12" t="s">
        <v>39</v>
      </c>
      <c r="AX107" s="12" t="s">
        <v>83</v>
      </c>
      <c r="AY107" s="261" t="s">
        <v>184</v>
      </c>
    </row>
    <row r="108" s="1" customFormat="1" ht="16.5" customHeight="1">
      <c r="B108" s="47"/>
      <c r="C108" s="283" t="s">
        <v>251</v>
      </c>
      <c r="D108" s="283" t="s">
        <v>303</v>
      </c>
      <c r="E108" s="284" t="s">
        <v>5588</v>
      </c>
      <c r="F108" s="285" t="s">
        <v>5589</v>
      </c>
      <c r="G108" s="286" t="s">
        <v>293</v>
      </c>
      <c r="H108" s="287">
        <v>3.8450000000000002</v>
      </c>
      <c r="I108" s="288"/>
      <c r="J108" s="289">
        <f>ROUND(I108*H108,2)</f>
        <v>0</v>
      </c>
      <c r="K108" s="285" t="s">
        <v>190</v>
      </c>
      <c r="L108" s="290"/>
      <c r="M108" s="291" t="s">
        <v>21</v>
      </c>
      <c r="N108" s="292" t="s">
        <v>47</v>
      </c>
      <c r="O108" s="48"/>
      <c r="P108" s="245">
        <f>O108*H108</f>
        <v>0</v>
      </c>
      <c r="Q108" s="245">
        <v>1</v>
      </c>
      <c r="R108" s="245">
        <f>Q108*H108</f>
        <v>3.8450000000000002</v>
      </c>
      <c r="S108" s="245">
        <v>0</v>
      </c>
      <c r="T108" s="246">
        <f>S108*H108</f>
        <v>0</v>
      </c>
      <c r="AR108" s="25" t="s">
        <v>247</v>
      </c>
      <c r="AT108" s="25" t="s">
        <v>303</v>
      </c>
      <c r="AU108" s="25" t="s">
        <v>85</v>
      </c>
      <c r="AY108" s="25" t="s">
        <v>184</v>
      </c>
      <c r="BE108" s="247">
        <f>IF(N108="základní",J108,0)</f>
        <v>0</v>
      </c>
      <c r="BF108" s="247">
        <f>IF(N108="snížená",J108,0)</f>
        <v>0</v>
      </c>
      <c r="BG108" s="247">
        <f>IF(N108="zákl. přenesená",J108,0)</f>
        <v>0</v>
      </c>
      <c r="BH108" s="247">
        <f>IF(N108="sníž. přenesená",J108,0)</f>
        <v>0</v>
      </c>
      <c r="BI108" s="247">
        <f>IF(N108="nulová",J108,0)</f>
        <v>0</v>
      </c>
      <c r="BJ108" s="25" t="s">
        <v>83</v>
      </c>
      <c r="BK108" s="247">
        <f>ROUND(I108*H108,2)</f>
        <v>0</v>
      </c>
      <c r="BL108" s="25" t="s">
        <v>191</v>
      </c>
      <c r="BM108" s="25" t="s">
        <v>5590</v>
      </c>
    </row>
    <row r="109" s="12" customFormat="1">
      <c r="B109" s="251"/>
      <c r="C109" s="252"/>
      <c r="D109" s="248" t="s">
        <v>195</v>
      </c>
      <c r="E109" s="253" t="s">
        <v>21</v>
      </c>
      <c r="F109" s="254" t="s">
        <v>5591</v>
      </c>
      <c r="G109" s="252"/>
      <c r="H109" s="255">
        <v>3.8450000000000002</v>
      </c>
      <c r="I109" s="256"/>
      <c r="J109" s="252"/>
      <c r="K109" s="252"/>
      <c r="L109" s="257"/>
      <c r="M109" s="258"/>
      <c r="N109" s="259"/>
      <c r="O109" s="259"/>
      <c r="P109" s="259"/>
      <c r="Q109" s="259"/>
      <c r="R109" s="259"/>
      <c r="S109" s="259"/>
      <c r="T109" s="260"/>
      <c r="AT109" s="261" t="s">
        <v>195</v>
      </c>
      <c r="AU109" s="261" t="s">
        <v>85</v>
      </c>
      <c r="AV109" s="12" t="s">
        <v>85</v>
      </c>
      <c r="AW109" s="12" t="s">
        <v>39</v>
      </c>
      <c r="AX109" s="12" t="s">
        <v>83</v>
      </c>
      <c r="AY109" s="261" t="s">
        <v>184</v>
      </c>
    </row>
    <row r="110" s="1" customFormat="1" ht="25.5" customHeight="1">
      <c r="B110" s="47"/>
      <c r="C110" s="236" t="s">
        <v>256</v>
      </c>
      <c r="D110" s="236" t="s">
        <v>186</v>
      </c>
      <c r="E110" s="237" t="s">
        <v>5592</v>
      </c>
      <c r="F110" s="238" t="s">
        <v>5593</v>
      </c>
      <c r="G110" s="239" t="s">
        <v>315</v>
      </c>
      <c r="H110" s="240">
        <v>46.600000000000001</v>
      </c>
      <c r="I110" s="241"/>
      <c r="J110" s="242">
        <f>ROUND(I110*H110,2)</f>
        <v>0</v>
      </c>
      <c r="K110" s="238" t="s">
        <v>190</v>
      </c>
      <c r="L110" s="73"/>
      <c r="M110" s="243" t="s">
        <v>21</v>
      </c>
      <c r="N110" s="244" t="s">
        <v>47</v>
      </c>
      <c r="O110" s="48"/>
      <c r="P110" s="245">
        <f>O110*H110</f>
        <v>0</v>
      </c>
      <c r="Q110" s="245">
        <v>0</v>
      </c>
      <c r="R110" s="245">
        <f>Q110*H110</f>
        <v>0</v>
      </c>
      <c r="S110" s="245">
        <v>0</v>
      </c>
      <c r="T110" s="246">
        <f>S110*H110</f>
        <v>0</v>
      </c>
      <c r="AR110" s="25" t="s">
        <v>191</v>
      </c>
      <c r="AT110" s="25" t="s">
        <v>186</v>
      </c>
      <c r="AU110" s="25" t="s">
        <v>85</v>
      </c>
      <c r="AY110" s="25" t="s">
        <v>184</v>
      </c>
      <c r="BE110" s="247">
        <f>IF(N110="základní",J110,0)</f>
        <v>0</v>
      </c>
      <c r="BF110" s="247">
        <f>IF(N110="snížená",J110,0)</f>
        <v>0</v>
      </c>
      <c r="BG110" s="247">
        <f>IF(N110="zákl. přenesená",J110,0)</f>
        <v>0</v>
      </c>
      <c r="BH110" s="247">
        <f>IF(N110="sníž. přenesená",J110,0)</f>
        <v>0</v>
      </c>
      <c r="BI110" s="247">
        <f>IF(N110="nulová",J110,0)</f>
        <v>0</v>
      </c>
      <c r="BJ110" s="25" t="s">
        <v>83</v>
      </c>
      <c r="BK110" s="247">
        <f>ROUND(I110*H110,2)</f>
        <v>0</v>
      </c>
      <c r="BL110" s="25" t="s">
        <v>191</v>
      </c>
      <c r="BM110" s="25" t="s">
        <v>5594</v>
      </c>
    </row>
    <row r="111" s="1" customFormat="1">
      <c r="B111" s="47"/>
      <c r="C111" s="75"/>
      <c r="D111" s="248" t="s">
        <v>193</v>
      </c>
      <c r="E111" s="75"/>
      <c r="F111" s="249" t="s">
        <v>5595</v>
      </c>
      <c r="G111" s="75"/>
      <c r="H111" s="75"/>
      <c r="I111" s="204"/>
      <c r="J111" s="75"/>
      <c r="K111" s="75"/>
      <c r="L111" s="73"/>
      <c r="M111" s="250"/>
      <c r="N111" s="48"/>
      <c r="O111" s="48"/>
      <c r="P111" s="48"/>
      <c r="Q111" s="48"/>
      <c r="R111" s="48"/>
      <c r="S111" s="48"/>
      <c r="T111" s="96"/>
      <c r="AT111" s="25" t="s">
        <v>193</v>
      </c>
      <c r="AU111" s="25" t="s">
        <v>85</v>
      </c>
    </row>
    <row r="112" s="1" customFormat="1" ht="16.5" customHeight="1">
      <c r="B112" s="47"/>
      <c r="C112" s="283" t="s">
        <v>260</v>
      </c>
      <c r="D112" s="283" t="s">
        <v>303</v>
      </c>
      <c r="E112" s="284" t="s">
        <v>5596</v>
      </c>
      <c r="F112" s="285" t="s">
        <v>5597</v>
      </c>
      <c r="G112" s="286" t="s">
        <v>5598</v>
      </c>
      <c r="H112" s="287">
        <v>1.6799999999999999</v>
      </c>
      <c r="I112" s="288"/>
      <c r="J112" s="289">
        <f>ROUND(I112*H112,2)</f>
        <v>0</v>
      </c>
      <c r="K112" s="285" t="s">
        <v>190</v>
      </c>
      <c r="L112" s="290"/>
      <c r="M112" s="291" t="s">
        <v>21</v>
      </c>
      <c r="N112" s="292" t="s">
        <v>47</v>
      </c>
      <c r="O112" s="48"/>
      <c r="P112" s="245">
        <f>O112*H112</f>
        <v>0</v>
      </c>
      <c r="Q112" s="245">
        <v>0.001</v>
      </c>
      <c r="R112" s="245">
        <f>Q112*H112</f>
        <v>0.0016800000000000001</v>
      </c>
      <c r="S112" s="245">
        <v>0</v>
      </c>
      <c r="T112" s="246">
        <f>S112*H112</f>
        <v>0</v>
      </c>
      <c r="AR112" s="25" t="s">
        <v>247</v>
      </c>
      <c r="AT112" s="25" t="s">
        <v>303</v>
      </c>
      <c r="AU112" s="25" t="s">
        <v>85</v>
      </c>
      <c r="AY112" s="25" t="s">
        <v>184</v>
      </c>
      <c r="BE112" s="247">
        <f>IF(N112="základní",J112,0)</f>
        <v>0</v>
      </c>
      <c r="BF112" s="247">
        <f>IF(N112="snížená",J112,0)</f>
        <v>0</v>
      </c>
      <c r="BG112" s="247">
        <f>IF(N112="zákl. přenesená",J112,0)</f>
        <v>0</v>
      </c>
      <c r="BH112" s="247">
        <f>IF(N112="sníž. přenesená",J112,0)</f>
        <v>0</v>
      </c>
      <c r="BI112" s="247">
        <f>IF(N112="nulová",J112,0)</f>
        <v>0</v>
      </c>
      <c r="BJ112" s="25" t="s">
        <v>83</v>
      </c>
      <c r="BK112" s="247">
        <f>ROUND(I112*H112,2)</f>
        <v>0</v>
      </c>
      <c r="BL112" s="25" t="s">
        <v>191</v>
      </c>
      <c r="BM112" s="25" t="s">
        <v>5599</v>
      </c>
    </row>
    <row r="113" s="12" customFormat="1">
      <c r="B113" s="251"/>
      <c r="C113" s="252"/>
      <c r="D113" s="248" t="s">
        <v>195</v>
      </c>
      <c r="E113" s="253" t="s">
        <v>21</v>
      </c>
      <c r="F113" s="254" t="s">
        <v>5600</v>
      </c>
      <c r="G113" s="252"/>
      <c r="H113" s="255">
        <v>1.6799999999999999</v>
      </c>
      <c r="I113" s="256"/>
      <c r="J113" s="252"/>
      <c r="K113" s="252"/>
      <c r="L113" s="257"/>
      <c r="M113" s="258"/>
      <c r="N113" s="259"/>
      <c r="O113" s="259"/>
      <c r="P113" s="259"/>
      <c r="Q113" s="259"/>
      <c r="R113" s="259"/>
      <c r="S113" s="259"/>
      <c r="T113" s="260"/>
      <c r="AT113" s="261" t="s">
        <v>195</v>
      </c>
      <c r="AU113" s="261" t="s">
        <v>85</v>
      </c>
      <c r="AV113" s="12" t="s">
        <v>85</v>
      </c>
      <c r="AW113" s="12" t="s">
        <v>39</v>
      </c>
      <c r="AX113" s="12" t="s">
        <v>83</v>
      </c>
      <c r="AY113" s="261" t="s">
        <v>184</v>
      </c>
    </row>
    <row r="114" s="1" customFormat="1" ht="25.5" customHeight="1">
      <c r="B114" s="47"/>
      <c r="C114" s="236" t="s">
        <v>264</v>
      </c>
      <c r="D114" s="236" t="s">
        <v>186</v>
      </c>
      <c r="E114" s="237" t="s">
        <v>5601</v>
      </c>
      <c r="F114" s="238" t="s">
        <v>5602</v>
      </c>
      <c r="G114" s="239" t="s">
        <v>315</v>
      </c>
      <c r="H114" s="240">
        <v>46.600000000000001</v>
      </c>
      <c r="I114" s="241"/>
      <c r="J114" s="242">
        <f>ROUND(I114*H114,2)</f>
        <v>0</v>
      </c>
      <c r="K114" s="238" t="s">
        <v>190</v>
      </c>
      <c r="L114" s="73"/>
      <c r="M114" s="243" t="s">
        <v>21</v>
      </c>
      <c r="N114" s="244" t="s">
        <v>47</v>
      </c>
      <c r="O114" s="48"/>
      <c r="P114" s="245">
        <f>O114*H114</f>
        <v>0</v>
      </c>
      <c r="Q114" s="245">
        <v>0</v>
      </c>
      <c r="R114" s="245">
        <f>Q114*H114</f>
        <v>0</v>
      </c>
      <c r="S114" s="245">
        <v>0</v>
      </c>
      <c r="T114" s="246">
        <f>S114*H114</f>
        <v>0</v>
      </c>
      <c r="AR114" s="25" t="s">
        <v>191</v>
      </c>
      <c r="AT114" s="25" t="s">
        <v>186</v>
      </c>
      <c r="AU114" s="25" t="s">
        <v>85</v>
      </c>
      <c r="AY114" s="25" t="s">
        <v>184</v>
      </c>
      <c r="BE114" s="247">
        <f>IF(N114="základní",J114,0)</f>
        <v>0</v>
      </c>
      <c r="BF114" s="247">
        <f>IF(N114="snížená",J114,0)</f>
        <v>0</v>
      </c>
      <c r="BG114" s="247">
        <f>IF(N114="zákl. přenesená",J114,0)</f>
        <v>0</v>
      </c>
      <c r="BH114" s="247">
        <f>IF(N114="sníž. přenesená",J114,0)</f>
        <v>0</v>
      </c>
      <c r="BI114" s="247">
        <f>IF(N114="nulová",J114,0)</f>
        <v>0</v>
      </c>
      <c r="BJ114" s="25" t="s">
        <v>83</v>
      </c>
      <c r="BK114" s="247">
        <f>ROUND(I114*H114,2)</f>
        <v>0</v>
      </c>
      <c r="BL114" s="25" t="s">
        <v>191</v>
      </c>
      <c r="BM114" s="25" t="s">
        <v>5603</v>
      </c>
    </row>
    <row r="115" s="1" customFormat="1">
      <c r="B115" s="47"/>
      <c r="C115" s="75"/>
      <c r="D115" s="248" t="s">
        <v>193</v>
      </c>
      <c r="E115" s="75"/>
      <c r="F115" s="249" t="s">
        <v>317</v>
      </c>
      <c r="G115" s="75"/>
      <c r="H115" s="75"/>
      <c r="I115" s="204"/>
      <c r="J115" s="75"/>
      <c r="K115" s="75"/>
      <c r="L115" s="73"/>
      <c r="M115" s="250"/>
      <c r="N115" s="48"/>
      <c r="O115" s="48"/>
      <c r="P115" s="48"/>
      <c r="Q115" s="48"/>
      <c r="R115" s="48"/>
      <c r="S115" s="48"/>
      <c r="T115" s="96"/>
      <c r="AT115" s="25" t="s">
        <v>193</v>
      </c>
      <c r="AU115" s="25" t="s">
        <v>85</v>
      </c>
    </row>
    <row r="116" s="1" customFormat="1" ht="16.5" customHeight="1">
      <c r="B116" s="47"/>
      <c r="C116" s="236" t="s">
        <v>268</v>
      </c>
      <c r="D116" s="236" t="s">
        <v>186</v>
      </c>
      <c r="E116" s="237" t="s">
        <v>5604</v>
      </c>
      <c r="F116" s="238" t="s">
        <v>5605</v>
      </c>
      <c r="G116" s="239" t="s">
        <v>315</v>
      </c>
      <c r="H116" s="240">
        <v>46.600000000000001</v>
      </c>
      <c r="I116" s="241"/>
      <c r="J116" s="242">
        <f>ROUND(I116*H116,2)</f>
        <v>0</v>
      </c>
      <c r="K116" s="238" t="s">
        <v>190</v>
      </c>
      <c r="L116" s="73"/>
      <c r="M116" s="243" t="s">
        <v>21</v>
      </c>
      <c r="N116" s="244" t="s">
        <v>47</v>
      </c>
      <c r="O116" s="48"/>
      <c r="P116" s="245">
        <f>O116*H116</f>
        <v>0</v>
      </c>
      <c r="Q116" s="245">
        <v>0</v>
      </c>
      <c r="R116" s="245">
        <f>Q116*H116</f>
        <v>0</v>
      </c>
      <c r="S116" s="245">
        <v>0</v>
      </c>
      <c r="T116" s="246">
        <f>S116*H116</f>
        <v>0</v>
      </c>
      <c r="AR116" s="25" t="s">
        <v>191</v>
      </c>
      <c r="AT116" s="25" t="s">
        <v>186</v>
      </c>
      <c r="AU116" s="25" t="s">
        <v>85</v>
      </c>
      <c r="AY116" s="25" t="s">
        <v>184</v>
      </c>
      <c r="BE116" s="247">
        <f>IF(N116="základní",J116,0)</f>
        <v>0</v>
      </c>
      <c r="BF116" s="247">
        <f>IF(N116="snížená",J116,0)</f>
        <v>0</v>
      </c>
      <c r="BG116" s="247">
        <f>IF(N116="zákl. přenesená",J116,0)</f>
        <v>0</v>
      </c>
      <c r="BH116" s="247">
        <f>IF(N116="sníž. přenesená",J116,0)</f>
        <v>0</v>
      </c>
      <c r="BI116" s="247">
        <f>IF(N116="nulová",J116,0)</f>
        <v>0</v>
      </c>
      <c r="BJ116" s="25" t="s">
        <v>83</v>
      </c>
      <c r="BK116" s="247">
        <f>ROUND(I116*H116,2)</f>
        <v>0</v>
      </c>
      <c r="BL116" s="25" t="s">
        <v>191</v>
      </c>
      <c r="BM116" s="25" t="s">
        <v>5606</v>
      </c>
    </row>
    <row r="117" s="1" customFormat="1">
      <c r="B117" s="47"/>
      <c r="C117" s="75"/>
      <c r="D117" s="248" t="s">
        <v>193</v>
      </c>
      <c r="E117" s="75"/>
      <c r="F117" s="249" t="s">
        <v>5607</v>
      </c>
      <c r="G117" s="75"/>
      <c r="H117" s="75"/>
      <c r="I117" s="204"/>
      <c r="J117" s="75"/>
      <c r="K117" s="75"/>
      <c r="L117" s="73"/>
      <c r="M117" s="250"/>
      <c r="N117" s="48"/>
      <c r="O117" s="48"/>
      <c r="P117" s="48"/>
      <c r="Q117" s="48"/>
      <c r="R117" s="48"/>
      <c r="S117" s="48"/>
      <c r="T117" s="96"/>
      <c r="AT117" s="25" t="s">
        <v>193</v>
      </c>
      <c r="AU117" s="25" t="s">
        <v>85</v>
      </c>
    </row>
    <row r="118" s="1" customFormat="1" ht="16.5" customHeight="1">
      <c r="B118" s="47"/>
      <c r="C118" s="236" t="s">
        <v>274</v>
      </c>
      <c r="D118" s="236" t="s">
        <v>186</v>
      </c>
      <c r="E118" s="237" t="s">
        <v>5608</v>
      </c>
      <c r="F118" s="238" t="s">
        <v>5609</v>
      </c>
      <c r="G118" s="239" t="s">
        <v>315</v>
      </c>
      <c r="H118" s="240">
        <v>46.600000000000001</v>
      </c>
      <c r="I118" s="241"/>
      <c r="J118" s="242">
        <f>ROUND(I118*H118,2)</f>
        <v>0</v>
      </c>
      <c r="K118" s="238" t="s">
        <v>190</v>
      </c>
      <c r="L118" s="73"/>
      <c r="M118" s="243" t="s">
        <v>21</v>
      </c>
      <c r="N118" s="244" t="s">
        <v>47</v>
      </c>
      <c r="O118" s="48"/>
      <c r="P118" s="245">
        <f>O118*H118</f>
        <v>0</v>
      </c>
      <c r="Q118" s="245">
        <v>0</v>
      </c>
      <c r="R118" s="245">
        <f>Q118*H118</f>
        <v>0</v>
      </c>
      <c r="S118" s="245">
        <v>0</v>
      </c>
      <c r="T118" s="246">
        <f>S118*H118</f>
        <v>0</v>
      </c>
      <c r="AR118" s="25" t="s">
        <v>191</v>
      </c>
      <c r="AT118" s="25" t="s">
        <v>186</v>
      </c>
      <c r="AU118" s="25" t="s">
        <v>85</v>
      </c>
      <c r="AY118" s="25" t="s">
        <v>184</v>
      </c>
      <c r="BE118" s="247">
        <f>IF(N118="základní",J118,0)</f>
        <v>0</v>
      </c>
      <c r="BF118" s="247">
        <f>IF(N118="snížená",J118,0)</f>
        <v>0</v>
      </c>
      <c r="BG118" s="247">
        <f>IF(N118="zákl. přenesená",J118,0)</f>
        <v>0</v>
      </c>
      <c r="BH118" s="247">
        <f>IF(N118="sníž. přenesená",J118,0)</f>
        <v>0</v>
      </c>
      <c r="BI118" s="247">
        <f>IF(N118="nulová",J118,0)</f>
        <v>0</v>
      </c>
      <c r="BJ118" s="25" t="s">
        <v>83</v>
      </c>
      <c r="BK118" s="247">
        <f>ROUND(I118*H118,2)</f>
        <v>0</v>
      </c>
      <c r="BL118" s="25" t="s">
        <v>191</v>
      </c>
      <c r="BM118" s="25" t="s">
        <v>5610</v>
      </c>
    </row>
    <row r="119" s="1" customFormat="1">
      <c r="B119" s="47"/>
      <c r="C119" s="75"/>
      <c r="D119" s="248" t="s">
        <v>193</v>
      </c>
      <c r="E119" s="75"/>
      <c r="F119" s="249" t="s">
        <v>5607</v>
      </c>
      <c r="G119" s="75"/>
      <c r="H119" s="75"/>
      <c r="I119" s="204"/>
      <c r="J119" s="75"/>
      <c r="K119" s="75"/>
      <c r="L119" s="73"/>
      <c r="M119" s="250"/>
      <c r="N119" s="48"/>
      <c r="O119" s="48"/>
      <c r="P119" s="48"/>
      <c r="Q119" s="48"/>
      <c r="R119" s="48"/>
      <c r="S119" s="48"/>
      <c r="T119" s="96"/>
      <c r="AT119" s="25" t="s">
        <v>193</v>
      </c>
      <c r="AU119" s="25" t="s">
        <v>85</v>
      </c>
    </row>
    <row r="120" s="1" customFormat="1" ht="16.5" customHeight="1">
      <c r="B120" s="47"/>
      <c r="C120" s="236" t="s">
        <v>10</v>
      </c>
      <c r="D120" s="236" t="s">
        <v>186</v>
      </c>
      <c r="E120" s="237" t="s">
        <v>5611</v>
      </c>
      <c r="F120" s="238" t="s">
        <v>5612</v>
      </c>
      <c r="G120" s="239" t="s">
        <v>315</v>
      </c>
      <c r="H120" s="240">
        <v>93.200000000000003</v>
      </c>
      <c r="I120" s="241"/>
      <c r="J120" s="242">
        <f>ROUND(I120*H120,2)</f>
        <v>0</v>
      </c>
      <c r="K120" s="238" t="s">
        <v>190</v>
      </c>
      <c r="L120" s="73"/>
      <c r="M120" s="243" t="s">
        <v>21</v>
      </c>
      <c r="N120" s="244" t="s">
        <v>47</v>
      </c>
      <c r="O120" s="48"/>
      <c r="P120" s="245">
        <f>O120*H120</f>
        <v>0</v>
      </c>
      <c r="Q120" s="245">
        <v>0</v>
      </c>
      <c r="R120" s="245">
        <f>Q120*H120</f>
        <v>0</v>
      </c>
      <c r="S120" s="245">
        <v>0</v>
      </c>
      <c r="T120" s="246">
        <f>S120*H120</f>
        <v>0</v>
      </c>
      <c r="AR120" s="25" t="s">
        <v>191</v>
      </c>
      <c r="AT120" s="25" t="s">
        <v>186</v>
      </c>
      <c r="AU120" s="25" t="s">
        <v>85</v>
      </c>
      <c r="AY120" s="25" t="s">
        <v>184</v>
      </c>
      <c r="BE120" s="247">
        <f>IF(N120="základní",J120,0)</f>
        <v>0</v>
      </c>
      <c r="BF120" s="247">
        <f>IF(N120="snížená",J120,0)</f>
        <v>0</v>
      </c>
      <c r="BG120" s="247">
        <f>IF(N120="zákl. přenesená",J120,0)</f>
        <v>0</v>
      </c>
      <c r="BH120" s="247">
        <f>IF(N120="sníž. přenesená",J120,0)</f>
        <v>0</v>
      </c>
      <c r="BI120" s="247">
        <f>IF(N120="nulová",J120,0)</f>
        <v>0</v>
      </c>
      <c r="BJ120" s="25" t="s">
        <v>83</v>
      </c>
      <c r="BK120" s="247">
        <f>ROUND(I120*H120,2)</f>
        <v>0</v>
      </c>
      <c r="BL120" s="25" t="s">
        <v>191</v>
      </c>
      <c r="BM120" s="25" t="s">
        <v>5613</v>
      </c>
    </row>
    <row r="121" s="1" customFormat="1">
      <c r="B121" s="47"/>
      <c r="C121" s="75"/>
      <c r="D121" s="248" t="s">
        <v>193</v>
      </c>
      <c r="E121" s="75"/>
      <c r="F121" s="249" t="s">
        <v>5607</v>
      </c>
      <c r="G121" s="75"/>
      <c r="H121" s="75"/>
      <c r="I121" s="204"/>
      <c r="J121" s="75"/>
      <c r="K121" s="75"/>
      <c r="L121" s="73"/>
      <c r="M121" s="250"/>
      <c r="N121" s="48"/>
      <c r="O121" s="48"/>
      <c r="P121" s="48"/>
      <c r="Q121" s="48"/>
      <c r="R121" s="48"/>
      <c r="S121" s="48"/>
      <c r="T121" s="96"/>
      <c r="AT121" s="25" t="s">
        <v>193</v>
      </c>
      <c r="AU121" s="25" t="s">
        <v>85</v>
      </c>
    </row>
    <row r="122" s="12" customFormat="1">
      <c r="B122" s="251"/>
      <c r="C122" s="252"/>
      <c r="D122" s="248" t="s">
        <v>195</v>
      </c>
      <c r="E122" s="253" t="s">
        <v>21</v>
      </c>
      <c r="F122" s="254" t="s">
        <v>5614</v>
      </c>
      <c r="G122" s="252"/>
      <c r="H122" s="255">
        <v>93.200000000000003</v>
      </c>
      <c r="I122" s="256"/>
      <c r="J122" s="252"/>
      <c r="K122" s="252"/>
      <c r="L122" s="257"/>
      <c r="M122" s="258"/>
      <c r="N122" s="259"/>
      <c r="O122" s="259"/>
      <c r="P122" s="259"/>
      <c r="Q122" s="259"/>
      <c r="R122" s="259"/>
      <c r="S122" s="259"/>
      <c r="T122" s="260"/>
      <c r="AT122" s="261" t="s">
        <v>195</v>
      </c>
      <c r="AU122" s="261" t="s">
        <v>85</v>
      </c>
      <c r="AV122" s="12" t="s">
        <v>85</v>
      </c>
      <c r="AW122" s="12" t="s">
        <v>39</v>
      </c>
      <c r="AX122" s="12" t="s">
        <v>83</v>
      </c>
      <c r="AY122" s="261" t="s">
        <v>184</v>
      </c>
    </row>
    <row r="123" s="1" customFormat="1" ht="16.5" customHeight="1">
      <c r="B123" s="47"/>
      <c r="C123" s="236" t="s">
        <v>284</v>
      </c>
      <c r="D123" s="236" t="s">
        <v>186</v>
      </c>
      <c r="E123" s="237" t="s">
        <v>5615</v>
      </c>
      <c r="F123" s="238" t="s">
        <v>5616</v>
      </c>
      <c r="G123" s="239" t="s">
        <v>315</v>
      </c>
      <c r="H123" s="240">
        <v>46.600000000000001</v>
      </c>
      <c r="I123" s="241"/>
      <c r="J123" s="242">
        <f>ROUND(I123*H123,2)</f>
        <v>0</v>
      </c>
      <c r="K123" s="238" t="s">
        <v>190</v>
      </c>
      <c r="L123" s="73"/>
      <c r="M123" s="243" t="s">
        <v>21</v>
      </c>
      <c r="N123" s="244" t="s">
        <v>47</v>
      </c>
      <c r="O123" s="48"/>
      <c r="P123" s="245">
        <f>O123*H123</f>
        <v>0</v>
      </c>
      <c r="Q123" s="245">
        <v>0</v>
      </c>
      <c r="R123" s="245">
        <f>Q123*H123</f>
        <v>0</v>
      </c>
      <c r="S123" s="245">
        <v>0</v>
      </c>
      <c r="T123" s="246">
        <f>S123*H123</f>
        <v>0</v>
      </c>
      <c r="AR123" s="25" t="s">
        <v>191</v>
      </c>
      <c r="AT123" s="25" t="s">
        <v>186</v>
      </c>
      <c r="AU123" s="25" t="s">
        <v>85</v>
      </c>
      <c r="AY123" s="25" t="s">
        <v>184</v>
      </c>
      <c r="BE123" s="247">
        <f>IF(N123="základní",J123,0)</f>
        <v>0</v>
      </c>
      <c r="BF123" s="247">
        <f>IF(N123="snížená",J123,0)</f>
        <v>0</v>
      </c>
      <c r="BG123" s="247">
        <f>IF(N123="zákl. přenesená",J123,0)</f>
        <v>0</v>
      </c>
      <c r="BH123" s="247">
        <f>IF(N123="sníž. přenesená",J123,0)</f>
        <v>0</v>
      </c>
      <c r="BI123" s="247">
        <f>IF(N123="nulová",J123,0)</f>
        <v>0</v>
      </c>
      <c r="BJ123" s="25" t="s">
        <v>83</v>
      </c>
      <c r="BK123" s="247">
        <f>ROUND(I123*H123,2)</f>
        <v>0</v>
      </c>
      <c r="BL123" s="25" t="s">
        <v>191</v>
      </c>
      <c r="BM123" s="25" t="s">
        <v>5617</v>
      </c>
    </row>
    <row r="124" s="1" customFormat="1">
      <c r="B124" s="47"/>
      <c r="C124" s="75"/>
      <c r="D124" s="248" t="s">
        <v>193</v>
      </c>
      <c r="E124" s="75"/>
      <c r="F124" s="249" t="s">
        <v>5607</v>
      </c>
      <c r="G124" s="75"/>
      <c r="H124" s="75"/>
      <c r="I124" s="204"/>
      <c r="J124" s="75"/>
      <c r="K124" s="75"/>
      <c r="L124" s="73"/>
      <c r="M124" s="250"/>
      <c r="N124" s="48"/>
      <c r="O124" s="48"/>
      <c r="P124" s="48"/>
      <c r="Q124" s="48"/>
      <c r="R124" s="48"/>
      <c r="S124" s="48"/>
      <c r="T124" s="96"/>
      <c r="AT124" s="25" t="s">
        <v>193</v>
      </c>
      <c r="AU124" s="25" t="s">
        <v>85</v>
      </c>
    </row>
    <row r="125" s="1" customFormat="1" ht="38.25" customHeight="1">
      <c r="B125" s="47"/>
      <c r="C125" s="236" t="s">
        <v>290</v>
      </c>
      <c r="D125" s="236" t="s">
        <v>186</v>
      </c>
      <c r="E125" s="237" t="s">
        <v>5618</v>
      </c>
      <c r="F125" s="238" t="s">
        <v>5619</v>
      </c>
      <c r="G125" s="239" t="s">
        <v>315</v>
      </c>
      <c r="H125" s="240">
        <v>46.600000000000001</v>
      </c>
      <c r="I125" s="241"/>
      <c r="J125" s="242">
        <f>ROUND(I125*H125,2)</f>
        <v>0</v>
      </c>
      <c r="K125" s="238" t="s">
        <v>190</v>
      </c>
      <c r="L125" s="73"/>
      <c r="M125" s="243" t="s">
        <v>21</v>
      </c>
      <c r="N125" s="244" t="s">
        <v>47</v>
      </c>
      <c r="O125" s="48"/>
      <c r="P125" s="245">
        <f>O125*H125</f>
        <v>0</v>
      </c>
      <c r="Q125" s="245">
        <v>0</v>
      </c>
      <c r="R125" s="245">
        <f>Q125*H125</f>
        <v>0</v>
      </c>
      <c r="S125" s="245">
        <v>0</v>
      </c>
      <c r="T125" s="246">
        <f>S125*H125</f>
        <v>0</v>
      </c>
      <c r="AR125" s="25" t="s">
        <v>191</v>
      </c>
      <c r="AT125" s="25" t="s">
        <v>186</v>
      </c>
      <c r="AU125" s="25" t="s">
        <v>85</v>
      </c>
      <c r="AY125" s="25" t="s">
        <v>184</v>
      </c>
      <c r="BE125" s="247">
        <f>IF(N125="základní",J125,0)</f>
        <v>0</v>
      </c>
      <c r="BF125" s="247">
        <f>IF(N125="snížená",J125,0)</f>
        <v>0</v>
      </c>
      <c r="BG125" s="247">
        <f>IF(N125="zákl. přenesená",J125,0)</f>
        <v>0</v>
      </c>
      <c r="BH125" s="247">
        <f>IF(N125="sníž. přenesená",J125,0)</f>
        <v>0</v>
      </c>
      <c r="BI125" s="247">
        <f>IF(N125="nulová",J125,0)</f>
        <v>0</v>
      </c>
      <c r="BJ125" s="25" t="s">
        <v>83</v>
      </c>
      <c r="BK125" s="247">
        <f>ROUND(I125*H125,2)</f>
        <v>0</v>
      </c>
      <c r="BL125" s="25" t="s">
        <v>191</v>
      </c>
      <c r="BM125" s="25" t="s">
        <v>5620</v>
      </c>
    </row>
    <row r="126" s="1" customFormat="1">
      <c r="B126" s="47"/>
      <c r="C126" s="75"/>
      <c r="D126" s="248" t="s">
        <v>193</v>
      </c>
      <c r="E126" s="75"/>
      <c r="F126" s="249" t="s">
        <v>5621</v>
      </c>
      <c r="G126" s="75"/>
      <c r="H126" s="75"/>
      <c r="I126" s="204"/>
      <c r="J126" s="75"/>
      <c r="K126" s="75"/>
      <c r="L126" s="73"/>
      <c r="M126" s="250"/>
      <c r="N126" s="48"/>
      <c r="O126" s="48"/>
      <c r="P126" s="48"/>
      <c r="Q126" s="48"/>
      <c r="R126" s="48"/>
      <c r="S126" s="48"/>
      <c r="T126" s="96"/>
      <c r="AT126" s="25" t="s">
        <v>193</v>
      </c>
      <c r="AU126" s="25" t="s">
        <v>85</v>
      </c>
    </row>
    <row r="127" s="1" customFormat="1" ht="25.5" customHeight="1">
      <c r="B127" s="47"/>
      <c r="C127" s="236" t="s">
        <v>296</v>
      </c>
      <c r="D127" s="236" t="s">
        <v>186</v>
      </c>
      <c r="E127" s="237" t="s">
        <v>5622</v>
      </c>
      <c r="F127" s="238" t="s">
        <v>5623</v>
      </c>
      <c r="G127" s="239" t="s">
        <v>315</v>
      </c>
      <c r="H127" s="240">
        <v>46.600000000000001</v>
      </c>
      <c r="I127" s="241"/>
      <c r="J127" s="242">
        <f>ROUND(I127*H127,2)</f>
        <v>0</v>
      </c>
      <c r="K127" s="238" t="s">
        <v>190</v>
      </c>
      <c r="L127" s="73"/>
      <c r="M127" s="243" t="s">
        <v>21</v>
      </c>
      <c r="N127" s="244" t="s">
        <v>47</v>
      </c>
      <c r="O127" s="48"/>
      <c r="P127" s="245">
        <f>O127*H127</f>
        <v>0</v>
      </c>
      <c r="Q127" s="245">
        <v>0</v>
      </c>
      <c r="R127" s="245">
        <f>Q127*H127</f>
        <v>0</v>
      </c>
      <c r="S127" s="245">
        <v>0</v>
      </c>
      <c r="T127" s="246">
        <f>S127*H127</f>
        <v>0</v>
      </c>
      <c r="AR127" s="25" t="s">
        <v>191</v>
      </c>
      <c r="AT127" s="25" t="s">
        <v>186</v>
      </c>
      <c r="AU127" s="25" t="s">
        <v>85</v>
      </c>
      <c r="AY127" s="25" t="s">
        <v>184</v>
      </c>
      <c r="BE127" s="247">
        <f>IF(N127="základní",J127,0)</f>
        <v>0</v>
      </c>
      <c r="BF127" s="247">
        <f>IF(N127="snížená",J127,0)</f>
        <v>0</v>
      </c>
      <c r="BG127" s="247">
        <f>IF(N127="zákl. přenesená",J127,0)</f>
        <v>0</v>
      </c>
      <c r="BH127" s="247">
        <f>IF(N127="sníž. přenesená",J127,0)</f>
        <v>0</v>
      </c>
      <c r="BI127" s="247">
        <f>IF(N127="nulová",J127,0)</f>
        <v>0</v>
      </c>
      <c r="BJ127" s="25" t="s">
        <v>83</v>
      </c>
      <c r="BK127" s="247">
        <f>ROUND(I127*H127,2)</f>
        <v>0</v>
      </c>
      <c r="BL127" s="25" t="s">
        <v>191</v>
      </c>
      <c r="BM127" s="25" t="s">
        <v>5624</v>
      </c>
    </row>
    <row r="128" s="1" customFormat="1">
      <c r="B128" s="47"/>
      <c r="C128" s="75"/>
      <c r="D128" s="248" t="s">
        <v>193</v>
      </c>
      <c r="E128" s="75"/>
      <c r="F128" s="249" t="s">
        <v>5625</v>
      </c>
      <c r="G128" s="75"/>
      <c r="H128" s="75"/>
      <c r="I128" s="204"/>
      <c r="J128" s="75"/>
      <c r="K128" s="75"/>
      <c r="L128" s="73"/>
      <c r="M128" s="250"/>
      <c r="N128" s="48"/>
      <c r="O128" s="48"/>
      <c r="P128" s="48"/>
      <c r="Q128" s="48"/>
      <c r="R128" s="48"/>
      <c r="S128" s="48"/>
      <c r="T128" s="96"/>
      <c r="AT128" s="25" t="s">
        <v>193</v>
      </c>
      <c r="AU128" s="25" t="s">
        <v>85</v>
      </c>
    </row>
    <row r="129" s="1" customFormat="1" ht="16.5" customHeight="1">
      <c r="B129" s="47"/>
      <c r="C129" s="283" t="s">
        <v>302</v>
      </c>
      <c r="D129" s="283" t="s">
        <v>303</v>
      </c>
      <c r="E129" s="284" t="s">
        <v>5626</v>
      </c>
      <c r="F129" s="285" t="s">
        <v>5627</v>
      </c>
      <c r="G129" s="286" t="s">
        <v>5628</v>
      </c>
      <c r="H129" s="287">
        <v>0.10000000000000001</v>
      </c>
      <c r="I129" s="288"/>
      <c r="J129" s="289">
        <f>ROUND(I129*H129,2)</f>
        <v>0</v>
      </c>
      <c r="K129" s="285" t="s">
        <v>190</v>
      </c>
      <c r="L129" s="290"/>
      <c r="M129" s="291" t="s">
        <v>21</v>
      </c>
      <c r="N129" s="292" t="s">
        <v>47</v>
      </c>
      <c r="O129" s="48"/>
      <c r="P129" s="245">
        <f>O129*H129</f>
        <v>0</v>
      </c>
      <c r="Q129" s="245">
        <v>0.001</v>
      </c>
      <c r="R129" s="245">
        <f>Q129*H129</f>
        <v>0.00010000000000000001</v>
      </c>
      <c r="S129" s="245">
        <v>0</v>
      </c>
      <c r="T129" s="246">
        <f>S129*H129</f>
        <v>0</v>
      </c>
      <c r="AR129" s="25" t="s">
        <v>247</v>
      </c>
      <c r="AT129" s="25" t="s">
        <v>303</v>
      </c>
      <c r="AU129" s="25" t="s">
        <v>85</v>
      </c>
      <c r="AY129" s="25" t="s">
        <v>184</v>
      </c>
      <c r="BE129" s="247">
        <f>IF(N129="základní",J129,0)</f>
        <v>0</v>
      </c>
      <c r="BF129" s="247">
        <f>IF(N129="snížená",J129,0)</f>
        <v>0</v>
      </c>
      <c r="BG129" s="247">
        <f>IF(N129="zákl. přenesená",J129,0)</f>
        <v>0</v>
      </c>
      <c r="BH129" s="247">
        <f>IF(N129="sníž. přenesená",J129,0)</f>
        <v>0</v>
      </c>
      <c r="BI129" s="247">
        <f>IF(N129="nulová",J129,0)</f>
        <v>0</v>
      </c>
      <c r="BJ129" s="25" t="s">
        <v>83</v>
      </c>
      <c r="BK129" s="247">
        <f>ROUND(I129*H129,2)</f>
        <v>0</v>
      </c>
      <c r="BL129" s="25" t="s">
        <v>191</v>
      </c>
      <c r="BM129" s="25" t="s">
        <v>5629</v>
      </c>
    </row>
    <row r="130" s="1" customFormat="1" ht="25.5" customHeight="1">
      <c r="B130" s="47"/>
      <c r="C130" s="236" t="s">
        <v>308</v>
      </c>
      <c r="D130" s="236" t="s">
        <v>186</v>
      </c>
      <c r="E130" s="237" t="s">
        <v>5630</v>
      </c>
      <c r="F130" s="238" t="s">
        <v>5631</v>
      </c>
      <c r="G130" s="239" t="s">
        <v>293</v>
      </c>
      <c r="H130" s="240">
        <v>0.001</v>
      </c>
      <c r="I130" s="241"/>
      <c r="J130" s="242">
        <f>ROUND(I130*H130,2)</f>
        <v>0</v>
      </c>
      <c r="K130" s="238" t="s">
        <v>190</v>
      </c>
      <c r="L130" s="73"/>
      <c r="M130" s="243" t="s">
        <v>21</v>
      </c>
      <c r="N130" s="244" t="s">
        <v>47</v>
      </c>
      <c r="O130" s="48"/>
      <c r="P130" s="245">
        <f>O130*H130</f>
        <v>0</v>
      </c>
      <c r="Q130" s="245">
        <v>0</v>
      </c>
      <c r="R130" s="245">
        <f>Q130*H130</f>
        <v>0</v>
      </c>
      <c r="S130" s="245">
        <v>0</v>
      </c>
      <c r="T130" s="246">
        <f>S130*H130</f>
        <v>0</v>
      </c>
      <c r="AR130" s="25" t="s">
        <v>191</v>
      </c>
      <c r="AT130" s="25" t="s">
        <v>186</v>
      </c>
      <c r="AU130" s="25" t="s">
        <v>85</v>
      </c>
      <c r="AY130" s="25" t="s">
        <v>184</v>
      </c>
      <c r="BE130" s="247">
        <f>IF(N130="základní",J130,0)</f>
        <v>0</v>
      </c>
      <c r="BF130" s="247">
        <f>IF(N130="snížená",J130,0)</f>
        <v>0</v>
      </c>
      <c r="BG130" s="247">
        <f>IF(N130="zákl. přenesená",J130,0)</f>
        <v>0</v>
      </c>
      <c r="BH130" s="247">
        <f>IF(N130="sníž. přenesená",J130,0)</f>
        <v>0</v>
      </c>
      <c r="BI130" s="247">
        <f>IF(N130="nulová",J130,0)</f>
        <v>0</v>
      </c>
      <c r="BJ130" s="25" t="s">
        <v>83</v>
      </c>
      <c r="BK130" s="247">
        <f>ROUND(I130*H130,2)</f>
        <v>0</v>
      </c>
      <c r="BL130" s="25" t="s">
        <v>191</v>
      </c>
      <c r="BM130" s="25" t="s">
        <v>5632</v>
      </c>
    </row>
    <row r="131" s="1" customFormat="1">
      <c r="B131" s="47"/>
      <c r="C131" s="75"/>
      <c r="D131" s="248" t="s">
        <v>193</v>
      </c>
      <c r="E131" s="75"/>
      <c r="F131" s="249" t="s">
        <v>5633</v>
      </c>
      <c r="G131" s="75"/>
      <c r="H131" s="75"/>
      <c r="I131" s="204"/>
      <c r="J131" s="75"/>
      <c r="K131" s="75"/>
      <c r="L131" s="73"/>
      <c r="M131" s="250"/>
      <c r="N131" s="48"/>
      <c r="O131" s="48"/>
      <c r="P131" s="48"/>
      <c r="Q131" s="48"/>
      <c r="R131" s="48"/>
      <c r="S131" s="48"/>
      <c r="T131" s="96"/>
      <c r="AT131" s="25" t="s">
        <v>193</v>
      </c>
      <c r="AU131" s="25" t="s">
        <v>85</v>
      </c>
    </row>
    <row r="132" s="1" customFormat="1" ht="16.5" customHeight="1">
      <c r="B132" s="47"/>
      <c r="C132" s="283" t="s">
        <v>9</v>
      </c>
      <c r="D132" s="283" t="s">
        <v>303</v>
      </c>
      <c r="E132" s="284" t="s">
        <v>5634</v>
      </c>
      <c r="F132" s="285" t="s">
        <v>5635</v>
      </c>
      <c r="G132" s="286" t="s">
        <v>5598</v>
      </c>
      <c r="H132" s="287">
        <v>1</v>
      </c>
      <c r="I132" s="288"/>
      <c r="J132" s="289">
        <f>ROUND(I132*H132,2)</f>
        <v>0</v>
      </c>
      <c r="K132" s="285" t="s">
        <v>190</v>
      </c>
      <c r="L132" s="290"/>
      <c r="M132" s="291" t="s">
        <v>21</v>
      </c>
      <c r="N132" s="292" t="s">
        <v>47</v>
      </c>
      <c r="O132" s="48"/>
      <c r="P132" s="245">
        <f>O132*H132</f>
        <v>0</v>
      </c>
      <c r="Q132" s="245">
        <v>0.001</v>
      </c>
      <c r="R132" s="245">
        <f>Q132*H132</f>
        <v>0.001</v>
      </c>
      <c r="S132" s="245">
        <v>0</v>
      </c>
      <c r="T132" s="246">
        <f>S132*H132</f>
        <v>0</v>
      </c>
      <c r="AR132" s="25" t="s">
        <v>247</v>
      </c>
      <c r="AT132" s="25" t="s">
        <v>303</v>
      </c>
      <c r="AU132" s="25" t="s">
        <v>85</v>
      </c>
      <c r="AY132" s="25" t="s">
        <v>184</v>
      </c>
      <c r="BE132" s="247">
        <f>IF(N132="základní",J132,0)</f>
        <v>0</v>
      </c>
      <c r="BF132" s="247">
        <f>IF(N132="snížená",J132,0)</f>
        <v>0</v>
      </c>
      <c r="BG132" s="247">
        <f>IF(N132="zákl. přenesená",J132,0)</f>
        <v>0</v>
      </c>
      <c r="BH132" s="247">
        <f>IF(N132="sníž. přenesená",J132,0)</f>
        <v>0</v>
      </c>
      <c r="BI132" s="247">
        <f>IF(N132="nulová",J132,0)</f>
        <v>0</v>
      </c>
      <c r="BJ132" s="25" t="s">
        <v>83</v>
      </c>
      <c r="BK132" s="247">
        <f>ROUND(I132*H132,2)</f>
        <v>0</v>
      </c>
      <c r="BL132" s="25" t="s">
        <v>191</v>
      </c>
      <c r="BM132" s="25" t="s">
        <v>5636</v>
      </c>
    </row>
    <row r="133" s="1" customFormat="1" ht="16.5" customHeight="1">
      <c r="B133" s="47"/>
      <c r="C133" s="236" t="s">
        <v>322</v>
      </c>
      <c r="D133" s="236" t="s">
        <v>186</v>
      </c>
      <c r="E133" s="237" t="s">
        <v>5637</v>
      </c>
      <c r="F133" s="238" t="s">
        <v>5638</v>
      </c>
      <c r="G133" s="239" t="s">
        <v>204</v>
      </c>
      <c r="H133" s="240">
        <v>0.5</v>
      </c>
      <c r="I133" s="241"/>
      <c r="J133" s="242">
        <f>ROUND(I133*H133,2)</f>
        <v>0</v>
      </c>
      <c r="K133" s="238" t="s">
        <v>190</v>
      </c>
      <c r="L133" s="73"/>
      <c r="M133" s="243" t="s">
        <v>21</v>
      </c>
      <c r="N133" s="244" t="s">
        <v>47</v>
      </c>
      <c r="O133" s="48"/>
      <c r="P133" s="245">
        <f>O133*H133</f>
        <v>0</v>
      </c>
      <c r="Q133" s="245">
        <v>0</v>
      </c>
      <c r="R133" s="245">
        <f>Q133*H133</f>
        <v>0</v>
      </c>
      <c r="S133" s="245">
        <v>0</v>
      </c>
      <c r="T133" s="246">
        <f>S133*H133</f>
        <v>0</v>
      </c>
      <c r="AR133" s="25" t="s">
        <v>191</v>
      </c>
      <c r="AT133" s="25" t="s">
        <v>186</v>
      </c>
      <c r="AU133" s="25" t="s">
        <v>85</v>
      </c>
      <c r="AY133" s="25" t="s">
        <v>184</v>
      </c>
      <c r="BE133" s="247">
        <f>IF(N133="základní",J133,0)</f>
        <v>0</v>
      </c>
      <c r="BF133" s="247">
        <f>IF(N133="snížená",J133,0)</f>
        <v>0</v>
      </c>
      <c r="BG133" s="247">
        <f>IF(N133="zákl. přenesená",J133,0)</f>
        <v>0</v>
      </c>
      <c r="BH133" s="247">
        <f>IF(N133="sníž. přenesená",J133,0)</f>
        <v>0</v>
      </c>
      <c r="BI133" s="247">
        <f>IF(N133="nulová",J133,0)</f>
        <v>0</v>
      </c>
      <c r="BJ133" s="25" t="s">
        <v>83</v>
      </c>
      <c r="BK133" s="247">
        <f>ROUND(I133*H133,2)</f>
        <v>0</v>
      </c>
      <c r="BL133" s="25" t="s">
        <v>191</v>
      </c>
      <c r="BM133" s="25" t="s">
        <v>5639</v>
      </c>
    </row>
    <row r="134" s="1" customFormat="1" ht="25.5" customHeight="1">
      <c r="B134" s="47"/>
      <c r="C134" s="236" t="s">
        <v>329</v>
      </c>
      <c r="D134" s="236" t="s">
        <v>186</v>
      </c>
      <c r="E134" s="237" t="s">
        <v>5640</v>
      </c>
      <c r="F134" s="238" t="s">
        <v>5641</v>
      </c>
      <c r="G134" s="239" t="s">
        <v>1996</v>
      </c>
      <c r="H134" s="240">
        <v>1</v>
      </c>
      <c r="I134" s="241"/>
      <c r="J134" s="242">
        <f>ROUND(I134*H134,2)</f>
        <v>0</v>
      </c>
      <c r="K134" s="238" t="s">
        <v>21</v>
      </c>
      <c r="L134" s="73"/>
      <c r="M134" s="243" t="s">
        <v>21</v>
      </c>
      <c r="N134" s="244" t="s">
        <v>47</v>
      </c>
      <c r="O134" s="48"/>
      <c r="P134" s="245">
        <f>O134*H134</f>
        <v>0</v>
      </c>
      <c r="Q134" s="245">
        <v>0.063640000000000002</v>
      </c>
      <c r="R134" s="245">
        <f>Q134*H134</f>
        <v>0.063640000000000002</v>
      </c>
      <c r="S134" s="245">
        <v>0</v>
      </c>
      <c r="T134" s="246">
        <f>S134*H134</f>
        <v>0</v>
      </c>
      <c r="AR134" s="25" t="s">
        <v>191</v>
      </c>
      <c r="AT134" s="25" t="s">
        <v>186</v>
      </c>
      <c r="AU134" s="25" t="s">
        <v>85</v>
      </c>
      <c r="AY134" s="25" t="s">
        <v>184</v>
      </c>
      <c r="BE134" s="247">
        <f>IF(N134="základní",J134,0)</f>
        <v>0</v>
      </c>
      <c r="BF134" s="247">
        <f>IF(N134="snížená",J134,0)</f>
        <v>0</v>
      </c>
      <c r="BG134" s="247">
        <f>IF(N134="zákl. přenesená",J134,0)</f>
        <v>0</v>
      </c>
      <c r="BH134" s="247">
        <f>IF(N134="sníž. přenesená",J134,0)</f>
        <v>0</v>
      </c>
      <c r="BI134" s="247">
        <f>IF(N134="nulová",J134,0)</f>
        <v>0</v>
      </c>
      <c r="BJ134" s="25" t="s">
        <v>83</v>
      </c>
      <c r="BK134" s="247">
        <f>ROUND(I134*H134,2)</f>
        <v>0</v>
      </c>
      <c r="BL134" s="25" t="s">
        <v>191</v>
      </c>
      <c r="BM134" s="25" t="s">
        <v>5642</v>
      </c>
    </row>
    <row r="135" s="12" customFormat="1">
      <c r="B135" s="251"/>
      <c r="C135" s="252"/>
      <c r="D135" s="248" t="s">
        <v>195</v>
      </c>
      <c r="E135" s="253" t="s">
        <v>21</v>
      </c>
      <c r="F135" s="254" t="s">
        <v>5643</v>
      </c>
      <c r="G135" s="252"/>
      <c r="H135" s="255">
        <v>1</v>
      </c>
      <c r="I135" s="256"/>
      <c r="J135" s="252"/>
      <c r="K135" s="252"/>
      <c r="L135" s="257"/>
      <c r="M135" s="258"/>
      <c r="N135" s="259"/>
      <c r="O135" s="259"/>
      <c r="P135" s="259"/>
      <c r="Q135" s="259"/>
      <c r="R135" s="259"/>
      <c r="S135" s="259"/>
      <c r="T135" s="260"/>
      <c r="AT135" s="261" t="s">
        <v>195</v>
      </c>
      <c r="AU135" s="261" t="s">
        <v>85</v>
      </c>
      <c r="AV135" s="12" t="s">
        <v>85</v>
      </c>
      <c r="AW135" s="12" t="s">
        <v>39</v>
      </c>
      <c r="AX135" s="12" t="s">
        <v>83</v>
      </c>
      <c r="AY135" s="261" t="s">
        <v>184</v>
      </c>
    </row>
    <row r="136" s="11" customFormat="1" ht="29.88" customHeight="1">
      <c r="B136" s="220"/>
      <c r="C136" s="221"/>
      <c r="D136" s="222" t="s">
        <v>75</v>
      </c>
      <c r="E136" s="234" t="s">
        <v>1651</v>
      </c>
      <c r="F136" s="234" t="s">
        <v>1652</v>
      </c>
      <c r="G136" s="221"/>
      <c r="H136" s="221"/>
      <c r="I136" s="224"/>
      <c r="J136" s="235">
        <f>BK136</f>
        <v>0</v>
      </c>
      <c r="K136" s="221"/>
      <c r="L136" s="226"/>
      <c r="M136" s="227"/>
      <c r="N136" s="228"/>
      <c r="O136" s="228"/>
      <c r="P136" s="229">
        <f>P137</f>
        <v>0</v>
      </c>
      <c r="Q136" s="228"/>
      <c r="R136" s="229">
        <f>R137</f>
        <v>0</v>
      </c>
      <c r="S136" s="228"/>
      <c r="T136" s="230">
        <f>T137</f>
        <v>0</v>
      </c>
      <c r="AR136" s="231" t="s">
        <v>83</v>
      </c>
      <c r="AT136" s="232" t="s">
        <v>75</v>
      </c>
      <c r="AU136" s="232" t="s">
        <v>83</v>
      </c>
      <c r="AY136" s="231" t="s">
        <v>184</v>
      </c>
      <c r="BK136" s="233">
        <f>BK137</f>
        <v>0</v>
      </c>
    </row>
    <row r="137" s="1" customFormat="1" ht="25.5" customHeight="1">
      <c r="B137" s="47"/>
      <c r="C137" s="236" t="s">
        <v>339</v>
      </c>
      <c r="D137" s="236" t="s">
        <v>186</v>
      </c>
      <c r="E137" s="237" t="s">
        <v>5644</v>
      </c>
      <c r="F137" s="238" t="s">
        <v>5645</v>
      </c>
      <c r="G137" s="239" t="s">
        <v>293</v>
      </c>
      <c r="H137" s="240">
        <v>3.911</v>
      </c>
      <c r="I137" s="241"/>
      <c r="J137" s="242">
        <f>ROUND(I137*H137,2)</f>
        <v>0</v>
      </c>
      <c r="K137" s="238" t="s">
        <v>190</v>
      </c>
      <c r="L137" s="73"/>
      <c r="M137" s="243" t="s">
        <v>21</v>
      </c>
      <c r="N137" s="310" t="s">
        <v>47</v>
      </c>
      <c r="O137" s="311"/>
      <c r="P137" s="312">
        <f>O137*H137</f>
        <v>0</v>
      </c>
      <c r="Q137" s="312">
        <v>0</v>
      </c>
      <c r="R137" s="312">
        <f>Q137*H137</f>
        <v>0</v>
      </c>
      <c r="S137" s="312">
        <v>0</v>
      </c>
      <c r="T137" s="313">
        <f>S137*H137</f>
        <v>0</v>
      </c>
      <c r="AR137" s="25" t="s">
        <v>191</v>
      </c>
      <c r="AT137" s="25" t="s">
        <v>186</v>
      </c>
      <c r="AU137" s="25" t="s">
        <v>85</v>
      </c>
      <c r="AY137" s="25" t="s">
        <v>184</v>
      </c>
      <c r="BE137" s="247">
        <f>IF(N137="základní",J137,0)</f>
        <v>0</v>
      </c>
      <c r="BF137" s="247">
        <f>IF(N137="snížená",J137,0)</f>
        <v>0</v>
      </c>
      <c r="BG137" s="247">
        <f>IF(N137="zákl. přenesená",J137,0)</f>
        <v>0</v>
      </c>
      <c r="BH137" s="247">
        <f>IF(N137="sníž. přenesená",J137,0)</f>
        <v>0</v>
      </c>
      <c r="BI137" s="247">
        <f>IF(N137="nulová",J137,0)</f>
        <v>0</v>
      </c>
      <c r="BJ137" s="25" t="s">
        <v>83</v>
      </c>
      <c r="BK137" s="247">
        <f>ROUND(I137*H137,2)</f>
        <v>0</v>
      </c>
      <c r="BL137" s="25" t="s">
        <v>191</v>
      </c>
      <c r="BM137" s="25" t="s">
        <v>5646</v>
      </c>
    </row>
    <row r="138" s="1" customFormat="1" ht="6.96" customHeight="1">
      <c r="B138" s="68"/>
      <c r="C138" s="69"/>
      <c r="D138" s="69"/>
      <c r="E138" s="69"/>
      <c r="F138" s="69"/>
      <c r="G138" s="69"/>
      <c r="H138" s="69"/>
      <c r="I138" s="179"/>
      <c r="J138" s="69"/>
      <c r="K138" s="69"/>
      <c r="L138" s="73"/>
    </row>
  </sheetData>
  <sheetProtection sheet="1" autoFilter="0" formatColumns="0" formatRows="0" objects="1" scenarios="1" spinCount="100000" saltValue="TYCXArgucIdMCyi7qNlfYnXjN0/fqSrb4/fOG/9+C14WUlgK1MP9oVO3KTzc708FWhr+BXqGiMaS27ra/bPbng==" hashValue="dpFcZYXEGeoYzpDNQ0sIe+oJLPNwAtgLCN2HBI3v91i0g5/FquYEf7ah/zRNRWUmBpR6A3v9NiC5I3uBq3HqVw==" algorithmName="SHA-512" password="CC35"/>
  <autoFilter ref="C84:K137"/>
  <mergeCells count="13">
    <mergeCell ref="E7:H7"/>
    <mergeCell ref="E9:H9"/>
    <mergeCell ref="E11:H11"/>
    <mergeCell ref="E26:H26"/>
    <mergeCell ref="E47:H47"/>
    <mergeCell ref="E49:H49"/>
    <mergeCell ref="E51:H51"/>
    <mergeCell ref="J55:J56"/>
    <mergeCell ref="E73:H73"/>
    <mergeCell ref="E75:H75"/>
    <mergeCell ref="E77:H77"/>
    <mergeCell ref="G1:H1"/>
    <mergeCell ref="L2:V2"/>
  </mergeCells>
  <hyperlinks>
    <hyperlink ref="F1:G1" location="C2" display="1) Krycí list soupisu"/>
    <hyperlink ref="G1:H1" location="C58" display="2) Rekapitulace"/>
    <hyperlink ref="J1" location="C8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49"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50"/>
      <c r="C1" s="150"/>
      <c r="D1" s="151" t="s">
        <v>1</v>
      </c>
      <c r="E1" s="150"/>
      <c r="F1" s="152" t="s">
        <v>114</v>
      </c>
      <c r="G1" s="152" t="s">
        <v>115</v>
      </c>
      <c r="H1" s="152"/>
      <c r="I1" s="153"/>
      <c r="J1" s="152" t="s">
        <v>116</v>
      </c>
      <c r="K1" s="151" t="s">
        <v>117</v>
      </c>
      <c r="L1" s="152" t="s">
        <v>118</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113</v>
      </c>
    </row>
    <row r="3" ht="6.96" customHeight="1">
      <c r="B3" s="26"/>
      <c r="C3" s="27"/>
      <c r="D3" s="27"/>
      <c r="E3" s="27"/>
      <c r="F3" s="27"/>
      <c r="G3" s="27"/>
      <c r="H3" s="27"/>
      <c r="I3" s="154"/>
      <c r="J3" s="27"/>
      <c r="K3" s="28"/>
      <c r="AT3" s="25" t="s">
        <v>85</v>
      </c>
    </row>
    <row r="4" ht="36.96" customHeight="1">
      <c r="B4" s="29"/>
      <c r="C4" s="30"/>
      <c r="D4" s="31" t="s">
        <v>119</v>
      </c>
      <c r="E4" s="30"/>
      <c r="F4" s="30"/>
      <c r="G4" s="30"/>
      <c r="H4" s="30"/>
      <c r="I4" s="155"/>
      <c r="J4" s="30"/>
      <c r="K4" s="32"/>
      <c r="M4" s="33" t="s">
        <v>12</v>
      </c>
      <c r="AT4" s="25" t="s">
        <v>6</v>
      </c>
    </row>
    <row r="5" ht="6.96" customHeight="1">
      <c r="B5" s="29"/>
      <c r="C5" s="30"/>
      <c r="D5" s="30"/>
      <c r="E5" s="30"/>
      <c r="F5" s="30"/>
      <c r="G5" s="30"/>
      <c r="H5" s="30"/>
      <c r="I5" s="155"/>
      <c r="J5" s="30"/>
      <c r="K5" s="32"/>
    </row>
    <row r="6">
      <c r="B6" s="29"/>
      <c r="C6" s="30"/>
      <c r="D6" s="41" t="s">
        <v>18</v>
      </c>
      <c r="E6" s="30"/>
      <c r="F6" s="30"/>
      <c r="G6" s="30"/>
      <c r="H6" s="30"/>
      <c r="I6" s="155"/>
      <c r="J6" s="30"/>
      <c r="K6" s="32"/>
    </row>
    <row r="7" ht="16.5" customHeight="1">
      <c r="B7" s="29"/>
      <c r="C7" s="30"/>
      <c r="D7" s="30"/>
      <c r="E7" s="156" t="str">
        <f>'Rekapitulace stavby'!K6</f>
        <v>Rekonstrukce podstávkového domu č.p.106 Nový Bor</v>
      </c>
      <c r="F7" s="41"/>
      <c r="G7" s="41"/>
      <c r="H7" s="41"/>
      <c r="I7" s="155"/>
      <c r="J7" s="30"/>
      <c r="K7" s="32"/>
    </row>
    <row r="8" s="1" customFormat="1">
      <c r="B8" s="47"/>
      <c r="C8" s="48"/>
      <c r="D8" s="41" t="s">
        <v>120</v>
      </c>
      <c r="E8" s="48"/>
      <c r="F8" s="48"/>
      <c r="G8" s="48"/>
      <c r="H8" s="48"/>
      <c r="I8" s="157"/>
      <c r="J8" s="48"/>
      <c r="K8" s="52"/>
    </row>
    <row r="9" s="1" customFormat="1" ht="36.96" customHeight="1">
      <c r="B9" s="47"/>
      <c r="C9" s="48"/>
      <c r="D9" s="48"/>
      <c r="E9" s="158" t="s">
        <v>5647</v>
      </c>
      <c r="F9" s="48"/>
      <c r="G9" s="48"/>
      <c r="H9" s="48"/>
      <c r="I9" s="157"/>
      <c r="J9" s="48"/>
      <c r="K9" s="52"/>
    </row>
    <row r="10" s="1" customFormat="1">
      <c r="B10" s="47"/>
      <c r="C10" s="48"/>
      <c r="D10" s="48"/>
      <c r="E10" s="48"/>
      <c r="F10" s="48"/>
      <c r="G10" s="48"/>
      <c r="H10" s="48"/>
      <c r="I10" s="157"/>
      <c r="J10" s="48"/>
      <c r="K10" s="52"/>
    </row>
    <row r="11" s="1" customFormat="1" ht="14.4" customHeight="1">
      <c r="B11" s="47"/>
      <c r="C11" s="48"/>
      <c r="D11" s="41" t="s">
        <v>20</v>
      </c>
      <c r="E11" s="48"/>
      <c r="F11" s="36" t="s">
        <v>21</v>
      </c>
      <c r="G11" s="48"/>
      <c r="H11" s="48"/>
      <c r="I11" s="159" t="s">
        <v>22</v>
      </c>
      <c r="J11" s="36" t="s">
        <v>21</v>
      </c>
      <c r="K11" s="52"/>
    </row>
    <row r="12" s="1" customFormat="1" ht="14.4" customHeight="1">
      <c r="B12" s="47"/>
      <c r="C12" s="48"/>
      <c r="D12" s="41" t="s">
        <v>23</v>
      </c>
      <c r="E12" s="48"/>
      <c r="F12" s="36" t="s">
        <v>24</v>
      </c>
      <c r="G12" s="48"/>
      <c r="H12" s="48"/>
      <c r="I12" s="159" t="s">
        <v>25</v>
      </c>
      <c r="J12" s="160" t="str">
        <f>'Rekapitulace stavby'!AN8</f>
        <v>11. 8. 2017</v>
      </c>
      <c r="K12" s="52"/>
    </row>
    <row r="13" s="1" customFormat="1" ht="10.8" customHeight="1">
      <c r="B13" s="47"/>
      <c r="C13" s="48"/>
      <c r="D13" s="48"/>
      <c r="E13" s="48"/>
      <c r="F13" s="48"/>
      <c r="G13" s="48"/>
      <c r="H13" s="48"/>
      <c r="I13" s="157"/>
      <c r="J13" s="48"/>
      <c r="K13" s="52"/>
    </row>
    <row r="14" s="1" customFormat="1" ht="14.4" customHeight="1">
      <c r="B14" s="47"/>
      <c r="C14" s="48"/>
      <c r="D14" s="41" t="s">
        <v>27</v>
      </c>
      <c r="E14" s="48"/>
      <c r="F14" s="48"/>
      <c r="G14" s="48"/>
      <c r="H14" s="48"/>
      <c r="I14" s="159" t="s">
        <v>28</v>
      </c>
      <c r="J14" s="36" t="s">
        <v>29</v>
      </c>
      <c r="K14" s="52"/>
    </row>
    <row r="15" s="1" customFormat="1" ht="18" customHeight="1">
      <c r="B15" s="47"/>
      <c r="C15" s="48"/>
      <c r="D15" s="48"/>
      <c r="E15" s="36" t="s">
        <v>30</v>
      </c>
      <c r="F15" s="48"/>
      <c r="G15" s="48"/>
      <c r="H15" s="48"/>
      <c r="I15" s="159" t="s">
        <v>31</v>
      </c>
      <c r="J15" s="36" t="s">
        <v>32</v>
      </c>
      <c r="K15" s="52"/>
    </row>
    <row r="16" s="1" customFormat="1" ht="6.96" customHeight="1">
      <c r="B16" s="47"/>
      <c r="C16" s="48"/>
      <c r="D16" s="48"/>
      <c r="E16" s="48"/>
      <c r="F16" s="48"/>
      <c r="G16" s="48"/>
      <c r="H16" s="48"/>
      <c r="I16" s="157"/>
      <c r="J16" s="48"/>
      <c r="K16" s="52"/>
    </row>
    <row r="17" s="1" customFormat="1" ht="14.4" customHeight="1">
      <c r="B17" s="47"/>
      <c r="C17" s="48"/>
      <c r="D17" s="41" t="s">
        <v>33</v>
      </c>
      <c r="E17" s="48"/>
      <c r="F17" s="48"/>
      <c r="G17" s="48"/>
      <c r="H17" s="48"/>
      <c r="I17" s="159"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59" t="s">
        <v>31</v>
      </c>
      <c r="J18" s="36" t="str">
        <f>IF('Rekapitulace stavby'!AN14="Vyplň údaj","",IF('Rekapitulace stavby'!AN14="","",'Rekapitulace stavby'!AN14))</f>
        <v/>
      </c>
      <c r="K18" s="52"/>
    </row>
    <row r="19" s="1" customFormat="1" ht="6.96" customHeight="1">
      <c r="B19" s="47"/>
      <c r="C19" s="48"/>
      <c r="D19" s="48"/>
      <c r="E19" s="48"/>
      <c r="F19" s="48"/>
      <c r="G19" s="48"/>
      <c r="H19" s="48"/>
      <c r="I19" s="157"/>
      <c r="J19" s="48"/>
      <c r="K19" s="52"/>
    </row>
    <row r="20" s="1" customFormat="1" ht="14.4" customHeight="1">
      <c r="B20" s="47"/>
      <c r="C20" s="48"/>
      <c r="D20" s="41" t="s">
        <v>35</v>
      </c>
      <c r="E20" s="48"/>
      <c r="F20" s="48"/>
      <c r="G20" s="48"/>
      <c r="H20" s="48"/>
      <c r="I20" s="159" t="s">
        <v>28</v>
      </c>
      <c r="J20" s="36" t="s">
        <v>36</v>
      </c>
      <c r="K20" s="52"/>
    </row>
    <row r="21" s="1" customFormat="1" ht="18" customHeight="1">
      <c r="B21" s="47"/>
      <c r="C21" s="48"/>
      <c r="D21" s="48"/>
      <c r="E21" s="36" t="s">
        <v>37</v>
      </c>
      <c r="F21" s="48"/>
      <c r="G21" s="48"/>
      <c r="H21" s="48"/>
      <c r="I21" s="159" t="s">
        <v>31</v>
      </c>
      <c r="J21" s="36" t="s">
        <v>38</v>
      </c>
      <c r="K21" s="52"/>
    </row>
    <row r="22" s="1" customFormat="1" ht="6.96" customHeight="1">
      <c r="B22" s="47"/>
      <c r="C22" s="48"/>
      <c r="D22" s="48"/>
      <c r="E22" s="48"/>
      <c r="F22" s="48"/>
      <c r="G22" s="48"/>
      <c r="H22" s="48"/>
      <c r="I22" s="157"/>
      <c r="J22" s="48"/>
      <c r="K22" s="52"/>
    </row>
    <row r="23" s="1" customFormat="1" ht="14.4" customHeight="1">
      <c r="B23" s="47"/>
      <c r="C23" s="48"/>
      <c r="D23" s="41" t="s">
        <v>40</v>
      </c>
      <c r="E23" s="48"/>
      <c r="F23" s="48"/>
      <c r="G23" s="48"/>
      <c r="H23" s="48"/>
      <c r="I23" s="157"/>
      <c r="J23" s="48"/>
      <c r="K23" s="52"/>
    </row>
    <row r="24" s="7" customFormat="1" ht="16.5" customHeight="1">
      <c r="B24" s="161"/>
      <c r="C24" s="162"/>
      <c r="D24" s="162"/>
      <c r="E24" s="45" t="s">
        <v>21</v>
      </c>
      <c r="F24" s="45"/>
      <c r="G24" s="45"/>
      <c r="H24" s="45"/>
      <c r="I24" s="163"/>
      <c r="J24" s="162"/>
      <c r="K24" s="164"/>
    </row>
    <row r="25" s="1" customFormat="1" ht="6.96" customHeight="1">
      <c r="B25" s="47"/>
      <c r="C25" s="48"/>
      <c r="D25" s="48"/>
      <c r="E25" s="48"/>
      <c r="F25" s="48"/>
      <c r="G25" s="48"/>
      <c r="H25" s="48"/>
      <c r="I25" s="157"/>
      <c r="J25" s="48"/>
      <c r="K25" s="52"/>
    </row>
    <row r="26" s="1" customFormat="1" ht="6.96" customHeight="1">
      <c r="B26" s="47"/>
      <c r="C26" s="48"/>
      <c r="D26" s="107"/>
      <c r="E26" s="107"/>
      <c r="F26" s="107"/>
      <c r="G26" s="107"/>
      <c r="H26" s="107"/>
      <c r="I26" s="165"/>
      <c r="J26" s="107"/>
      <c r="K26" s="166"/>
    </row>
    <row r="27" s="1" customFormat="1" ht="25.44" customHeight="1">
      <c r="B27" s="47"/>
      <c r="C27" s="48"/>
      <c r="D27" s="167" t="s">
        <v>42</v>
      </c>
      <c r="E27" s="48"/>
      <c r="F27" s="48"/>
      <c r="G27" s="48"/>
      <c r="H27" s="48"/>
      <c r="I27" s="157"/>
      <c r="J27" s="168">
        <f>ROUND(J79,2)</f>
        <v>0</v>
      </c>
      <c r="K27" s="52"/>
    </row>
    <row r="28" s="1" customFormat="1" ht="6.96" customHeight="1">
      <c r="B28" s="47"/>
      <c r="C28" s="48"/>
      <c r="D28" s="107"/>
      <c r="E28" s="107"/>
      <c r="F28" s="107"/>
      <c r="G28" s="107"/>
      <c r="H28" s="107"/>
      <c r="I28" s="165"/>
      <c r="J28" s="107"/>
      <c r="K28" s="166"/>
    </row>
    <row r="29" s="1" customFormat="1" ht="14.4" customHeight="1">
      <c r="B29" s="47"/>
      <c r="C29" s="48"/>
      <c r="D29" s="48"/>
      <c r="E29" s="48"/>
      <c r="F29" s="53" t="s">
        <v>44</v>
      </c>
      <c r="G29" s="48"/>
      <c r="H29" s="48"/>
      <c r="I29" s="169" t="s">
        <v>43</v>
      </c>
      <c r="J29" s="53" t="s">
        <v>45</v>
      </c>
      <c r="K29" s="52"/>
    </row>
    <row r="30" s="1" customFormat="1" ht="14.4" customHeight="1">
      <c r="B30" s="47"/>
      <c r="C30" s="48"/>
      <c r="D30" s="56" t="s">
        <v>46</v>
      </c>
      <c r="E30" s="56" t="s">
        <v>47</v>
      </c>
      <c r="F30" s="170">
        <f>ROUND(SUM(BE79:BE98), 2)</f>
        <v>0</v>
      </c>
      <c r="G30" s="48"/>
      <c r="H30" s="48"/>
      <c r="I30" s="171">
        <v>0.20999999999999999</v>
      </c>
      <c r="J30" s="170">
        <f>ROUND(ROUND((SUM(BE79:BE98)), 2)*I30, 2)</f>
        <v>0</v>
      </c>
      <c r="K30" s="52"/>
    </row>
    <row r="31" s="1" customFormat="1" ht="14.4" customHeight="1">
      <c r="B31" s="47"/>
      <c r="C31" s="48"/>
      <c r="D31" s="48"/>
      <c r="E31" s="56" t="s">
        <v>48</v>
      </c>
      <c r="F31" s="170">
        <f>ROUND(SUM(BF79:BF98), 2)</f>
        <v>0</v>
      </c>
      <c r="G31" s="48"/>
      <c r="H31" s="48"/>
      <c r="I31" s="171">
        <v>0.14999999999999999</v>
      </c>
      <c r="J31" s="170">
        <f>ROUND(ROUND((SUM(BF79:BF98)), 2)*I31, 2)</f>
        <v>0</v>
      </c>
      <c r="K31" s="52"/>
    </row>
    <row r="32" hidden="1" s="1" customFormat="1" ht="14.4" customHeight="1">
      <c r="B32" s="47"/>
      <c r="C32" s="48"/>
      <c r="D32" s="48"/>
      <c r="E32" s="56" t="s">
        <v>49</v>
      </c>
      <c r="F32" s="170">
        <f>ROUND(SUM(BG79:BG98), 2)</f>
        <v>0</v>
      </c>
      <c r="G32" s="48"/>
      <c r="H32" s="48"/>
      <c r="I32" s="171">
        <v>0.20999999999999999</v>
      </c>
      <c r="J32" s="170">
        <v>0</v>
      </c>
      <c r="K32" s="52"/>
    </row>
    <row r="33" hidden="1" s="1" customFormat="1" ht="14.4" customHeight="1">
      <c r="B33" s="47"/>
      <c r="C33" s="48"/>
      <c r="D33" s="48"/>
      <c r="E33" s="56" t="s">
        <v>50</v>
      </c>
      <c r="F33" s="170">
        <f>ROUND(SUM(BH79:BH98), 2)</f>
        <v>0</v>
      </c>
      <c r="G33" s="48"/>
      <c r="H33" s="48"/>
      <c r="I33" s="171">
        <v>0.14999999999999999</v>
      </c>
      <c r="J33" s="170">
        <v>0</v>
      </c>
      <c r="K33" s="52"/>
    </row>
    <row r="34" hidden="1" s="1" customFormat="1" ht="14.4" customHeight="1">
      <c r="B34" s="47"/>
      <c r="C34" s="48"/>
      <c r="D34" s="48"/>
      <c r="E34" s="56" t="s">
        <v>51</v>
      </c>
      <c r="F34" s="170">
        <f>ROUND(SUM(BI79:BI98), 2)</f>
        <v>0</v>
      </c>
      <c r="G34" s="48"/>
      <c r="H34" s="48"/>
      <c r="I34" s="171">
        <v>0</v>
      </c>
      <c r="J34" s="170">
        <v>0</v>
      </c>
      <c r="K34" s="52"/>
    </row>
    <row r="35" s="1" customFormat="1" ht="6.96" customHeight="1">
      <c r="B35" s="47"/>
      <c r="C35" s="48"/>
      <c r="D35" s="48"/>
      <c r="E35" s="48"/>
      <c r="F35" s="48"/>
      <c r="G35" s="48"/>
      <c r="H35" s="48"/>
      <c r="I35" s="157"/>
      <c r="J35" s="48"/>
      <c r="K35" s="52"/>
    </row>
    <row r="36" s="1" customFormat="1" ht="25.44" customHeight="1">
      <c r="B36" s="47"/>
      <c r="C36" s="172"/>
      <c r="D36" s="173" t="s">
        <v>52</v>
      </c>
      <c r="E36" s="99"/>
      <c r="F36" s="99"/>
      <c r="G36" s="174" t="s">
        <v>53</v>
      </c>
      <c r="H36" s="175" t="s">
        <v>54</v>
      </c>
      <c r="I36" s="176"/>
      <c r="J36" s="177">
        <f>SUM(J27:J34)</f>
        <v>0</v>
      </c>
      <c r="K36" s="178"/>
    </row>
    <row r="37" s="1" customFormat="1" ht="14.4" customHeight="1">
      <c r="B37" s="68"/>
      <c r="C37" s="69"/>
      <c r="D37" s="69"/>
      <c r="E37" s="69"/>
      <c r="F37" s="69"/>
      <c r="G37" s="69"/>
      <c r="H37" s="69"/>
      <c r="I37" s="179"/>
      <c r="J37" s="69"/>
      <c r="K37" s="70"/>
    </row>
    <row r="41" s="1" customFormat="1" ht="6.96" customHeight="1">
      <c r="B41" s="180"/>
      <c r="C41" s="181"/>
      <c r="D41" s="181"/>
      <c r="E41" s="181"/>
      <c r="F41" s="181"/>
      <c r="G41" s="181"/>
      <c r="H41" s="181"/>
      <c r="I41" s="182"/>
      <c r="J41" s="181"/>
      <c r="K41" s="183"/>
    </row>
    <row r="42" s="1" customFormat="1" ht="36.96" customHeight="1">
      <c r="B42" s="47"/>
      <c r="C42" s="31" t="s">
        <v>124</v>
      </c>
      <c r="D42" s="48"/>
      <c r="E42" s="48"/>
      <c r="F42" s="48"/>
      <c r="G42" s="48"/>
      <c r="H42" s="48"/>
      <c r="I42" s="157"/>
      <c r="J42" s="48"/>
      <c r="K42" s="52"/>
    </row>
    <row r="43" s="1" customFormat="1" ht="6.96" customHeight="1">
      <c r="B43" s="47"/>
      <c r="C43" s="48"/>
      <c r="D43" s="48"/>
      <c r="E43" s="48"/>
      <c r="F43" s="48"/>
      <c r="G43" s="48"/>
      <c r="H43" s="48"/>
      <c r="I43" s="157"/>
      <c r="J43" s="48"/>
      <c r="K43" s="52"/>
    </row>
    <row r="44" s="1" customFormat="1" ht="14.4" customHeight="1">
      <c r="B44" s="47"/>
      <c r="C44" s="41" t="s">
        <v>18</v>
      </c>
      <c r="D44" s="48"/>
      <c r="E44" s="48"/>
      <c r="F44" s="48"/>
      <c r="G44" s="48"/>
      <c r="H44" s="48"/>
      <c r="I44" s="157"/>
      <c r="J44" s="48"/>
      <c r="K44" s="52"/>
    </row>
    <row r="45" s="1" customFormat="1" ht="16.5" customHeight="1">
      <c r="B45" s="47"/>
      <c r="C45" s="48"/>
      <c r="D45" s="48"/>
      <c r="E45" s="156" t="str">
        <f>E7</f>
        <v>Rekonstrukce podstávkového domu č.p.106 Nový Bor</v>
      </c>
      <c r="F45" s="41"/>
      <c r="G45" s="41"/>
      <c r="H45" s="41"/>
      <c r="I45" s="157"/>
      <c r="J45" s="48"/>
      <c r="K45" s="52"/>
    </row>
    <row r="46" s="1" customFormat="1" ht="14.4" customHeight="1">
      <c r="B46" s="47"/>
      <c r="C46" s="41" t="s">
        <v>120</v>
      </c>
      <c r="D46" s="48"/>
      <c r="E46" s="48"/>
      <c r="F46" s="48"/>
      <c r="G46" s="48"/>
      <c r="H46" s="48"/>
      <c r="I46" s="157"/>
      <c r="J46" s="48"/>
      <c r="K46" s="52"/>
    </row>
    <row r="47" s="1" customFormat="1" ht="17.25" customHeight="1">
      <c r="B47" s="47"/>
      <c r="C47" s="48"/>
      <c r="D47" s="48"/>
      <c r="E47" s="158" t="str">
        <f>E9</f>
        <v>VON - Vedlejší a ostatní náklady</v>
      </c>
      <c r="F47" s="48"/>
      <c r="G47" s="48"/>
      <c r="H47" s="48"/>
      <c r="I47" s="157"/>
      <c r="J47" s="48"/>
      <c r="K47" s="52"/>
    </row>
    <row r="48" s="1" customFormat="1" ht="6.96" customHeight="1">
      <c r="B48" s="47"/>
      <c r="C48" s="48"/>
      <c r="D48" s="48"/>
      <c r="E48" s="48"/>
      <c r="F48" s="48"/>
      <c r="G48" s="48"/>
      <c r="H48" s="48"/>
      <c r="I48" s="157"/>
      <c r="J48" s="48"/>
      <c r="K48" s="52"/>
    </row>
    <row r="49" s="1" customFormat="1" ht="18" customHeight="1">
      <c r="B49" s="47"/>
      <c r="C49" s="41" t="s">
        <v>23</v>
      </c>
      <c r="D49" s="48"/>
      <c r="E49" s="48"/>
      <c r="F49" s="36" t="str">
        <f>F12</f>
        <v xml:space="preserve">č.parc.: 152,153 k.ú. Nový Bor </v>
      </c>
      <c r="G49" s="48"/>
      <c r="H49" s="48"/>
      <c r="I49" s="159" t="s">
        <v>25</v>
      </c>
      <c r="J49" s="160" t="str">
        <f>IF(J12="","",J12)</f>
        <v>11. 8. 2017</v>
      </c>
      <c r="K49" s="52"/>
    </row>
    <row r="50" s="1" customFormat="1" ht="6.96" customHeight="1">
      <c r="B50" s="47"/>
      <c r="C50" s="48"/>
      <c r="D50" s="48"/>
      <c r="E50" s="48"/>
      <c r="F50" s="48"/>
      <c r="G50" s="48"/>
      <c r="H50" s="48"/>
      <c r="I50" s="157"/>
      <c r="J50" s="48"/>
      <c r="K50" s="52"/>
    </row>
    <row r="51" s="1" customFormat="1">
      <c r="B51" s="47"/>
      <c r="C51" s="41" t="s">
        <v>27</v>
      </c>
      <c r="D51" s="48"/>
      <c r="E51" s="48"/>
      <c r="F51" s="36" t="str">
        <f>E15</f>
        <v>Město Nový Bor náměstí Míru 1, 473 01 Nový Bor</v>
      </c>
      <c r="G51" s="48"/>
      <c r="H51" s="48"/>
      <c r="I51" s="159" t="s">
        <v>35</v>
      </c>
      <c r="J51" s="45" t="str">
        <f>E21</f>
        <v>BKN,spol.s r.o.Vladislavova 29/I,566 01Vysoké Mýto</v>
      </c>
      <c r="K51" s="52"/>
    </row>
    <row r="52" s="1" customFormat="1" ht="14.4" customHeight="1">
      <c r="B52" s="47"/>
      <c r="C52" s="41" t="s">
        <v>33</v>
      </c>
      <c r="D52" s="48"/>
      <c r="E52" s="48"/>
      <c r="F52" s="36" t="str">
        <f>IF(E18="","",E18)</f>
        <v/>
      </c>
      <c r="G52" s="48"/>
      <c r="H52" s="48"/>
      <c r="I52" s="157"/>
      <c r="J52" s="184"/>
      <c r="K52" s="52"/>
    </row>
    <row r="53" s="1" customFormat="1" ht="10.32" customHeight="1">
      <c r="B53" s="47"/>
      <c r="C53" s="48"/>
      <c r="D53" s="48"/>
      <c r="E53" s="48"/>
      <c r="F53" s="48"/>
      <c r="G53" s="48"/>
      <c r="H53" s="48"/>
      <c r="I53" s="157"/>
      <c r="J53" s="48"/>
      <c r="K53" s="52"/>
    </row>
    <row r="54" s="1" customFormat="1" ht="29.28" customHeight="1">
      <c r="B54" s="47"/>
      <c r="C54" s="185" t="s">
        <v>125</v>
      </c>
      <c r="D54" s="172"/>
      <c r="E54" s="172"/>
      <c r="F54" s="172"/>
      <c r="G54" s="172"/>
      <c r="H54" s="172"/>
      <c r="I54" s="186"/>
      <c r="J54" s="187" t="s">
        <v>126</v>
      </c>
      <c r="K54" s="188"/>
    </row>
    <row r="55" s="1" customFormat="1" ht="10.32" customHeight="1">
      <c r="B55" s="47"/>
      <c r="C55" s="48"/>
      <c r="D55" s="48"/>
      <c r="E55" s="48"/>
      <c r="F55" s="48"/>
      <c r="G55" s="48"/>
      <c r="H55" s="48"/>
      <c r="I55" s="157"/>
      <c r="J55" s="48"/>
      <c r="K55" s="52"/>
    </row>
    <row r="56" s="1" customFormat="1" ht="29.28" customHeight="1">
      <c r="B56" s="47"/>
      <c r="C56" s="189" t="s">
        <v>127</v>
      </c>
      <c r="D56" s="48"/>
      <c r="E56" s="48"/>
      <c r="F56" s="48"/>
      <c r="G56" s="48"/>
      <c r="H56" s="48"/>
      <c r="I56" s="157"/>
      <c r="J56" s="168">
        <f>J79</f>
        <v>0</v>
      </c>
      <c r="K56" s="52"/>
      <c r="AU56" s="25" t="s">
        <v>128</v>
      </c>
    </row>
    <row r="57" s="8" customFormat="1" ht="24.96" customHeight="1">
      <c r="B57" s="190"/>
      <c r="C57" s="191"/>
      <c r="D57" s="192" t="s">
        <v>5648</v>
      </c>
      <c r="E57" s="193"/>
      <c r="F57" s="193"/>
      <c r="G57" s="193"/>
      <c r="H57" s="193"/>
      <c r="I57" s="194"/>
      <c r="J57" s="195">
        <f>J80</f>
        <v>0</v>
      </c>
      <c r="K57" s="196"/>
    </row>
    <row r="58" s="9" customFormat="1" ht="19.92" customHeight="1">
      <c r="B58" s="197"/>
      <c r="C58" s="198"/>
      <c r="D58" s="199" t="s">
        <v>5649</v>
      </c>
      <c r="E58" s="200"/>
      <c r="F58" s="200"/>
      <c r="G58" s="200"/>
      <c r="H58" s="200"/>
      <c r="I58" s="201"/>
      <c r="J58" s="202">
        <f>J81</f>
        <v>0</v>
      </c>
      <c r="K58" s="203"/>
    </row>
    <row r="59" s="9" customFormat="1" ht="19.92" customHeight="1">
      <c r="B59" s="197"/>
      <c r="C59" s="198"/>
      <c r="D59" s="199" t="s">
        <v>5650</v>
      </c>
      <c r="E59" s="200"/>
      <c r="F59" s="200"/>
      <c r="G59" s="200"/>
      <c r="H59" s="200"/>
      <c r="I59" s="201"/>
      <c r="J59" s="202">
        <f>J94</f>
        <v>0</v>
      </c>
      <c r="K59" s="203"/>
    </row>
    <row r="60" s="1" customFormat="1" ht="21.84" customHeight="1">
      <c r="B60" s="47"/>
      <c r="C60" s="48"/>
      <c r="D60" s="48"/>
      <c r="E60" s="48"/>
      <c r="F60" s="48"/>
      <c r="G60" s="48"/>
      <c r="H60" s="48"/>
      <c r="I60" s="157"/>
      <c r="J60" s="48"/>
      <c r="K60" s="52"/>
    </row>
    <row r="61" s="1" customFormat="1" ht="6.96" customHeight="1">
      <c r="B61" s="68"/>
      <c r="C61" s="69"/>
      <c r="D61" s="69"/>
      <c r="E61" s="69"/>
      <c r="F61" s="69"/>
      <c r="G61" s="69"/>
      <c r="H61" s="69"/>
      <c r="I61" s="179"/>
      <c r="J61" s="69"/>
      <c r="K61" s="70"/>
    </row>
    <row r="65" s="1" customFormat="1" ht="6.96" customHeight="1">
      <c r="B65" s="71"/>
      <c r="C65" s="72"/>
      <c r="D65" s="72"/>
      <c r="E65" s="72"/>
      <c r="F65" s="72"/>
      <c r="G65" s="72"/>
      <c r="H65" s="72"/>
      <c r="I65" s="182"/>
      <c r="J65" s="72"/>
      <c r="K65" s="72"/>
      <c r="L65" s="73"/>
    </row>
    <row r="66" s="1" customFormat="1" ht="36.96" customHeight="1">
      <c r="B66" s="47"/>
      <c r="C66" s="74" t="s">
        <v>168</v>
      </c>
      <c r="D66" s="75"/>
      <c r="E66" s="75"/>
      <c r="F66" s="75"/>
      <c r="G66" s="75"/>
      <c r="H66" s="75"/>
      <c r="I66" s="204"/>
      <c r="J66" s="75"/>
      <c r="K66" s="75"/>
      <c r="L66" s="73"/>
    </row>
    <row r="67" s="1" customFormat="1" ht="6.96" customHeight="1">
      <c r="B67" s="47"/>
      <c r="C67" s="75"/>
      <c r="D67" s="75"/>
      <c r="E67" s="75"/>
      <c r="F67" s="75"/>
      <c r="G67" s="75"/>
      <c r="H67" s="75"/>
      <c r="I67" s="204"/>
      <c r="J67" s="75"/>
      <c r="K67" s="75"/>
      <c r="L67" s="73"/>
    </row>
    <row r="68" s="1" customFormat="1" ht="14.4" customHeight="1">
      <c r="B68" s="47"/>
      <c r="C68" s="77" t="s">
        <v>18</v>
      </c>
      <c r="D68" s="75"/>
      <c r="E68" s="75"/>
      <c r="F68" s="75"/>
      <c r="G68" s="75"/>
      <c r="H68" s="75"/>
      <c r="I68" s="204"/>
      <c r="J68" s="75"/>
      <c r="K68" s="75"/>
      <c r="L68" s="73"/>
    </row>
    <row r="69" s="1" customFormat="1" ht="16.5" customHeight="1">
      <c r="B69" s="47"/>
      <c r="C69" s="75"/>
      <c r="D69" s="75"/>
      <c r="E69" s="205" t="str">
        <f>E7</f>
        <v>Rekonstrukce podstávkového domu č.p.106 Nový Bor</v>
      </c>
      <c r="F69" s="77"/>
      <c r="G69" s="77"/>
      <c r="H69" s="77"/>
      <c r="I69" s="204"/>
      <c r="J69" s="75"/>
      <c r="K69" s="75"/>
      <c r="L69" s="73"/>
    </row>
    <row r="70" s="1" customFormat="1" ht="14.4" customHeight="1">
      <c r="B70" s="47"/>
      <c r="C70" s="77" t="s">
        <v>120</v>
      </c>
      <c r="D70" s="75"/>
      <c r="E70" s="75"/>
      <c r="F70" s="75"/>
      <c r="G70" s="75"/>
      <c r="H70" s="75"/>
      <c r="I70" s="204"/>
      <c r="J70" s="75"/>
      <c r="K70" s="75"/>
      <c r="L70" s="73"/>
    </row>
    <row r="71" s="1" customFormat="1" ht="17.25" customHeight="1">
      <c r="B71" s="47"/>
      <c r="C71" s="75"/>
      <c r="D71" s="75"/>
      <c r="E71" s="83" t="str">
        <f>E9</f>
        <v>VON - Vedlejší a ostatní náklady</v>
      </c>
      <c r="F71" s="75"/>
      <c r="G71" s="75"/>
      <c r="H71" s="75"/>
      <c r="I71" s="204"/>
      <c r="J71" s="75"/>
      <c r="K71" s="75"/>
      <c r="L71" s="73"/>
    </row>
    <row r="72" s="1" customFormat="1" ht="6.96" customHeight="1">
      <c r="B72" s="47"/>
      <c r="C72" s="75"/>
      <c r="D72" s="75"/>
      <c r="E72" s="75"/>
      <c r="F72" s="75"/>
      <c r="G72" s="75"/>
      <c r="H72" s="75"/>
      <c r="I72" s="204"/>
      <c r="J72" s="75"/>
      <c r="K72" s="75"/>
      <c r="L72" s="73"/>
    </row>
    <row r="73" s="1" customFormat="1" ht="18" customHeight="1">
      <c r="B73" s="47"/>
      <c r="C73" s="77" t="s">
        <v>23</v>
      </c>
      <c r="D73" s="75"/>
      <c r="E73" s="75"/>
      <c r="F73" s="208" t="str">
        <f>F12</f>
        <v xml:space="preserve">č.parc.: 152,153 k.ú. Nový Bor </v>
      </c>
      <c r="G73" s="75"/>
      <c r="H73" s="75"/>
      <c r="I73" s="209" t="s">
        <v>25</v>
      </c>
      <c r="J73" s="86" t="str">
        <f>IF(J12="","",J12)</f>
        <v>11. 8. 2017</v>
      </c>
      <c r="K73" s="75"/>
      <c r="L73" s="73"/>
    </row>
    <row r="74" s="1" customFormat="1" ht="6.96" customHeight="1">
      <c r="B74" s="47"/>
      <c r="C74" s="75"/>
      <c r="D74" s="75"/>
      <c r="E74" s="75"/>
      <c r="F74" s="75"/>
      <c r="G74" s="75"/>
      <c r="H74" s="75"/>
      <c r="I74" s="204"/>
      <c r="J74" s="75"/>
      <c r="K74" s="75"/>
      <c r="L74" s="73"/>
    </row>
    <row r="75" s="1" customFormat="1">
      <c r="B75" s="47"/>
      <c r="C75" s="77" t="s">
        <v>27</v>
      </c>
      <c r="D75" s="75"/>
      <c r="E75" s="75"/>
      <c r="F75" s="208" t="str">
        <f>E15</f>
        <v>Město Nový Bor náměstí Míru 1, 473 01 Nový Bor</v>
      </c>
      <c r="G75" s="75"/>
      <c r="H75" s="75"/>
      <c r="I75" s="209" t="s">
        <v>35</v>
      </c>
      <c r="J75" s="208" t="str">
        <f>E21</f>
        <v>BKN,spol.s r.o.Vladislavova 29/I,566 01Vysoké Mýto</v>
      </c>
      <c r="K75" s="75"/>
      <c r="L75" s="73"/>
    </row>
    <row r="76" s="1" customFormat="1" ht="14.4" customHeight="1">
      <c r="B76" s="47"/>
      <c r="C76" s="77" t="s">
        <v>33</v>
      </c>
      <c r="D76" s="75"/>
      <c r="E76" s="75"/>
      <c r="F76" s="208" t="str">
        <f>IF(E18="","",E18)</f>
        <v/>
      </c>
      <c r="G76" s="75"/>
      <c r="H76" s="75"/>
      <c r="I76" s="204"/>
      <c r="J76" s="75"/>
      <c r="K76" s="75"/>
      <c r="L76" s="73"/>
    </row>
    <row r="77" s="1" customFormat="1" ht="10.32" customHeight="1">
      <c r="B77" s="47"/>
      <c r="C77" s="75"/>
      <c r="D77" s="75"/>
      <c r="E77" s="75"/>
      <c r="F77" s="75"/>
      <c r="G77" s="75"/>
      <c r="H77" s="75"/>
      <c r="I77" s="204"/>
      <c r="J77" s="75"/>
      <c r="K77" s="75"/>
      <c r="L77" s="73"/>
    </row>
    <row r="78" s="10" customFormat="1" ht="29.28" customHeight="1">
      <c r="B78" s="210"/>
      <c r="C78" s="211" t="s">
        <v>169</v>
      </c>
      <c r="D78" s="212" t="s">
        <v>61</v>
      </c>
      <c r="E78" s="212" t="s">
        <v>57</v>
      </c>
      <c r="F78" s="212" t="s">
        <v>170</v>
      </c>
      <c r="G78" s="212" t="s">
        <v>171</v>
      </c>
      <c r="H78" s="212" t="s">
        <v>172</v>
      </c>
      <c r="I78" s="213" t="s">
        <v>173</v>
      </c>
      <c r="J78" s="212" t="s">
        <v>126</v>
      </c>
      <c r="K78" s="214" t="s">
        <v>174</v>
      </c>
      <c r="L78" s="215"/>
      <c r="M78" s="103" t="s">
        <v>175</v>
      </c>
      <c r="N78" s="104" t="s">
        <v>46</v>
      </c>
      <c r="O78" s="104" t="s">
        <v>176</v>
      </c>
      <c r="P78" s="104" t="s">
        <v>177</v>
      </c>
      <c r="Q78" s="104" t="s">
        <v>178</v>
      </c>
      <c r="R78" s="104" t="s">
        <v>179</v>
      </c>
      <c r="S78" s="104" t="s">
        <v>180</v>
      </c>
      <c r="T78" s="105" t="s">
        <v>181</v>
      </c>
    </row>
    <row r="79" s="1" customFormat="1" ht="29.28" customHeight="1">
      <c r="B79" s="47"/>
      <c r="C79" s="109" t="s">
        <v>127</v>
      </c>
      <c r="D79" s="75"/>
      <c r="E79" s="75"/>
      <c r="F79" s="75"/>
      <c r="G79" s="75"/>
      <c r="H79" s="75"/>
      <c r="I79" s="204"/>
      <c r="J79" s="216">
        <f>BK79</f>
        <v>0</v>
      </c>
      <c r="K79" s="75"/>
      <c r="L79" s="73"/>
      <c r="M79" s="106"/>
      <c r="N79" s="107"/>
      <c r="O79" s="107"/>
      <c r="P79" s="217">
        <f>P80</f>
        <v>0</v>
      </c>
      <c r="Q79" s="107"/>
      <c r="R79" s="217">
        <f>R80</f>
        <v>0</v>
      </c>
      <c r="S79" s="107"/>
      <c r="T79" s="218">
        <f>T80</f>
        <v>0</v>
      </c>
      <c r="AT79" s="25" t="s">
        <v>75</v>
      </c>
      <c r="AU79" s="25" t="s">
        <v>128</v>
      </c>
      <c r="BK79" s="219">
        <f>BK80</f>
        <v>0</v>
      </c>
    </row>
    <row r="80" s="11" customFormat="1" ht="37.44" customHeight="1">
      <c r="B80" s="220"/>
      <c r="C80" s="221"/>
      <c r="D80" s="222" t="s">
        <v>75</v>
      </c>
      <c r="E80" s="223" t="s">
        <v>5651</v>
      </c>
      <c r="F80" s="223" t="s">
        <v>5652</v>
      </c>
      <c r="G80" s="221"/>
      <c r="H80" s="221"/>
      <c r="I80" s="224"/>
      <c r="J80" s="225">
        <f>BK80</f>
        <v>0</v>
      </c>
      <c r="K80" s="221"/>
      <c r="L80" s="226"/>
      <c r="M80" s="227"/>
      <c r="N80" s="228"/>
      <c r="O80" s="228"/>
      <c r="P80" s="229">
        <f>P81+P94</f>
        <v>0</v>
      </c>
      <c r="Q80" s="228"/>
      <c r="R80" s="229">
        <f>R81+R94</f>
        <v>0</v>
      </c>
      <c r="S80" s="228"/>
      <c r="T80" s="230">
        <f>T81+T94</f>
        <v>0</v>
      </c>
      <c r="AR80" s="231" t="s">
        <v>191</v>
      </c>
      <c r="AT80" s="232" t="s">
        <v>75</v>
      </c>
      <c r="AU80" s="232" t="s">
        <v>76</v>
      </c>
      <c r="AY80" s="231" t="s">
        <v>184</v>
      </c>
      <c r="BK80" s="233">
        <f>BK81+BK94</f>
        <v>0</v>
      </c>
    </row>
    <row r="81" s="11" customFormat="1" ht="19.92" customHeight="1">
      <c r="B81" s="220"/>
      <c r="C81" s="221"/>
      <c r="D81" s="222" t="s">
        <v>75</v>
      </c>
      <c r="E81" s="234" t="s">
        <v>5653</v>
      </c>
      <c r="F81" s="234" t="s">
        <v>5654</v>
      </c>
      <c r="G81" s="221"/>
      <c r="H81" s="221"/>
      <c r="I81" s="224"/>
      <c r="J81" s="235">
        <f>BK81</f>
        <v>0</v>
      </c>
      <c r="K81" s="221"/>
      <c r="L81" s="226"/>
      <c r="M81" s="227"/>
      <c r="N81" s="228"/>
      <c r="O81" s="228"/>
      <c r="P81" s="229">
        <f>SUM(P82:P93)</f>
        <v>0</v>
      </c>
      <c r="Q81" s="228"/>
      <c r="R81" s="229">
        <f>SUM(R82:R93)</f>
        <v>0</v>
      </c>
      <c r="S81" s="228"/>
      <c r="T81" s="230">
        <f>SUM(T82:T93)</f>
        <v>0</v>
      </c>
      <c r="AR81" s="231" t="s">
        <v>191</v>
      </c>
      <c r="AT81" s="232" t="s">
        <v>75</v>
      </c>
      <c r="AU81" s="232" t="s">
        <v>83</v>
      </c>
      <c r="AY81" s="231" t="s">
        <v>184</v>
      </c>
      <c r="BK81" s="233">
        <f>SUM(BK82:BK93)</f>
        <v>0</v>
      </c>
    </row>
    <row r="82" s="1" customFormat="1" ht="25.5" customHeight="1">
      <c r="B82" s="47"/>
      <c r="C82" s="236" t="s">
        <v>83</v>
      </c>
      <c r="D82" s="236" t="s">
        <v>186</v>
      </c>
      <c r="E82" s="237" t="s">
        <v>5655</v>
      </c>
      <c r="F82" s="238" t="s">
        <v>5656</v>
      </c>
      <c r="G82" s="239" t="s">
        <v>189</v>
      </c>
      <c r="H82" s="240">
        <v>3</v>
      </c>
      <c r="I82" s="241"/>
      <c r="J82" s="242">
        <f>ROUND(I82*H82,2)</f>
        <v>0</v>
      </c>
      <c r="K82" s="238" t="s">
        <v>21</v>
      </c>
      <c r="L82" s="73"/>
      <c r="M82" s="243" t="s">
        <v>21</v>
      </c>
      <c r="N82" s="244" t="s">
        <v>47</v>
      </c>
      <c r="O82" s="48"/>
      <c r="P82" s="245">
        <f>O82*H82</f>
        <v>0</v>
      </c>
      <c r="Q82" s="245">
        <v>0</v>
      </c>
      <c r="R82" s="245">
        <f>Q82*H82</f>
        <v>0</v>
      </c>
      <c r="S82" s="245">
        <v>0</v>
      </c>
      <c r="T82" s="246">
        <f>S82*H82</f>
        <v>0</v>
      </c>
      <c r="AR82" s="25" t="s">
        <v>5657</v>
      </c>
      <c r="AT82" s="25" t="s">
        <v>186</v>
      </c>
      <c r="AU82" s="25" t="s">
        <v>85</v>
      </c>
      <c r="AY82" s="25" t="s">
        <v>184</v>
      </c>
      <c r="BE82" s="247">
        <f>IF(N82="základní",J82,0)</f>
        <v>0</v>
      </c>
      <c r="BF82" s="247">
        <f>IF(N82="snížená",J82,0)</f>
        <v>0</v>
      </c>
      <c r="BG82" s="247">
        <f>IF(N82="zákl. přenesená",J82,0)</f>
        <v>0</v>
      </c>
      <c r="BH82" s="247">
        <f>IF(N82="sníž. přenesená",J82,0)</f>
        <v>0</v>
      </c>
      <c r="BI82" s="247">
        <f>IF(N82="nulová",J82,0)</f>
        <v>0</v>
      </c>
      <c r="BJ82" s="25" t="s">
        <v>83</v>
      </c>
      <c r="BK82" s="247">
        <f>ROUND(I82*H82,2)</f>
        <v>0</v>
      </c>
      <c r="BL82" s="25" t="s">
        <v>5657</v>
      </c>
      <c r="BM82" s="25" t="s">
        <v>5658</v>
      </c>
    </row>
    <row r="83" s="1" customFormat="1" ht="25.5" customHeight="1">
      <c r="B83" s="47"/>
      <c r="C83" s="236" t="s">
        <v>85</v>
      </c>
      <c r="D83" s="236" t="s">
        <v>186</v>
      </c>
      <c r="E83" s="237" t="s">
        <v>5659</v>
      </c>
      <c r="F83" s="238" t="s">
        <v>5660</v>
      </c>
      <c r="G83" s="239" t="s">
        <v>189</v>
      </c>
      <c r="H83" s="240">
        <v>1</v>
      </c>
      <c r="I83" s="241"/>
      <c r="J83" s="242">
        <f>ROUND(I83*H83,2)</f>
        <v>0</v>
      </c>
      <c r="K83" s="238" t="s">
        <v>21</v>
      </c>
      <c r="L83" s="73"/>
      <c r="M83" s="243" t="s">
        <v>21</v>
      </c>
      <c r="N83" s="244" t="s">
        <v>47</v>
      </c>
      <c r="O83" s="48"/>
      <c r="P83" s="245">
        <f>O83*H83</f>
        <v>0</v>
      </c>
      <c r="Q83" s="245">
        <v>0</v>
      </c>
      <c r="R83" s="245">
        <f>Q83*H83</f>
        <v>0</v>
      </c>
      <c r="S83" s="245">
        <v>0</v>
      </c>
      <c r="T83" s="246">
        <f>S83*H83</f>
        <v>0</v>
      </c>
      <c r="AR83" s="25" t="s">
        <v>5657</v>
      </c>
      <c r="AT83" s="25" t="s">
        <v>186</v>
      </c>
      <c r="AU83" s="25" t="s">
        <v>85</v>
      </c>
      <c r="AY83" s="25" t="s">
        <v>184</v>
      </c>
      <c r="BE83" s="247">
        <f>IF(N83="základní",J83,0)</f>
        <v>0</v>
      </c>
      <c r="BF83" s="247">
        <f>IF(N83="snížená",J83,0)</f>
        <v>0</v>
      </c>
      <c r="BG83" s="247">
        <f>IF(N83="zákl. přenesená",J83,0)</f>
        <v>0</v>
      </c>
      <c r="BH83" s="247">
        <f>IF(N83="sníž. přenesená",J83,0)</f>
        <v>0</v>
      </c>
      <c r="BI83" s="247">
        <f>IF(N83="nulová",J83,0)</f>
        <v>0</v>
      </c>
      <c r="BJ83" s="25" t="s">
        <v>83</v>
      </c>
      <c r="BK83" s="247">
        <f>ROUND(I83*H83,2)</f>
        <v>0</v>
      </c>
      <c r="BL83" s="25" t="s">
        <v>5657</v>
      </c>
      <c r="BM83" s="25" t="s">
        <v>5661</v>
      </c>
    </row>
    <row r="84" s="1" customFormat="1" ht="16.5" customHeight="1">
      <c r="B84" s="47"/>
      <c r="C84" s="236" t="s">
        <v>201</v>
      </c>
      <c r="D84" s="236" t="s">
        <v>186</v>
      </c>
      <c r="E84" s="237" t="s">
        <v>5662</v>
      </c>
      <c r="F84" s="238" t="s">
        <v>5663</v>
      </c>
      <c r="G84" s="239" t="s">
        <v>189</v>
      </c>
      <c r="H84" s="240">
        <v>1</v>
      </c>
      <c r="I84" s="241"/>
      <c r="J84" s="242">
        <f>ROUND(I84*H84,2)</f>
        <v>0</v>
      </c>
      <c r="K84" s="238" t="s">
        <v>21</v>
      </c>
      <c r="L84" s="73"/>
      <c r="M84" s="243" t="s">
        <v>21</v>
      </c>
      <c r="N84" s="244" t="s">
        <v>47</v>
      </c>
      <c r="O84" s="48"/>
      <c r="P84" s="245">
        <f>O84*H84</f>
        <v>0</v>
      </c>
      <c r="Q84" s="245">
        <v>0</v>
      </c>
      <c r="R84" s="245">
        <f>Q84*H84</f>
        <v>0</v>
      </c>
      <c r="S84" s="245">
        <v>0</v>
      </c>
      <c r="T84" s="246">
        <f>S84*H84</f>
        <v>0</v>
      </c>
      <c r="AR84" s="25" t="s">
        <v>5657</v>
      </c>
      <c r="AT84" s="25" t="s">
        <v>186</v>
      </c>
      <c r="AU84" s="25" t="s">
        <v>85</v>
      </c>
      <c r="AY84" s="25" t="s">
        <v>184</v>
      </c>
      <c r="BE84" s="247">
        <f>IF(N84="základní",J84,0)</f>
        <v>0</v>
      </c>
      <c r="BF84" s="247">
        <f>IF(N84="snížená",J84,0)</f>
        <v>0</v>
      </c>
      <c r="BG84" s="247">
        <f>IF(N84="zákl. přenesená",J84,0)</f>
        <v>0</v>
      </c>
      <c r="BH84" s="247">
        <f>IF(N84="sníž. přenesená",J84,0)</f>
        <v>0</v>
      </c>
      <c r="BI84" s="247">
        <f>IF(N84="nulová",J84,0)</f>
        <v>0</v>
      </c>
      <c r="BJ84" s="25" t="s">
        <v>83</v>
      </c>
      <c r="BK84" s="247">
        <f>ROUND(I84*H84,2)</f>
        <v>0</v>
      </c>
      <c r="BL84" s="25" t="s">
        <v>5657</v>
      </c>
      <c r="BM84" s="25" t="s">
        <v>5664</v>
      </c>
    </row>
    <row r="85" s="1" customFormat="1" ht="16.5" customHeight="1">
      <c r="B85" s="47"/>
      <c r="C85" s="236" t="s">
        <v>191</v>
      </c>
      <c r="D85" s="236" t="s">
        <v>186</v>
      </c>
      <c r="E85" s="237" t="s">
        <v>5665</v>
      </c>
      <c r="F85" s="238" t="s">
        <v>5666</v>
      </c>
      <c r="G85" s="239" t="s">
        <v>1996</v>
      </c>
      <c r="H85" s="240">
        <v>1</v>
      </c>
      <c r="I85" s="241"/>
      <c r="J85" s="242">
        <f>ROUND(I85*H85,2)</f>
        <v>0</v>
      </c>
      <c r="K85" s="238" t="s">
        <v>21</v>
      </c>
      <c r="L85" s="73"/>
      <c r="M85" s="243" t="s">
        <v>21</v>
      </c>
      <c r="N85" s="244" t="s">
        <v>47</v>
      </c>
      <c r="O85" s="48"/>
      <c r="P85" s="245">
        <f>O85*H85</f>
        <v>0</v>
      </c>
      <c r="Q85" s="245">
        <v>0</v>
      </c>
      <c r="R85" s="245">
        <f>Q85*H85</f>
        <v>0</v>
      </c>
      <c r="S85" s="245">
        <v>0</v>
      </c>
      <c r="T85" s="246">
        <f>S85*H85</f>
        <v>0</v>
      </c>
      <c r="AR85" s="25" t="s">
        <v>5657</v>
      </c>
      <c r="AT85" s="25" t="s">
        <v>186</v>
      </c>
      <c r="AU85" s="25" t="s">
        <v>85</v>
      </c>
      <c r="AY85" s="25" t="s">
        <v>184</v>
      </c>
      <c r="BE85" s="247">
        <f>IF(N85="základní",J85,0)</f>
        <v>0</v>
      </c>
      <c r="BF85" s="247">
        <f>IF(N85="snížená",J85,0)</f>
        <v>0</v>
      </c>
      <c r="BG85" s="247">
        <f>IF(N85="zákl. přenesená",J85,0)</f>
        <v>0</v>
      </c>
      <c r="BH85" s="247">
        <f>IF(N85="sníž. přenesená",J85,0)</f>
        <v>0</v>
      </c>
      <c r="BI85" s="247">
        <f>IF(N85="nulová",J85,0)</f>
        <v>0</v>
      </c>
      <c r="BJ85" s="25" t="s">
        <v>83</v>
      </c>
      <c r="BK85" s="247">
        <f>ROUND(I85*H85,2)</f>
        <v>0</v>
      </c>
      <c r="BL85" s="25" t="s">
        <v>5657</v>
      </c>
      <c r="BM85" s="25" t="s">
        <v>5667</v>
      </c>
    </row>
    <row r="86" s="1" customFormat="1">
      <c r="B86" s="47"/>
      <c r="C86" s="75"/>
      <c r="D86" s="248" t="s">
        <v>5668</v>
      </c>
      <c r="E86" s="75"/>
      <c r="F86" s="249" t="s">
        <v>5669</v>
      </c>
      <c r="G86" s="75"/>
      <c r="H86" s="75"/>
      <c r="I86" s="204"/>
      <c r="J86" s="75"/>
      <c r="K86" s="75"/>
      <c r="L86" s="73"/>
      <c r="M86" s="250"/>
      <c r="N86" s="48"/>
      <c r="O86" s="48"/>
      <c r="P86" s="48"/>
      <c r="Q86" s="48"/>
      <c r="R86" s="48"/>
      <c r="S86" s="48"/>
      <c r="T86" s="96"/>
      <c r="AT86" s="25" t="s">
        <v>5668</v>
      </c>
      <c r="AU86" s="25" t="s">
        <v>85</v>
      </c>
    </row>
    <row r="87" s="1" customFormat="1" ht="16.5" customHeight="1">
      <c r="B87" s="47"/>
      <c r="C87" s="236" t="s">
        <v>234</v>
      </c>
      <c r="D87" s="236" t="s">
        <v>186</v>
      </c>
      <c r="E87" s="237" t="s">
        <v>5670</v>
      </c>
      <c r="F87" s="238" t="s">
        <v>5671</v>
      </c>
      <c r="G87" s="239" t="s">
        <v>1996</v>
      </c>
      <c r="H87" s="240">
        <v>1</v>
      </c>
      <c r="I87" s="241"/>
      <c r="J87" s="242">
        <f>ROUND(I87*H87,2)</f>
        <v>0</v>
      </c>
      <c r="K87" s="238" t="s">
        <v>21</v>
      </c>
      <c r="L87" s="73"/>
      <c r="M87" s="243" t="s">
        <v>21</v>
      </c>
      <c r="N87" s="244" t="s">
        <v>47</v>
      </c>
      <c r="O87" s="48"/>
      <c r="P87" s="245">
        <f>O87*H87</f>
        <v>0</v>
      </c>
      <c r="Q87" s="245">
        <v>0</v>
      </c>
      <c r="R87" s="245">
        <f>Q87*H87</f>
        <v>0</v>
      </c>
      <c r="S87" s="245">
        <v>0</v>
      </c>
      <c r="T87" s="246">
        <f>S87*H87</f>
        <v>0</v>
      </c>
      <c r="AR87" s="25" t="s">
        <v>5657</v>
      </c>
      <c r="AT87" s="25" t="s">
        <v>186</v>
      </c>
      <c r="AU87" s="25" t="s">
        <v>85</v>
      </c>
      <c r="AY87" s="25" t="s">
        <v>184</v>
      </c>
      <c r="BE87" s="247">
        <f>IF(N87="základní",J87,0)</f>
        <v>0</v>
      </c>
      <c r="BF87" s="247">
        <f>IF(N87="snížená",J87,0)</f>
        <v>0</v>
      </c>
      <c r="BG87" s="247">
        <f>IF(N87="zákl. přenesená",J87,0)</f>
        <v>0</v>
      </c>
      <c r="BH87" s="247">
        <f>IF(N87="sníž. přenesená",J87,0)</f>
        <v>0</v>
      </c>
      <c r="BI87" s="247">
        <f>IF(N87="nulová",J87,0)</f>
        <v>0</v>
      </c>
      <c r="BJ87" s="25" t="s">
        <v>83</v>
      </c>
      <c r="BK87" s="247">
        <f>ROUND(I87*H87,2)</f>
        <v>0</v>
      </c>
      <c r="BL87" s="25" t="s">
        <v>5657</v>
      </c>
      <c r="BM87" s="25" t="s">
        <v>5672</v>
      </c>
    </row>
    <row r="88" s="1" customFormat="1">
      <c r="B88" s="47"/>
      <c r="C88" s="75"/>
      <c r="D88" s="248" t="s">
        <v>5668</v>
      </c>
      <c r="E88" s="75"/>
      <c r="F88" s="249" t="s">
        <v>5673</v>
      </c>
      <c r="G88" s="75"/>
      <c r="H88" s="75"/>
      <c r="I88" s="204"/>
      <c r="J88" s="75"/>
      <c r="K88" s="75"/>
      <c r="L88" s="73"/>
      <c r="M88" s="250"/>
      <c r="N88" s="48"/>
      <c r="O88" s="48"/>
      <c r="P88" s="48"/>
      <c r="Q88" s="48"/>
      <c r="R88" s="48"/>
      <c r="S88" s="48"/>
      <c r="T88" s="96"/>
      <c r="AT88" s="25" t="s">
        <v>5668</v>
      </c>
      <c r="AU88" s="25" t="s">
        <v>85</v>
      </c>
    </row>
    <row r="89" s="1" customFormat="1" ht="16.5" customHeight="1">
      <c r="B89" s="47"/>
      <c r="C89" s="236" t="s">
        <v>238</v>
      </c>
      <c r="D89" s="236" t="s">
        <v>186</v>
      </c>
      <c r="E89" s="237" t="s">
        <v>5674</v>
      </c>
      <c r="F89" s="238" t="s">
        <v>5675</v>
      </c>
      <c r="G89" s="239" t="s">
        <v>1996</v>
      </c>
      <c r="H89" s="240">
        <v>1</v>
      </c>
      <c r="I89" s="241"/>
      <c r="J89" s="242">
        <f>ROUND(I89*H89,2)</f>
        <v>0</v>
      </c>
      <c r="K89" s="238" t="s">
        <v>21</v>
      </c>
      <c r="L89" s="73"/>
      <c r="M89" s="243" t="s">
        <v>21</v>
      </c>
      <c r="N89" s="244" t="s">
        <v>47</v>
      </c>
      <c r="O89" s="48"/>
      <c r="P89" s="245">
        <f>O89*H89</f>
        <v>0</v>
      </c>
      <c r="Q89" s="245">
        <v>0</v>
      </c>
      <c r="R89" s="245">
        <f>Q89*H89</f>
        <v>0</v>
      </c>
      <c r="S89" s="245">
        <v>0</v>
      </c>
      <c r="T89" s="246">
        <f>S89*H89</f>
        <v>0</v>
      </c>
      <c r="AR89" s="25" t="s">
        <v>5657</v>
      </c>
      <c r="AT89" s="25" t="s">
        <v>186</v>
      </c>
      <c r="AU89" s="25" t="s">
        <v>85</v>
      </c>
      <c r="AY89" s="25" t="s">
        <v>184</v>
      </c>
      <c r="BE89" s="247">
        <f>IF(N89="základní",J89,0)</f>
        <v>0</v>
      </c>
      <c r="BF89" s="247">
        <f>IF(N89="snížená",J89,0)</f>
        <v>0</v>
      </c>
      <c r="BG89" s="247">
        <f>IF(N89="zákl. přenesená",J89,0)</f>
        <v>0</v>
      </c>
      <c r="BH89" s="247">
        <f>IF(N89="sníž. přenesená",J89,0)</f>
        <v>0</v>
      </c>
      <c r="BI89" s="247">
        <f>IF(N89="nulová",J89,0)</f>
        <v>0</v>
      </c>
      <c r="BJ89" s="25" t="s">
        <v>83</v>
      </c>
      <c r="BK89" s="247">
        <f>ROUND(I89*H89,2)</f>
        <v>0</v>
      </c>
      <c r="BL89" s="25" t="s">
        <v>5657</v>
      </c>
      <c r="BM89" s="25" t="s">
        <v>5676</v>
      </c>
    </row>
    <row r="90" s="1" customFormat="1">
      <c r="B90" s="47"/>
      <c r="C90" s="75"/>
      <c r="D90" s="248" t="s">
        <v>5668</v>
      </c>
      <c r="E90" s="75"/>
      <c r="F90" s="249" t="s">
        <v>5677</v>
      </c>
      <c r="G90" s="75"/>
      <c r="H90" s="75"/>
      <c r="I90" s="204"/>
      <c r="J90" s="75"/>
      <c r="K90" s="75"/>
      <c r="L90" s="73"/>
      <c r="M90" s="250"/>
      <c r="N90" s="48"/>
      <c r="O90" s="48"/>
      <c r="P90" s="48"/>
      <c r="Q90" s="48"/>
      <c r="R90" s="48"/>
      <c r="S90" s="48"/>
      <c r="T90" s="96"/>
      <c r="AT90" s="25" t="s">
        <v>5668</v>
      </c>
      <c r="AU90" s="25" t="s">
        <v>85</v>
      </c>
    </row>
    <row r="91" s="1" customFormat="1" ht="25.5" customHeight="1">
      <c r="B91" s="47"/>
      <c r="C91" s="236" t="s">
        <v>242</v>
      </c>
      <c r="D91" s="236" t="s">
        <v>186</v>
      </c>
      <c r="E91" s="237" t="s">
        <v>5678</v>
      </c>
      <c r="F91" s="238" t="s">
        <v>5679</v>
      </c>
      <c r="G91" s="239" t="s">
        <v>189</v>
      </c>
      <c r="H91" s="240">
        <v>1</v>
      </c>
      <c r="I91" s="241"/>
      <c r="J91" s="242">
        <f>ROUND(I91*H91,2)</f>
        <v>0</v>
      </c>
      <c r="K91" s="238" t="s">
        <v>21</v>
      </c>
      <c r="L91" s="73"/>
      <c r="M91" s="243" t="s">
        <v>21</v>
      </c>
      <c r="N91" s="244" t="s">
        <v>47</v>
      </c>
      <c r="O91" s="48"/>
      <c r="P91" s="245">
        <f>O91*H91</f>
        <v>0</v>
      </c>
      <c r="Q91" s="245">
        <v>0</v>
      </c>
      <c r="R91" s="245">
        <f>Q91*H91</f>
        <v>0</v>
      </c>
      <c r="S91" s="245">
        <v>0</v>
      </c>
      <c r="T91" s="246">
        <f>S91*H91</f>
        <v>0</v>
      </c>
      <c r="AR91" s="25" t="s">
        <v>5657</v>
      </c>
      <c r="AT91" s="25" t="s">
        <v>186</v>
      </c>
      <c r="AU91" s="25" t="s">
        <v>85</v>
      </c>
      <c r="AY91" s="25" t="s">
        <v>184</v>
      </c>
      <c r="BE91" s="247">
        <f>IF(N91="základní",J91,0)</f>
        <v>0</v>
      </c>
      <c r="BF91" s="247">
        <f>IF(N91="snížená",J91,0)</f>
        <v>0</v>
      </c>
      <c r="BG91" s="247">
        <f>IF(N91="zákl. přenesená",J91,0)</f>
        <v>0</v>
      </c>
      <c r="BH91" s="247">
        <f>IF(N91="sníž. přenesená",J91,0)</f>
        <v>0</v>
      </c>
      <c r="BI91" s="247">
        <f>IF(N91="nulová",J91,0)</f>
        <v>0</v>
      </c>
      <c r="BJ91" s="25" t="s">
        <v>83</v>
      </c>
      <c r="BK91" s="247">
        <f>ROUND(I91*H91,2)</f>
        <v>0</v>
      </c>
      <c r="BL91" s="25" t="s">
        <v>5657</v>
      </c>
      <c r="BM91" s="25" t="s">
        <v>5680</v>
      </c>
    </row>
    <row r="92" s="1" customFormat="1" ht="16.5" customHeight="1">
      <c r="B92" s="47"/>
      <c r="C92" s="236" t="s">
        <v>251</v>
      </c>
      <c r="D92" s="236" t="s">
        <v>186</v>
      </c>
      <c r="E92" s="237" t="s">
        <v>5681</v>
      </c>
      <c r="F92" s="238" t="s">
        <v>5682</v>
      </c>
      <c r="G92" s="239" t="s">
        <v>1996</v>
      </c>
      <c r="H92" s="240">
        <v>1</v>
      </c>
      <c r="I92" s="241"/>
      <c r="J92" s="242">
        <f>ROUND(I92*H92,2)</f>
        <v>0</v>
      </c>
      <c r="K92" s="238" t="s">
        <v>21</v>
      </c>
      <c r="L92" s="73"/>
      <c r="M92" s="243" t="s">
        <v>21</v>
      </c>
      <c r="N92" s="244" t="s">
        <v>47</v>
      </c>
      <c r="O92" s="48"/>
      <c r="P92" s="245">
        <f>O92*H92</f>
        <v>0</v>
      </c>
      <c r="Q92" s="245">
        <v>0</v>
      </c>
      <c r="R92" s="245">
        <f>Q92*H92</f>
        <v>0</v>
      </c>
      <c r="S92" s="245">
        <v>0</v>
      </c>
      <c r="T92" s="246">
        <f>S92*H92</f>
        <v>0</v>
      </c>
      <c r="AR92" s="25" t="s">
        <v>5657</v>
      </c>
      <c r="AT92" s="25" t="s">
        <v>186</v>
      </c>
      <c r="AU92" s="25" t="s">
        <v>85</v>
      </c>
      <c r="AY92" s="25" t="s">
        <v>184</v>
      </c>
      <c r="BE92" s="247">
        <f>IF(N92="základní",J92,0)</f>
        <v>0</v>
      </c>
      <c r="BF92" s="247">
        <f>IF(N92="snížená",J92,0)</f>
        <v>0</v>
      </c>
      <c r="BG92" s="247">
        <f>IF(N92="zákl. přenesená",J92,0)</f>
        <v>0</v>
      </c>
      <c r="BH92" s="247">
        <f>IF(N92="sníž. přenesená",J92,0)</f>
        <v>0</v>
      </c>
      <c r="BI92" s="247">
        <f>IF(N92="nulová",J92,0)</f>
        <v>0</v>
      </c>
      <c r="BJ92" s="25" t="s">
        <v>83</v>
      </c>
      <c r="BK92" s="247">
        <f>ROUND(I92*H92,2)</f>
        <v>0</v>
      </c>
      <c r="BL92" s="25" t="s">
        <v>5657</v>
      </c>
      <c r="BM92" s="25" t="s">
        <v>5683</v>
      </c>
    </row>
    <row r="93" s="1" customFormat="1" ht="16.5" customHeight="1">
      <c r="B93" s="47"/>
      <c r="C93" s="236" t="s">
        <v>247</v>
      </c>
      <c r="D93" s="236" t="s">
        <v>186</v>
      </c>
      <c r="E93" s="237" t="s">
        <v>5684</v>
      </c>
      <c r="F93" s="238" t="s">
        <v>5685</v>
      </c>
      <c r="G93" s="239" t="s">
        <v>189</v>
      </c>
      <c r="H93" s="240">
        <v>1</v>
      </c>
      <c r="I93" s="241"/>
      <c r="J93" s="242">
        <f>ROUND(I93*H93,2)</f>
        <v>0</v>
      </c>
      <c r="K93" s="238" t="s">
        <v>21</v>
      </c>
      <c r="L93" s="73"/>
      <c r="M93" s="243" t="s">
        <v>21</v>
      </c>
      <c r="N93" s="244" t="s">
        <v>47</v>
      </c>
      <c r="O93" s="48"/>
      <c r="P93" s="245">
        <f>O93*H93</f>
        <v>0</v>
      </c>
      <c r="Q93" s="245">
        <v>0</v>
      </c>
      <c r="R93" s="245">
        <f>Q93*H93</f>
        <v>0</v>
      </c>
      <c r="S93" s="245">
        <v>0</v>
      </c>
      <c r="T93" s="246">
        <f>S93*H93</f>
        <v>0</v>
      </c>
      <c r="AR93" s="25" t="s">
        <v>5657</v>
      </c>
      <c r="AT93" s="25" t="s">
        <v>186</v>
      </c>
      <c r="AU93" s="25" t="s">
        <v>85</v>
      </c>
      <c r="AY93" s="25" t="s">
        <v>184</v>
      </c>
      <c r="BE93" s="247">
        <f>IF(N93="základní",J93,0)</f>
        <v>0</v>
      </c>
      <c r="BF93" s="247">
        <f>IF(N93="snížená",J93,0)</f>
        <v>0</v>
      </c>
      <c r="BG93" s="247">
        <f>IF(N93="zákl. přenesená",J93,0)</f>
        <v>0</v>
      </c>
      <c r="BH93" s="247">
        <f>IF(N93="sníž. přenesená",J93,0)</f>
        <v>0</v>
      </c>
      <c r="BI93" s="247">
        <f>IF(N93="nulová",J93,0)</f>
        <v>0</v>
      </c>
      <c r="BJ93" s="25" t="s">
        <v>83</v>
      </c>
      <c r="BK93" s="247">
        <f>ROUND(I93*H93,2)</f>
        <v>0</v>
      </c>
      <c r="BL93" s="25" t="s">
        <v>5657</v>
      </c>
      <c r="BM93" s="25" t="s">
        <v>5686</v>
      </c>
    </row>
    <row r="94" s="11" customFormat="1" ht="29.88" customHeight="1">
      <c r="B94" s="220"/>
      <c r="C94" s="221"/>
      <c r="D94" s="222" t="s">
        <v>75</v>
      </c>
      <c r="E94" s="234" t="s">
        <v>76</v>
      </c>
      <c r="F94" s="234" t="s">
        <v>5652</v>
      </c>
      <c r="G94" s="221"/>
      <c r="H94" s="221"/>
      <c r="I94" s="224"/>
      <c r="J94" s="235">
        <f>BK94</f>
        <v>0</v>
      </c>
      <c r="K94" s="221"/>
      <c r="L94" s="226"/>
      <c r="M94" s="227"/>
      <c r="N94" s="228"/>
      <c r="O94" s="228"/>
      <c r="P94" s="229">
        <f>SUM(P95:P98)</f>
        <v>0</v>
      </c>
      <c r="Q94" s="228"/>
      <c r="R94" s="229">
        <f>SUM(R95:R98)</f>
        <v>0</v>
      </c>
      <c r="S94" s="228"/>
      <c r="T94" s="230">
        <f>SUM(T95:T98)</f>
        <v>0</v>
      </c>
      <c r="AR94" s="231" t="s">
        <v>234</v>
      </c>
      <c r="AT94" s="232" t="s">
        <v>75</v>
      </c>
      <c r="AU94" s="232" t="s">
        <v>83</v>
      </c>
      <c r="AY94" s="231" t="s">
        <v>184</v>
      </c>
      <c r="BK94" s="233">
        <f>SUM(BK95:BK98)</f>
        <v>0</v>
      </c>
    </row>
    <row r="95" s="1" customFormat="1" ht="16.5" customHeight="1">
      <c r="B95" s="47"/>
      <c r="C95" s="236" t="s">
        <v>256</v>
      </c>
      <c r="D95" s="236" t="s">
        <v>186</v>
      </c>
      <c r="E95" s="237" t="s">
        <v>5687</v>
      </c>
      <c r="F95" s="238" t="s">
        <v>5688</v>
      </c>
      <c r="G95" s="239" t="s">
        <v>1996</v>
      </c>
      <c r="H95" s="240">
        <v>1</v>
      </c>
      <c r="I95" s="241"/>
      <c r="J95" s="242">
        <f>ROUND(I95*H95,2)</f>
        <v>0</v>
      </c>
      <c r="K95" s="238" t="s">
        <v>21</v>
      </c>
      <c r="L95" s="73"/>
      <c r="M95" s="243" t="s">
        <v>21</v>
      </c>
      <c r="N95" s="244" t="s">
        <v>47</v>
      </c>
      <c r="O95" s="48"/>
      <c r="P95" s="245">
        <f>O95*H95</f>
        <v>0</v>
      </c>
      <c r="Q95" s="245">
        <v>0</v>
      </c>
      <c r="R95" s="245">
        <f>Q95*H95</f>
        <v>0</v>
      </c>
      <c r="S95" s="245">
        <v>0</v>
      </c>
      <c r="T95" s="246">
        <f>S95*H95</f>
        <v>0</v>
      </c>
      <c r="AR95" s="25" t="s">
        <v>5657</v>
      </c>
      <c r="AT95" s="25" t="s">
        <v>186</v>
      </c>
      <c r="AU95" s="25" t="s">
        <v>85</v>
      </c>
      <c r="AY95" s="25" t="s">
        <v>184</v>
      </c>
      <c r="BE95" s="247">
        <f>IF(N95="základní",J95,0)</f>
        <v>0</v>
      </c>
      <c r="BF95" s="247">
        <f>IF(N95="snížená",J95,0)</f>
        <v>0</v>
      </c>
      <c r="BG95" s="247">
        <f>IF(N95="zákl. přenesená",J95,0)</f>
        <v>0</v>
      </c>
      <c r="BH95" s="247">
        <f>IF(N95="sníž. přenesená",J95,0)</f>
        <v>0</v>
      </c>
      <c r="BI95" s="247">
        <f>IF(N95="nulová",J95,0)</f>
        <v>0</v>
      </c>
      <c r="BJ95" s="25" t="s">
        <v>83</v>
      </c>
      <c r="BK95" s="247">
        <f>ROUND(I95*H95,2)</f>
        <v>0</v>
      </c>
      <c r="BL95" s="25" t="s">
        <v>5657</v>
      </c>
      <c r="BM95" s="25" t="s">
        <v>5689</v>
      </c>
    </row>
    <row r="96" s="1" customFormat="1">
      <c r="B96" s="47"/>
      <c r="C96" s="75"/>
      <c r="D96" s="248" t="s">
        <v>5668</v>
      </c>
      <c r="E96" s="75"/>
      <c r="F96" s="249" t="s">
        <v>5690</v>
      </c>
      <c r="G96" s="75"/>
      <c r="H96" s="75"/>
      <c r="I96" s="204"/>
      <c r="J96" s="75"/>
      <c r="K96" s="75"/>
      <c r="L96" s="73"/>
      <c r="M96" s="250"/>
      <c r="N96" s="48"/>
      <c r="O96" s="48"/>
      <c r="P96" s="48"/>
      <c r="Q96" s="48"/>
      <c r="R96" s="48"/>
      <c r="S96" s="48"/>
      <c r="T96" s="96"/>
      <c r="AT96" s="25" t="s">
        <v>5668</v>
      </c>
      <c r="AU96" s="25" t="s">
        <v>85</v>
      </c>
    </row>
    <row r="97" s="1" customFormat="1" ht="16.5" customHeight="1">
      <c r="B97" s="47"/>
      <c r="C97" s="236" t="s">
        <v>260</v>
      </c>
      <c r="D97" s="236" t="s">
        <v>186</v>
      </c>
      <c r="E97" s="237" t="s">
        <v>5691</v>
      </c>
      <c r="F97" s="238" t="s">
        <v>5692</v>
      </c>
      <c r="G97" s="239" t="s">
        <v>1996</v>
      </c>
      <c r="H97" s="240">
        <v>1</v>
      </c>
      <c r="I97" s="241"/>
      <c r="J97" s="242">
        <f>ROUND(I97*H97,2)</f>
        <v>0</v>
      </c>
      <c r="K97" s="238" t="s">
        <v>21</v>
      </c>
      <c r="L97" s="73"/>
      <c r="M97" s="243" t="s">
        <v>21</v>
      </c>
      <c r="N97" s="244" t="s">
        <v>47</v>
      </c>
      <c r="O97" s="48"/>
      <c r="P97" s="245">
        <f>O97*H97</f>
        <v>0</v>
      </c>
      <c r="Q97" s="245">
        <v>0</v>
      </c>
      <c r="R97" s="245">
        <f>Q97*H97</f>
        <v>0</v>
      </c>
      <c r="S97" s="245">
        <v>0</v>
      </c>
      <c r="T97" s="246">
        <f>S97*H97</f>
        <v>0</v>
      </c>
      <c r="AR97" s="25" t="s">
        <v>5657</v>
      </c>
      <c r="AT97" s="25" t="s">
        <v>186</v>
      </c>
      <c r="AU97" s="25" t="s">
        <v>85</v>
      </c>
      <c r="AY97" s="25" t="s">
        <v>184</v>
      </c>
      <c r="BE97" s="247">
        <f>IF(N97="základní",J97,0)</f>
        <v>0</v>
      </c>
      <c r="BF97" s="247">
        <f>IF(N97="snížená",J97,0)</f>
        <v>0</v>
      </c>
      <c r="BG97" s="247">
        <f>IF(N97="zákl. přenesená",J97,0)</f>
        <v>0</v>
      </c>
      <c r="BH97" s="247">
        <f>IF(N97="sníž. přenesená",J97,0)</f>
        <v>0</v>
      </c>
      <c r="BI97" s="247">
        <f>IF(N97="nulová",J97,0)</f>
        <v>0</v>
      </c>
      <c r="BJ97" s="25" t="s">
        <v>83</v>
      </c>
      <c r="BK97" s="247">
        <f>ROUND(I97*H97,2)</f>
        <v>0</v>
      </c>
      <c r="BL97" s="25" t="s">
        <v>5657</v>
      </c>
      <c r="BM97" s="25" t="s">
        <v>5693</v>
      </c>
    </row>
    <row r="98" s="1" customFormat="1">
      <c r="B98" s="47"/>
      <c r="C98" s="75"/>
      <c r="D98" s="248" t="s">
        <v>5668</v>
      </c>
      <c r="E98" s="75"/>
      <c r="F98" s="249" t="s">
        <v>5694</v>
      </c>
      <c r="G98" s="75"/>
      <c r="H98" s="75"/>
      <c r="I98" s="204"/>
      <c r="J98" s="75"/>
      <c r="K98" s="75"/>
      <c r="L98" s="73"/>
      <c r="M98" s="314"/>
      <c r="N98" s="311"/>
      <c r="O98" s="311"/>
      <c r="P98" s="311"/>
      <c r="Q98" s="311"/>
      <c r="R98" s="311"/>
      <c r="S98" s="311"/>
      <c r="T98" s="315"/>
      <c r="AT98" s="25" t="s">
        <v>5668</v>
      </c>
      <c r="AU98" s="25" t="s">
        <v>85</v>
      </c>
    </row>
    <row r="99" s="1" customFormat="1" ht="6.96" customHeight="1">
      <c r="B99" s="68"/>
      <c r="C99" s="69"/>
      <c r="D99" s="69"/>
      <c r="E99" s="69"/>
      <c r="F99" s="69"/>
      <c r="G99" s="69"/>
      <c r="H99" s="69"/>
      <c r="I99" s="179"/>
      <c r="J99" s="69"/>
      <c r="K99" s="69"/>
      <c r="L99" s="73"/>
    </row>
  </sheetData>
  <sheetProtection sheet="1" autoFilter="0" formatColumns="0" formatRows="0" objects="1" scenarios="1" spinCount="100000" saltValue="5I4FzskxfM55XXkc5mvZHavJT8At1/K7Mm7hFn0TKjxs9n9qTUVnITB/MPcXqZJPJckCfbml4gY7J+GGeT2edg==" hashValue="+bdZrLeezfVua9bxv6k2GrVoLkay8O2jw2Vi7dNhLZasJ+L1FB0aOJuMgzr3kdr4Ooe+jZ0Qxa2prBx09xg/5Q==" algorithmName="SHA-512" password="CC35"/>
  <autoFilter ref="C78:K98"/>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Miroslava Šmejdířová</dc:creator>
  <cp:lastModifiedBy>Miroslava Šmejdířová</cp:lastModifiedBy>
  <dcterms:created xsi:type="dcterms:W3CDTF">2017-09-13T10:39:35Z</dcterms:created>
  <dcterms:modified xsi:type="dcterms:W3CDTF">2017-09-13T10:40:08Z</dcterms:modified>
</cp:coreProperties>
</file>