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bookViews>
  <sheets>
    <sheet name="Rekapitulace stavby" sheetId="1" r:id="rId1"/>
    <sheet name="12-2018_1 - Stavební část" sheetId="2" r:id="rId2"/>
    <sheet name="12-2018_2 - Strojní část" sheetId="3" r:id="rId3"/>
    <sheet name="12-2018_3 - Elektroinstalace" sheetId="4" r:id="rId4"/>
    <sheet name="12-2018-4 - Ostatní náklady" sheetId="5" r:id="rId5"/>
    <sheet name="Pokyny pro vyplnění" sheetId="6" r:id="rId6"/>
  </sheets>
  <definedNames>
    <definedName name="_xlnm._FilterDatabase" localSheetId="1" hidden="1">'12-2018_1 - Stavební část'!$C$90:$K$218</definedName>
    <definedName name="_xlnm._FilterDatabase" localSheetId="2" hidden="1">'12-2018_2 - Strojní část'!$C$81:$K$134</definedName>
    <definedName name="_xlnm._FilterDatabase" localSheetId="3" hidden="1">'12-2018_3 - Elektroinstalace'!$C$79:$K$126</definedName>
    <definedName name="_xlnm._FilterDatabase" localSheetId="4" hidden="1">'12-2018-4 - Ostatní náklady'!$C$80:$K$92</definedName>
    <definedName name="_xlnm.Print_Titles" localSheetId="1">'12-2018_1 - Stavební část'!$90:$90</definedName>
    <definedName name="_xlnm.Print_Titles" localSheetId="2">'12-2018_2 - Strojní část'!$81:$81</definedName>
    <definedName name="_xlnm.Print_Titles" localSheetId="3">'12-2018_3 - Elektroinstalace'!$79:$79</definedName>
    <definedName name="_xlnm.Print_Titles" localSheetId="4">'12-2018-4 - Ostatní náklady'!$80:$80</definedName>
    <definedName name="_xlnm.Print_Titles" localSheetId="0">'Rekapitulace stavby'!$49:$49</definedName>
    <definedName name="_xlnm.Print_Area" localSheetId="1">'12-2018_1 - Stavební část'!$C$4:$J$36,'12-2018_1 - Stavební část'!$C$42:$J$72,'12-2018_1 - Stavební část'!$C$78:$K$218</definedName>
    <definedName name="_xlnm.Print_Area" localSheetId="2">'12-2018_2 - Strojní část'!$C$4:$J$36,'12-2018_2 - Strojní část'!$C$42:$J$63,'12-2018_2 - Strojní část'!$C$69:$K$134</definedName>
    <definedName name="_xlnm.Print_Area" localSheetId="3">'12-2018_3 - Elektroinstalace'!$C$4:$J$36,'12-2018_3 - Elektroinstalace'!$C$42:$J$61,'12-2018_3 - Elektroinstalace'!$C$67:$K$126</definedName>
    <definedName name="_xlnm.Print_Area" localSheetId="4">'12-2018-4 - Ostatní náklady'!$C$4:$J$36,'12-2018-4 - Ostatní náklady'!$C$42:$J$62,'12-2018-4 - Ostatní náklady'!$C$68:$K$92</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R91" i="5" l="1"/>
  <c r="J91" i="5"/>
  <c r="J61" i="5" s="1"/>
  <c r="T89" i="5"/>
  <c r="P89" i="5"/>
  <c r="R86" i="5"/>
  <c r="T83" i="5"/>
  <c r="T82" i="5" s="1"/>
  <c r="T81" i="5" s="1"/>
  <c r="P83" i="5"/>
  <c r="BK83" i="5"/>
  <c r="AY55" i="1"/>
  <c r="AX55" i="1"/>
  <c r="AW55" i="1"/>
  <c r="F32" i="5"/>
  <c r="BB55" i="1" s="1"/>
  <c r="BI92" i="5"/>
  <c r="BH92" i="5"/>
  <c r="BG92" i="5"/>
  <c r="BF92" i="5"/>
  <c r="T92" i="5"/>
  <c r="T91" i="5" s="1"/>
  <c r="R92" i="5"/>
  <c r="P92" i="5"/>
  <c r="P91" i="5" s="1"/>
  <c r="BK92" i="5"/>
  <c r="BK91" i="5" s="1"/>
  <c r="J92" i="5"/>
  <c r="BE92" i="5" s="1"/>
  <c r="BI90" i="5"/>
  <c r="BH90" i="5"/>
  <c r="BG90" i="5"/>
  <c r="BF90" i="5"/>
  <c r="BE90" i="5"/>
  <c r="T90" i="5"/>
  <c r="R90" i="5"/>
  <c r="R89" i="5" s="1"/>
  <c r="P90" i="5"/>
  <c r="BK90" i="5"/>
  <c r="BK89" i="5" s="1"/>
  <c r="J89" i="5" s="1"/>
  <c r="J90" i="5"/>
  <c r="J60" i="5"/>
  <c r="BI88" i="5"/>
  <c r="BH88" i="5"/>
  <c r="BG88" i="5"/>
  <c r="BF88" i="5"/>
  <c r="T88" i="5"/>
  <c r="R88" i="5"/>
  <c r="P88" i="5"/>
  <c r="BK88" i="5"/>
  <c r="J88" i="5"/>
  <c r="BE88" i="5" s="1"/>
  <c r="BI87" i="5"/>
  <c r="BH87" i="5"/>
  <c r="BG87" i="5"/>
  <c r="BF87" i="5"/>
  <c r="F31" i="5" s="1"/>
  <c r="BA55" i="1" s="1"/>
  <c r="T87" i="5"/>
  <c r="T86" i="5" s="1"/>
  <c r="R87" i="5"/>
  <c r="P87" i="5"/>
  <c r="P86" i="5" s="1"/>
  <c r="BK87" i="5"/>
  <c r="BK86" i="5" s="1"/>
  <c r="J86" i="5" s="1"/>
  <c r="J59" i="5" s="1"/>
  <c r="J87" i="5"/>
  <c r="BE87" i="5" s="1"/>
  <c r="F30" i="5" s="1"/>
  <c r="AZ55" i="1" s="1"/>
  <c r="BI85" i="5"/>
  <c r="BH85" i="5"/>
  <c r="BG85" i="5"/>
  <c r="BF85" i="5"/>
  <c r="BE85" i="5"/>
  <c r="T85" i="5"/>
  <c r="R85" i="5"/>
  <c r="P85" i="5"/>
  <c r="BK85" i="5"/>
  <c r="J85" i="5"/>
  <c r="BI84" i="5"/>
  <c r="F34" i="5" s="1"/>
  <c r="BD55" i="1" s="1"/>
  <c r="BH84" i="5"/>
  <c r="F33" i="5" s="1"/>
  <c r="BC55" i="1" s="1"/>
  <c r="BG84" i="5"/>
  <c r="BF84" i="5"/>
  <c r="J31" i="5" s="1"/>
  <c r="BE84" i="5"/>
  <c r="T84" i="5"/>
  <c r="R84" i="5"/>
  <c r="R83" i="5" s="1"/>
  <c r="R82" i="5" s="1"/>
  <c r="R81" i="5" s="1"/>
  <c r="P84" i="5"/>
  <c r="BK84" i="5"/>
  <c r="J84" i="5"/>
  <c r="F78" i="5"/>
  <c r="F75" i="5"/>
  <c r="E73" i="5"/>
  <c r="E71" i="5"/>
  <c r="J49" i="5"/>
  <c r="F49" i="5"/>
  <c r="E47" i="5"/>
  <c r="J21" i="5"/>
  <c r="E21" i="5"/>
  <c r="J77" i="5" s="1"/>
  <c r="J20" i="5"/>
  <c r="J18" i="5"/>
  <c r="E18" i="5"/>
  <c r="F52" i="5" s="1"/>
  <c r="J17" i="5"/>
  <c r="J15" i="5"/>
  <c r="E15" i="5"/>
  <c r="F51" i="5" s="1"/>
  <c r="J14" i="5"/>
  <c r="J12" i="5"/>
  <c r="J75" i="5" s="1"/>
  <c r="E7" i="5"/>
  <c r="E45" i="5" s="1"/>
  <c r="P104" i="4"/>
  <c r="BK104" i="4"/>
  <c r="J104" i="4" s="1"/>
  <c r="J60" i="4" s="1"/>
  <c r="R99" i="4"/>
  <c r="AY54" i="1"/>
  <c r="AX54" i="1"/>
  <c r="BI126" i="4"/>
  <c r="BH126" i="4"/>
  <c r="BG126" i="4"/>
  <c r="BF126" i="4"/>
  <c r="T126" i="4"/>
  <c r="R126" i="4"/>
  <c r="P126" i="4"/>
  <c r="BK126" i="4"/>
  <c r="J126" i="4"/>
  <c r="BE126" i="4" s="1"/>
  <c r="BI125" i="4"/>
  <c r="BH125" i="4"/>
  <c r="BG125" i="4"/>
  <c r="BF125" i="4"/>
  <c r="T125" i="4"/>
  <c r="R125" i="4"/>
  <c r="P125" i="4"/>
  <c r="BK125" i="4"/>
  <c r="J125" i="4"/>
  <c r="BE125" i="4" s="1"/>
  <c r="BI124" i="4"/>
  <c r="BH124" i="4"/>
  <c r="BG124" i="4"/>
  <c r="BF124" i="4"/>
  <c r="T124" i="4"/>
  <c r="R124" i="4"/>
  <c r="P124" i="4"/>
  <c r="BK124" i="4"/>
  <c r="J124" i="4"/>
  <c r="BE124" i="4" s="1"/>
  <c r="BI123" i="4"/>
  <c r="BH123" i="4"/>
  <c r="BG123" i="4"/>
  <c r="BF123" i="4"/>
  <c r="T123" i="4"/>
  <c r="R123" i="4"/>
  <c r="P123" i="4"/>
  <c r="BK123" i="4"/>
  <c r="J123" i="4"/>
  <c r="BE123" i="4" s="1"/>
  <c r="BI122" i="4"/>
  <c r="BH122" i="4"/>
  <c r="BG122" i="4"/>
  <c r="BF122" i="4"/>
  <c r="T122" i="4"/>
  <c r="R122" i="4"/>
  <c r="P122" i="4"/>
  <c r="BK122" i="4"/>
  <c r="J122" i="4"/>
  <c r="BE122" i="4" s="1"/>
  <c r="BI121" i="4"/>
  <c r="BH121" i="4"/>
  <c r="BG121" i="4"/>
  <c r="BF121" i="4"/>
  <c r="T121" i="4"/>
  <c r="R121" i="4"/>
  <c r="P121" i="4"/>
  <c r="BK121" i="4"/>
  <c r="J121" i="4"/>
  <c r="BE121" i="4" s="1"/>
  <c r="BI120" i="4"/>
  <c r="BH120" i="4"/>
  <c r="BG120" i="4"/>
  <c r="BF120" i="4"/>
  <c r="T120" i="4"/>
  <c r="R120" i="4"/>
  <c r="P120" i="4"/>
  <c r="BK120" i="4"/>
  <c r="J120" i="4"/>
  <c r="BE120" i="4" s="1"/>
  <c r="BI119" i="4"/>
  <c r="BH119" i="4"/>
  <c r="BG119" i="4"/>
  <c r="BF119" i="4"/>
  <c r="T119" i="4"/>
  <c r="R119" i="4"/>
  <c r="P119" i="4"/>
  <c r="BK119" i="4"/>
  <c r="J119" i="4"/>
  <c r="BE119"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T104" i="4" s="1"/>
  <c r="R105" i="4"/>
  <c r="R104" i="4" s="1"/>
  <c r="P105" i="4"/>
  <c r="BK105" i="4"/>
  <c r="J105" i="4"/>
  <c r="BE105" i="4" s="1"/>
  <c r="BI103" i="4"/>
  <c r="BH103" i="4"/>
  <c r="BG103" i="4"/>
  <c r="BF103" i="4"/>
  <c r="BE103" i="4"/>
  <c r="T103" i="4"/>
  <c r="R103" i="4"/>
  <c r="P103" i="4"/>
  <c r="BK103" i="4"/>
  <c r="J103" i="4"/>
  <c r="BI102" i="4"/>
  <c r="BH102" i="4"/>
  <c r="BG102" i="4"/>
  <c r="BF102" i="4"/>
  <c r="BE102" i="4"/>
  <c r="T102" i="4"/>
  <c r="R102" i="4"/>
  <c r="P102" i="4"/>
  <c r="BK102" i="4"/>
  <c r="J102" i="4"/>
  <c r="BI101" i="4"/>
  <c r="BH101" i="4"/>
  <c r="BG101" i="4"/>
  <c r="BF101" i="4"/>
  <c r="BE101" i="4"/>
  <c r="T101" i="4"/>
  <c r="R101" i="4"/>
  <c r="P101" i="4"/>
  <c r="BK101" i="4"/>
  <c r="J101" i="4"/>
  <c r="BI100" i="4"/>
  <c r="BH100" i="4"/>
  <c r="BG100" i="4"/>
  <c r="BF100" i="4"/>
  <c r="BE100" i="4"/>
  <c r="T100" i="4"/>
  <c r="T99" i="4" s="1"/>
  <c r="R100" i="4"/>
  <c r="P100" i="4"/>
  <c r="P99" i="4" s="1"/>
  <c r="BK100" i="4"/>
  <c r="BK99" i="4" s="1"/>
  <c r="J99" i="4" s="1"/>
  <c r="J59" i="4" s="1"/>
  <c r="J100" i="4"/>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P96" i="4"/>
  <c r="BK96" i="4"/>
  <c r="J96" i="4"/>
  <c r="BE96" i="4" s="1"/>
  <c r="BI95" i="4"/>
  <c r="BH95" i="4"/>
  <c r="BG95" i="4"/>
  <c r="BF95" i="4"/>
  <c r="T95" i="4"/>
  <c r="R95" i="4"/>
  <c r="P95" i="4"/>
  <c r="BK95" i="4"/>
  <c r="J95" i="4"/>
  <c r="BE95" i="4" s="1"/>
  <c r="BI94" i="4"/>
  <c r="BH94" i="4"/>
  <c r="BG94" i="4"/>
  <c r="BF94" i="4"/>
  <c r="T94" i="4"/>
  <c r="T82" i="4" s="1"/>
  <c r="T81" i="4" s="1"/>
  <c r="T80" i="4" s="1"/>
  <c r="R94" i="4"/>
  <c r="P94" i="4"/>
  <c r="BK94" i="4"/>
  <c r="J94" i="4"/>
  <c r="BE94" i="4" s="1"/>
  <c r="BI93" i="4"/>
  <c r="BH93" i="4"/>
  <c r="BG93" i="4"/>
  <c r="BF93" i="4"/>
  <c r="T93" i="4"/>
  <c r="R93" i="4"/>
  <c r="P93" i="4"/>
  <c r="BK93" i="4"/>
  <c r="J93" i="4"/>
  <c r="BE93" i="4" s="1"/>
  <c r="BI92" i="4"/>
  <c r="BH92" i="4"/>
  <c r="BG92" i="4"/>
  <c r="BF92" i="4"/>
  <c r="BE92" i="4"/>
  <c r="T92" i="4"/>
  <c r="R92" i="4"/>
  <c r="P92" i="4"/>
  <c r="BK92" i="4"/>
  <c r="J92" i="4"/>
  <c r="BI90" i="4"/>
  <c r="BH90" i="4"/>
  <c r="BG90" i="4"/>
  <c r="BF90" i="4"/>
  <c r="BE90" i="4"/>
  <c r="T90" i="4"/>
  <c r="R90" i="4"/>
  <c r="P90" i="4"/>
  <c r="BK90" i="4"/>
  <c r="J90" i="4"/>
  <c r="BI89" i="4"/>
  <c r="BH89" i="4"/>
  <c r="BG89" i="4"/>
  <c r="BF89" i="4"/>
  <c r="BE89" i="4"/>
  <c r="T89" i="4"/>
  <c r="R89" i="4"/>
  <c r="P89" i="4"/>
  <c r="BK89" i="4"/>
  <c r="J89" i="4"/>
  <c r="BI88" i="4"/>
  <c r="BH88" i="4"/>
  <c r="BG88" i="4"/>
  <c r="BF88" i="4"/>
  <c r="BE88" i="4"/>
  <c r="T88" i="4"/>
  <c r="R88" i="4"/>
  <c r="P88" i="4"/>
  <c r="BK88" i="4"/>
  <c r="J88" i="4"/>
  <c r="BI87" i="4"/>
  <c r="BH87" i="4"/>
  <c r="BG87" i="4"/>
  <c r="BF87" i="4"/>
  <c r="BE87" i="4"/>
  <c r="T87" i="4"/>
  <c r="R87" i="4"/>
  <c r="P87" i="4"/>
  <c r="BK87" i="4"/>
  <c r="J87" i="4"/>
  <c r="BI86" i="4"/>
  <c r="BH86" i="4"/>
  <c r="BG86" i="4"/>
  <c r="BF86" i="4"/>
  <c r="BE86" i="4"/>
  <c r="T86" i="4"/>
  <c r="R86" i="4"/>
  <c r="P86" i="4"/>
  <c r="BK86" i="4"/>
  <c r="J86" i="4"/>
  <c r="BI85" i="4"/>
  <c r="BH85" i="4"/>
  <c r="BG85" i="4"/>
  <c r="BF85" i="4"/>
  <c r="BE85" i="4"/>
  <c r="T85" i="4"/>
  <c r="R85" i="4"/>
  <c r="P85" i="4"/>
  <c r="BK85" i="4"/>
  <c r="J85" i="4"/>
  <c r="BI84" i="4"/>
  <c r="BH84" i="4"/>
  <c r="BG84" i="4"/>
  <c r="BF84" i="4"/>
  <c r="BE84" i="4"/>
  <c r="T84" i="4"/>
  <c r="R84" i="4"/>
  <c r="P84" i="4"/>
  <c r="BK84" i="4"/>
  <c r="J84" i="4"/>
  <c r="BI83" i="4"/>
  <c r="F34" i="4" s="1"/>
  <c r="BD54" i="1" s="1"/>
  <c r="BH83" i="4"/>
  <c r="BG83" i="4"/>
  <c r="F32" i="4" s="1"/>
  <c r="BB54" i="1" s="1"/>
  <c r="BF83" i="4"/>
  <c r="BE83" i="4"/>
  <c r="J30" i="4" s="1"/>
  <c r="AV54" i="1" s="1"/>
  <c r="T83" i="4"/>
  <c r="R83" i="4"/>
  <c r="R82" i="4" s="1"/>
  <c r="R81" i="4" s="1"/>
  <c r="R80" i="4" s="1"/>
  <c r="P83" i="4"/>
  <c r="BK83" i="4"/>
  <c r="BK82" i="4" s="1"/>
  <c r="J83" i="4"/>
  <c r="F77" i="4"/>
  <c r="F74" i="4"/>
  <c r="E72" i="4"/>
  <c r="E70" i="4"/>
  <c r="F49" i="4"/>
  <c r="E47" i="4"/>
  <c r="J21" i="4"/>
  <c r="E21" i="4"/>
  <c r="J76" i="4" s="1"/>
  <c r="J20" i="4"/>
  <c r="J18" i="4"/>
  <c r="E18" i="4"/>
  <c r="F52" i="4" s="1"/>
  <c r="J17" i="4"/>
  <c r="J15" i="4"/>
  <c r="E15" i="4"/>
  <c r="F51" i="4" s="1"/>
  <c r="J14" i="4"/>
  <c r="J12" i="4"/>
  <c r="J74" i="4" s="1"/>
  <c r="E7" i="4"/>
  <c r="E45" i="4" s="1"/>
  <c r="BK127" i="3"/>
  <c r="J127" i="3" s="1"/>
  <c r="J62" i="3" s="1"/>
  <c r="R90" i="3"/>
  <c r="BK84" i="3"/>
  <c r="AY53" i="1"/>
  <c r="AX53" i="1"/>
  <c r="BI134" i="3"/>
  <c r="BH134" i="3"/>
  <c r="BG134" i="3"/>
  <c r="BF134" i="3"/>
  <c r="T134" i="3"/>
  <c r="R134" i="3"/>
  <c r="P134" i="3"/>
  <c r="BK134" i="3"/>
  <c r="J134" i="3"/>
  <c r="BE134" i="3" s="1"/>
  <c r="BI133" i="3"/>
  <c r="BH133" i="3"/>
  <c r="BG133" i="3"/>
  <c r="BF133" i="3"/>
  <c r="T133" i="3"/>
  <c r="R133" i="3"/>
  <c r="P133" i="3"/>
  <c r="BK133" i="3"/>
  <c r="J133" i="3"/>
  <c r="BE133" i="3" s="1"/>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9" i="3"/>
  <c r="BH129" i="3"/>
  <c r="BG129" i="3"/>
  <c r="BF129" i="3"/>
  <c r="T129" i="3"/>
  <c r="T127" i="3" s="1"/>
  <c r="R129" i="3"/>
  <c r="P129" i="3"/>
  <c r="BK129" i="3"/>
  <c r="J129" i="3"/>
  <c r="BE129" i="3" s="1"/>
  <c r="BI128" i="3"/>
  <c r="BH128" i="3"/>
  <c r="BG128" i="3"/>
  <c r="BF128" i="3"/>
  <c r="T128" i="3"/>
  <c r="R128" i="3"/>
  <c r="R127" i="3" s="1"/>
  <c r="P128" i="3"/>
  <c r="P127" i="3" s="1"/>
  <c r="P102" i="3" s="1"/>
  <c r="BK128" i="3"/>
  <c r="J128" i="3"/>
  <c r="BE128" i="3" s="1"/>
  <c r="BI126" i="3"/>
  <c r="BH126" i="3"/>
  <c r="BG126" i="3"/>
  <c r="BF126" i="3"/>
  <c r="BE126" i="3"/>
  <c r="T126" i="3"/>
  <c r="R126" i="3"/>
  <c r="P126" i="3"/>
  <c r="BK126" i="3"/>
  <c r="J126" i="3"/>
  <c r="BI125" i="3"/>
  <c r="BH125" i="3"/>
  <c r="BG125" i="3"/>
  <c r="BF125" i="3"/>
  <c r="BE125" i="3"/>
  <c r="T125" i="3"/>
  <c r="R125" i="3"/>
  <c r="P125" i="3"/>
  <c r="BK125" i="3"/>
  <c r="J125" i="3"/>
  <c r="BI124" i="3"/>
  <c r="BH124" i="3"/>
  <c r="BG124" i="3"/>
  <c r="BF124" i="3"/>
  <c r="BE124" i="3"/>
  <c r="T124" i="3"/>
  <c r="R124" i="3"/>
  <c r="P124" i="3"/>
  <c r="BK124" i="3"/>
  <c r="J124" i="3"/>
  <c r="BI123" i="3"/>
  <c r="BH123" i="3"/>
  <c r="BG123" i="3"/>
  <c r="BF123" i="3"/>
  <c r="BE123" i="3"/>
  <c r="T123" i="3"/>
  <c r="R123" i="3"/>
  <c r="P123" i="3"/>
  <c r="BK123" i="3"/>
  <c r="J123" i="3"/>
  <c r="BI122" i="3"/>
  <c r="BH122" i="3"/>
  <c r="BG122" i="3"/>
  <c r="BF122" i="3"/>
  <c r="BE122" i="3"/>
  <c r="T122" i="3"/>
  <c r="R122" i="3"/>
  <c r="P122" i="3"/>
  <c r="BK122" i="3"/>
  <c r="J122" i="3"/>
  <c r="BI121" i="3"/>
  <c r="BH121" i="3"/>
  <c r="BG121" i="3"/>
  <c r="BF121" i="3"/>
  <c r="BE121" i="3"/>
  <c r="T121" i="3"/>
  <c r="R121" i="3"/>
  <c r="P121" i="3"/>
  <c r="BK121" i="3"/>
  <c r="J121" i="3"/>
  <c r="BI120" i="3"/>
  <c r="BH120" i="3"/>
  <c r="BG120" i="3"/>
  <c r="BF120" i="3"/>
  <c r="BE120" i="3"/>
  <c r="T120" i="3"/>
  <c r="R120" i="3"/>
  <c r="P120" i="3"/>
  <c r="BK120" i="3"/>
  <c r="J120" i="3"/>
  <c r="BI119" i="3"/>
  <c r="BH119" i="3"/>
  <c r="BG119" i="3"/>
  <c r="BF119" i="3"/>
  <c r="BE119" i="3"/>
  <c r="T119" i="3"/>
  <c r="R119" i="3"/>
  <c r="P119" i="3"/>
  <c r="BK119" i="3"/>
  <c r="J119" i="3"/>
  <c r="BI118" i="3"/>
  <c r="BH118" i="3"/>
  <c r="BG118" i="3"/>
  <c r="BF118" i="3"/>
  <c r="BE118" i="3"/>
  <c r="T118" i="3"/>
  <c r="R118" i="3"/>
  <c r="P118" i="3"/>
  <c r="BK118" i="3"/>
  <c r="J118" i="3"/>
  <c r="BI117" i="3"/>
  <c r="BH117" i="3"/>
  <c r="BG117" i="3"/>
  <c r="BF117" i="3"/>
  <c r="BE117" i="3"/>
  <c r="T117" i="3"/>
  <c r="R117" i="3"/>
  <c r="P117" i="3"/>
  <c r="BK117" i="3"/>
  <c r="J117" i="3"/>
  <c r="BI116" i="3"/>
  <c r="BH116" i="3"/>
  <c r="BG116" i="3"/>
  <c r="BF116" i="3"/>
  <c r="BE116" i="3"/>
  <c r="T116" i="3"/>
  <c r="R116" i="3"/>
  <c r="P116" i="3"/>
  <c r="BK116" i="3"/>
  <c r="J116" i="3"/>
  <c r="BI115" i="3"/>
  <c r="BH115" i="3"/>
  <c r="BG115" i="3"/>
  <c r="BF115" i="3"/>
  <c r="BE115" i="3"/>
  <c r="T115" i="3"/>
  <c r="R115" i="3"/>
  <c r="P115" i="3"/>
  <c r="BK115" i="3"/>
  <c r="J115" i="3"/>
  <c r="BI114" i="3"/>
  <c r="BH114" i="3"/>
  <c r="BG114" i="3"/>
  <c r="BF114" i="3"/>
  <c r="BE114" i="3"/>
  <c r="T114" i="3"/>
  <c r="R114" i="3"/>
  <c r="P114" i="3"/>
  <c r="BK114" i="3"/>
  <c r="J114" i="3"/>
  <c r="BI113" i="3"/>
  <c r="BH113" i="3"/>
  <c r="BG113" i="3"/>
  <c r="BF113" i="3"/>
  <c r="BE113" i="3"/>
  <c r="T113" i="3"/>
  <c r="R113" i="3"/>
  <c r="P113" i="3"/>
  <c r="BK113" i="3"/>
  <c r="J113" i="3"/>
  <c r="BI112" i="3"/>
  <c r="BH112" i="3"/>
  <c r="BG112" i="3"/>
  <c r="BF112" i="3"/>
  <c r="BE112" i="3"/>
  <c r="T112" i="3"/>
  <c r="R112" i="3"/>
  <c r="P112" i="3"/>
  <c r="BK112" i="3"/>
  <c r="J112" i="3"/>
  <c r="BI111" i="3"/>
  <c r="BH111" i="3"/>
  <c r="BG111" i="3"/>
  <c r="BF111" i="3"/>
  <c r="BE111" i="3"/>
  <c r="T111" i="3"/>
  <c r="R111" i="3"/>
  <c r="P111" i="3"/>
  <c r="BK111" i="3"/>
  <c r="J111" i="3"/>
  <c r="BI110" i="3"/>
  <c r="BH110" i="3"/>
  <c r="BG110" i="3"/>
  <c r="BF110" i="3"/>
  <c r="BE110" i="3"/>
  <c r="T110" i="3"/>
  <c r="R110" i="3"/>
  <c r="P110" i="3"/>
  <c r="BK110" i="3"/>
  <c r="J110" i="3"/>
  <c r="BI109" i="3"/>
  <c r="BH109" i="3"/>
  <c r="BG109" i="3"/>
  <c r="BF109" i="3"/>
  <c r="BE109" i="3"/>
  <c r="T109" i="3"/>
  <c r="R109" i="3"/>
  <c r="P109" i="3"/>
  <c r="BK109" i="3"/>
  <c r="J109" i="3"/>
  <c r="BI108" i="3"/>
  <c r="BH108" i="3"/>
  <c r="BG108" i="3"/>
  <c r="BF108" i="3"/>
  <c r="BE108" i="3"/>
  <c r="T108" i="3"/>
  <c r="R108" i="3"/>
  <c r="P108" i="3"/>
  <c r="BK108" i="3"/>
  <c r="J108" i="3"/>
  <c r="BI107" i="3"/>
  <c r="BH107" i="3"/>
  <c r="BG107" i="3"/>
  <c r="BF107" i="3"/>
  <c r="BE107" i="3"/>
  <c r="T107" i="3"/>
  <c r="R107" i="3"/>
  <c r="P107" i="3"/>
  <c r="BK107" i="3"/>
  <c r="J107" i="3"/>
  <c r="BI106" i="3"/>
  <c r="BH106" i="3"/>
  <c r="BG106" i="3"/>
  <c r="BF106" i="3"/>
  <c r="BE106" i="3"/>
  <c r="T106" i="3"/>
  <c r="R106" i="3"/>
  <c r="P106" i="3"/>
  <c r="BK106" i="3"/>
  <c r="J106" i="3"/>
  <c r="BI105" i="3"/>
  <c r="BH105" i="3"/>
  <c r="BG105" i="3"/>
  <c r="BF105" i="3"/>
  <c r="BE105" i="3"/>
  <c r="T105" i="3"/>
  <c r="R105" i="3"/>
  <c r="P105" i="3"/>
  <c r="BK105" i="3"/>
  <c r="J105" i="3"/>
  <c r="BI104" i="3"/>
  <c r="BH104" i="3"/>
  <c r="BG104" i="3"/>
  <c r="F32" i="3" s="1"/>
  <c r="BB53" i="1" s="1"/>
  <c r="BF104" i="3"/>
  <c r="BE104" i="3"/>
  <c r="T104" i="3"/>
  <c r="T103" i="3" s="1"/>
  <c r="T102" i="3" s="1"/>
  <c r="R104" i="3"/>
  <c r="R103" i="3" s="1"/>
  <c r="R102" i="3" s="1"/>
  <c r="P104" i="3"/>
  <c r="P103" i="3" s="1"/>
  <c r="BK104" i="3"/>
  <c r="BK103" i="3" s="1"/>
  <c r="BK102" i="3" s="1"/>
  <c r="J102" i="3" s="1"/>
  <c r="J60" i="3" s="1"/>
  <c r="J104" i="3"/>
  <c r="BI101" i="3"/>
  <c r="BH101" i="3"/>
  <c r="BG101" i="3"/>
  <c r="BF101" i="3"/>
  <c r="BE101" i="3"/>
  <c r="T101" i="3"/>
  <c r="R101" i="3"/>
  <c r="P101" i="3"/>
  <c r="BK101" i="3"/>
  <c r="J101" i="3"/>
  <c r="BI100" i="3"/>
  <c r="BH100" i="3"/>
  <c r="BG100" i="3"/>
  <c r="BF100" i="3"/>
  <c r="BE100" i="3"/>
  <c r="T100" i="3"/>
  <c r="R100" i="3"/>
  <c r="P100" i="3"/>
  <c r="BK100" i="3"/>
  <c r="J100" i="3"/>
  <c r="BI99" i="3"/>
  <c r="BH99" i="3"/>
  <c r="BG99" i="3"/>
  <c r="BF99" i="3"/>
  <c r="BE99" i="3"/>
  <c r="T99" i="3"/>
  <c r="R99" i="3"/>
  <c r="P99" i="3"/>
  <c r="BK99" i="3"/>
  <c r="J99" i="3"/>
  <c r="BI98" i="3"/>
  <c r="BH98" i="3"/>
  <c r="BG98" i="3"/>
  <c r="BF98" i="3"/>
  <c r="BE98" i="3"/>
  <c r="T98" i="3"/>
  <c r="R98" i="3"/>
  <c r="P98" i="3"/>
  <c r="BK98" i="3"/>
  <c r="J98" i="3"/>
  <c r="BI97" i="3"/>
  <c r="BH97" i="3"/>
  <c r="BG97" i="3"/>
  <c r="BF97" i="3"/>
  <c r="BE97" i="3"/>
  <c r="T97" i="3"/>
  <c r="R97" i="3"/>
  <c r="P97" i="3"/>
  <c r="BK97" i="3"/>
  <c r="J97" i="3"/>
  <c r="BI96" i="3"/>
  <c r="BH96" i="3"/>
  <c r="BG96" i="3"/>
  <c r="BF96" i="3"/>
  <c r="BE96" i="3"/>
  <c r="T96" i="3"/>
  <c r="R96" i="3"/>
  <c r="P96" i="3"/>
  <c r="BK96" i="3"/>
  <c r="J96" i="3"/>
  <c r="BI95" i="3"/>
  <c r="BH95" i="3"/>
  <c r="BG95" i="3"/>
  <c r="BF95" i="3"/>
  <c r="BE95" i="3"/>
  <c r="T95" i="3"/>
  <c r="R95" i="3"/>
  <c r="P95" i="3"/>
  <c r="BK95" i="3"/>
  <c r="J95" i="3"/>
  <c r="BI94" i="3"/>
  <c r="BH94" i="3"/>
  <c r="BG94" i="3"/>
  <c r="BF94" i="3"/>
  <c r="BE94" i="3"/>
  <c r="T94" i="3"/>
  <c r="R94" i="3"/>
  <c r="P94" i="3"/>
  <c r="BK94" i="3"/>
  <c r="J94" i="3"/>
  <c r="BI93" i="3"/>
  <c r="BH93" i="3"/>
  <c r="BG93" i="3"/>
  <c r="BF93" i="3"/>
  <c r="BE93" i="3"/>
  <c r="T93" i="3"/>
  <c r="R93" i="3"/>
  <c r="P93" i="3"/>
  <c r="BK93" i="3"/>
  <c r="J93" i="3"/>
  <c r="BI92" i="3"/>
  <c r="BH92" i="3"/>
  <c r="BG92" i="3"/>
  <c r="BF92" i="3"/>
  <c r="BE92" i="3"/>
  <c r="T92" i="3"/>
  <c r="R92" i="3"/>
  <c r="P92" i="3"/>
  <c r="BK92" i="3"/>
  <c r="J92" i="3"/>
  <c r="BI91" i="3"/>
  <c r="F34" i="3" s="1"/>
  <c r="BD53" i="1" s="1"/>
  <c r="BH91" i="3"/>
  <c r="BG91" i="3"/>
  <c r="BF91" i="3"/>
  <c r="BE91" i="3"/>
  <c r="T91" i="3"/>
  <c r="T90" i="3" s="1"/>
  <c r="R91" i="3"/>
  <c r="P91" i="3"/>
  <c r="P90" i="3" s="1"/>
  <c r="BK91" i="3"/>
  <c r="BK90" i="3" s="1"/>
  <c r="J90" i="3" s="1"/>
  <c r="J59" i="3" s="1"/>
  <c r="J91" i="3"/>
  <c r="BI88" i="3"/>
  <c r="BH88" i="3"/>
  <c r="BG88" i="3"/>
  <c r="BF88" i="3"/>
  <c r="T88" i="3"/>
  <c r="R88" i="3"/>
  <c r="P88" i="3"/>
  <c r="BK88" i="3"/>
  <c r="J88" i="3"/>
  <c r="BE88" i="3" s="1"/>
  <c r="BI87" i="3"/>
  <c r="BH87" i="3"/>
  <c r="BG87" i="3"/>
  <c r="BF87" i="3"/>
  <c r="T87" i="3"/>
  <c r="R87" i="3"/>
  <c r="P87" i="3"/>
  <c r="BK87" i="3"/>
  <c r="J87" i="3"/>
  <c r="BE87" i="3" s="1"/>
  <c r="BI86" i="3"/>
  <c r="BH86" i="3"/>
  <c r="BG86" i="3"/>
  <c r="BF86" i="3"/>
  <c r="T86" i="3"/>
  <c r="T84" i="3" s="1"/>
  <c r="T83" i="3" s="1"/>
  <c r="R86" i="3"/>
  <c r="P86" i="3"/>
  <c r="BK86" i="3"/>
  <c r="J86" i="3"/>
  <c r="BE86" i="3" s="1"/>
  <c r="F30" i="3" s="1"/>
  <c r="AZ53" i="1" s="1"/>
  <c r="BI85" i="3"/>
  <c r="BH85" i="3"/>
  <c r="F33" i="3" s="1"/>
  <c r="BC53" i="1" s="1"/>
  <c r="BG85" i="3"/>
  <c r="BF85" i="3"/>
  <c r="J31" i="3" s="1"/>
  <c r="AW53" i="1" s="1"/>
  <c r="T85" i="3"/>
  <c r="R85" i="3"/>
  <c r="R84" i="3" s="1"/>
  <c r="R83" i="3" s="1"/>
  <c r="R82" i="3" s="1"/>
  <c r="P85" i="3"/>
  <c r="P84" i="3" s="1"/>
  <c r="P83" i="3" s="1"/>
  <c r="P82" i="3" s="1"/>
  <c r="AU53" i="1" s="1"/>
  <c r="BK85" i="3"/>
  <c r="J85" i="3"/>
  <c r="BE85" i="3" s="1"/>
  <c r="J78" i="3"/>
  <c r="J76" i="3"/>
  <c r="F76" i="3"/>
  <c r="E74" i="3"/>
  <c r="F51" i="3"/>
  <c r="F49" i="3"/>
  <c r="E47" i="3"/>
  <c r="J21" i="3"/>
  <c r="E21" i="3"/>
  <c r="J51" i="3" s="1"/>
  <c r="J20" i="3"/>
  <c r="J18" i="3"/>
  <c r="E18" i="3"/>
  <c r="F79" i="3" s="1"/>
  <c r="J17" i="3"/>
  <c r="J15" i="3"/>
  <c r="E15" i="3"/>
  <c r="F78" i="3" s="1"/>
  <c r="J14" i="3"/>
  <c r="J12" i="3"/>
  <c r="J49" i="3" s="1"/>
  <c r="E7" i="3"/>
  <c r="E72" i="3" s="1"/>
  <c r="R217" i="2"/>
  <c r="J217" i="2"/>
  <c r="J71" i="2" s="1"/>
  <c r="T215" i="2"/>
  <c r="P215" i="2"/>
  <c r="R209" i="2"/>
  <c r="R208" i="2" s="1"/>
  <c r="R205" i="2"/>
  <c r="T198" i="2"/>
  <c r="P198" i="2"/>
  <c r="R176" i="2"/>
  <c r="T161" i="2"/>
  <c r="P161" i="2"/>
  <c r="BK161" i="2"/>
  <c r="J161" i="2" s="1"/>
  <c r="J64" i="2" s="1"/>
  <c r="R153" i="2"/>
  <c r="J153" i="2"/>
  <c r="J63" i="2" s="1"/>
  <c r="T148" i="2"/>
  <c r="P148" i="2"/>
  <c r="R145" i="2"/>
  <c r="T136" i="2"/>
  <c r="P136" i="2"/>
  <c r="BK136" i="2"/>
  <c r="J136" i="2" s="1"/>
  <c r="J60" i="2" s="1"/>
  <c r="J121" i="2"/>
  <c r="J59" i="2" s="1"/>
  <c r="P93" i="2"/>
  <c r="AY52" i="1"/>
  <c r="AX52" i="1"/>
  <c r="BI218" i="2"/>
  <c r="BH218" i="2"/>
  <c r="BG218" i="2"/>
  <c r="BF218" i="2"/>
  <c r="T218" i="2"/>
  <c r="T217" i="2" s="1"/>
  <c r="R218" i="2"/>
  <c r="P218" i="2"/>
  <c r="P217" i="2" s="1"/>
  <c r="BK218" i="2"/>
  <c r="BK217" i="2" s="1"/>
  <c r="J218" i="2"/>
  <c r="BE218" i="2" s="1"/>
  <c r="BI216" i="2"/>
  <c r="BH216" i="2"/>
  <c r="BG216" i="2"/>
  <c r="BF216" i="2"/>
  <c r="BE216" i="2"/>
  <c r="T216" i="2"/>
  <c r="R216" i="2"/>
  <c r="R215" i="2" s="1"/>
  <c r="P216" i="2"/>
  <c r="BK216" i="2"/>
  <c r="BK215" i="2" s="1"/>
  <c r="J215" i="2" s="1"/>
  <c r="J70" i="2" s="1"/>
  <c r="J216" i="2"/>
  <c r="BI214" i="2"/>
  <c r="BH214" i="2"/>
  <c r="BG214" i="2"/>
  <c r="BF214" i="2"/>
  <c r="T214" i="2"/>
  <c r="R214" i="2"/>
  <c r="P214" i="2"/>
  <c r="BK214" i="2"/>
  <c r="J214" i="2"/>
  <c r="BE214" i="2" s="1"/>
  <c r="BI213" i="2"/>
  <c r="BH213" i="2"/>
  <c r="BG213" i="2"/>
  <c r="BF213" i="2"/>
  <c r="T213" i="2"/>
  <c r="R213" i="2"/>
  <c r="P213" i="2"/>
  <c r="BK213" i="2"/>
  <c r="J213" i="2"/>
  <c r="BE213" i="2" s="1"/>
  <c r="BI212" i="2"/>
  <c r="BH212" i="2"/>
  <c r="BG212" i="2"/>
  <c r="BF212" i="2"/>
  <c r="T212" i="2"/>
  <c r="R212" i="2"/>
  <c r="P212" i="2"/>
  <c r="BK212" i="2"/>
  <c r="J212" i="2"/>
  <c r="BE212" i="2" s="1"/>
  <c r="BI210" i="2"/>
  <c r="BH210" i="2"/>
  <c r="BG210" i="2"/>
  <c r="BF210" i="2"/>
  <c r="T210" i="2"/>
  <c r="R210" i="2"/>
  <c r="P210" i="2"/>
  <c r="BK210" i="2"/>
  <c r="BK209" i="2" s="1"/>
  <c r="J209" i="2" s="1"/>
  <c r="J69" i="2" s="1"/>
  <c r="J210" i="2"/>
  <c r="BE210" i="2" s="1"/>
  <c r="BI206" i="2"/>
  <c r="BH206" i="2"/>
  <c r="BG206" i="2"/>
  <c r="BF206" i="2"/>
  <c r="T206" i="2"/>
  <c r="T205" i="2" s="1"/>
  <c r="R206" i="2"/>
  <c r="P206" i="2"/>
  <c r="P205" i="2" s="1"/>
  <c r="BK206" i="2"/>
  <c r="BK205" i="2" s="1"/>
  <c r="J205" i="2" s="1"/>
  <c r="J67" i="2" s="1"/>
  <c r="J206" i="2"/>
  <c r="BE206" i="2" s="1"/>
  <c r="BI203" i="2"/>
  <c r="BH203" i="2"/>
  <c r="BG203" i="2"/>
  <c r="BF203" i="2"/>
  <c r="BE203" i="2"/>
  <c r="T203" i="2"/>
  <c r="R203" i="2"/>
  <c r="P203" i="2"/>
  <c r="BK203" i="2"/>
  <c r="J203" i="2"/>
  <c r="BI201" i="2"/>
  <c r="BH201" i="2"/>
  <c r="BG201" i="2"/>
  <c r="BF201" i="2"/>
  <c r="BE201" i="2"/>
  <c r="T201" i="2"/>
  <c r="R201" i="2"/>
  <c r="P201" i="2"/>
  <c r="BK201" i="2"/>
  <c r="J201" i="2"/>
  <c r="BI199" i="2"/>
  <c r="BH199" i="2"/>
  <c r="BG199" i="2"/>
  <c r="BF199" i="2"/>
  <c r="BE199" i="2"/>
  <c r="T199" i="2"/>
  <c r="R199" i="2"/>
  <c r="R198" i="2" s="1"/>
  <c r="P199" i="2"/>
  <c r="BK199" i="2"/>
  <c r="BK198" i="2" s="1"/>
  <c r="J198" i="2" s="1"/>
  <c r="J66" i="2" s="1"/>
  <c r="J199" i="2"/>
  <c r="BI197" i="2"/>
  <c r="BH197" i="2"/>
  <c r="BG197" i="2"/>
  <c r="BF197" i="2"/>
  <c r="T197" i="2"/>
  <c r="R197" i="2"/>
  <c r="P197" i="2"/>
  <c r="BK197" i="2"/>
  <c r="J197" i="2"/>
  <c r="BE197" i="2" s="1"/>
  <c r="BI196" i="2"/>
  <c r="BH196" i="2"/>
  <c r="BG196" i="2"/>
  <c r="BF196" i="2"/>
  <c r="T196" i="2"/>
  <c r="R196" i="2"/>
  <c r="P196" i="2"/>
  <c r="BK196" i="2"/>
  <c r="J196" i="2"/>
  <c r="BE196" i="2" s="1"/>
  <c r="BI195" i="2"/>
  <c r="BH195" i="2"/>
  <c r="BG195" i="2"/>
  <c r="BF195" i="2"/>
  <c r="T195" i="2"/>
  <c r="R195" i="2"/>
  <c r="P195" i="2"/>
  <c r="BK195" i="2"/>
  <c r="J195" i="2"/>
  <c r="BE195" i="2" s="1"/>
  <c r="BI194" i="2"/>
  <c r="BH194" i="2"/>
  <c r="BG194" i="2"/>
  <c r="BF194" i="2"/>
  <c r="T194" i="2"/>
  <c r="R194" i="2"/>
  <c r="P194" i="2"/>
  <c r="BK194" i="2"/>
  <c r="J194" i="2"/>
  <c r="BE194" i="2" s="1"/>
  <c r="BI193" i="2"/>
  <c r="BH193" i="2"/>
  <c r="BG193" i="2"/>
  <c r="BF193" i="2"/>
  <c r="T193" i="2"/>
  <c r="R193" i="2"/>
  <c r="P193" i="2"/>
  <c r="BK193" i="2"/>
  <c r="J193" i="2"/>
  <c r="BE193" i="2" s="1"/>
  <c r="BI192" i="2"/>
  <c r="BH192" i="2"/>
  <c r="BG192" i="2"/>
  <c r="BF192" i="2"/>
  <c r="T192" i="2"/>
  <c r="R192" i="2"/>
  <c r="P192" i="2"/>
  <c r="BK192" i="2"/>
  <c r="J192" i="2"/>
  <c r="BE192" i="2" s="1"/>
  <c r="BI191" i="2"/>
  <c r="BH191" i="2"/>
  <c r="BG191" i="2"/>
  <c r="BF191" i="2"/>
  <c r="T191" i="2"/>
  <c r="R191" i="2"/>
  <c r="P191" i="2"/>
  <c r="BK191" i="2"/>
  <c r="J191" i="2"/>
  <c r="BE191" i="2" s="1"/>
  <c r="BI190" i="2"/>
  <c r="BH190" i="2"/>
  <c r="BG190" i="2"/>
  <c r="BF190" i="2"/>
  <c r="T190" i="2"/>
  <c r="R190" i="2"/>
  <c r="P190" i="2"/>
  <c r="BK190" i="2"/>
  <c r="J190" i="2"/>
  <c r="BE190" i="2" s="1"/>
  <c r="BI189" i="2"/>
  <c r="BH189" i="2"/>
  <c r="BG189" i="2"/>
  <c r="BF189" i="2"/>
  <c r="T189" i="2"/>
  <c r="R189" i="2"/>
  <c r="P189" i="2"/>
  <c r="BK189" i="2"/>
  <c r="J189" i="2"/>
  <c r="BE189" i="2" s="1"/>
  <c r="BI188" i="2"/>
  <c r="BH188" i="2"/>
  <c r="BG188" i="2"/>
  <c r="BF188" i="2"/>
  <c r="T188" i="2"/>
  <c r="R188" i="2"/>
  <c r="P188" i="2"/>
  <c r="BK188" i="2"/>
  <c r="J188" i="2"/>
  <c r="BE188" i="2" s="1"/>
  <c r="BI186" i="2"/>
  <c r="BH186" i="2"/>
  <c r="BG186" i="2"/>
  <c r="BF186" i="2"/>
  <c r="T186" i="2"/>
  <c r="R186" i="2"/>
  <c r="P186" i="2"/>
  <c r="BK186" i="2"/>
  <c r="J186" i="2"/>
  <c r="BE186" i="2" s="1"/>
  <c r="BI184" i="2"/>
  <c r="BH184" i="2"/>
  <c r="BG184" i="2"/>
  <c r="BF184" i="2"/>
  <c r="T184" i="2"/>
  <c r="R184" i="2"/>
  <c r="P184" i="2"/>
  <c r="BK184" i="2"/>
  <c r="J184" i="2"/>
  <c r="BE184" i="2" s="1"/>
  <c r="BI182" i="2"/>
  <c r="BH182" i="2"/>
  <c r="BG182" i="2"/>
  <c r="BF182" i="2"/>
  <c r="T182" i="2"/>
  <c r="R182" i="2"/>
  <c r="P182" i="2"/>
  <c r="BK182" i="2"/>
  <c r="J182" i="2"/>
  <c r="BE182" i="2" s="1"/>
  <c r="BI181" i="2"/>
  <c r="BH181" i="2"/>
  <c r="BG181" i="2"/>
  <c r="BF181" i="2"/>
  <c r="T181" i="2"/>
  <c r="R181" i="2"/>
  <c r="P181" i="2"/>
  <c r="BK181" i="2"/>
  <c r="J181" i="2"/>
  <c r="BE181" i="2" s="1"/>
  <c r="BI179" i="2"/>
  <c r="BH179" i="2"/>
  <c r="BG179" i="2"/>
  <c r="BF179" i="2"/>
  <c r="T179" i="2"/>
  <c r="R179" i="2"/>
  <c r="P179" i="2"/>
  <c r="BK179" i="2"/>
  <c r="J179" i="2"/>
  <c r="BE179" i="2" s="1"/>
  <c r="BI177" i="2"/>
  <c r="BH177" i="2"/>
  <c r="BG177" i="2"/>
  <c r="BF177" i="2"/>
  <c r="T177" i="2"/>
  <c r="T176" i="2" s="1"/>
  <c r="R177" i="2"/>
  <c r="P177" i="2"/>
  <c r="P176" i="2" s="1"/>
  <c r="BK177" i="2"/>
  <c r="BK176" i="2" s="1"/>
  <c r="J176" i="2" s="1"/>
  <c r="J65" i="2" s="1"/>
  <c r="J177" i="2"/>
  <c r="BE177" i="2" s="1"/>
  <c r="BI174" i="2"/>
  <c r="BH174" i="2"/>
  <c r="BG174" i="2"/>
  <c r="BF174" i="2"/>
  <c r="BE174" i="2"/>
  <c r="T174" i="2"/>
  <c r="R174" i="2"/>
  <c r="P174" i="2"/>
  <c r="BK174" i="2"/>
  <c r="J174" i="2"/>
  <c r="BI173" i="2"/>
  <c r="BH173" i="2"/>
  <c r="BG173" i="2"/>
  <c r="BF173" i="2"/>
  <c r="BE173" i="2"/>
  <c r="T173" i="2"/>
  <c r="R173" i="2"/>
  <c r="P173" i="2"/>
  <c r="BK173" i="2"/>
  <c r="J173" i="2"/>
  <c r="BI172" i="2"/>
  <c r="BH172" i="2"/>
  <c r="BG172" i="2"/>
  <c r="BF172" i="2"/>
  <c r="BE172" i="2"/>
  <c r="T172" i="2"/>
  <c r="R172" i="2"/>
  <c r="P172" i="2"/>
  <c r="BK172" i="2"/>
  <c r="J172" i="2"/>
  <c r="BI170" i="2"/>
  <c r="BH170" i="2"/>
  <c r="BG170" i="2"/>
  <c r="BF170" i="2"/>
  <c r="BE170" i="2"/>
  <c r="T170" i="2"/>
  <c r="R170" i="2"/>
  <c r="P170" i="2"/>
  <c r="BK170" i="2"/>
  <c r="J170" i="2"/>
  <c r="BI169" i="2"/>
  <c r="BH169" i="2"/>
  <c r="BG169" i="2"/>
  <c r="BF169" i="2"/>
  <c r="BE169" i="2"/>
  <c r="T169" i="2"/>
  <c r="R169" i="2"/>
  <c r="P169" i="2"/>
  <c r="BK169" i="2"/>
  <c r="J169" i="2"/>
  <c r="BI167" i="2"/>
  <c r="BH167" i="2"/>
  <c r="BG167" i="2"/>
  <c r="BF167" i="2"/>
  <c r="BE167" i="2"/>
  <c r="T167" i="2"/>
  <c r="R167" i="2"/>
  <c r="P167" i="2"/>
  <c r="BK167" i="2"/>
  <c r="J167" i="2"/>
  <c r="BI165" i="2"/>
  <c r="BH165" i="2"/>
  <c r="BG165" i="2"/>
  <c r="BF165" i="2"/>
  <c r="BE165" i="2"/>
  <c r="T165" i="2"/>
  <c r="R165" i="2"/>
  <c r="P165" i="2"/>
  <c r="BK165" i="2"/>
  <c r="J165" i="2"/>
  <c r="BI164" i="2"/>
  <c r="BH164" i="2"/>
  <c r="BG164" i="2"/>
  <c r="BF164" i="2"/>
  <c r="BE164" i="2"/>
  <c r="T164" i="2"/>
  <c r="R164" i="2"/>
  <c r="P164" i="2"/>
  <c r="BK164" i="2"/>
  <c r="J164" i="2"/>
  <c r="BI162" i="2"/>
  <c r="BH162" i="2"/>
  <c r="BG162" i="2"/>
  <c r="BF162" i="2"/>
  <c r="BE162" i="2"/>
  <c r="T162" i="2"/>
  <c r="R162" i="2"/>
  <c r="R161" i="2" s="1"/>
  <c r="P162" i="2"/>
  <c r="BK162" i="2"/>
  <c r="J162" i="2"/>
  <c r="BI160" i="2"/>
  <c r="BH160" i="2"/>
  <c r="BG160" i="2"/>
  <c r="BF160" i="2"/>
  <c r="T160" i="2"/>
  <c r="R160" i="2"/>
  <c r="P160" i="2"/>
  <c r="BK160" i="2"/>
  <c r="J160" i="2"/>
  <c r="BE160" i="2" s="1"/>
  <c r="BI159" i="2"/>
  <c r="BH159" i="2"/>
  <c r="BG159" i="2"/>
  <c r="BF159" i="2"/>
  <c r="T159" i="2"/>
  <c r="R159" i="2"/>
  <c r="P159" i="2"/>
  <c r="BK159" i="2"/>
  <c r="J159" i="2"/>
  <c r="BE159" i="2" s="1"/>
  <c r="BI157" i="2"/>
  <c r="BH157" i="2"/>
  <c r="BG157" i="2"/>
  <c r="BF157" i="2"/>
  <c r="T157" i="2"/>
  <c r="R157" i="2"/>
  <c r="P157" i="2"/>
  <c r="BK157" i="2"/>
  <c r="J157" i="2"/>
  <c r="BE157" i="2" s="1"/>
  <c r="BI156" i="2"/>
  <c r="BH156" i="2"/>
  <c r="BG156" i="2"/>
  <c r="BF156" i="2"/>
  <c r="T156" i="2"/>
  <c r="R156" i="2"/>
  <c r="P156" i="2"/>
  <c r="BK156" i="2"/>
  <c r="J156" i="2"/>
  <c r="BE156" i="2" s="1"/>
  <c r="BI154" i="2"/>
  <c r="BH154" i="2"/>
  <c r="BG154" i="2"/>
  <c r="BF154" i="2"/>
  <c r="T154" i="2"/>
  <c r="T153" i="2" s="1"/>
  <c r="R154" i="2"/>
  <c r="P154" i="2"/>
  <c r="P153" i="2" s="1"/>
  <c r="BK154" i="2"/>
  <c r="BK153" i="2" s="1"/>
  <c r="J154" i="2"/>
  <c r="BE154" i="2" s="1"/>
  <c r="BI151" i="2"/>
  <c r="BH151" i="2"/>
  <c r="BG151" i="2"/>
  <c r="BF151" i="2"/>
  <c r="BE151" i="2"/>
  <c r="T151" i="2"/>
  <c r="R151" i="2"/>
  <c r="P151" i="2"/>
  <c r="BK151" i="2"/>
  <c r="J151" i="2"/>
  <c r="BI149" i="2"/>
  <c r="BH149" i="2"/>
  <c r="BG149" i="2"/>
  <c r="BF149" i="2"/>
  <c r="BE149" i="2"/>
  <c r="T149" i="2"/>
  <c r="R149" i="2"/>
  <c r="R148" i="2" s="1"/>
  <c r="P149" i="2"/>
  <c r="BK149" i="2"/>
  <c r="BK148" i="2" s="1"/>
  <c r="J148" i="2" s="1"/>
  <c r="J62" i="2" s="1"/>
  <c r="J149" i="2"/>
  <c r="BI146" i="2"/>
  <c r="BH146" i="2"/>
  <c r="BG146" i="2"/>
  <c r="BF146" i="2"/>
  <c r="T146" i="2"/>
  <c r="T145" i="2" s="1"/>
  <c r="R146" i="2"/>
  <c r="P146" i="2"/>
  <c r="P145" i="2" s="1"/>
  <c r="BK146" i="2"/>
  <c r="BK145" i="2" s="1"/>
  <c r="J145" i="2" s="1"/>
  <c r="J61" i="2" s="1"/>
  <c r="J146" i="2"/>
  <c r="BE146" i="2" s="1"/>
  <c r="BI143" i="2"/>
  <c r="BH143" i="2"/>
  <c r="BG143" i="2"/>
  <c r="BF143" i="2"/>
  <c r="BE143" i="2"/>
  <c r="T143" i="2"/>
  <c r="R143" i="2"/>
  <c r="P143" i="2"/>
  <c r="BK143" i="2"/>
  <c r="J143" i="2"/>
  <c r="BI142" i="2"/>
  <c r="BH142" i="2"/>
  <c r="BG142" i="2"/>
  <c r="BF142" i="2"/>
  <c r="BE142" i="2"/>
  <c r="T142" i="2"/>
  <c r="R142" i="2"/>
  <c r="P142" i="2"/>
  <c r="BK142" i="2"/>
  <c r="J142" i="2"/>
  <c r="BI140" i="2"/>
  <c r="BH140" i="2"/>
  <c r="BG140" i="2"/>
  <c r="BF140" i="2"/>
  <c r="BE140" i="2"/>
  <c r="T140" i="2"/>
  <c r="R140" i="2"/>
  <c r="P140" i="2"/>
  <c r="BK140" i="2"/>
  <c r="J140" i="2"/>
  <c r="BI139" i="2"/>
  <c r="BH139" i="2"/>
  <c r="BG139" i="2"/>
  <c r="BF139" i="2"/>
  <c r="BE139" i="2"/>
  <c r="T139" i="2"/>
  <c r="R139" i="2"/>
  <c r="P139" i="2"/>
  <c r="BK139" i="2"/>
  <c r="J139" i="2"/>
  <c r="BI137" i="2"/>
  <c r="BH137" i="2"/>
  <c r="BG137" i="2"/>
  <c r="BF137" i="2"/>
  <c r="BE137" i="2"/>
  <c r="T137" i="2"/>
  <c r="R137" i="2"/>
  <c r="R136" i="2" s="1"/>
  <c r="P137" i="2"/>
  <c r="BK137" i="2"/>
  <c r="J137" i="2"/>
  <c r="BI134" i="2"/>
  <c r="BH134" i="2"/>
  <c r="BG134" i="2"/>
  <c r="BF134" i="2"/>
  <c r="T134" i="2"/>
  <c r="R134" i="2"/>
  <c r="P134" i="2"/>
  <c r="BK134" i="2"/>
  <c r="J134" i="2"/>
  <c r="BE134" i="2" s="1"/>
  <c r="BI132" i="2"/>
  <c r="BH132" i="2"/>
  <c r="BG132" i="2"/>
  <c r="BF132" i="2"/>
  <c r="T132" i="2"/>
  <c r="R132" i="2"/>
  <c r="P132" i="2"/>
  <c r="BK132" i="2"/>
  <c r="J132" i="2"/>
  <c r="BE132" i="2" s="1"/>
  <c r="BI131" i="2"/>
  <c r="BH131" i="2"/>
  <c r="BG131" i="2"/>
  <c r="BF131" i="2"/>
  <c r="T131" i="2"/>
  <c r="R131" i="2"/>
  <c r="P131" i="2"/>
  <c r="BK131" i="2"/>
  <c r="J131" i="2"/>
  <c r="BE131" i="2" s="1"/>
  <c r="BI129" i="2"/>
  <c r="BH129" i="2"/>
  <c r="BG129" i="2"/>
  <c r="BF129" i="2"/>
  <c r="T129" i="2"/>
  <c r="R129" i="2"/>
  <c r="P129" i="2"/>
  <c r="BK129" i="2"/>
  <c r="J129" i="2"/>
  <c r="BE129" i="2" s="1"/>
  <c r="BI128" i="2"/>
  <c r="BH128" i="2"/>
  <c r="BG128" i="2"/>
  <c r="BF128" i="2"/>
  <c r="T128" i="2"/>
  <c r="R128" i="2"/>
  <c r="P128" i="2"/>
  <c r="BK128" i="2"/>
  <c r="J128" i="2"/>
  <c r="BE128" i="2" s="1"/>
  <c r="BI126" i="2"/>
  <c r="BH126" i="2"/>
  <c r="BG126" i="2"/>
  <c r="BF126" i="2"/>
  <c r="T126" i="2"/>
  <c r="R126" i="2"/>
  <c r="P126" i="2"/>
  <c r="BK126" i="2"/>
  <c r="J126" i="2"/>
  <c r="BE126" i="2" s="1"/>
  <c r="BI125" i="2"/>
  <c r="BH125" i="2"/>
  <c r="BG125" i="2"/>
  <c r="BF125" i="2"/>
  <c r="T125" i="2"/>
  <c r="R125" i="2"/>
  <c r="P125" i="2"/>
  <c r="BK125" i="2"/>
  <c r="J125" i="2"/>
  <c r="BE125" i="2" s="1"/>
  <c r="BI124" i="2"/>
  <c r="BH124" i="2"/>
  <c r="BG124" i="2"/>
  <c r="BF124" i="2"/>
  <c r="T124" i="2"/>
  <c r="R124" i="2"/>
  <c r="P124" i="2"/>
  <c r="BK124" i="2"/>
  <c r="J124" i="2"/>
  <c r="BE124" i="2" s="1"/>
  <c r="BI122" i="2"/>
  <c r="BH122" i="2"/>
  <c r="BG122" i="2"/>
  <c r="BF122" i="2"/>
  <c r="F31" i="2" s="1"/>
  <c r="BA52" i="1" s="1"/>
  <c r="T122" i="2"/>
  <c r="T121" i="2" s="1"/>
  <c r="R122" i="2"/>
  <c r="R121" i="2" s="1"/>
  <c r="P122" i="2"/>
  <c r="P121" i="2" s="1"/>
  <c r="BK122" i="2"/>
  <c r="BK121" i="2" s="1"/>
  <c r="J122" i="2"/>
  <c r="BE122" i="2" s="1"/>
  <c r="BI120" i="2"/>
  <c r="BH120" i="2"/>
  <c r="BG120" i="2"/>
  <c r="BF120" i="2"/>
  <c r="BE120" i="2"/>
  <c r="T120" i="2"/>
  <c r="R120" i="2"/>
  <c r="P120" i="2"/>
  <c r="BK120" i="2"/>
  <c r="J120" i="2"/>
  <c r="BI118" i="2"/>
  <c r="BH118" i="2"/>
  <c r="BG118" i="2"/>
  <c r="BF118" i="2"/>
  <c r="BE118" i="2"/>
  <c r="T118" i="2"/>
  <c r="R118" i="2"/>
  <c r="P118" i="2"/>
  <c r="BK118" i="2"/>
  <c r="J118" i="2"/>
  <c r="BI116" i="2"/>
  <c r="BH116" i="2"/>
  <c r="BG116" i="2"/>
  <c r="BF116" i="2"/>
  <c r="BE116" i="2"/>
  <c r="T116" i="2"/>
  <c r="R116" i="2"/>
  <c r="P116" i="2"/>
  <c r="BK116" i="2"/>
  <c r="J116" i="2"/>
  <c r="BI114" i="2"/>
  <c r="BH114" i="2"/>
  <c r="BG114" i="2"/>
  <c r="BF114" i="2"/>
  <c r="BE114" i="2"/>
  <c r="T114" i="2"/>
  <c r="R114" i="2"/>
  <c r="P114" i="2"/>
  <c r="BK114" i="2"/>
  <c r="J114" i="2"/>
  <c r="BI112" i="2"/>
  <c r="BH112" i="2"/>
  <c r="BG112" i="2"/>
  <c r="BF112" i="2"/>
  <c r="BE112" i="2"/>
  <c r="T112" i="2"/>
  <c r="R112" i="2"/>
  <c r="P112" i="2"/>
  <c r="BK112" i="2"/>
  <c r="J112" i="2"/>
  <c r="BI110" i="2"/>
  <c r="BH110" i="2"/>
  <c r="BG110" i="2"/>
  <c r="BF110" i="2"/>
  <c r="BE110" i="2"/>
  <c r="T110" i="2"/>
  <c r="R110" i="2"/>
  <c r="P110" i="2"/>
  <c r="BK110" i="2"/>
  <c r="J110" i="2"/>
  <c r="BI108" i="2"/>
  <c r="BH108" i="2"/>
  <c r="BG108" i="2"/>
  <c r="BF108" i="2"/>
  <c r="BE108" i="2"/>
  <c r="T108" i="2"/>
  <c r="R108" i="2"/>
  <c r="P108" i="2"/>
  <c r="BK108" i="2"/>
  <c r="J108" i="2"/>
  <c r="BI106" i="2"/>
  <c r="BH106" i="2"/>
  <c r="BG106" i="2"/>
  <c r="BF106" i="2"/>
  <c r="BE106" i="2"/>
  <c r="T106" i="2"/>
  <c r="R106" i="2"/>
  <c r="P106" i="2"/>
  <c r="BK106" i="2"/>
  <c r="J106" i="2"/>
  <c r="BI104" i="2"/>
  <c r="BH104" i="2"/>
  <c r="BG104" i="2"/>
  <c r="BF104" i="2"/>
  <c r="BE104" i="2"/>
  <c r="T104" i="2"/>
  <c r="R104" i="2"/>
  <c r="P104" i="2"/>
  <c r="BK104" i="2"/>
  <c r="J104" i="2"/>
  <c r="BI102" i="2"/>
  <c r="BH102" i="2"/>
  <c r="BG102" i="2"/>
  <c r="BF102" i="2"/>
  <c r="BE102" i="2"/>
  <c r="T102" i="2"/>
  <c r="R102" i="2"/>
  <c r="P102" i="2"/>
  <c r="BK102" i="2"/>
  <c r="J102" i="2"/>
  <c r="BI100" i="2"/>
  <c r="BH100" i="2"/>
  <c r="BG100" i="2"/>
  <c r="BF100" i="2"/>
  <c r="BE100" i="2"/>
  <c r="T100" i="2"/>
  <c r="R100" i="2"/>
  <c r="P100" i="2"/>
  <c r="BK100" i="2"/>
  <c r="J100" i="2"/>
  <c r="BI98" i="2"/>
  <c r="BH98" i="2"/>
  <c r="BG98" i="2"/>
  <c r="BF98" i="2"/>
  <c r="BE98" i="2"/>
  <c r="T98" i="2"/>
  <c r="R98" i="2"/>
  <c r="P98" i="2"/>
  <c r="BK98" i="2"/>
  <c r="J98" i="2"/>
  <c r="BI96" i="2"/>
  <c r="BH96" i="2"/>
  <c r="BG96" i="2"/>
  <c r="BF96" i="2"/>
  <c r="BE96" i="2"/>
  <c r="T96" i="2"/>
  <c r="R96" i="2"/>
  <c r="P96" i="2"/>
  <c r="BK96" i="2"/>
  <c r="J96" i="2"/>
  <c r="BI94" i="2"/>
  <c r="F34" i="2" s="1"/>
  <c r="BD52" i="1" s="1"/>
  <c r="BD51" i="1" s="1"/>
  <c r="W30" i="1" s="1"/>
  <c r="BH94" i="2"/>
  <c r="BG94" i="2"/>
  <c r="F32" i="2" s="1"/>
  <c r="BB52" i="1" s="1"/>
  <c r="BB51" i="1" s="1"/>
  <c r="BF94" i="2"/>
  <c r="BE94" i="2"/>
  <c r="T94" i="2"/>
  <c r="T93" i="2" s="1"/>
  <c r="T92" i="2" s="1"/>
  <c r="R94" i="2"/>
  <c r="R93" i="2" s="1"/>
  <c r="R92" i="2" s="1"/>
  <c r="R91" i="2" s="1"/>
  <c r="P94" i="2"/>
  <c r="BK94" i="2"/>
  <c r="BK93" i="2" s="1"/>
  <c r="J94" i="2"/>
  <c r="F88" i="2"/>
  <c r="F85" i="2"/>
  <c r="E83" i="2"/>
  <c r="E81" i="2"/>
  <c r="F49" i="2"/>
  <c r="E47" i="2"/>
  <c r="J21" i="2"/>
  <c r="E21" i="2"/>
  <c r="J87" i="2" s="1"/>
  <c r="J20" i="2"/>
  <c r="J18" i="2"/>
  <c r="E18" i="2"/>
  <c r="F52" i="2" s="1"/>
  <c r="J17" i="2"/>
  <c r="J15" i="2"/>
  <c r="E15" i="2"/>
  <c r="F51" i="2" s="1"/>
  <c r="J14" i="2"/>
  <c r="J12" i="2"/>
  <c r="J85" i="2" s="1"/>
  <c r="E7" i="2"/>
  <c r="E45" i="2" s="1"/>
  <c r="AS51" i="1"/>
  <c r="L47" i="1"/>
  <c r="AM46" i="1"/>
  <c r="L46" i="1"/>
  <c r="AM44" i="1"/>
  <c r="L44" i="1"/>
  <c r="L42" i="1"/>
  <c r="L41" i="1"/>
  <c r="J93" i="2" l="1"/>
  <c r="J58" i="2" s="1"/>
  <c r="BK92" i="2"/>
  <c r="W28" i="1"/>
  <c r="AX51" i="1"/>
  <c r="J82" i="4"/>
  <c r="J58" i="4" s="1"/>
  <c r="BK81" i="4"/>
  <c r="T82" i="3"/>
  <c r="J49" i="2"/>
  <c r="J51" i="2"/>
  <c r="F87" i="2"/>
  <c r="J30" i="2"/>
  <c r="AV52" i="1" s="1"/>
  <c r="P92" i="2"/>
  <c r="BK208" i="2"/>
  <c r="J208" i="2" s="1"/>
  <c r="J68" i="2" s="1"/>
  <c r="J84" i="3"/>
  <c r="J58" i="3" s="1"/>
  <c r="BK83" i="3"/>
  <c r="J103" i="3"/>
  <c r="J61" i="3" s="1"/>
  <c r="J51" i="4"/>
  <c r="F76" i="4"/>
  <c r="J83" i="5"/>
  <c r="J58" i="5" s="1"/>
  <c r="BK82" i="5"/>
  <c r="J31" i="2"/>
  <c r="AW52" i="1" s="1"/>
  <c r="F33" i="2"/>
  <c r="BC52" i="1" s="1"/>
  <c r="P209" i="2"/>
  <c r="P208" i="2" s="1"/>
  <c r="T209" i="2"/>
  <c r="T208" i="2" s="1"/>
  <c r="T91" i="2" s="1"/>
  <c r="F30" i="2"/>
  <c r="AZ52" i="1" s="1"/>
  <c r="AZ51" i="1" s="1"/>
  <c r="E45" i="3"/>
  <c r="F52" i="3"/>
  <c r="J30" i="3"/>
  <c r="AV53" i="1" s="1"/>
  <c r="AT53" i="1" s="1"/>
  <c r="F31" i="3"/>
  <c r="BA53" i="1" s="1"/>
  <c r="BA51" i="1" s="1"/>
  <c r="J49" i="4"/>
  <c r="P82" i="4"/>
  <c r="P81" i="4" s="1"/>
  <c r="P80" i="4" s="1"/>
  <c r="AU54" i="1" s="1"/>
  <c r="F30" i="4"/>
  <c r="AZ54" i="1" s="1"/>
  <c r="J31" i="4"/>
  <c r="AW54" i="1" s="1"/>
  <c r="AT54" i="1" s="1"/>
  <c r="F33" i="4"/>
  <c r="BC54" i="1" s="1"/>
  <c r="F31" i="4"/>
  <c r="BA54" i="1" s="1"/>
  <c r="J51" i="5"/>
  <c r="F77" i="5"/>
  <c r="J30" i="5"/>
  <c r="AV55" i="1" s="1"/>
  <c r="AT55" i="1" s="1"/>
  <c r="P82" i="5"/>
  <c r="P81" i="5" s="1"/>
  <c r="AU55" i="1" s="1"/>
  <c r="AW51" i="1" l="1"/>
  <c r="AK27" i="1" s="1"/>
  <c r="W27" i="1"/>
  <c r="W26" i="1"/>
  <c r="AV51" i="1"/>
  <c r="BK82" i="3"/>
  <c r="J82" i="3" s="1"/>
  <c r="J83" i="3"/>
  <c r="J57" i="3" s="1"/>
  <c r="AT52" i="1"/>
  <c r="J92" i="2"/>
  <c r="J57" i="2" s="1"/>
  <c r="BK91" i="2"/>
  <c r="J91" i="2" s="1"/>
  <c r="BC51" i="1"/>
  <c r="BK81" i="5"/>
  <c r="J81" i="5" s="1"/>
  <c r="J82" i="5"/>
  <c r="J57" i="5" s="1"/>
  <c r="P91" i="2"/>
  <c r="AU52" i="1" s="1"/>
  <c r="AU51" i="1" s="1"/>
  <c r="BK80" i="4"/>
  <c r="J80" i="4" s="1"/>
  <c r="J81" i="4"/>
  <c r="J57" i="4" s="1"/>
  <c r="J27" i="4" l="1"/>
  <c r="J56" i="4"/>
  <c r="W29" i="1"/>
  <c r="AY51" i="1"/>
  <c r="AK26" i="1"/>
  <c r="AT51" i="1"/>
  <c r="J27" i="5"/>
  <c r="J56" i="5"/>
  <c r="J27" i="2"/>
  <c r="J56" i="2"/>
  <c r="J27" i="3"/>
  <c r="J56" i="3"/>
  <c r="AG53" i="1" l="1"/>
  <c r="AN53" i="1" s="1"/>
  <c r="J36" i="3"/>
  <c r="AG52" i="1"/>
  <c r="J36" i="2"/>
  <c r="AG55" i="1"/>
  <c r="AN55" i="1" s="1"/>
  <c r="J36" i="5"/>
  <c r="AG54" i="1"/>
  <c r="AN54" i="1" s="1"/>
  <c r="J36" i="4"/>
  <c r="AG51" i="1" l="1"/>
  <c r="AN52" i="1"/>
  <c r="AK23" i="1" l="1"/>
  <c r="AK32" i="1" s="1"/>
  <c r="AN51" i="1"/>
</calcChain>
</file>

<file path=xl/sharedStrings.xml><?xml version="1.0" encoding="utf-8"?>
<sst xmlns="http://schemas.openxmlformats.org/spreadsheetml/2006/main" count="3842" uniqueCount="986">
  <si>
    <t>Export VZ</t>
  </si>
  <si>
    <t>List obsahuje:</t>
  </si>
  <si>
    <t>1) Rekapitulace stavby</t>
  </si>
  <si>
    <t>2) Rekapitulace objektů stavby a soupisů prací</t>
  </si>
  <si>
    <t>3.0</t>
  </si>
  <si>
    <t>ZAMOK</t>
  </si>
  <si>
    <t>False</t>
  </si>
  <si>
    <t>{ecf20e92-a821-4a77-a89d-fac7c5df2571}</t>
  </si>
  <si>
    <t>0,01</t>
  </si>
  <si>
    <t>21</t>
  </si>
  <si>
    <t>15</t>
  </si>
  <si>
    <t>REKAPITULACE STAVBY</t>
  </si>
  <si>
    <t>v ---  níže se nacházejí doplnkové a pomocné údaje k sestavám  --- v</t>
  </si>
  <si>
    <t>Návod na vyplnění</t>
  </si>
  <si>
    <t>0,001</t>
  </si>
  <si>
    <t>Kód:</t>
  </si>
  <si>
    <t>12-2018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</si>
  <si>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</si>
  <si>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</si>
  <si>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Vodní zdroj pro JSDH Nový Bor</t>
  </si>
  <si>
    <t>0,1</t>
  </si>
  <si>
    <t>KSO:</t>
  </si>
  <si>
    <t/>
  </si>
  <si>
    <t>CC-CZ:</t>
  </si>
  <si>
    <t>1</t>
  </si>
  <si>
    <t>Místo:</t>
  </si>
  <si>
    <t xml:space="preserve"> </t>
  </si>
  <si>
    <t>Datum:</t>
  </si>
  <si>
    <t>5. 9. 2018</t>
  </si>
  <si>
    <t>10</t>
  </si>
  <si>
    <t>100</t>
  </si>
  <si>
    <t>Zadavatel:</t>
  </si>
  <si>
    <t>IČ:</t>
  </si>
  <si>
    <t>DIČ:</t>
  </si>
  <si>
    <t>Uchazeč:</t>
  </si>
  <si>
    <t>Vyplň údaj</t>
  </si>
  <si>
    <t>Projektant: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</si>
  <si>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</si>
  <si>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</si>
  <si>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</si>
  <si>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</si>
  <si>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</si>
  <si>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</si>
  <si>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</si>
  <si>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</si>
  <si>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</si>
  <si>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</si>
  <si>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</si>
  <si>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</si>
  <si>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</si>
  <si>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</si>
  <si>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</si>
  <si>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</si>
  <si>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</si>
  <si>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</si>
  <si>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</si>
  <si>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</si>
  <si>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</si>
  <si>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</si>
  <si>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</si>
  <si>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</si>
  <si>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</si>
  <si>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</si>
  <si>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</si>
  <si>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</si>
  <si>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</si>
  <si>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</si>
  <si>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</si>
  <si>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</si>
  <si>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</si>
  <si>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</si>
  <si>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</si>
  <si>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</si>
  <si>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</si>
  <si>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</si>
  <si>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</si>
  <si>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</si>
  <si>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</si>
  <si>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12-2018_1</t>
  </si>
  <si>
    <t>Stavební část</t>
  </si>
  <si>
    <t>STA</t>
  </si>
  <si>
    <t>{3af617d1-e8bc-4bc0-afd7-f6d7bddbac1a}</t>
  </si>
  <si>
    <t>2</t>
  </si>
  <si>
    <t>12-2018_2</t>
  </si>
  <si>
    <t>Strojní část</t>
  </si>
  <si>
    <t>{e12cc245-9ab9-4a28-9fa0-5754bbcaf107}</t>
  </si>
  <si>
    <t>12-2018_3</t>
  </si>
  <si>
    <t>Elektroinstalace</t>
  </si>
  <si>
    <t>{f63dfa06-71c8-46b2-b099-95a84f114822}</t>
  </si>
  <si>
    <t>12-2018-4</t>
  </si>
  <si>
    <t>Ostatní náklady</t>
  </si>
  <si>
    <t>{4c95dca6-d1e6-48a5-8f19-1d25d6c1a29d}</t>
  </si>
  <si>
    <t>1) Krycí list soupisu</t>
  </si>
  <si>
    <t>2) Rekapitulace</t>
  </si>
  <si>
    <t>3) Soupis prací</t>
  </si>
  <si>
    <t>Zpět na list:</t>
  </si>
  <si>
    <t>Rekapitulace stavby</t>
  </si>
  <si>
    <t>KRYCÍ LIST SOUPISU</t>
  </si>
  <si>
    <t>Objekt:</t>
  </si>
  <si>
    <t>12-2018_1 - Stavební část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</si>
  <si>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</si>
  <si>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</si>
  <si>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</si>
  <si>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</si>
  <si>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</si>
  <si>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</si>
  <si>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</si>
  <si>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</si>
  <si>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</si>
  <si>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</si>
  <si>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</si>
  <si>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</si>
  <si>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</si>
  <si>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</si>
  <si>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</si>
  <si>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</si>
  <si>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</si>
  <si>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</si>
  <si>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777 - Podlahy lité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</si>
  <si>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</si>
  <si>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</si>
  <si>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</si>
  <si>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</si>
  <si>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</si>
  <si>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</si>
  <si>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</si>
  <si>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</si>
  <si>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</si>
  <si>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</si>
  <si>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</si>
  <si>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</si>
  <si>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</si>
  <si>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</si>
  <si>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</si>
  <si>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</si>
  <si>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</si>
  <si>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</si>
  <si>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</si>
  <si>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</si>
  <si>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113107023</t>
  </si>
  <si>
    <t>Odstranění podkladů nebo krytů při překopech inženýrských sítí v ploše jednotlivě do 15 m2 s přemístěním hmot na skládku ve vzdálenosti do 3 m nebo s naložením na dopravní prostředek z kameniva hrubého drceného, o tl. vrstvy přes 200 do 300 mm</t>
  </si>
  <si>
    <t>m2</t>
  </si>
  <si>
    <t>CS ÚRS 2017 01</t>
  </si>
  <si>
    <t>4</t>
  </si>
  <si>
    <t>-1841020935</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</si>
  <si>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</si>
  <si>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</si>
  <si>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113107043</t>
  </si>
  <si>
    <t>Odstranění podkladů nebo krytů při překopech inženýrských sítí v ploše jednotlivě do 15 m2 s přemístěním hmot na skládku ve vzdálenosti do 3 m nebo s naložením na dopravní prostředek živičných, o tl. vrstvy přes 100 do 150 mm</t>
  </si>
  <si>
    <t>-1153821335</t>
  </si>
  <si>
    <t>3</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</si>
  <si>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</si>
  <si>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</si>
  <si>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m</t>
  </si>
  <si>
    <t>1850256446</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</si>
  <si>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</si>
  <si>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</si>
  <si>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</si>
  <si>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-1197346604</t>
  </si>
  <si>
    <t>5</t>
  </si>
  <si>
    <t>131201101</t>
  </si>
  <si>
    <t>Hloubení nezapažených jam a zářezů s urovnáním dna do předepsaného profilu a spádu v hornině tř. 3 do 100 m3</t>
  </si>
  <si>
    <t>m3</t>
  </si>
  <si>
    <t>-374954738</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</si>
  <si>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</si>
  <si>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6</t>
  </si>
  <si>
    <t>131201109</t>
  </si>
  <si>
    <t>Hloubení nezapažených jam a zářezů s urovnáním dna do předepsaného profilu a spádu Příplatek k cenám za lepivost horniny tř. 3</t>
  </si>
  <si>
    <t>1668495602</t>
  </si>
  <si>
    <t>7</t>
  </si>
  <si>
    <t>132201201</t>
  </si>
  <si>
    <t>Hloubení zapažených i nezapažených rýh šířky přes 600 do 2 000 mm s urovnáním dna do předepsaného profilu a spádu v hornině tř. 3 do 100 m3</t>
  </si>
  <si>
    <t>-1878910002</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</si>
  <si>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</si>
  <si>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8</t>
  </si>
  <si>
    <t>132201209</t>
  </si>
  <si>
    <t>Hloubení zapažených i nezapažených rýh šířky přes 600 do 2 000 mm s urovnáním dna do předepsaného profilu a spádu v hornině tř. 3 Příplatek k cenám za lepivost horniny tř. 3</t>
  </si>
  <si>
    <t>-1217332272</t>
  </si>
  <si>
    <t>9</t>
  </si>
  <si>
    <t>162701105</t>
  </si>
  <si>
    <t>Vodorovné přemístění výkopku nebo sypaniny po suchu na obvyklém dopravním prostředku, bez naložení výkopku, avšak se složením bez rozhrnutí z horniny tř. 1 až 4 na vzdálenost přes 9 000 do 10 000 m</t>
  </si>
  <si>
    <t>1282493273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</si>
  <si>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</si>
  <si>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171201201</t>
  </si>
  <si>
    <t>Uložení sypaniny na skládky</t>
  </si>
  <si>
    <t>1606935511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</si>
  <si>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</si>
  <si>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t>
  </si>
  <si>
    <t>171201211</t>
  </si>
  <si>
    <t>Uložení sypaniny poplatek za uložení sypaniny na skládce (skládkovné)</t>
  </si>
  <si>
    <t>t</t>
  </si>
  <si>
    <t>1660566918</t>
  </si>
  <si>
    <t>12</t>
  </si>
  <si>
    <t>174101101</t>
  </si>
  <si>
    <t>Zásyp sypaninou z jakékoliv horniny s uložením výkopku ve vrstvách se zhutněním jam, šachet, rýh nebo kolem objektů v těchto vykopávkách</t>
  </si>
  <si>
    <t>-1260549963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</si>
  <si>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</si>
  <si>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13</t>
  </si>
  <si>
    <t>175111101</t>
  </si>
  <si>
    <t>Obsypání potrubí ručně sypaninou z vhodných hornin tř. 1 až 4 nebo materiálem připraveným podél výkopu ve vzdálenosti do 3 m od jeho kraje, pro jakoukoliv hloubku výkopu a míru zhutnění bez prohození sypaniny</t>
  </si>
  <si>
    <t>-880898162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</si>
  <si>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</si>
  <si>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14</t>
  </si>
  <si>
    <t>M</t>
  </si>
  <si>
    <t>583373020</t>
  </si>
  <si>
    <t>štěrkopísek frakce 0-16</t>
  </si>
  <si>
    <t>2041115316</t>
  </si>
  <si>
    <t>Zakládání</t>
  </si>
  <si>
    <t>242111125</t>
  </si>
  <si>
    <t>Osazení pláště vodárenské kopané studny z betonových skruží na cementovou maltu MC 10 dílcových, při vnitřním průměru studny 1,50 m</t>
  </si>
  <si>
    <t>1142698445</t>
  </si>
  <si>
    <t xml:space="preserve">Poznámka k souboru cen:_x000D_
1. V cenách nejsou započteny náklady na dodání skruží; skruže se oceňují ve specifikaci. Ztratné lze dohodnout ve výši 2 %. 2. Množství měrných jednotek příplatku k ceně za větší hloubku studny se určuje podle čl. 3512 Všeobecných podmínek části A01. </t>
  </si>
  <si>
    <t>16</t>
  </si>
  <si>
    <t>SK150/100/15</t>
  </si>
  <si>
    <t>Skruž studniční DB 150/100/15 SP</t>
  </si>
  <si>
    <t>-177677317</t>
  </si>
  <si>
    <t>17</t>
  </si>
  <si>
    <t>242811161</t>
  </si>
  <si>
    <t>Zapuštění zárubnice nebo manipulační pažnice z trub ocelových do studňového vrtu se spoji svařovanými hl. do 50 m, vnějšího průměru do 229 mm</t>
  </si>
  <si>
    <t>733519590</t>
  </si>
  <si>
    <t>18</t>
  </si>
  <si>
    <t>245111111</t>
  </si>
  <si>
    <t>Osazení prefabrikované krycí desky vodárenské studny na maltu cementovou, s vyspárovaním dvoudílné</t>
  </si>
  <si>
    <t>71505124</t>
  </si>
  <si>
    <t xml:space="preserve">Poznámka k souboru cen:_x000D_
1. Cenu lze použít i pro osazení desek na plošinách studní. 2. V ceně nejsou započteny náklady na dodání krycí desky; deska se oceňuje ve specifikaci. Ztratné lze dohodnout ve výši 2 %. </t>
  </si>
  <si>
    <t>19</t>
  </si>
  <si>
    <t>ZD150/20</t>
  </si>
  <si>
    <t>Deska zákrytová 62.5-150/20</t>
  </si>
  <si>
    <t>-507652719</t>
  </si>
  <si>
    <t>20</t>
  </si>
  <si>
    <t>247681114</t>
  </si>
  <si>
    <t>Obsyp a těsnění vodárenské studny těsnění se zhutněním z jílu</t>
  </si>
  <si>
    <t>1515556213</t>
  </si>
  <si>
    <t xml:space="preserve">Poznámka k souboru cen:_x000D_
1. V cenách -1111 až -1113 jsou započteny i náklady na dodání obsypových hmot. 2. V cenách nejsou započteny náklady na zapuštění a postupné vytahování manipulačních pažnic. 3. V ceně -1114 nejsou započteny náklady na dodání jílu; získání jílu se oceňuje ve specifikaci. 4. Množství jednotek se určuje v m3 ve zhutněném stavu. </t>
  </si>
  <si>
    <t>581251100</t>
  </si>
  <si>
    <t>jíl surový kusový GE</t>
  </si>
  <si>
    <t>-390003621</t>
  </si>
  <si>
    <t>22</t>
  </si>
  <si>
    <t>271562211</t>
  </si>
  <si>
    <t>Podsyp pod základové konstrukce se zhutněním a urovnáním povrchu z kameniva drobného, frakce 0 - 4 mm</t>
  </si>
  <si>
    <t>37949063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</si>
  <si>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</si>
  <si>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23</t>
  </si>
  <si>
    <t>273316121</t>
  </si>
  <si>
    <t>Základy z betonu prostého desky z betonu se zvýšenými nároky na prostředí tř. C 25/30</t>
  </si>
  <si>
    <t>-1519149707</t>
  </si>
  <si>
    <t xml:space="preserve">Poznámka k souboru cen:_x000D_
1. Ceny jsou určeny pro samostatné základy, které monoliticky nenavazují na další konstrukce (např. pod prefabrikované stěny). Základy, které navazují na další konstrukce, se oceňují cenami souboru cen 380 31- . . Kompletní konstrukce čistíren odpadních vod, nádrží, vodojemů, kanálů z betonu prostého. </t>
  </si>
  <si>
    <t>Svislé a kompletní konstrukce</t>
  </si>
  <si>
    <t>24</t>
  </si>
  <si>
    <t>320101114</t>
  </si>
  <si>
    <t>Osazení betonových a železobetonových prefabrikátů hmotnosti jednotlivě přes 7 000 do 10 000 kg</t>
  </si>
  <si>
    <t>1812272170</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</si>
  <si>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</si>
  <si>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25</t>
  </si>
  <si>
    <t>ZDP280/760/25</t>
  </si>
  <si>
    <t>Zákrytová deska pojízdnná ZDP 280/760/25</t>
  </si>
  <si>
    <t>740673099</t>
  </si>
  <si>
    <t>26</t>
  </si>
  <si>
    <t>320101114R</t>
  </si>
  <si>
    <t>Osazení betonových a železobetonových prefabrikátů hmotnosti nad 30 000 kg</t>
  </si>
  <si>
    <t>1102863434</t>
  </si>
  <si>
    <t>27</t>
  </si>
  <si>
    <t>PNO280/760/278</t>
  </si>
  <si>
    <t>Prefabrikovaná nádrž pravoúhlá PNO 280/760/278/14</t>
  </si>
  <si>
    <t>-1558790007</t>
  </si>
  <si>
    <t>28</t>
  </si>
  <si>
    <t>380311641</t>
  </si>
  <si>
    <t>Kompletní konstrukce čistíren odpadních vod, nádrží, vodojemů, kanálů z betonu prostého bez zvýšených nároků na prostředí tř. C 16/20, tl. přes 80 do 150 mm</t>
  </si>
  <si>
    <t>-214960492</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</si>
  <si>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</si>
  <si>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Vodorovné konstrukce</t>
  </si>
  <si>
    <t>29</t>
  </si>
  <si>
    <t>451572111</t>
  </si>
  <si>
    <t>Lože pod potrubí, stoky a drobné objekty v otevřeném výkopu z kameniva drobného těženého 0 až 4 mm</t>
  </si>
  <si>
    <t>-601711645</t>
  </si>
  <si>
    <t xml:space="preserve">Poznámka k souboru cen:_x000D_
1. Ceny -1111 a -1192 lze použít i pro zřízení sběrných vrstev nad drenážními trubkami. 2. V cenách -5111 a -1192 jsou započteny i náklady na prohození výkopku získaného při zemních pracích. </t>
  </si>
  <si>
    <t>Komunikace pozemní</t>
  </si>
  <si>
    <t>30</t>
  </si>
  <si>
    <t>566901134</t>
  </si>
  <si>
    <t>Vyspravení podkladu po překopech inženýrských sítí plochy do 15 m2 s rozprostřením a zhutněním štěrkodrtí tl. 250 mm</t>
  </si>
  <si>
    <t>-696517288</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</si>
  <si>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</si>
  <si>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31</t>
  </si>
  <si>
    <t>572340112</t>
  </si>
  <si>
    <t>Vyspravení krytu komunikací po překopech inženýrských sítí plochy do 15 m2 asfaltovým betonem ACO (AB), po zhutnění tl. přes 50 do 70 mm</t>
  </si>
  <si>
    <t>-222962537</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</si>
  <si>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</si>
  <si>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Úpravy povrchů, podlahy a osazování výplní</t>
  </si>
  <si>
    <t>32</t>
  </si>
  <si>
    <t>631311124</t>
  </si>
  <si>
    <t>Mazanina z betonu prostého bez zvýšených nároků na prostředí tl. přes 80 do 120 mm tř. C 16/20</t>
  </si>
  <si>
    <t>-2019486567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</si>
  <si>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</si>
  <si>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33</t>
  </si>
  <si>
    <t>631312141</t>
  </si>
  <si>
    <t>Doplnění dosavadních mazanin prostým betonem s dodáním hmot, bez potěru, plochy jednotlivě rýh v dosavadních mazaninách</t>
  </si>
  <si>
    <t>-1834980744</t>
  </si>
  <si>
    <t>34</t>
  </si>
  <si>
    <t>631313214</t>
  </si>
  <si>
    <t>Vytvarování dna z betonu prostého žlabů, kanálů, nádrží nebo vodárenských rychlofiltrů s bedněním s potěrem z cementové malty hlazeným ocelovým hladítkem nádrží, z betonu se zvýšenými nároky na prostředí C 25/30, poloměr zakřivení přes 400 mm</t>
  </si>
  <si>
    <t>-1718583894</t>
  </si>
  <si>
    <t xml:space="preserve">Poznámka k souboru cen:_x000D_
1. Ceny -3111 až -3155 jsou určeny pro beton dna se zaoblenou plochou v příčném i podélném průřezu mezi dnem a stěnami kanálů, žlabů, jízků apod., jestliže tloušťka betonu i s potěrem v nejširším místě nepřesahuje 500 mm. 2. Ceny -3211 až -3254 jsou určeny pro beton dna se zaoblenou plochou mezi dnem a stěnami nádrží, když tloušťka betonu i s potěrem v nejširším místě nepřesahuje 500 mm. Pro vytvarování žlabů, zřizovaných ve dně nádrží, jsou určeny ceny -3111 až -3155. 3. Cena -3312 je určena pro zřízení podkladních pražců lichoběžníkového nebo jiného průřezu pod vzduchová tělesa vodárenských rychlofiltrů. 4. Ceny nelze použít pro výplňový, spádový nebo vyrovnávací beton, který se oceňuje cenami 380 31-1422 a -1532. 5. Množství měrných jednotek se určuje podle ustanovení kapitoly 3*1 Konstrukce z betonu prostého nebo železového části 35 Všeobecných podmínek tohoto katalogu. </t>
  </si>
  <si>
    <t>35</t>
  </si>
  <si>
    <t>632452441</t>
  </si>
  <si>
    <t>Doplnění cementového potěru na mazaninách a betonových podkladech (s dodáním hmot), hlazeného dřevěným nebo ocelovým hladítkem, plochy jednotlivě přes 1 m2 do 4 m2 a tl. přes 30 do 40 mm</t>
  </si>
  <si>
    <t>-1487397484</t>
  </si>
  <si>
    <t>36</t>
  </si>
  <si>
    <t>635111421</t>
  </si>
  <si>
    <t>Doplnění násypu pod dlažby, podlahy a mazaniny pískem neupraveným (s dodáním hmot), s udusáním a urovnáním povrchu násypu plochy jednotlivě přes 2 m2</t>
  </si>
  <si>
    <t>1167589803</t>
  </si>
  <si>
    <t>Trubní vedení</t>
  </si>
  <si>
    <t>37</t>
  </si>
  <si>
    <t>871171211</t>
  </si>
  <si>
    <t>Montáž vodovodního potrubí z plastů v otevřeném výkopu z polyetylenu PE 100 svařovaných elektrotvarovkou SDR 11/PN16 D 40 x 3,7 mm</t>
  </si>
  <si>
    <t>-745400994</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</si>
  <si>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</si>
  <si>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38</t>
  </si>
  <si>
    <t>286135960</t>
  </si>
  <si>
    <t>potrubí dvouvrstvé PE100 s 10% signalizační vrstvou, SDR 11, 40x3,7. L=12m</t>
  </si>
  <si>
    <t>2079950274</t>
  </si>
  <si>
    <t>39</t>
  </si>
  <si>
    <t>871265231</t>
  </si>
  <si>
    <t>Kanalizační potrubí z tvrdého PVC v otevřeném výkopu ve sklonu do 20 %, hladkého plnostěnného jednovrstvého, tuhost třídy SN 10 DN 110</t>
  </si>
  <si>
    <t>707813651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</si>
  <si>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</si>
  <si>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40</t>
  </si>
  <si>
    <t>877171101</t>
  </si>
  <si>
    <t>Montáž tvarovek na vodovodním plastovém potrubí z polyetylenu PE 100 elektrotvarovek SDR 11/PN16 spojek, oblouků nebo redukcí d 40</t>
  </si>
  <si>
    <t>kus</t>
  </si>
  <si>
    <t>-248095618</t>
  </si>
  <si>
    <t xml:space="preserve">Poznámka k souboru cen:_x000D_
1. V cenách montáže tvarovek nejsou započteny náklady na dodání tvarovek. Tyto náklady se oceňují ve specifikaci. </t>
  </si>
  <si>
    <t>41</t>
  </si>
  <si>
    <t>286159700</t>
  </si>
  <si>
    <t>elektrospojka SDR 11, PE 100, PN 16 d 40</t>
  </si>
  <si>
    <t>-1158004050</t>
  </si>
  <si>
    <t>42</t>
  </si>
  <si>
    <t>877171112</t>
  </si>
  <si>
    <t>Montáž tvarovek na vodovodním plastovém potrubí z polyetylenu PE 100 elektrotvarovek SDR 11/PN16 kolen 90 st. d 40</t>
  </si>
  <si>
    <t>1832862565</t>
  </si>
  <si>
    <t>43</t>
  </si>
  <si>
    <t>286149320</t>
  </si>
  <si>
    <t>elektrokoleno 90°, PE 100, PN 16, d 40</t>
  </si>
  <si>
    <t>1853964506</t>
  </si>
  <si>
    <t>44</t>
  </si>
  <si>
    <t>286530760</t>
  </si>
  <si>
    <t>elektrokoleno svařovací 90° přechodové PE-mosaz vodovodního potrubí PE vnější závit 40-1 1/4"</t>
  </si>
  <si>
    <t>2035599442</t>
  </si>
  <si>
    <t>45</t>
  </si>
  <si>
    <t>879171111</t>
  </si>
  <si>
    <t>Montáž napojení vodovodní přípojky v otevřeném výkopu ve sklonu přes 20 % DN 32</t>
  </si>
  <si>
    <t>-1558465835</t>
  </si>
  <si>
    <t xml:space="preserve">Poznámka k souboru cen:_x000D_
1. Ceny jsou určeny pro polyetylenové a PVC potrubí. 2. Ceny jsou určeny pro jedno napojení vnitřní instalace objektu na vodovodní přípojku. </t>
  </si>
  <si>
    <t>Ostatní konstrukce a práce, bourání</t>
  </si>
  <si>
    <t>46</t>
  </si>
  <si>
    <t>919735115</t>
  </si>
  <si>
    <t>Řezání stávajícího živičného krytu nebo podkladu hloubky přes 200 do 250 mm</t>
  </si>
  <si>
    <t>240423219</t>
  </si>
  <si>
    <t xml:space="preserve">Poznámka k souboru cen:_x000D_
1. V cenách jsou započteny i náklady na spotřebu vody. </t>
  </si>
  <si>
    <t>47</t>
  </si>
  <si>
    <t>933901111</t>
  </si>
  <si>
    <t>Zkoušky objektů a vymývání provedení zkoušky vodotěsnosti betonové nádrže jakéhokoliv druhu a tvaru, o obsahu do 1000 m3</t>
  </si>
  <si>
    <t>2093430801</t>
  </si>
  <si>
    <t xml:space="preserve">Poznámka k souboru cen:_x000D_
1. Ceny -1111 a -1112 jsou určeny pro provedení zkoušky vodotěsnosti nádrží, které neslouží k výrobě kalového plynu. 2. V cenách -1311 a -1312 jsou započteny i náklady na dodání vody. 3. V cenách -1111 a -1112, -1511 a -1512 jsou započteny i náklady na napuštění a vypuštění vody z nádrže po skončení zkoušky. 4. V cenách -1111 a -1112, -1511 a -1512 nejsou započteny náklady na dodání vody pro zkoušku; dodání vody se oceňuje ve specifikaci a nezapočítává se do celkové hmotnosti pro oceňování přesunu hmot. 5. Množství měrných jednotek se určuje pro cenu a) -1311 a -1312 v m3 vody v nádrži; b) -1111, -1112, -1511 a -1512 v m3 vody, která se určí z objemu nádrže s přihlédnutím ke předepsané zkušební hladině vody, z vody potřebné pro nasycení pláště a udržení zkušební hladiny. Ztratné lze dohodnout ve výši 3 %. </t>
  </si>
  <si>
    <t>48</t>
  </si>
  <si>
    <t>082113220</t>
  </si>
  <si>
    <t>voda průmyslová pro ostatní odběratele</t>
  </si>
  <si>
    <t>533690441</t>
  </si>
  <si>
    <t>49</t>
  </si>
  <si>
    <t>936311111</t>
  </si>
  <si>
    <t>Zabetonování potrubí uloženého ve vynechaných otvorech ve dně nebo ve stěnách nádrží, z betonu se zvýšenými nároky na prostředí o ploše otvoru do 0,25 m2</t>
  </si>
  <si>
    <t>797167459</t>
  </si>
  <si>
    <t xml:space="preserve">Poznámka k souboru cen:_x000D_
1. V ceně jsou započteny i náklady na pevné spojení potrubí nebo trubní zděře s betonem otvoru, náklady na očištění potrubí před betonáží, bednění a odbednění. 2. Množství měrných jednotek se určuje v m3 betonu dle projektu. </t>
  </si>
  <si>
    <t>50</t>
  </si>
  <si>
    <t>938909331</t>
  </si>
  <si>
    <t>Čištění vozovek metením bláta, prachu nebo hlinitého nánosu s odklizením na hromady na vzdálenost do 20 m nebo naložením na dopravní prostředek ručně povrchu podkladu nebo krytu betonového nebo živičného</t>
  </si>
  <si>
    <t>-1523909185</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</si>
  <si>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</si>
  <si>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51</t>
  </si>
  <si>
    <t>952903112</t>
  </si>
  <si>
    <t>Vyčištění objektů čistíren odpadních vod, nádrží, žlabů nebo kanálů světlé výšky prostoru do 3,5 m</t>
  </si>
  <si>
    <t>-1178096575</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</si>
  <si>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</si>
  <si>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52</t>
  </si>
  <si>
    <t>953171023</t>
  </si>
  <si>
    <t>Osazování kovových předmětů poklopů litinových nebo ocelových včetně rámů, hmotnosti přes 100 do 150 kg</t>
  </si>
  <si>
    <t>-842800549</t>
  </si>
  <si>
    <t>53</t>
  </si>
  <si>
    <t>552414020</t>
  </si>
  <si>
    <t>poklop šachtový s rámem DN600 třída D 400,  bez odvětrání</t>
  </si>
  <si>
    <t>856103281</t>
  </si>
  <si>
    <t>54</t>
  </si>
  <si>
    <t>953171031</t>
  </si>
  <si>
    <t>Osazování kovových předmětů stupadel z betonářské oceli nebo litinových</t>
  </si>
  <si>
    <t>-1694490782</t>
  </si>
  <si>
    <t>55</t>
  </si>
  <si>
    <t>552438020</t>
  </si>
  <si>
    <t>stupadlo ocelové s PE povlakem forma C - P152mm</t>
  </si>
  <si>
    <t>822007347</t>
  </si>
  <si>
    <t>56</t>
  </si>
  <si>
    <t>965043341</t>
  </si>
  <si>
    <t>Bourání mazanin betonových s potěrem nebo teracem tl. do 100 mm, plochy přes 4 m2</t>
  </si>
  <si>
    <t>-1284638755</t>
  </si>
  <si>
    <t>71</t>
  </si>
  <si>
    <t>965043441</t>
  </si>
  <si>
    <t>Bourání pod dlažby betonových s potěrem nebo teracem tl. do 150 mm pl. přes 4 m2</t>
  </si>
  <si>
    <t>-1319340654</t>
  </si>
  <si>
    <t>57</t>
  </si>
  <si>
    <t>965045133</t>
  </si>
  <si>
    <t>Bourání potěrů tl. do 50 mm průmyslových včetně vsypu, plochy přes 4 m2</t>
  </si>
  <si>
    <t>1937066726</t>
  </si>
  <si>
    <t>58</t>
  </si>
  <si>
    <t>965049112</t>
  </si>
  <si>
    <t>Bourání mazanin Příplatek k cenám za bourání mazanin betonových se svařovanou sítí, tl. přes 100 mm</t>
  </si>
  <si>
    <t>-1147978899</t>
  </si>
  <si>
    <t>59</t>
  </si>
  <si>
    <t>971033361</t>
  </si>
  <si>
    <t>Vybourání otvorů ve zdivu základovém nebo nadzákladovém z cihel, tvárnic, příčkovek z cihel pálených na maltu vápennou nebo vápenocementovou plochy do 0,09 m2, tl. do 600 mm</t>
  </si>
  <si>
    <t>380379788</t>
  </si>
  <si>
    <t>60</t>
  </si>
  <si>
    <t>971052461</t>
  </si>
  <si>
    <t>Vybourání a prorážení otvorů v železobetonových příčkách a zdech základových nebo nadzákladových, plochy do 0,25 m2, tl. do 600 mm</t>
  </si>
  <si>
    <t>838432267</t>
  </si>
  <si>
    <t>997</t>
  </si>
  <si>
    <t>Přesun sutě</t>
  </si>
  <si>
    <t>61</t>
  </si>
  <si>
    <t>997006512</t>
  </si>
  <si>
    <t>Vodorovná doprava suti na skládku s naložením na dopravní prostředek a složením přes 100 m do 1 km</t>
  </si>
  <si>
    <t>-1046554487</t>
  </si>
  <si>
    <t xml:space="preserve">Poznámka k souboru cen:_x000D_
1. Pro volbu ceny je rozhodující dopravní vzdálenost těžiště skládky a půdorysné plochy objektu. </t>
  </si>
  <si>
    <t>62</t>
  </si>
  <si>
    <t>997013511</t>
  </si>
  <si>
    <t>Odvoz suti a vybouraných hmot z meziskládky na skládku s naložením a se složením, na vzdálenost do 1 km</t>
  </si>
  <si>
    <t>-838876038</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</si>
  <si>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</si>
  <si>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63</t>
  </si>
  <si>
    <t>997013831</t>
  </si>
  <si>
    <t>Poplatek za uložení stavebního odpadu na skládce (skládkovné) směsného</t>
  </si>
  <si>
    <t>-527242515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</si>
  <si>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</si>
  <si>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</si>
  <si>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</si>
  <si>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64</t>
  </si>
  <si>
    <t>998142251</t>
  </si>
  <si>
    <t>Přesun hmot pro nádrže, jímky, zásobníky a jámy pozemní mimo zemědělství se svislou nosnou konstrukcí monolitickou betonovou tyčovou nebo plošnou vodorovná dopravní vzdálenost do 50 m výšky do 25 m</t>
  </si>
  <si>
    <t>-1847125308</t>
  </si>
  <si>
    <t xml:space="preserve">Poznámka k souboru cen:_x000D_
1. Přesun hmot pro sila a zásobníky prováděné do posuvného bednění se oceňuje cenami části A 03 tohoto ceníku. </t>
  </si>
  <si>
    <t>PSV</t>
  </si>
  <si>
    <t>Práce a dodávky PSV</t>
  </si>
  <si>
    <t>711</t>
  </si>
  <si>
    <t>Izolace proti vodě, vlhkosti a plynům</t>
  </si>
  <si>
    <t>65</t>
  </si>
  <si>
    <t>711141559</t>
  </si>
  <si>
    <t>Provedení izolace proti zemní vlhkosti pásy přitavením NAIP na ploše vodorovné V</t>
  </si>
  <si>
    <t>660335692</t>
  </si>
  <si>
    <t xml:space="preserve">Poznámka k souboru cen:_x000D_
1. Izolace plochy jednotlivě do 10 m2 se oceňují skladebně cenou příslušné izolace a cenou 711 19-9097 Příplatek za plochu do 10 m2. </t>
  </si>
  <si>
    <t>66</t>
  </si>
  <si>
    <t>628311160</t>
  </si>
  <si>
    <t>pás těžký asfaltovaný IPA400/H-PE S40</t>
  </si>
  <si>
    <t>2068225661</t>
  </si>
  <si>
    <t>67</t>
  </si>
  <si>
    <t>711191001</t>
  </si>
  <si>
    <t>Provedení nátěru adhezního můstku na ploše vodorovné V</t>
  </si>
  <si>
    <t>-34699896</t>
  </si>
  <si>
    <t>68</t>
  </si>
  <si>
    <t>585812200</t>
  </si>
  <si>
    <t>můstek adhezní pod izolační a vyrovnávací lepící hmoty bal. 10 kg</t>
  </si>
  <si>
    <t>kg</t>
  </si>
  <si>
    <t>-328616915</t>
  </si>
  <si>
    <t>777</t>
  </si>
  <si>
    <t>Podlahy lité</t>
  </si>
  <si>
    <t>69</t>
  </si>
  <si>
    <t>777511943</t>
  </si>
  <si>
    <t>Oprava podlahy epoxidovou stěrkou včetně penetrace, plochy jednotlivě přes 1,00 do 2,00 m2, tloušťky přes 2 do 3 mm</t>
  </si>
  <si>
    <t>1846851243</t>
  </si>
  <si>
    <t>783</t>
  </si>
  <si>
    <t>Dokončovací práce - nátěry</t>
  </si>
  <si>
    <t>70</t>
  </si>
  <si>
    <t>783937161</t>
  </si>
  <si>
    <t>Krycí (uzavírací) nátěr betonových podlah dvojnásobný epoxidový vodou ředitelný</t>
  </si>
  <si>
    <t>510084821</t>
  </si>
  <si>
    <t>12-2018_2 - Strojní část</t>
  </si>
  <si>
    <t xml:space="preserve">    722 - Zdravotechnika - vnitřní vodovod</t>
  </si>
  <si>
    <t xml:space="preserve">    751 - Vzduchotechnika</t>
  </si>
  <si>
    <t>M - Práce a dodávky M</t>
  </si>
  <si>
    <t xml:space="preserve">    23-M - Montáže potrubí</t>
  </si>
  <si>
    <t xml:space="preserve">    35-M - Montáž čerpadel, kompr.a vodoh.zař.</t>
  </si>
  <si>
    <t>722</t>
  </si>
  <si>
    <t>Zdravotechnika - vnitřní vodovod</t>
  </si>
  <si>
    <t>722130234</t>
  </si>
  <si>
    <t>Potrubí z ocelových trubek pozinkovaných závitových svařovaných běžných DN 32</t>
  </si>
  <si>
    <t>1805254836</t>
  </si>
  <si>
    <t>722230104</t>
  </si>
  <si>
    <t>Armatury se dvěma závity ventily přímé G 5/4</t>
  </si>
  <si>
    <t>1995523577</t>
  </si>
  <si>
    <t>722231075</t>
  </si>
  <si>
    <t>Armatury se dvěma závity ventily zpětné mosazné PN 10 do 110 st.C G 5/4</t>
  </si>
  <si>
    <t>1541606121</t>
  </si>
  <si>
    <t>722263213</t>
  </si>
  <si>
    <t>Vodoměry pro vodu do 100 st.C závitové horizontální vícevtokové mokroběžné G 1 x 260 mm Qn 3,5</t>
  </si>
  <si>
    <t>1289394735</t>
  </si>
  <si>
    <t xml:space="preserve">Poznámka k souboru cen:_x000D_
1. Cenami nelze oceňovat montáže vodoměrů při zřizování vodovodních přípojek; tyto práce se oceňují cenami souboru cen 722 26- . 9 Oprava vodoměrů, části C 02. </t>
  </si>
  <si>
    <t>751</t>
  </si>
  <si>
    <t>Vzduchotechnika</t>
  </si>
  <si>
    <t>751122392</t>
  </si>
  <si>
    <t>Montáž ventilátoru radiálního středotlakého potrubního základního, průřezu přes 0,035 do 0,070 m2</t>
  </si>
  <si>
    <t>-1654037092</t>
  </si>
  <si>
    <t>VNTR250</t>
  </si>
  <si>
    <t>Ventilátor radiální do potrubí CK250</t>
  </si>
  <si>
    <t>1588196097</t>
  </si>
  <si>
    <t>751526542</t>
  </si>
  <si>
    <t>Montáž spojky do plastového potrubí pružné kruhové bez příruby, průměru přes 100 do 200 mm</t>
  </si>
  <si>
    <t>1471820359</t>
  </si>
  <si>
    <t>SPJ150</t>
  </si>
  <si>
    <t>Spojka VZT d 150</t>
  </si>
  <si>
    <t>304276</t>
  </si>
  <si>
    <t>751526543</t>
  </si>
  <si>
    <t>Montáž spojky do plastového potrubí pružné kruhové bez příruby, průměru přes 200 do 300 mm</t>
  </si>
  <si>
    <t>1220961344</t>
  </si>
  <si>
    <t>SPJ250</t>
  </si>
  <si>
    <t>Spojka VZT d 250</t>
  </si>
  <si>
    <t>-607927244</t>
  </si>
  <si>
    <t>751537012</t>
  </si>
  <si>
    <t>Montáž kruhového potrubí ohebného neizolovaného z Al laminátové hadice, průměru přes 100 do 200 mm</t>
  </si>
  <si>
    <t>1872277861</t>
  </si>
  <si>
    <t>AL152</t>
  </si>
  <si>
    <t>Alu ohebná hadice flexi d 250 10m</t>
  </si>
  <si>
    <t>-1284840693</t>
  </si>
  <si>
    <t>751537013</t>
  </si>
  <si>
    <t>Montáž kruhového potrubí ohebného neizolovaného z Al laminátové hadice, průměru přes 200 do 300 mm</t>
  </si>
  <si>
    <t>52443381</t>
  </si>
  <si>
    <t>AL252</t>
  </si>
  <si>
    <t>1234055450</t>
  </si>
  <si>
    <t>751572033</t>
  </si>
  <si>
    <t>Závěs kruhového potrubí na montovanou konstrukci z nosníku, kotvenou do betonu průměru potrubí přes 200 do 300 mm</t>
  </si>
  <si>
    <t>153803043</t>
  </si>
  <si>
    <t>Práce a dodávky M</t>
  </si>
  <si>
    <t>23-M</t>
  </si>
  <si>
    <t>Montáže potrubí</t>
  </si>
  <si>
    <t>230011101</t>
  </si>
  <si>
    <t>Montáž potrubí z trub ocelových hladkých tř. 11 až 13 D 219 mm, tl. 6,3 mm</t>
  </si>
  <si>
    <t>-1942818751</t>
  </si>
  <si>
    <t>140111060</t>
  </si>
  <si>
    <t>trubka ocelová bezešvá hladká jakost 11 353, 219 x 6,3 mm</t>
  </si>
  <si>
    <t>128</t>
  </si>
  <si>
    <t>1353754608</t>
  </si>
  <si>
    <t>230023101</t>
  </si>
  <si>
    <t>Montáž trubních dílů přivařovacích hmotnosti přes 3 do 10 kg tř. 11 až 13 D 219 mm, tl. 6,3 mm</t>
  </si>
  <si>
    <t>-1248087761</t>
  </si>
  <si>
    <t>PR200</t>
  </si>
  <si>
    <t>Příruba přivařovací krk DN 200 PN10</t>
  </si>
  <si>
    <t>256</t>
  </si>
  <si>
    <t>-1215929434</t>
  </si>
  <si>
    <t>230030001</t>
  </si>
  <si>
    <t>Montáž trubních dílů přírubových hmotnosti do 5 kg</t>
  </si>
  <si>
    <t>738894655</t>
  </si>
  <si>
    <t>PRP200</t>
  </si>
  <si>
    <t>Příruba zaslepovací půlená DN 200 PN 10, otvor DN 50</t>
  </si>
  <si>
    <t>-684661564</t>
  </si>
  <si>
    <t>230032033</t>
  </si>
  <si>
    <t>Montáž přírubových spojů do PN 16 DN 200</t>
  </si>
  <si>
    <t>285445316</t>
  </si>
  <si>
    <t>PRS200</t>
  </si>
  <si>
    <t>Přírubový spoj DN 200 PN 10 (šrouby, matky, podložky těsnění)</t>
  </si>
  <si>
    <t>581771517</t>
  </si>
  <si>
    <t>230040011</t>
  </si>
  <si>
    <t>Montáž trubních dílů závitových DN 3"</t>
  </si>
  <si>
    <t>1549241118</t>
  </si>
  <si>
    <t>B75</t>
  </si>
  <si>
    <t>Hadicová požární spojka B75</t>
  </si>
  <si>
    <t>-842619812</t>
  </si>
  <si>
    <t>230050002</t>
  </si>
  <si>
    <t>Montáž uložení doplňkových konstrukcí přišroubováním DN přes 25 do 50</t>
  </si>
  <si>
    <t>-65659075</t>
  </si>
  <si>
    <t>230050031</t>
  </si>
  <si>
    <t>Doplňkové konstrukce z profilového materiálu zhotovení a montáž</t>
  </si>
  <si>
    <t>144232743</t>
  </si>
  <si>
    <t>MATobj</t>
  </si>
  <si>
    <t>Ocelový materiál objímky</t>
  </si>
  <si>
    <t>-1189854935</t>
  </si>
  <si>
    <t>230140036</t>
  </si>
  <si>
    <t>Montáž trubek z nerezavějící oceli tř. 17 D 57 mm, tl. 2 mm</t>
  </si>
  <si>
    <t>-1001310729</t>
  </si>
  <si>
    <t>TR50</t>
  </si>
  <si>
    <t>Trubka nerez 17 240 52x2 dl. 6 m</t>
  </si>
  <si>
    <t>-1151686293</t>
  </si>
  <si>
    <t>230140047</t>
  </si>
  <si>
    <t>Montáž trubek D 89 mm, tl. 2 mm</t>
  </si>
  <si>
    <t>2042834882</t>
  </si>
  <si>
    <t>TR80</t>
  </si>
  <si>
    <t>Trubka nerez 17 240 84x2 dl. 6 m</t>
  </si>
  <si>
    <t>765764282</t>
  </si>
  <si>
    <t>230140166</t>
  </si>
  <si>
    <t>Montáž trubních dílců přivařovacích D 57, tl. 2 mm</t>
  </si>
  <si>
    <t>1743057857</t>
  </si>
  <si>
    <t>PR50</t>
  </si>
  <si>
    <t>Příruba přivařovací krk nerez 17 240 DN 50 PN 10</t>
  </si>
  <si>
    <t>2013977321</t>
  </si>
  <si>
    <t>230140177</t>
  </si>
  <si>
    <t>Montáž trubních dílců přivařovacích D 89, tl. 2 mm</t>
  </si>
  <si>
    <t>-1356656010</t>
  </si>
  <si>
    <t>NI80</t>
  </si>
  <si>
    <t>Nipl přivařovací nerez 17 240 G3"</t>
  </si>
  <si>
    <t>1730129309</t>
  </si>
  <si>
    <t>kol80</t>
  </si>
  <si>
    <t>Koleno 90° nerez 17 240 DN 80</t>
  </si>
  <si>
    <t>254812082</t>
  </si>
  <si>
    <t>RD80/50</t>
  </si>
  <si>
    <t>Redukce nerez 17 240 DN 80/DN50</t>
  </si>
  <si>
    <t>918188839</t>
  </si>
  <si>
    <t>35-M</t>
  </si>
  <si>
    <t>Montáž čerpadel, kompr.a vodoh.zař.</t>
  </si>
  <si>
    <t>350140006</t>
  </si>
  <si>
    <t>Montáž čerpadel odstředivých Montáž čerpadlo odstředivé ponorné se spouštěcím zařízením</t>
  </si>
  <si>
    <t>1064333465</t>
  </si>
  <si>
    <t>PKC5</t>
  </si>
  <si>
    <t>Ponorné kalové čerpadlo se spouštěcím zařízením DN 50, Q=5 l/s H=10 m</t>
  </si>
  <si>
    <t>1457268395</t>
  </si>
  <si>
    <t>350320003</t>
  </si>
  <si>
    <t>Montáž čerpadel vertikálních Montáž čerpadlo vertikální článkové 80 CVEV délka do 10 000 mm</t>
  </si>
  <si>
    <t>768752823</t>
  </si>
  <si>
    <t>350320004</t>
  </si>
  <si>
    <t>Montáž čerpadel vertikálních Montáž čerpadlo vertikální článkové 80 CVEV dalších 1 000 mm</t>
  </si>
  <si>
    <t>1538718243</t>
  </si>
  <si>
    <t>CRP3</t>
  </si>
  <si>
    <t>Ponorné čerpadlo do vrtu Q = 1 l/s, H = 40 m, připojení G5/4"</t>
  </si>
  <si>
    <t>1913838807</t>
  </si>
  <si>
    <t>350350080</t>
  </si>
  <si>
    <t>Montáž vertikální provzdušňovací věže 6 dílné s ventilátorem</t>
  </si>
  <si>
    <t>-922172088</t>
  </si>
  <si>
    <t>PVSK40</t>
  </si>
  <si>
    <t>Provzdušňovací věž SK 40 dl. 4 m, bez ventilátoru</t>
  </si>
  <si>
    <t>75061149</t>
  </si>
  <si>
    <t>12-2018_3 - Elektroinstalace</t>
  </si>
  <si>
    <t xml:space="preserve">    21-M - Elektromontáže</t>
  </si>
  <si>
    <t xml:space="preserve">    21-M-2 - Elektromontáže_úprava rozvaděče RH_x000D_
</t>
  </si>
  <si>
    <t xml:space="preserve">    21-M-22 - Elektromontáže Rozvodnice R2</t>
  </si>
  <si>
    <t>21-M</t>
  </si>
  <si>
    <t>Elektromontáže</t>
  </si>
  <si>
    <t>210810046</t>
  </si>
  <si>
    <t>Montáž izolovaných kabelů měděných bez ukončení do 1 kV uložených pevně CYKY, CYKYD, CYKYDY, NYM, NYY, YSLY, 750 V, počtu a průřezu žil 3 x 2,5 mm2</t>
  </si>
  <si>
    <t>-970007723</t>
  </si>
  <si>
    <t>341110360</t>
  </si>
  <si>
    <t>kabel silový s Cu jádrem CYKY 3x2,5 mm2</t>
  </si>
  <si>
    <t>1911443753</t>
  </si>
  <si>
    <t>210810050</t>
  </si>
  <si>
    <t>Montáž izolovaných kabelů měděných bez ukončení do 1 kV uložených pevně CYKY, CYKYD, CYKYDY, NYM, NYY, YSLY, 750 V, počtu a průřezu žil 4 x 2,5 mm2</t>
  </si>
  <si>
    <t>-1077617127</t>
  </si>
  <si>
    <t>341110640</t>
  </si>
  <si>
    <t>kabel silový s Cu jádrem CYKY 4x2,5 mm2</t>
  </si>
  <si>
    <t>-252089692</t>
  </si>
  <si>
    <t>210810057</t>
  </si>
  <si>
    <t>Montáž izolovaných kabelů měděných bez ukončení do 1 kV uložených pevně CYKY, CYKYD, CYKYDY, NYM, NYY, YSLY, 750 V, počtu a průřezu žil 5 x 4 mm2</t>
  </si>
  <si>
    <t>-1876803189</t>
  </si>
  <si>
    <t>341110980</t>
  </si>
  <si>
    <t>kabel silový s Cu jádrem CYKY 5x4 mm2</t>
  </si>
  <si>
    <t>-772188921</t>
  </si>
  <si>
    <t>742121001</t>
  </si>
  <si>
    <t>Montáž kabelů sdělovacích pro vnitřní rozvody počtu žil do 15</t>
  </si>
  <si>
    <t>97310927</t>
  </si>
  <si>
    <t>341216030</t>
  </si>
  <si>
    <t>kabel sdělovací TCEKPFLE 3 P  1,0   C</t>
  </si>
  <si>
    <t>1038749779</t>
  </si>
  <si>
    <t>VV</t>
  </si>
  <si>
    <t>65*1,1 'Přepočtené koeficientem množství</t>
  </si>
  <si>
    <t>KR_0_4</t>
  </si>
  <si>
    <t>Přechodové krabice MX, IP44, včetně svorek M+D</t>
  </si>
  <si>
    <t>soub</t>
  </si>
  <si>
    <t>-2140374469</t>
  </si>
  <si>
    <t>KT</t>
  </si>
  <si>
    <t>Kabelové trasy, trubka tuhá, žlab drátěný M+D</t>
  </si>
  <si>
    <t>456823894</t>
  </si>
  <si>
    <t>PID</t>
  </si>
  <si>
    <t>Nastavení PID regulátoru AP11</t>
  </si>
  <si>
    <t>hod</t>
  </si>
  <si>
    <t>-1835854914</t>
  </si>
  <si>
    <t>REV</t>
  </si>
  <si>
    <t>Výchozí revize</t>
  </si>
  <si>
    <t>-382798564</t>
  </si>
  <si>
    <t>Zap_65</t>
  </si>
  <si>
    <t>Zapojení čerpadel, snímačů hladiny</t>
  </si>
  <si>
    <t>-1272791266</t>
  </si>
  <si>
    <t>Zap_65R</t>
  </si>
  <si>
    <t>Uvedení do provozu, kontrola funkčnosti</t>
  </si>
  <si>
    <t>1149125688</t>
  </si>
  <si>
    <t>ZB_02</t>
  </si>
  <si>
    <t>Zaškolení obsluhy</t>
  </si>
  <si>
    <t>-2060569310</t>
  </si>
  <si>
    <t>21-M-2</t>
  </si>
  <si>
    <t xml:space="preserve">Elektromontáže_úprava rozvaděče RH_x000D_
</t>
  </si>
  <si>
    <t>747233150T00</t>
  </si>
  <si>
    <t xml:space="preserve">Mtž jistič 3pól nn -do 25A ve skříni </t>
  </si>
  <si>
    <t>390520916</t>
  </si>
  <si>
    <t>UP_02</t>
  </si>
  <si>
    <t>Úprava stávající rozvodnice RH</t>
  </si>
  <si>
    <t>-363414886</t>
  </si>
  <si>
    <t>35822002314R</t>
  </si>
  <si>
    <t>Jistič do 80 A 3 pól. charakterist. B, LTN-20B-3</t>
  </si>
  <si>
    <t>-1701933574</t>
  </si>
  <si>
    <t>dr_02</t>
  </si>
  <si>
    <t>Drobný materiál, svorky,dutinky, vodiče, vývodky</t>
  </si>
  <si>
    <t>835357141</t>
  </si>
  <si>
    <t>21-M-22</t>
  </si>
  <si>
    <t>Elektromontáže Rozvodnice R2</t>
  </si>
  <si>
    <t>101233340977T</t>
  </si>
  <si>
    <t>Výroba rozvaděče R2</t>
  </si>
  <si>
    <t>-930079110</t>
  </si>
  <si>
    <t>1497943T</t>
  </si>
  <si>
    <t>SPÍNAČ PÁČK. MSO-32-3, 32A 3P, 42331 , APN-32-3</t>
  </si>
  <si>
    <t>2104531460</t>
  </si>
  <si>
    <t>R2</t>
  </si>
  <si>
    <t>Skříň 600x800x250 s montážní deskou,RAL7035,IP66</t>
  </si>
  <si>
    <t>-441926115</t>
  </si>
  <si>
    <t>1717576T</t>
  </si>
  <si>
    <t>Odpínač poj. pro válcové pojistky OPV14-3-S signalizace, OPVA14-3-S</t>
  </si>
  <si>
    <t>96941399</t>
  </si>
  <si>
    <t>80973051T</t>
  </si>
  <si>
    <t>Svorkovnice ekvipotencionální EPS</t>
  </si>
  <si>
    <t>559123663</t>
  </si>
  <si>
    <t>AP11</t>
  </si>
  <si>
    <t>Panelmetr AP11 4-20mA, PID regulátor</t>
  </si>
  <si>
    <t>-219560205</t>
  </si>
  <si>
    <t>J_2</t>
  </si>
  <si>
    <t>JISTIČ LTN-2B-1, 10KA,</t>
  </si>
  <si>
    <t>-1624757159</t>
  </si>
  <si>
    <t>OLI_16</t>
  </si>
  <si>
    <t xml:space="preserve">CHRÁNIČ KOMBI OLI-16B-1N-030A 10KA 38294 </t>
  </si>
  <si>
    <t>-1886944082</t>
  </si>
  <si>
    <t>PK_45</t>
  </si>
  <si>
    <t xml:space="preserve">KONTAKT POMOC PS-ST12X-C11 1Z+1V ČELNÍ </t>
  </si>
  <si>
    <t>527098254</t>
  </si>
  <si>
    <t>PM_2</t>
  </si>
  <si>
    <t>Pomocný kontakt NPS11-SM1</t>
  </si>
  <si>
    <t>400470380</t>
  </si>
  <si>
    <t>Prop_02</t>
  </si>
  <si>
    <t xml:space="preserve">PROPOJKA ZKRAT ZPV14 63A </t>
  </si>
  <si>
    <t>1921649071</t>
  </si>
  <si>
    <t>RSA</t>
  </si>
  <si>
    <t>Drobný materiál, svorky, vodiče, vývodky</t>
  </si>
  <si>
    <t>-6675191</t>
  </si>
  <si>
    <t>RSP_4</t>
  </si>
  <si>
    <t>Svorka RSP 4 s pojistkou</t>
  </si>
  <si>
    <t>703604011</t>
  </si>
  <si>
    <t>S_0_3</t>
  </si>
  <si>
    <t xml:space="preserve">Nerezová sonda LMP 307, 4-20mA, </t>
  </si>
  <si>
    <t>-451578761</t>
  </si>
  <si>
    <t>Sn_45</t>
  </si>
  <si>
    <t>Snímač hladiny MAVE 2-S1, včetně sondy, délka kabelu 60m</t>
  </si>
  <si>
    <t>-378154028</t>
  </si>
  <si>
    <t>SP_1</t>
  </si>
  <si>
    <t xml:space="preserve">SPOUŠTĚČ MOTOR SM123-1 0,7-1A </t>
  </si>
  <si>
    <t>1550893731</t>
  </si>
  <si>
    <t>SP_4</t>
  </si>
  <si>
    <t>SPOUŠTĚČ MOTOR SM123-4</t>
  </si>
  <si>
    <t>-426526437</t>
  </si>
  <si>
    <t>SP_42</t>
  </si>
  <si>
    <t xml:space="preserve">SPOUŠTĚČ MOTOR SM123-6,3 4,5-6,3A </t>
  </si>
  <si>
    <t>1937095808</t>
  </si>
  <si>
    <t>ST_12</t>
  </si>
  <si>
    <t xml:space="preserve">STYKAČ ST123-12-A230-10 12A </t>
  </si>
  <si>
    <t>-93762577</t>
  </si>
  <si>
    <t>SV_02</t>
  </si>
  <si>
    <t xml:space="preserve">SVC-350-4-MZ; Svodič přepětí typ 2, In 20 kA, Uc </t>
  </si>
  <si>
    <t>-283548820</t>
  </si>
  <si>
    <t>XB5AD</t>
  </si>
  <si>
    <t>Kompletní otočný přepínač 3-polohy pevné XB5AD33 černý</t>
  </si>
  <si>
    <t>1263852715</t>
  </si>
  <si>
    <t>ZSE-03</t>
  </si>
  <si>
    <t>Soklová zásuvka ZSE-03</t>
  </si>
  <si>
    <t>1007648642</t>
  </si>
  <si>
    <t>12-2018-4 -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</si>
  <si>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</si>
  <si>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</si>
  <si>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</si>
  <si>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</si>
  <si>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</si>
  <si>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</si>
  <si>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</si>
  <si>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</si>
  <si>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</si>
  <si>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012002000</t>
  </si>
  <si>
    <t>Hlavní tituly průvodních činností a nákladů průzkumné, geodetické a projektové práce geodetické práce</t>
  </si>
  <si>
    <t>1024</t>
  </si>
  <si>
    <t>-590294882</t>
  </si>
  <si>
    <t>013254000</t>
  </si>
  <si>
    <t>Průzkumné, geodetické a projektové práce projektové práce dokumentace stavby (výkresová a textová) skutečného provedení stavby</t>
  </si>
  <si>
    <t>-1746750798</t>
  </si>
  <si>
    <t>VRN3</t>
  </si>
  <si>
    <t>Zařízení staveniště</t>
  </si>
  <si>
    <t>032002000</t>
  </si>
  <si>
    <t>Hlavní tituly průvodních činností a nákladů zařízení staveniště vybavení staveniště</t>
  </si>
  <si>
    <t>-391215276</t>
  </si>
  <si>
    <t>039002000</t>
  </si>
  <si>
    <t>Hlavní tituly průvodních činností a nákladů zařízení staveniště zrušení zařízení staveniště</t>
  </si>
  <si>
    <t>50981165</t>
  </si>
  <si>
    <t>VRN4</t>
  </si>
  <si>
    <t>Inženýrská činnost</t>
  </si>
  <si>
    <t>045002000</t>
  </si>
  <si>
    <t>Hlavní tituly průvodních činností a nákladů inženýrská činnost kompletační a koordinační činnost</t>
  </si>
  <si>
    <t>2041254886</t>
  </si>
  <si>
    <t>VRN7</t>
  </si>
  <si>
    <t>Provozní vlivy</t>
  </si>
  <si>
    <t>071002000</t>
  </si>
  <si>
    <t>Hlavní tituly průvodních činností a nákladů provozní vlivy provoz investora, třetích osob</t>
  </si>
  <si>
    <t>2040206683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</si>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</sst>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0" fillId="0" borderId="0" xfId="0" applyAlignment="1" applyProtection="1">
      <alignment horizontal="center" vertical="center"/>
      <protection locked="0"/>
    </xf>
    <xf numFmtId="0" fontId="10" fillId="3" borderId="0" xfId="0" applyFont="1" applyFill="1" applyAlignment="1" applyProtection="1">
      <alignment horizontal="left" vertical="center"/>
    </xf>
    <xf numFmtId="0" fontId="11" fillId="3" borderId="0" xfId="0" applyFont="1" applyFill="1" applyAlignment="1" applyProtection="1">
      <alignment vertical="center"/>
    </xf>
    <xf numFmtId="0" fontId="12" fillId="3" borderId="0" xfId="0" applyFont="1" applyFill="1" applyAlignment="1" applyProtection="1">
      <alignment horizontal="left" vertical="center"/>
    </xf>
    <xf numFmtId="0" fontId="13" fillId="3" borderId="0" xfId="1" applyFont="1" applyFill="1" applyAlignment="1" applyProtection="1">
      <alignment vertical="center"/>
    </xf>
    <xf numFmtId="0" fontId="44" fillId="3" borderId="0" xfId="1" applyFill="1"/>
    <xf numFmtId="0" fontId="0" fillId="3" borderId="0" xfId="0" applyFill="1"/>
    <xf numFmtId="0" fontId="10" fillId="3"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3" borderId="0" xfId="0" applyFont="1" applyFill="1" applyAlignment="1">
      <alignment vertical="center"/>
    </xf>
    <xf numFmtId="0" fontId="12" fillId="3" borderId="0" xfId="0" applyFont="1" applyFill="1" applyAlignment="1">
      <alignment horizontal="left" vertical="center"/>
    </xf>
    <xf numFmtId="0" fontId="29" fillId="3" borderId="0" xfId="1" applyFont="1" applyFill="1" applyAlignment="1">
      <alignment vertical="center"/>
    </xf>
    <xf numFmtId="0" fontId="11"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wrapText="1"/>
    </xf>
    <xf numFmtId="0" fontId="0" fillId="0" borderId="18"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24" xfId="0" applyFont="1" applyBorder="1" applyAlignment="1" applyProtection="1">
      <alignment horizontal="center"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3"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3" t="s">
        <v>0</v>
      </c>
      <c r="B1" s="14"/>
      <c r="C1" s="14"/>
      <c r="D1" s="15" t="s">
        <v>1</v>
      </c>
      <c r="E1" s="14"/>
      <c r="F1" s="14"/>
      <c r="G1" s="14"/>
      <c r="H1" s="14"/>
      <c r="I1" s="14"/>
      <c r="J1" s="14"/>
      <c r="K1" s="16" t="s">
        <v>2</v>
      </c>
      <c r="L1" s="16"/>
      <c r="M1" s="16"/>
      <c r="N1" s="16"/>
      <c r="O1" s="16"/>
      <c r="P1" s="16"/>
      <c r="Q1" s="16"/>
      <c r="R1" s="16"/>
      <c r="S1" s="16"/>
      <c r="T1" s="14"/>
      <c r="U1" s="14"/>
      <c r="V1" s="14"/>
      <c r="W1" s="16" t="s">
        <v>3</v>
      </c>
      <c r="X1" s="16"/>
      <c r="Y1" s="16"/>
      <c r="Z1" s="16"/>
      <c r="AA1" s="16"/>
      <c r="AB1" s="16"/>
      <c r="AC1" s="16"/>
      <c r="AD1" s="16"/>
      <c r="AE1" s="16"/>
      <c r="AF1" s="16"/>
      <c r="AG1" s="16"/>
      <c r="AH1" s="16"/>
      <c r="AI1" s="17"/>
      <c r="AJ1" s="18"/>
      <c r="AK1" s="18"/>
      <c r="AL1" s="18"/>
      <c r="AM1" s="18"/>
      <c r="AN1" s="18"/>
      <c r="AO1" s="18"/>
      <c r="AP1" s="18"/>
      <c r="AQ1" s="18"/>
      <c r="AR1" s="18"/>
      <c r="AS1" s="18"/>
      <c r="AT1" s="18"/>
      <c r="AU1" s="18"/>
      <c r="AV1" s="18"/>
      <c r="AW1" s="18"/>
      <c r="AX1" s="18"/>
      <c r="AY1" s="18"/>
      <c r="AZ1" s="18"/>
      <c r="BA1" s="19" t="s">
        <v>4</v>
      </c>
      <c r="BB1" s="19" t="s">
        <v>5</v>
      </c>
      <c r="BC1" s="18"/>
      <c r="BD1" s="18"/>
      <c r="BE1" s="18"/>
      <c r="BF1" s="18"/>
      <c r="BG1" s="18"/>
      <c r="BH1" s="18"/>
      <c r="BI1" s="18"/>
      <c r="BJ1" s="18"/>
      <c r="BK1" s="18"/>
      <c r="BL1" s="18"/>
      <c r="BM1" s="18"/>
      <c r="BN1" s="18"/>
      <c r="BO1" s="18"/>
      <c r="BP1" s="18"/>
      <c r="BQ1" s="18"/>
      <c r="BR1" s="18"/>
      <c r="BT1" s="20" t="s">
        <v>6</v>
      </c>
      <c r="BU1" s="20" t="s">
        <v>6</v>
      </c>
      <c r="BV1" s="20" t="s">
        <v>7</v>
      </c>
    </row>
    <row r="2" spans="1:74" ht="36.950000000000003" customHeight="1">
      <c r="AR2" s="347"/>
      <c r="AS2" s="347"/>
      <c r="AT2" s="347"/>
      <c r="AU2" s="347"/>
      <c r="AV2" s="347"/>
      <c r="AW2" s="347"/>
      <c r="AX2" s="347"/>
      <c r="AY2" s="347"/>
      <c r="AZ2" s="347"/>
      <c r="BA2" s="347"/>
      <c r="BB2" s="347"/>
      <c r="BC2" s="347"/>
      <c r="BD2" s="347"/>
      <c r="BE2" s="347"/>
      <c r="BS2" s="21" t="s">
        <v>8</v>
      </c>
      <c r="BT2" s="21" t="s">
        <v>9</v>
      </c>
    </row>
    <row r="3" spans="1:74"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8</v>
      </c>
      <c r="BT3" s="21" t="s">
        <v>10</v>
      </c>
    </row>
    <row r="4" spans="1:74" ht="36.950000000000003" customHeight="1">
      <c r="B4" s="25"/>
      <c r="C4" s="26"/>
      <c r="D4" s="27" t="s">
        <v>11</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8"/>
      <c r="AS4" s="29" t="s">
        <v>12</v>
      </c>
      <c r="BE4" s="30" t="s">
        <v>13</v>
      </c>
      <c r="BS4" s="21" t="s">
        <v>14</v>
      </c>
    </row>
    <row r="5" spans="1:74" ht="14.45" customHeight="1">
      <c r="B5" s="25"/>
      <c r="C5" s="26"/>
      <c r="D5" s="31" t="s">
        <v>15</v>
      </c>
      <c r="E5" s="26"/>
      <c r="F5" s="26"/>
      <c r="G5" s="26"/>
      <c r="H5" s="26"/>
      <c r="I5" s="26"/>
      <c r="J5" s="26"/>
      <c r="K5" s="312" t="s">
        <v>16</v>
      </c>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26"/>
      <c r="AQ5" s="28"/>
      <c r="BE5" s="310" t="s">
        <v>17</v>
      </c>
      <c r="BS5" s="21" t="s">
        <v>8</v>
      </c>
    </row>
    <row r="6" spans="1:74" ht="36.950000000000003" customHeight="1">
      <c r="B6" s="25"/>
      <c r="C6" s="26"/>
      <c r="D6" s="33" t="s">
        <v>18</v>
      </c>
      <c r="E6" s="26"/>
      <c r="F6" s="26"/>
      <c r="G6" s="26"/>
      <c r="H6" s="26"/>
      <c r="I6" s="26"/>
      <c r="J6" s="26"/>
      <c r="K6" s="314" t="s">
        <v>19</v>
      </c>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26"/>
      <c r="AQ6" s="28"/>
      <c r="BE6" s="311"/>
      <c r="BS6" s="21" t="s">
        <v>20</v>
      </c>
    </row>
    <row r="7" spans="1:74" ht="14.45" customHeight="1">
      <c r="B7" s="25"/>
      <c r="C7" s="26"/>
      <c r="D7" s="34" t="s">
        <v>21</v>
      </c>
      <c r="E7" s="26"/>
      <c r="F7" s="26"/>
      <c r="G7" s="26"/>
      <c r="H7" s="26"/>
      <c r="I7" s="26"/>
      <c r="J7" s="26"/>
      <c r="K7" s="32" t="s">
        <v>22</v>
      </c>
      <c r="L7" s="26"/>
      <c r="M7" s="26"/>
      <c r="N7" s="26"/>
      <c r="O7" s="26"/>
      <c r="P7" s="26"/>
      <c r="Q7" s="26"/>
      <c r="R7" s="26"/>
      <c r="S7" s="26"/>
      <c r="T7" s="26"/>
      <c r="U7" s="26"/>
      <c r="V7" s="26"/>
      <c r="W7" s="26"/>
      <c r="X7" s="26"/>
      <c r="Y7" s="26"/>
      <c r="Z7" s="26"/>
      <c r="AA7" s="26"/>
      <c r="AB7" s="26"/>
      <c r="AC7" s="26"/>
      <c r="AD7" s="26"/>
      <c r="AE7" s="26"/>
      <c r="AF7" s="26"/>
      <c r="AG7" s="26"/>
      <c r="AH7" s="26"/>
      <c r="AI7" s="26"/>
      <c r="AJ7" s="26"/>
      <c r="AK7" s="34" t="s">
        <v>23</v>
      </c>
      <c r="AL7" s="26"/>
      <c r="AM7" s="26"/>
      <c r="AN7" s="32" t="s">
        <v>22</v>
      </c>
      <c r="AO7" s="26"/>
      <c r="AP7" s="26"/>
      <c r="AQ7" s="28"/>
      <c r="BE7" s="311"/>
      <c r="BS7" s="21" t="s">
        <v>24</v>
      </c>
    </row>
    <row r="8" spans="1:74" ht="14.45" customHeight="1">
      <c r="B8" s="25"/>
      <c r="C8" s="26"/>
      <c r="D8" s="34" t="s">
        <v>25</v>
      </c>
      <c r="E8" s="26"/>
      <c r="F8" s="26"/>
      <c r="G8" s="26"/>
      <c r="H8" s="26"/>
      <c r="I8" s="26"/>
      <c r="J8" s="26"/>
      <c r="K8" s="32" t="s">
        <v>26</v>
      </c>
      <c r="L8" s="26"/>
      <c r="M8" s="26"/>
      <c r="N8" s="26"/>
      <c r="O8" s="26"/>
      <c r="P8" s="26"/>
      <c r="Q8" s="26"/>
      <c r="R8" s="26"/>
      <c r="S8" s="26"/>
      <c r="T8" s="26"/>
      <c r="U8" s="26"/>
      <c r="V8" s="26"/>
      <c r="W8" s="26"/>
      <c r="X8" s="26"/>
      <c r="Y8" s="26"/>
      <c r="Z8" s="26"/>
      <c r="AA8" s="26"/>
      <c r="AB8" s="26"/>
      <c r="AC8" s="26"/>
      <c r="AD8" s="26"/>
      <c r="AE8" s="26"/>
      <c r="AF8" s="26"/>
      <c r="AG8" s="26"/>
      <c r="AH8" s="26"/>
      <c r="AI8" s="26"/>
      <c r="AJ8" s="26"/>
      <c r="AK8" s="34" t="s">
        <v>27</v>
      </c>
      <c r="AL8" s="26"/>
      <c r="AM8" s="26"/>
      <c r="AN8" s="35" t="s">
        <v>28</v>
      </c>
      <c r="AO8" s="26"/>
      <c r="AP8" s="26"/>
      <c r="AQ8" s="28"/>
      <c r="BE8" s="311"/>
      <c r="BS8" s="21" t="s">
        <v>29</v>
      </c>
    </row>
    <row r="9" spans="1:74"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8"/>
      <c r="BE9" s="311"/>
      <c r="BS9" s="21" t="s">
        <v>30</v>
      </c>
    </row>
    <row r="10" spans="1:74" ht="14.45" customHeight="1">
      <c r="B10" s="25"/>
      <c r="C10" s="26"/>
      <c r="D10" s="34" t="s">
        <v>31</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4" t="s">
        <v>32</v>
      </c>
      <c r="AL10" s="26"/>
      <c r="AM10" s="26"/>
      <c r="AN10" s="32" t="s">
        <v>22</v>
      </c>
      <c r="AO10" s="26"/>
      <c r="AP10" s="26"/>
      <c r="AQ10" s="28"/>
      <c r="BE10" s="311"/>
      <c r="BS10" s="21" t="s">
        <v>20</v>
      </c>
    </row>
    <row r="11" spans="1:74" ht="18.399999999999999" customHeight="1">
      <c r="B11" s="25"/>
      <c r="C11" s="26"/>
      <c r="D11" s="26"/>
      <c r="E11" s="32" t="s">
        <v>26</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4" t="s">
        <v>33</v>
      </c>
      <c r="AL11" s="26"/>
      <c r="AM11" s="26"/>
      <c r="AN11" s="32" t="s">
        <v>22</v>
      </c>
      <c r="AO11" s="26"/>
      <c r="AP11" s="26"/>
      <c r="AQ11" s="28"/>
      <c r="BE11" s="311"/>
      <c r="BS11" s="21" t="s">
        <v>20</v>
      </c>
    </row>
    <row r="12" spans="1:74"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8"/>
      <c r="BE12" s="311"/>
      <c r="BS12" s="21" t="s">
        <v>20</v>
      </c>
    </row>
    <row r="13" spans="1:74" ht="14.45" customHeight="1">
      <c r="B13" s="25"/>
      <c r="C13" s="26"/>
      <c r="D13" s="34" t="s">
        <v>34</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4" t="s">
        <v>32</v>
      </c>
      <c r="AL13" s="26"/>
      <c r="AM13" s="26"/>
      <c r="AN13" s="36" t="s">
        <v>35</v>
      </c>
      <c r="AO13" s="26"/>
      <c r="AP13" s="26"/>
      <c r="AQ13" s="28"/>
      <c r="BE13" s="311"/>
      <c r="BS13" s="21" t="s">
        <v>20</v>
      </c>
    </row>
    <row r="14" spans="1:74">
      <c r="B14" s="25"/>
      <c r="C14" s="26"/>
      <c r="D14" s="26"/>
      <c r="E14" s="315" t="s">
        <v>35</v>
      </c>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4" t="s">
        <v>33</v>
      </c>
      <c r="AL14" s="26"/>
      <c r="AM14" s="26"/>
      <c r="AN14" s="36" t="s">
        <v>35</v>
      </c>
      <c r="AO14" s="26"/>
      <c r="AP14" s="26"/>
      <c r="AQ14" s="28"/>
      <c r="BE14" s="311"/>
      <c r="BS14" s="21" t="s">
        <v>20</v>
      </c>
    </row>
    <row r="15" spans="1:74"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8"/>
      <c r="BE15" s="311"/>
      <c r="BS15" s="21" t="s">
        <v>6</v>
      </c>
    </row>
    <row r="16" spans="1:74" ht="14.45" customHeight="1">
      <c r="B16" s="25"/>
      <c r="C16" s="26"/>
      <c r="D16" s="34" t="s">
        <v>36</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4" t="s">
        <v>32</v>
      </c>
      <c r="AL16" s="26"/>
      <c r="AM16" s="26"/>
      <c r="AN16" s="32" t="s">
        <v>22</v>
      </c>
      <c r="AO16" s="26"/>
      <c r="AP16" s="26"/>
      <c r="AQ16" s="28"/>
      <c r="BE16" s="311"/>
      <c r="BS16" s="21" t="s">
        <v>6</v>
      </c>
    </row>
    <row r="17" spans="2:71" ht="18.399999999999999" customHeight="1">
      <c r="B17" s="25"/>
      <c r="C17" s="26"/>
      <c r="D17" s="26"/>
      <c r="E17" s="32" t="s">
        <v>26</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4" t="s">
        <v>33</v>
      </c>
      <c r="AL17" s="26"/>
      <c r="AM17" s="26"/>
      <c r="AN17" s="32" t="s">
        <v>22</v>
      </c>
      <c r="AO17" s="26"/>
      <c r="AP17" s="26"/>
      <c r="AQ17" s="28"/>
      <c r="BE17" s="311"/>
      <c r="BS17" s="21" t="s">
        <v>6</v>
      </c>
    </row>
    <row r="18" spans="2:7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8"/>
      <c r="BE18" s="311"/>
      <c r="BS18" s="21" t="s">
        <v>8</v>
      </c>
    </row>
    <row r="19" spans="2:71" ht="14.45" customHeight="1">
      <c r="B19" s="25"/>
      <c r="C19" s="26"/>
      <c r="D19" s="34"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8"/>
      <c r="BE19" s="311"/>
      <c r="BS19" s="21" t="s">
        <v>8</v>
      </c>
    </row>
    <row r="20" spans="2:71" ht="48.75" customHeight="1">
      <c r="B20" s="25"/>
      <c r="C20" s="26"/>
      <c r="D20" s="26"/>
      <c r="E20" s="317" t="s">
        <v>38</v>
      </c>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26"/>
      <c r="AP20" s="26"/>
      <c r="AQ20" s="28"/>
      <c r="BE20" s="311"/>
      <c r="BS20" s="21" t="s">
        <v>6</v>
      </c>
    </row>
    <row r="21" spans="2:7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8"/>
      <c r="BE21" s="311"/>
    </row>
    <row r="22" spans="2:71" ht="6.95" customHeight="1">
      <c r="B22" s="25"/>
      <c r="C22" s="2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6"/>
      <c r="AQ22" s="28"/>
      <c r="BE22" s="311"/>
    </row>
    <row r="23" spans="2:71" s="1" customFormat="1" ht="25.9" customHeight="1">
      <c r="B23" s="38"/>
      <c r="C23" s="39"/>
      <c r="D23" s="40" t="s">
        <v>39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18">
        <f>ROUND(AG51,2)</f>
        <v>0</v>
      </c>
      <c r="AL23" s="319"/>
      <c r="AM23" s="319"/>
      <c r="AN23" s="319"/>
      <c r="AO23" s="319"/>
      <c r="AP23" s="39"/>
      <c r="AQ23" s="42"/>
      <c r="BE23" s="311"/>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c r="BE24" s="311"/>
    </row>
    <row r="25" spans="2:71" s="1" customFormat="1" ht="13.5">
      <c r="B25" s="38"/>
      <c r="C25" s="39"/>
      <c r="D25" s="39"/>
      <c r="E25" s="39"/>
      <c r="F25" s="39"/>
      <c r="G25" s="39"/>
      <c r="H25" s="39"/>
      <c r="I25" s="39"/>
      <c r="J25" s="39"/>
      <c r="K25" s="39"/>
      <c r="L25" s="320" t="s">
        <v>40</v>
      </c>
      <c r="M25" s="320"/>
      <c r="N25" s="320"/>
      <c r="O25" s="320"/>
      <c r="P25" s="39"/>
      <c r="Q25" s="39"/>
      <c r="R25" s="39"/>
      <c r="S25" s="39"/>
      <c r="T25" s="39"/>
      <c r="U25" s="39"/>
      <c r="V25" s="39"/>
      <c r="W25" s="320" t="s">
        <v>41</v>
      </c>
      <c r="X25" s="320"/>
      <c r="Y25" s="320"/>
      <c r="Z25" s="320"/>
      <c r="AA25" s="320"/>
      <c r="AB25" s="320"/>
      <c r="AC25" s="320"/>
      <c r="AD25" s="320"/>
      <c r="AE25" s="320"/>
      <c r="AF25" s="39"/>
      <c r="AG25" s="39"/>
      <c r="AH25" s="39"/>
      <c r="AI25" s="39"/>
      <c r="AJ25" s="39"/>
      <c r="AK25" s="320" t="s">
        <v>42</v>
      </c>
      <c r="AL25" s="320"/>
      <c r="AM25" s="320"/>
      <c r="AN25" s="320"/>
      <c r="AO25" s="320"/>
      <c r="AP25" s="39"/>
      <c r="AQ25" s="42"/>
      <c r="BE25" s="311"/>
    </row>
    <row r="26" spans="2:71" s="2" customFormat="1" ht="14.45" customHeight="1">
      <c r="B26" s="44"/>
      <c r="C26" s="45"/>
      <c r="D26" s="46" t="s">
        <v>43</v>
      </c>
      <c r="E26" s="45"/>
      <c r="F26" s="46" t="s">
        <v>44</v>
      </c>
      <c r="G26" s="45"/>
      <c r="H26" s="45"/>
      <c r="I26" s="45"/>
      <c r="J26" s="45"/>
      <c r="K26" s="45"/>
      <c r="L26" s="321">
        <v>0.21</v>
      </c>
      <c r="M26" s="322"/>
      <c r="N26" s="322"/>
      <c r="O26" s="322"/>
      <c r="P26" s="45"/>
      <c r="Q26" s="45"/>
      <c r="R26" s="45"/>
      <c r="S26" s="45"/>
      <c r="T26" s="45"/>
      <c r="U26" s="45"/>
      <c r="V26" s="45"/>
      <c r="W26" s="323">
        <f>ROUND(AZ51,2)</f>
        <v>0</v>
      </c>
      <c r="X26" s="322"/>
      <c r="Y26" s="322"/>
      <c r="Z26" s="322"/>
      <c r="AA26" s="322"/>
      <c r="AB26" s="322"/>
      <c r="AC26" s="322"/>
      <c r="AD26" s="322"/>
      <c r="AE26" s="322"/>
      <c r="AF26" s="45"/>
      <c r="AG26" s="45"/>
      <c r="AH26" s="45"/>
      <c r="AI26" s="45"/>
      <c r="AJ26" s="45"/>
      <c r="AK26" s="323">
        <f>ROUND(AV51,2)</f>
        <v>0</v>
      </c>
      <c r="AL26" s="322"/>
      <c r="AM26" s="322"/>
      <c r="AN26" s="322"/>
      <c r="AO26" s="322"/>
      <c r="AP26" s="45"/>
      <c r="AQ26" s="47"/>
      <c r="BE26" s="311"/>
    </row>
    <row r="27" spans="2:71" s="2" customFormat="1" ht="14.45" customHeight="1">
      <c r="B27" s="44"/>
      <c r="C27" s="45"/>
      <c r="D27" s="45"/>
      <c r="E27" s="45"/>
      <c r="F27" s="46" t="s">
        <v>45</v>
      </c>
      <c r="G27" s="45"/>
      <c r="H27" s="45"/>
      <c r="I27" s="45"/>
      <c r="J27" s="45"/>
      <c r="K27" s="45"/>
      <c r="L27" s="321">
        <v>0.15</v>
      </c>
      <c r="M27" s="322"/>
      <c r="N27" s="322"/>
      <c r="O27" s="322"/>
      <c r="P27" s="45"/>
      <c r="Q27" s="45"/>
      <c r="R27" s="45"/>
      <c r="S27" s="45"/>
      <c r="T27" s="45"/>
      <c r="U27" s="45"/>
      <c r="V27" s="45"/>
      <c r="W27" s="323">
        <f>ROUND(BA51,2)</f>
        <v>0</v>
      </c>
      <c r="X27" s="322"/>
      <c r="Y27" s="322"/>
      <c r="Z27" s="322"/>
      <c r="AA27" s="322"/>
      <c r="AB27" s="322"/>
      <c r="AC27" s="322"/>
      <c r="AD27" s="322"/>
      <c r="AE27" s="322"/>
      <c r="AF27" s="45"/>
      <c r="AG27" s="45"/>
      <c r="AH27" s="45"/>
      <c r="AI27" s="45"/>
      <c r="AJ27" s="45"/>
      <c r="AK27" s="323">
        <f>ROUND(AW51,2)</f>
        <v>0</v>
      </c>
      <c r="AL27" s="322"/>
      <c r="AM27" s="322"/>
      <c r="AN27" s="322"/>
      <c r="AO27" s="322"/>
      <c r="AP27" s="45"/>
      <c r="AQ27" s="47"/>
      <c r="BE27" s="311"/>
    </row>
    <row r="28" spans="2:71" s="2" customFormat="1" ht="14.45" hidden="1" customHeight="1">
      <c r="B28" s="44"/>
      <c r="C28" s="45"/>
      <c r="D28" s="45"/>
      <c r="E28" s="45"/>
      <c r="F28" s="46" t="s">
        <v>46</v>
      </c>
      <c r="G28" s="45"/>
      <c r="H28" s="45"/>
      <c r="I28" s="45"/>
      <c r="J28" s="45"/>
      <c r="K28" s="45"/>
      <c r="L28" s="321">
        <v>0.21</v>
      </c>
      <c r="M28" s="322"/>
      <c r="N28" s="322"/>
      <c r="O28" s="322"/>
      <c r="P28" s="45"/>
      <c r="Q28" s="45"/>
      <c r="R28" s="45"/>
      <c r="S28" s="45"/>
      <c r="T28" s="45"/>
      <c r="U28" s="45"/>
      <c r="V28" s="45"/>
      <c r="W28" s="323">
        <f>ROUND(BB51,2)</f>
        <v>0</v>
      </c>
      <c r="X28" s="322"/>
      <c r="Y28" s="322"/>
      <c r="Z28" s="322"/>
      <c r="AA28" s="322"/>
      <c r="AB28" s="322"/>
      <c r="AC28" s="322"/>
      <c r="AD28" s="322"/>
      <c r="AE28" s="322"/>
      <c r="AF28" s="45"/>
      <c r="AG28" s="45"/>
      <c r="AH28" s="45"/>
      <c r="AI28" s="45"/>
      <c r="AJ28" s="45"/>
      <c r="AK28" s="323">
        <v>0</v>
      </c>
      <c r="AL28" s="322"/>
      <c r="AM28" s="322"/>
      <c r="AN28" s="322"/>
      <c r="AO28" s="322"/>
      <c r="AP28" s="45"/>
      <c r="AQ28" s="47"/>
      <c r="BE28" s="311"/>
    </row>
    <row r="29" spans="2:71" s="2" customFormat="1" ht="14.45" hidden="1" customHeight="1">
      <c r="B29" s="44"/>
      <c r="C29" s="45"/>
      <c r="D29" s="45"/>
      <c r="E29" s="45"/>
      <c r="F29" s="46" t="s">
        <v>47</v>
      </c>
      <c r="G29" s="45"/>
      <c r="H29" s="45"/>
      <c r="I29" s="45"/>
      <c r="J29" s="45"/>
      <c r="K29" s="45"/>
      <c r="L29" s="321">
        <v>0.15</v>
      </c>
      <c r="M29" s="322"/>
      <c r="N29" s="322"/>
      <c r="O29" s="322"/>
      <c r="P29" s="45"/>
      <c r="Q29" s="45"/>
      <c r="R29" s="45"/>
      <c r="S29" s="45"/>
      <c r="T29" s="45"/>
      <c r="U29" s="45"/>
      <c r="V29" s="45"/>
      <c r="W29" s="323">
        <f>ROUND(BC51,2)</f>
        <v>0</v>
      </c>
      <c r="X29" s="322"/>
      <c r="Y29" s="322"/>
      <c r="Z29" s="322"/>
      <c r="AA29" s="322"/>
      <c r="AB29" s="322"/>
      <c r="AC29" s="322"/>
      <c r="AD29" s="322"/>
      <c r="AE29" s="322"/>
      <c r="AF29" s="45"/>
      <c r="AG29" s="45"/>
      <c r="AH29" s="45"/>
      <c r="AI29" s="45"/>
      <c r="AJ29" s="45"/>
      <c r="AK29" s="323">
        <v>0</v>
      </c>
      <c r="AL29" s="322"/>
      <c r="AM29" s="322"/>
      <c r="AN29" s="322"/>
      <c r="AO29" s="322"/>
      <c r="AP29" s="45"/>
      <c r="AQ29" s="47"/>
      <c r="BE29" s="311"/>
    </row>
    <row r="30" spans="2:71" s="2" customFormat="1" ht="14.45" hidden="1" customHeight="1">
      <c r="B30" s="44"/>
      <c r="C30" s="45"/>
      <c r="D30" s="45"/>
      <c r="E30" s="45"/>
      <c r="F30" s="46" t="s">
        <v>48</v>
      </c>
      <c r="G30" s="45"/>
      <c r="H30" s="45"/>
      <c r="I30" s="45"/>
      <c r="J30" s="45"/>
      <c r="K30" s="45"/>
      <c r="L30" s="321">
        <v>0</v>
      </c>
      <c r="M30" s="322"/>
      <c r="N30" s="322"/>
      <c r="O30" s="322"/>
      <c r="P30" s="45"/>
      <c r="Q30" s="45"/>
      <c r="R30" s="45"/>
      <c r="S30" s="45"/>
      <c r="T30" s="45"/>
      <c r="U30" s="45"/>
      <c r="V30" s="45"/>
      <c r="W30" s="323">
        <f>ROUND(BD51,2)</f>
        <v>0</v>
      </c>
      <c r="X30" s="322"/>
      <c r="Y30" s="322"/>
      <c r="Z30" s="322"/>
      <c r="AA30" s="322"/>
      <c r="AB30" s="322"/>
      <c r="AC30" s="322"/>
      <c r="AD30" s="322"/>
      <c r="AE30" s="322"/>
      <c r="AF30" s="45"/>
      <c r="AG30" s="45"/>
      <c r="AH30" s="45"/>
      <c r="AI30" s="45"/>
      <c r="AJ30" s="45"/>
      <c r="AK30" s="323">
        <v>0</v>
      </c>
      <c r="AL30" s="322"/>
      <c r="AM30" s="322"/>
      <c r="AN30" s="322"/>
      <c r="AO30" s="322"/>
      <c r="AP30" s="45"/>
      <c r="AQ30" s="47"/>
      <c r="BE30" s="311"/>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c r="BE31" s="311"/>
    </row>
    <row r="32" spans="2:71" s="1" customFormat="1" ht="25.9" customHeight="1">
      <c r="B32" s="38"/>
      <c r="C32" s="48"/>
      <c r="D32" s="49" t="s">
        <v>49</v>
      </c>
      <c r="E32" s="50"/>
      <c r="F32" s="50"/>
      <c r="G32" s="50"/>
      <c r="H32" s="50"/>
      <c r="I32" s="50"/>
      <c r="J32" s="50"/>
      <c r="K32" s="50"/>
      <c r="L32" s="50"/>
      <c r="M32" s="50"/>
      <c r="N32" s="50"/>
      <c r="O32" s="50"/>
      <c r="P32" s="50"/>
      <c r="Q32" s="50"/>
      <c r="R32" s="50"/>
      <c r="S32" s="50"/>
      <c r="T32" s="51" t="s">
        <v>50</v>
      </c>
      <c r="U32" s="50"/>
      <c r="V32" s="50"/>
      <c r="W32" s="50"/>
      <c r="X32" s="324" t="s">
        <v>51</v>
      </c>
      <c r="Y32" s="325"/>
      <c r="Z32" s="325"/>
      <c r="AA32" s="325"/>
      <c r="AB32" s="325"/>
      <c r="AC32" s="50"/>
      <c r="AD32" s="50"/>
      <c r="AE32" s="50"/>
      <c r="AF32" s="50"/>
      <c r="AG32" s="50"/>
      <c r="AH32" s="50"/>
      <c r="AI32" s="50"/>
      <c r="AJ32" s="50"/>
      <c r="AK32" s="326">
        <f>SUM(AK23:AK30)</f>
        <v>0</v>
      </c>
      <c r="AL32" s="325"/>
      <c r="AM32" s="325"/>
      <c r="AN32" s="325"/>
      <c r="AO32" s="327"/>
      <c r="AP32" s="48"/>
      <c r="AQ32" s="52"/>
      <c r="BE32" s="311"/>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8"/>
    </row>
    <row r="39" spans="2:56" s="1" customFormat="1" ht="36.950000000000003" customHeight="1">
      <c r="B39" s="38"/>
      <c r="C39" s="59" t="s">
        <v>52</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row>
    <row r="40" spans="2:56" s="1" customFormat="1" ht="6.95" customHeight="1">
      <c r="B40" s="38"/>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8"/>
    </row>
    <row r="41" spans="2:56" s="3" customFormat="1" ht="14.45" customHeight="1">
      <c r="B41" s="61"/>
      <c r="C41" s="62" t="s">
        <v>15</v>
      </c>
      <c r="D41" s="63"/>
      <c r="E41" s="63"/>
      <c r="F41" s="63"/>
      <c r="G41" s="63"/>
      <c r="H41" s="63"/>
      <c r="I41" s="63"/>
      <c r="J41" s="63"/>
      <c r="K41" s="63"/>
      <c r="L41" s="63" t="str">
        <f>K5</f>
        <v>12-2018</v>
      </c>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4"/>
    </row>
    <row r="42" spans="2:56" s="4" customFormat="1" ht="36.950000000000003" customHeight="1">
      <c r="B42" s="65"/>
      <c r="C42" s="66" t="s">
        <v>18</v>
      </c>
      <c r="D42" s="67"/>
      <c r="E42" s="67"/>
      <c r="F42" s="67"/>
      <c r="G42" s="67"/>
      <c r="H42" s="67"/>
      <c r="I42" s="67"/>
      <c r="J42" s="67"/>
      <c r="K42" s="67"/>
      <c r="L42" s="328" t="str">
        <f>K6</f>
        <v>Vodní zdroj pro JSDH Nový Bor</v>
      </c>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67"/>
      <c r="AQ42" s="67"/>
      <c r="AR42" s="68"/>
    </row>
    <row r="43" spans="2:56" s="1" customFormat="1" ht="6.95" customHeight="1">
      <c r="B43" s="38"/>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58"/>
    </row>
    <row r="44" spans="2:56" s="1" customFormat="1">
      <c r="B44" s="38"/>
      <c r="C44" s="62" t="s">
        <v>25</v>
      </c>
      <c r="D44" s="60"/>
      <c r="E44" s="60"/>
      <c r="F44" s="60"/>
      <c r="G44" s="60"/>
      <c r="H44" s="60"/>
      <c r="I44" s="60"/>
      <c r="J44" s="60"/>
      <c r="K44" s="60"/>
      <c r="L44" s="69" t="str">
        <f>IF(K8="","",K8)</f>
        <v xml:space="preserve"> </v>
      </c>
      <c r="M44" s="60"/>
      <c r="N44" s="60"/>
      <c r="O44" s="60"/>
      <c r="P44" s="60"/>
      <c r="Q44" s="60"/>
      <c r="R44" s="60"/>
      <c r="S44" s="60"/>
      <c r="T44" s="60"/>
      <c r="U44" s="60"/>
      <c r="V44" s="60"/>
      <c r="W44" s="60"/>
      <c r="X44" s="60"/>
      <c r="Y44" s="60"/>
      <c r="Z44" s="60"/>
      <c r="AA44" s="60"/>
      <c r="AB44" s="60"/>
      <c r="AC44" s="60"/>
      <c r="AD44" s="60"/>
      <c r="AE44" s="60"/>
      <c r="AF44" s="60"/>
      <c r="AG44" s="60"/>
      <c r="AH44" s="60"/>
      <c r="AI44" s="62" t="s">
        <v>27</v>
      </c>
      <c r="AJ44" s="60"/>
      <c r="AK44" s="60"/>
      <c r="AL44" s="60"/>
      <c r="AM44" s="330" t="str">
        <f>IF(AN8= "","",AN8)</f>
        <v>5. 9. 2018</v>
      </c>
      <c r="AN44" s="330"/>
      <c r="AO44" s="60"/>
      <c r="AP44" s="60"/>
      <c r="AQ44" s="60"/>
      <c r="AR44" s="58"/>
    </row>
    <row r="45" spans="2:56" s="1" customFormat="1" ht="6.95" customHeight="1">
      <c r="B45" s="38"/>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58"/>
    </row>
    <row r="46" spans="2:56" s="1" customFormat="1">
      <c r="B46" s="38"/>
      <c r="C46" s="62" t="s">
        <v>31</v>
      </c>
      <c r="D46" s="60"/>
      <c r="E46" s="60"/>
      <c r="F46" s="60"/>
      <c r="G46" s="60"/>
      <c r="H46" s="60"/>
      <c r="I46" s="60"/>
      <c r="J46" s="60"/>
      <c r="K46" s="60"/>
      <c r="L46" s="63" t="str">
        <f>IF(E11= "","",E11)</f>
        <v xml:space="preserve"> </v>
      </c>
      <c r="M46" s="60"/>
      <c r="N46" s="60"/>
      <c r="O46" s="60"/>
      <c r="P46" s="60"/>
      <c r="Q46" s="60"/>
      <c r="R46" s="60"/>
      <c r="S46" s="60"/>
      <c r="T46" s="60"/>
      <c r="U46" s="60"/>
      <c r="V46" s="60"/>
      <c r="W46" s="60"/>
      <c r="X46" s="60"/>
      <c r="Y46" s="60"/>
      <c r="Z46" s="60"/>
      <c r="AA46" s="60"/>
      <c r="AB46" s="60"/>
      <c r="AC46" s="60"/>
      <c r="AD46" s="60"/>
      <c r="AE46" s="60"/>
      <c r="AF46" s="60"/>
      <c r="AG46" s="60"/>
      <c r="AH46" s="60"/>
      <c r="AI46" s="62" t="s">
        <v>36</v>
      </c>
      <c r="AJ46" s="60"/>
      <c r="AK46" s="60"/>
      <c r="AL46" s="60"/>
      <c r="AM46" s="331" t="str">
        <f>IF(E17="","",E17)</f>
        <v xml:space="preserve"> </v>
      </c>
      <c r="AN46" s="331"/>
      <c r="AO46" s="331"/>
      <c r="AP46" s="331"/>
      <c r="AQ46" s="60"/>
      <c r="AR46" s="58"/>
      <c r="AS46" s="332" t="s">
        <v>53</v>
      </c>
      <c r="AT46" s="333"/>
      <c r="AU46" s="71"/>
      <c r="AV46" s="71"/>
      <c r="AW46" s="71"/>
      <c r="AX46" s="71"/>
      <c r="AY46" s="71"/>
      <c r="AZ46" s="71"/>
      <c r="BA46" s="71"/>
      <c r="BB46" s="71"/>
      <c r="BC46" s="71"/>
      <c r="BD46" s="72"/>
    </row>
    <row r="47" spans="2:56" s="1" customFormat="1">
      <c r="B47" s="38"/>
      <c r="C47" s="62" t="s">
        <v>34</v>
      </c>
      <c r="D47" s="60"/>
      <c r="E47" s="60"/>
      <c r="F47" s="60"/>
      <c r="G47" s="60"/>
      <c r="H47" s="60"/>
      <c r="I47" s="60"/>
      <c r="J47" s="60"/>
      <c r="K47" s="60"/>
      <c r="L47" s="63" t="str">
        <f>IF(E14= "Vyplň údaj","",E14)</f>
        <v/>
      </c>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58"/>
      <c r="AS47" s="334"/>
      <c r="AT47" s="335"/>
      <c r="AU47" s="73"/>
      <c r="AV47" s="73"/>
      <c r="AW47" s="73"/>
      <c r="AX47" s="73"/>
      <c r="AY47" s="73"/>
      <c r="AZ47" s="73"/>
      <c r="BA47" s="73"/>
      <c r="BB47" s="73"/>
      <c r="BC47" s="73"/>
      <c r="BD47" s="74"/>
    </row>
    <row r="48" spans="2:56" s="1" customFormat="1" ht="10.9" customHeight="1">
      <c r="B48" s="38"/>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58"/>
      <c r="AS48" s="336"/>
      <c r="AT48" s="337"/>
      <c r="AU48" s="39"/>
      <c r="AV48" s="39"/>
      <c r="AW48" s="39"/>
      <c r="AX48" s="39"/>
      <c r="AY48" s="39"/>
      <c r="AZ48" s="39"/>
      <c r="BA48" s="39"/>
      <c r="BB48" s="39"/>
      <c r="BC48" s="39"/>
      <c r="BD48" s="75"/>
    </row>
    <row r="49" spans="1:91" s="1" customFormat="1" ht="29.25" customHeight="1">
      <c r="B49" s="38"/>
      <c r="C49" s="338" t="s">
        <v>54</v>
      </c>
      <c r="D49" s="339"/>
      <c r="E49" s="339"/>
      <c r="F49" s="339"/>
      <c r="G49" s="339"/>
      <c r="H49" s="76"/>
      <c r="I49" s="340" t="s">
        <v>55</v>
      </c>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1" t="s">
        <v>56</v>
      </c>
      <c r="AH49" s="339"/>
      <c r="AI49" s="339"/>
      <c r="AJ49" s="339"/>
      <c r="AK49" s="339"/>
      <c r="AL49" s="339"/>
      <c r="AM49" s="339"/>
      <c r="AN49" s="340" t="s">
        <v>57</v>
      </c>
      <c r="AO49" s="339"/>
      <c r="AP49" s="339"/>
      <c r="AQ49" s="77" t="s">
        <v>58</v>
      </c>
      <c r="AR49" s="58"/>
      <c r="AS49" s="78" t="s">
        <v>59</v>
      </c>
      <c r="AT49" s="79" t="s">
        <v>60</v>
      </c>
      <c r="AU49" s="79" t="s">
        <v>61</v>
      </c>
      <c r="AV49" s="79" t="s">
        <v>62</v>
      </c>
      <c r="AW49" s="79" t="s">
        <v>63</v>
      </c>
      <c r="AX49" s="79" t="s">
        <v>64</v>
      </c>
      <c r="AY49" s="79" t="s">
        <v>65</v>
      </c>
      <c r="AZ49" s="79" t="s">
        <v>66</v>
      </c>
      <c r="BA49" s="79" t="s">
        <v>67</v>
      </c>
      <c r="BB49" s="79" t="s">
        <v>68</v>
      </c>
      <c r="BC49" s="79" t="s">
        <v>69</v>
      </c>
      <c r="BD49" s="80" t="s">
        <v>70</v>
      </c>
    </row>
    <row r="50" spans="1:91" s="1" customFormat="1" ht="10.9" customHeight="1">
      <c r="B50" s="38"/>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58"/>
      <c r="AS50" s="81"/>
      <c r="AT50" s="82"/>
      <c r="AU50" s="82"/>
      <c r="AV50" s="82"/>
      <c r="AW50" s="82"/>
      <c r="AX50" s="82"/>
      <c r="AY50" s="82"/>
      <c r="AZ50" s="82"/>
      <c r="BA50" s="82"/>
      <c r="BB50" s="82"/>
      <c r="BC50" s="82"/>
      <c r="BD50" s="83"/>
    </row>
    <row r="51" spans="1:91" s="4" customFormat="1" ht="32.450000000000003" customHeight="1">
      <c r="B51" s="65"/>
      <c r="C51" s="84" t="s">
        <v>71</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345">
        <f>ROUND(SUM(AG52:AG55),2)</f>
        <v>0</v>
      </c>
      <c r="AH51" s="345"/>
      <c r="AI51" s="345"/>
      <c r="AJ51" s="345"/>
      <c r="AK51" s="345"/>
      <c r="AL51" s="345"/>
      <c r="AM51" s="345"/>
      <c r="AN51" s="346">
        <f>SUM(AG51,AT51)</f>
        <v>0</v>
      </c>
      <c r="AO51" s="346"/>
      <c r="AP51" s="346"/>
      <c r="AQ51" s="86" t="s">
        <v>22</v>
      </c>
      <c r="AR51" s="68"/>
      <c r="AS51" s="87">
        <f>ROUND(SUM(AS52:AS55),2)</f>
        <v>0</v>
      </c>
      <c r="AT51" s="88">
        <f>ROUND(SUM(AV51:AW51),2)</f>
        <v>0</v>
      </c>
      <c r="AU51" s="89">
        <f>ROUND(SUM(AU52:AU55),5)</f>
        <v>0</v>
      </c>
      <c r="AV51" s="88">
        <f>ROUND(AZ51*L26,2)</f>
        <v>0</v>
      </c>
      <c r="AW51" s="88">
        <f>ROUND(BA51*L27,2)</f>
        <v>0</v>
      </c>
      <c r="AX51" s="88">
        <f>ROUND(BB51*L26,2)</f>
        <v>0</v>
      </c>
      <c r="AY51" s="88">
        <f>ROUND(BC51*L27,2)</f>
        <v>0</v>
      </c>
      <c r="AZ51" s="88">
        <f>ROUND(SUM(AZ52:AZ55),2)</f>
        <v>0</v>
      </c>
      <c r="BA51" s="88">
        <f>ROUND(SUM(BA52:BA55),2)</f>
        <v>0</v>
      </c>
      <c r="BB51" s="88">
        <f>ROUND(SUM(BB52:BB55),2)</f>
        <v>0</v>
      </c>
      <c r="BC51" s="88">
        <f>ROUND(SUM(BC52:BC55),2)</f>
        <v>0</v>
      </c>
      <c r="BD51" s="90">
        <f>ROUND(SUM(BD52:BD55),2)</f>
        <v>0</v>
      </c>
      <c r="BS51" s="91" t="s">
        <v>72</v>
      </c>
      <c r="BT51" s="91" t="s">
        <v>73</v>
      </c>
      <c r="BU51" s="92" t="s">
        <v>74</v>
      </c>
      <c r="BV51" s="91" t="s">
        <v>75</v>
      </c>
      <c r="BW51" s="91" t="s">
        <v>7</v>
      </c>
      <c r="BX51" s="91" t="s">
        <v>76</v>
      </c>
      <c r="CL51" s="91" t="s">
        <v>22</v>
      </c>
    </row>
    <row r="52" spans="1:91" s="5" customFormat="1" ht="37.5" customHeight="1">
      <c r="A52" s="93" t="s">
        <v>77</v>
      </c>
      <c r="B52" s="94"/>
      <c r="C52" s="95"/>
      <c r="D52" s="344" t="s">
        <v>78</v>
      </c>
      <c r="E52" s="344"/>
      <c r="F52" s="344"/>
      <c r="G52" s="344"/>
      <c r="H52" s="344"/>
      <c r="I52" s="96"/>
      <c r="J52" s="344" t="s">
        <v>79</v>
      </c>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2">
        <f>'12-2018_1 - Stavební část'!J27</f>
        <v>0</v>
      </c>
      <c r="AH52" s="343"/>
      <c r="AI52" s="343"/>
      <c r="AJ52" s="343"/>
      <c r="AK52" s="343"/>
      <c r="AL52" s="343"/>
      <c r="AM52" s="343"/>
      <c r="AN52" s="342">
        <f>SUM(AG52,AT52)</f>
        <v>0</v>
      </c>
      <c r="AO52" s="343"/>
      <c r="AP52" s="343"/>
      <c r="AQ52" s="97" t="s">
        <v>80</v>
      </c>
      <c r="AR52" s="98"/>
      <c r="AS52" s="99">
        <v>0</v>
      </c>
      <c r="AT52" s="100">
        <f>ROUND(SUM(AV52:AW52),2)</f>
        <v>0</v>
      </c>
      <c r="AU52" s="101">
        <f>'12-2018_1 - Stavební část'!P91</f>
        <v>0</v>
      </c>
      <c r="AV52" s="100">
        <f>'12-2018_1 - Stavební část'!J30</f>
        <v>0</v>
      </c>
      <c r="AW52" s="100">
        <f>'12-2018_1 - Stavební část'!J31</f>
        <v>0</v>
      </c>
      <c r="AX52" s="100">
        <f>'12-2018_1 - Stavební část'!J32</f>
        <v>0</v>
      </c>
      <c r="AY52" s="100">
        <f>'12-2018_1 - Stavební část'!J33</f>
        <v>0</v>
      </c>
      <c r="AZ52" s="100">
        <f>'12-2018_1 - Stavební část'!F30</f>
        <v>0</v>
      </c>
      <c r="BA52" s="100">
        <f>'12-2018_1 - Stavební část'!F31</f>
        <v>0</v>
      </c>
      <c r="BB52" s="100">
        <f>'12-2018_1 - Stavební část'!F32</f>
        <v>0</v>
      </c>
      <c r="BC52" s="100">
        <f>'12-2018_1 - Stavební část'!F33</f>
        <v>0</v>
      </c>
      <c r="BD52" s="102">
        <f>'12-2018_1 - Stavební část'!F34</f>
        <v>0</v>
      </c>
      <c r="BT52" s="103" t="s">
        <v>24</v>
      </c>
      <c r="BV52" s="103" t="s">
        <v>75</v>
      </c>
      <c r="BW52" s="103" t="s">
        <v>81</v>
      </c>
      <c r="BX52" s="103" t="s">
        <v>7</v>
      </c>
      <c r="CL52" s="103" t="s">
        <v>22</v>
      </c>
      <c r="CM52" s="103" t="s">
        <v>82</v>
      </c>
    </row>
    <row r="53" spans="1:91" s="5" customFormat="1" ht="37.5" customHeight="1">
      <c r="A53" s="93" t="s">
        <v>77</v>
      </c>
      <c r="B53" s="94"/>
      <c r="C53" s="95"/>
      <c r="D53" s="344" t="s">
        <v>83</v>
      </c>
      <c r="E53" s="344"/>
      <c r="F53" s="344"/>
      <c r="G53" s="344"/>
      <c r="H53" s="344"/>
      <c r="I53" s="96"/>
      <c r="J53" s="344" t="s">
        <v>84</v>
      </c>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2">
        <f>'12-2018_2 - Strojní část'!J27</f>
        <v>0</v>
      </c>
      <c r="AH53" s="343"/>
      <c r="AI53" s="343"/>
      <c r="AJ53" s="343"/>
      <c r="AK53" s="343"/>
      <c r="AL53" s="343"/>
      <c r="AM53" s="343"/>
      <c r="AN53" s="342">
        <f>SUM(AG53,AT53)</f>
        <v>0</v>
      </c>
      <c r="AO53" s="343"/>
      <c r="AP53" s="343"/>
      <c r="AQ53" s="97" t="s">
        <v>80</v>
      </c>
      <c r="AR53" s="98"/>
      <c r="AS53" s="99">
        <v>0</v>
      </c>
      <c r="AT53" s="100">
        <f>ROUND(SUM(AV53:AW53),2)</f>
        <v>0</v>
      </c>
      <c r="AU53" s="101">
        <f>'12-2018_2 - Strojní část'!P82</f>
        <v>0</v>
      </c>
      <c r="AV53" s="100">
        <f>'12-2018_2 - Strojní část'!J30</f>
        <v>0</v>
      </c>
      <c r="AW53" s="100">
        <f>'12-2018_2 - Strojní část'!J31</f>
        <v>0</v>
      </c>
      <c r="AX53" s="100">
        <f>'12-2018_2 - Strojní část'!J32</f>
        <v>0</v>
      </c>
      <c r="AY53" s="100">
        <f>'12-2018_2 - Strojní část'!J33</f>
        <v>0</v>
      </c>
      <c r="AZ53" s="100">
        <f>'12-2018_2 - Strojní část'!F30</f>
        <v>0</v>
      </c>
      <c r="BA53" s="100">
        <f>'12-2018_2 - Strojní část'!F31</f>
        <v>0</v>
      </c>
      <c r="BB53" s="100">
        <f>'12-2018_2 - Strojní část'!F32</f>
        <v>0</v>
      </c>
      <c r="BC53" s="100">
        <f>'12-2018_2 - Strojní část'!F33</f>
        <v>0</v>
      </c>
      <c r="BD53" s="102">
        <f>'12-2018_2 - Strojní část'!F34</f>
        <v>0</v>
      </c>
      <c r="BT53" s="103" t="s">
        <v>24</v>
      </c>
      <c r="BV53" s="103" t="s">
        <v>75</v>
      </c>
      <c r="BW53" s="103" t="s">
        <v>85</v>
      </c>
      <c r="BX53" s="103" t="s">
        <v>7</v>
      </c>
      <c r="CL53" s="103" t="s">
        <v>22</v>
      </c>
      <c r="CM53" s="103" t="s">
        <v>82</v>
      </c>
    </row>
    <row r="54" spans="1:91" s="5" customFormat="1" ht="37.5" customHeight="1">
      <c r="A54" s="93" t="s">
        <v>77</v>
      </c>
      <c r="B54" s="94"/>
      <c r="C54" s="95"/>
      <c r="D54" s="344" t="s">
        <v>86</v>
      </c>
      <c r="E54" s="344"/>
      <c r="F54" s="344"/>
      <c r="G54" s="344"/>
      <c r="H54" s="344"/>
      <c r="I54" s="96"/>
      <c r="J54" s="344" t="s">
        <v>87</v>
      </c>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2">
        <f>'12-2018_3 - Elektroinstalace'!J27</f>
        <v>0</v>
      </c>
      <c r="AH54" s="343"/>
      <c r="AI54" s="343"/>
      <c r="AJ54" s="343"/>
      <c r="AK54" s="343"/>
      <c r="AL54" s="343"/>
      <c r="AM54" s="343"/>
      <c r="AN54" s="342">
        <f>SUM(AG54,AT54)</f>
        <v>0</v>
      </c>
      <c r="AO54" s="343"/>
      <c r="AP54" s="343"/>
      <c r="AQ54" s="97" t="s">
        <v>80</v>
      </c>
      <c r="AR54" s="98"/>
      <c r="AS54" s="99">
        <v>0</v>
      </c>
      <c r="AT54" s="100">
        <f>ROUND(SUM(AV54:AW54),2)</f>
        <v>0</v>
      </c>
      <c r="AU54" s="101">
        <f>'12-2018_3 - Elektroinstalace'!P80</f>
        <v>0</v>
      </c>
      <c r="AV54" s="100">
        <f>'12-2018_3 - Elektroinstalace'!J30</f>
        <v>0</v>
      </c>
      <c r="AW54" s="100">
        <f>'12-2018_3 - Elektroinstalace'!J31</f>
        <v>0</v>
      </c>
      <c r="AX54" s="100">
        <f>'12-2018_3 - Elektroinstalace'!J32</f>
        <v>0</v>
      </c>
      <c r="AY54" s="100">
        <f>'12-2018_3 - Elektroinstalace'!J33</f>
        <v>0</v>
      </c>
      <c r="AZ54" s="100">
        <f>'12-2018_3 - Elektroinstalace'!F30</f>
        <v>0</v>
      </c>
      <c r="BA54" s="100">
        <f>'12-2018_3 - Elektroinstalace'!F31</f>
        <v>0</v>
      </c>
      <c r="BB54" s="100">
        <f>'12-2018_3 - Elektroinstalace'!F32</f>
        <v>0</v>
      </c>
      <c r="BC54" s="100">
        <f>'12-2018_3 - Elektroinstalace'!F33</f>
        <v>0</v>
      </c>
      <c r="BD54" s="102">
        <f>'12-2018_3 - Elektroinstalace'!F34</f>
        <v>0</v>
      </c>
      <c r="BT54" s="103" t="s">
        <v>24</v>
      </c>
      <c r="BV54" s="103" t="s">
        <v>75</v>
      </c>
      <c r="BW54" s="103" t="s">
        <v>88</v>
      </c>
      <c r="BX54" s="103" t="s">
        <v>7</v>
      </c>
      <c r="CL54" s="103" t="s">
        <v>22</v>
      </c>
      <c r="CM54" s="103" t="s">
        <v>82</v>
      </c>
    </row>
    <row r="55" spans="1:91" s="5" customFormat="1" ht="37.5" customHeight="1">
      <c r="A55" s="93" t="s">
        <v>77</v>
      </c>
      <c r="B55" s="94"/>
      <c r="C55" s="95"/>
      <c r="D55" s="344" t="s">
        <v>89</v>
      </c>
      <c r="E55" s="344"/>
      <c r="F55" s="344"/>
      <c r="G55" s="344"/>
      <c r="H55" s="344"/>
      <c r="I55" s="96"/>
      <c r="J55" s="344" t="s">
        <v>90</v>
      </c>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2">
        <f>'12-2018-4 - Ostatní náklady'!J27</f>
        <v>0</v>
      </c>
      <c r="AH55" s="343"/>
      <c r="AI55" s="343"/>
      <c r="AJ55" s="343"/>
      <c r="AK55" s="343"/>
      <c r="AL55" s="343"/>
      <c r="AM55" s="343"/>
      <c r="AN55" s="342">
        <f>SUM(AG55,AT55)</f>
        <v>0</v>
      </c>
      <c r="AO55" s="343"/>
      <c r="AP55" s="343"/>
      <c r="AQ55" s="97" t="s">
        <v>80</v>
      </c>
      <c r="AR55" s="98"/>
      <c r="AS55" s="104">
        <v>0</v>
      </c>
      <c r="AT55" s="105">
        <f>ROUND(SUM(AV55:AW55),2)</f>
        <v>0</v>
      </c>
      <c r="AU55" s="106">
        <f>'12-2018-4 - Ostatní náklady'!P81</f>
        <v>0</v>
      </c>
      <c r="AV55" s="105">
        <f>'12-2018-4 - Ostatní náklady'!J30</f>
        <v>0</v>
      </c>
      <c r="AW55" s="105">
        <f>'12-2018-4 - Ostatní náklady'!J31</f>
        <v>0</v>
      </c>
      <c r="AX55" s="105">
        <f>'12-2018-4 - Ostatní náklady'!J32</f>
        <v>0</v>
      </c>
      <c r="AY55" s="105">
        <f>'12-2018-4 - Ostatní náklady'!J33</f>
        <v>0</v>
      </c>
      <c r="AZ55" s="105">
        <f>'12-2018-4 - Ostatní náklady'!F30</f>
        <v>0</v>
      </c>
      <c r="BA55" s="105">
        <f>'12-2018-4 - Ostatní náklady'!F31</f>
        <v>0</v>
      </c>
      <c r="BB55" s="105">
        <f>'12-2018-4 - Ostatní náklady'!F32</f>
        <v>0</v>
      </c>
      <c r="BC55" s="105">
        <f>'12-2018-4 - Ostatní náklady'!F33</f>
        <v>0</v>
      </c>
      <c r="BD55" s="107">
        <f>'12-2018-4 - Ostatní náklady'!F34</f>
        <v>0</v>
      </c>
      <c r="BT55" s="103" t="s">
        <v>24</v>
      </c>
      <c r="BV55" s="103" t="s">
        <v>75</v>
      </c>
      <c r="BW55" s="103" t="s">
        <v>91</v>
      </c>
      <c r="BX55" s="103" t="s">
        <v>7</v>
      </c>
      <c r="CL55" s="103" t="s">
        <v>22</v>
      </c>
      <c r="CM55" s="103" t="s">
        <v>82</v>
      </c>
    </row>
    <row r="56" spans="1:91" s="1" customFormat="1" ht="30" customHeight="1">
      <c r="B56" s="38"/>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58"/>
    </row>
    <row r="57" spans="1:91" s="1" customFormat="1" ht="6.95" customHeight="1">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8"/>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2-2018_1 - Stavební část'!C2" display="/"/>
    <hyperlink ref="A53" location="'12-2018_2 - Strojní část'!C2" display="/"/>
    <hyperlink ref="A54" location="'12-2018_3 - Elektroinstalace'!C2" display="/"/>
    <hyperlink ref="A55" location="'12-2018-4 - Ostatní náklady'!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92</v>
      </c>
      <c r="G1" s="355" t="s">
        <v>93</v>
      </c>
      <c r="H1" s="355"/>
      <c r="I1" s="112"/>
      <c r="J1" s="111" t="s">
        <v>94</v>
      </c>
      <c r="K1" s="110" t="s">
        <v>95</v>
      </c>
      <c r="L1" s="111" t="s">
        <v>96</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7"/>
      <c r="M2" s="347"/>
      <c r="N2" s="347"/>
      <c r="O2" s="347"/>
      <c r="P2" s="347"/>
      <c r="Q2" s="347"/>
      <c r="R2" s="347"/>
      <c r="S2" s="347"/>
      <c r="T2" s="347"/>
      <c r="U2" s="347"/>
      <c r="V2" s="347"/>
      <c r="AT2" s="21" t="s">
        <v>81</v>
      </c>
    </row>
    <row r="3" spans="1:70" ht="6.95" customHeight="1">
      <c r="B3" s="22"/>
      <c r="C3" s="23"/>
      <c r="D3" s="23"/>
      <c r="E3" s="23"/>
      <c r="F3" s="23"/>
      <c r="G3" s="23"/>
      <c r="H3" s="23"/>
      <c r="I3" s="113"/>
      <c r="J3" s="23"/>
      <c r="K3" s="24"/>
      <c r="AT3" s="21" t="s">
        <v>82</v>
      </c>
    </row>
    <row r="4" spans="1:70" ht="36.950000000000003" customHeight="1">
      <c r="B4" s="25"/>
      <c r="C4" s="26"/>
      <c r="D4" s="27" t="s">
        <v>97</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22.5" customHeight="1">
      <c r="B7" s="25"/>
      <c r="C7" s="26"/>
      <c r="D7" s="26"/>
      <c r="E7" s="348" t="str">
        <f>'Rekapitulace stavby'!K6</f>
        <v>Vodní zdroj pro JSDH Nový Bor</v>
      </c>
      <c r="F7" s="349"/>
      <c r="G7" s="349"/>
      <c r="H7" s="349"/>
      <c r="I7" s="114"/>
      <c r="J7" s="26"/>
      <c r="K7" s="28"/>
    </row>
    <row r="8" spans="1:70" s="1" customFormat="1">
      <c r="B8" s="38"/>
      <c r="C8" s="39"/>
      <c r="D8" s="34" t="s">
        <v>98</v>
      </c>
      <c r="E8" s="39"/>
      <c r="F8" s="39"/>
      <c r="G8" s="39"/>
      <c r="H8" s="39"/>
      <c r="I8" s="115"/>
      <c r="J8" s="39"/>
      <c r="K8" s="42"/>
    </row>
    <row r="9" spans="1:70" s="1" customFormat="1" ht="36.950000000000003" customHeight="1">
      <c r="B9" s="38"/>
      <c r="C9" s="39"/>
      <c r="D9" s="39"/>
      <c r="E9" s="350" t="s">
        <v>99</v>
      </c>
      <c r="F9" s="351"/>
      <c r="G9" s="351"/>
      <c r="H9" s="351"/>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21</v>
      </c>
      <c r="E11" s="39"/>
      <c r="F11" s="32" t="s">
        <v>22</v>
      </c>
      <c r="G11" s="39"/>
      <c r="H11" s="39"/>
      <c r="I11" s="116" t="s">
        <v>23</v>
      </c>
      <c r="J11" s="32" t="s">
        <v>22</v>
      </c>
      <c r="K11" s="42"/>
    </row>
    <row r="12" spans="1:70" s="1" customFormat="1" ht="14.45" customHeight="1">
      <c r="B12" s="38"/>
      <c r="C12" s="39"/>
      <c r="D12" s="34" t="s">
        <v>25</v>
      </c>
      <c r="E12" s="39"/>
      <c r="F12" s="32" t="s">
        <v>26</v>
      </c>
      <c r="G12" s="39"/>
      <c r="H12" s="39"/>
      <c r="I12" s="116" t="s">
        <v>27</v>
      </c>
      <c r="J12" s="117" t="str">
        <f>'Rekapitulace stavby'!AN8</f>
        <v>5. 9. 2018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31</v>
      </c>
      <c r="E14" s="39"/>
      <c r="F14" s="39"/>
      <c r="G14" s="39"/>
      <c r="H14" s="39"/>
      <c r="I14" s="116" t="s">
        <v>32</v>
      </c>
      <c r="J14" s="32" t="str">
        <f>IF('Rekapitulace stavby'!AN10="","",'Rekapitulace stavby'!AN10)</f>
        <v/>
      </c>
      <c r="K14" s="42"/>
    </row>
    <row r="15" spans="1:70" s="1" customFormat="1" ht="18" customHeight="1">
      <c r="B15" s="38"/>
      <c r="C15" s="39"/>
      <c r="D15" s="39"/>
      <c r="E15" s="32" t="str">
        <f>IF('Rekapitulace stavby'!E11="","",'Rekapitulace stavby'!E11)</f>
        <v xml:space="preserve"> </v>
      </c>
      <c r="F15" s="39"/>
      <c r="G15" s="39"/>
      <c r="H15" s="39"/>
      <c r="I15" s="116" t="s">
        <v>33</v>
      </c>
      <c r="J15" s="32" t="str">
        <f>IF('Rekapitulace stavby'!AN11="","",'Rekapitulace stavby'!AN11)</f>
        <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34</v>
      </c>
      <c r="E17" s="39"/>
      <c r="F17" s="39"/>
      <c r="G17" s="39"/>
      <c r="H17" s="39"/>
      <c r="I17" s="116" t="s">
        <v>32</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33</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36</v>
      </c>
      <c r="E20" s="39"/>
      <c r="F20" s="39"/>
      <c r="G20" s="39"/>
      <c r="H20" s="39"/>
      <c r="I20" s="116" t="s">
        <v>32</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33</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37</v>
      </c>
      <c r="E23" s="39"/>
      <c r="F23" s="39"/>
      <c r="G23" s="39"/>
      <c r="H23" s="39"/>
      <c r="I23" s="115"/>
      <c r="J23" s="39"/>
      <c r="K23" s="42"/>
    </row>
    <row r="24" spans="2:11" s="6" customFormat="1" ht="22.5" customHeight="1">
      <c r="B24" s="118"/>
      <c r="C24" s="119"/>
      <c r="D24" s="119"/>
      <c r="E24" s="317" t="s">
        <v>22</v>
      </c>
      <c r="F24" s="317"/>
      <c r="G24" s="317"/>
      <c r="H24" s="317"/>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39</v>
      </c>
      <c r="E27" s="39"/>
      <c r="F27" s="39"/>
      <c r="G27" s="39"/>
      <c r="H27" s="39"/>
      <c r="I27" s="115"/>
      <c r="J27" s="125">
        <f>ROUND(J91,2)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41</v>
      </c>
      <c r="G29" s="39"/>
      <c r="H29" s="39"/>
      <c r="I29" s="126" t="s">
        <v>40</v>
      </c>
      <c r="J29" s="43" t="s">
        <v>42</v>
      </c>
      <c r="K29" s="42"/>
    </row>
    <row r="30" spans="2:11" s="1" customFormat="1" ht="14.45" customHeight="1">
      <c r="B30" s="38"/>
      <c r="C30" s="39"/>
      <c r="D30" s="46" t="s">
        <v>43</v>
      </c>
      <c r="E30" s="46" t="s">
        <v>44</v>
      </c>
      <c r="F30" s="127">
        <f>ROUND(SUM(BE91:BE218), 2)</f>
        <v>0</v>
      </c>
      <c r="G30" s="39"/>
      <c r="H30" s="39"/>
      <c r="I30" s="128">
        <v>0.21</v>
      </c>
      <c r="J30" s="127">
        <f>ROUND(ROUND((SUM(BE91:BE218)), 2)*I30, 2)</f>
        <v>0</v>
      </c>
      <c r="K30" s="42"/>
    </row>
    <row r="31" spans="2:11" s="1" customFormat="1" ht="14.45" customHeight="1">
      <c r="B31" s="38"/>
      <c r="C31" s="39"/>
      <c r="D31" s="39"/>
      <c r="E31" s="46" t="s">
        <v>45</v>
      </c>
      <c r="F31" s="127">
        <f>ROUND(SUM(BF91:BF218), 2)</f>
        <v>0</v>
      </c>
      <c r="G31" s="39"/>
      <c r="H31" s="39"/>
      <c r="I31" s="128">
        <v>0.15</v>
      </c>
      <c r="J31" s="127">
        <f>ROUND(ROUND((SUM(BF91:BF218)), 2)*I31, 2)</f>
        <v>0</v>
      </c>
      <c r="K31" s="42"/>
    </row>
    <row r="32" spans="2:11" s="1" customFormat="1" ht="14.45" hidden="1" customHeight="1">
      <c r="B32" s="38"/>
      <c r="C32" s="39"/>
      <c r="D32" s="39"/>
      <c r="E32" s="46" t="s">
        <v>46</v>
      </c>
      <c r="F32" s="127">
        <f>ROUND(SUM(BG91:BG218), 2)</f>
        <v>0</v>
      </c>
      <c r="G32" s="39"/>
      <c r="H32" s="39"/>
      <c r="I32" s="128">
        <v>0.21</v>
      </c>
      <c r="J32" s="127">
        <v>0</v>
      </c>
      <c r="K32" s="42"/>
    </row>
    <row r="33" spans="2:11" s="1" customFormat="1" ht="14.45" hidden="1" customHeight="1">
      <c r="B33" s="38"/>
      <c r="C33" s="39"/>
      <c r="D33" s="39"/>
      <c r="E33" s="46" t="s">
        <v>47</v>
      </c>
      <c r="F33" s="127">
        <f>ROUND(SUM(BH91:BH218), 2)</f>
        <v>0</v>
      </c>
      <c r="G33" s="39"/>
      <c r="H33" s="39"/>
      <c r="I33" s="128">
        <v>0.15</v>
      </c>
      <c r="J33" s="127">
        <v>0</v>
      </c>
      <c r="K33" s="42"/>
    </row>
    <row r="34" spans="2:11" s="1" customFormat="1" ht="14.45" hidden="1" customHeight="1">
      <c r="B34" s="38"/>
      <c r="C34" s="39"/>
      <c r="D34" s="39"/>
      <c r="E34" s="46" t="s">
        <v>48</v>
      </c>
      <c r="F34" s="127">
        <f>ROUND(SUM(BI91:BI218),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49</v>
      </c>
      <c r="E36" s="76"/>
      <c r="F36" s="76"/>
      <c r="G36" s="131" t="s">
        <v>50</v>
      </c>
      <c r="H36" s="132" t="s">
        <v>51</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100</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22.5" customHeight="1">
      <c r="B45" s="38"/>
      <c r="C45" s="39"/>
      <c r="D45" s="39"/>
      <c r="E45" s="348" t="str">
        <f>E7</f>
        <v>Vodní zdroj pro JSDH Nový Bor</v>
      </c>
      <c r="F45" s="349"/>
      <c r="G45" s="349"/>
      <c r="H45" s="349"/>
      <c r="I45" s="115"/>
      <c r="J45" s="39"/>
      <c r="K45" s="42"/>
    </row>
    <row r="46" spans="2:11" s="1" customFormat="1" ht="14.45" customHeight="1">
      <c r="B46" s="38"/>
      <c r="C46" s="34" t="s">
        <v>98</v>
      </c>
      <c r="D46" s="39"/>
      <c r="E46" s="39"/>
      <c r="F46" s="39"/>
      <c r="G46" s="39"/>
      <c r="H46" s="39"/>
      <c r="I46" s="115"/>
      <c r="J46" s="39"/>
      <c r="K46" s="42"/>
    </row>
    <row r="47" spans="2:11" s="1" customFormat="1" ht="23.25" customHeight="1">
      <c r="B47" s="38"/>
      <c r="C47" s="39"/>
      <c r="D47" s="39"/>
      <c r="E47" s="350" t="str">
        <f>E9</f>
        <v>12-2018_1 - Stavební část</v>
      </c>
      <c r="F47" s="351"/>
      <c r="G47" s="351"/>
      <c r="H47" s="351"/>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25</v>
      </c>
      <c r="D49" s="39"/>
      <c r="E49" s="39"/>
      <c r="F49" s="32" t="str">
        <f>F12</f>
        <v xml:space="preserve"> </v>
      </c>
      <c r="G49" s="39"/>
      <c r="H49" s="39"/>
      <c r="I49" s="116" t="s">
        <v>27</v>
      </c>
      <c r="J49" s="117" t="str">
        <f>IF(J12="","",J12)</f>
        <v>5. 9. 2018</v>
      </c>
      <c r="K49" s="42"/>
    </row>
    <row r="50" spans="2:47" s="1" customFormat="1" ht="6.95" customHeight="1">
      <c r="B50" s="38"/>
      <c r="C50" s="39"/>
      <c r="D50" s="39"/>
      <c r="E50" s="39"/>
      <c r="F50" s="39"/>
      <c r="G50" s="39"/>
      <c r="H50" s="39"/>
      <c r="I50" s="115"/>
      <c r="J50" s="39"/>
      <c r="K50" s="42"/>
    </row>
    <row r="51" spans="2:47" s="1" customFormat="1">
      <c r="B51" s="38"/>
      <c r="C51" s="34" t="s">
        <v>31</v>
      </c>
      <c r="D51" s="39"/>
      <c r="E51" s="39"/>
      <c r="F51" s="32" t="str">
        <f>E15</f>
        <v xml:space="preserve"> </v>
      </c>
      <c r="G51" s="39"/>
      <c r="H51" s="39"/>
      <c r="I51" s="116" t="s">
        <v>36</v>
      </c>
      <c r="J51" s="32" t="str">
        <f>E21</f>
        <v xml:space="preserve"> </v>
      </c>
      <c r="K51" s="42"/>
    </row>
    <row r="52" spans="2:47" s="1" customFormat="1" ht="14.45" customHeight="1">
      <c r="B52" s="38"/>
      <c r="C52" s="34" t="s">
        <v>34</v>
      </c>
      <c r="D52" s="39"/>
      <c r="E52" s="39"/>
      <c r="F52" s="32" t="str">
        <f>IF(E18="","",E18)</f>
        <v/>
      </c>
      <c r="G52" s="39"/>
      <c r="H52" s="39"/>
      <c r="I52" s="115"/>
      <c r="J52" s="39"/>
      <c r="K52" s="42"/>
    </row>
    <row r="53" spans="2:47" s="1" customFormat="1" ht="10.35" customHeight="1">
      <c r="B53" s="38"/>
      <c r="C53" s="39"/>
      <c r="D53" s="39"/>
      <c r="E53" s="39"/>
      <c r="F53" s="39"/>
      <c r="G53" s="39"/>
      <c r="H53" s="39"/>
      <c r="I53" s="115"/>
      <c r="J53" s="39"/>
      <c r="K53" s="42"/>
    </row>
    <row r="54" spans="2:47" s="1" customFormat="1" ht="29.25" customHeight="1">
      <c r="B54" s="38"/>
      <c r="C54" s="141" t="s">
        <v>101</v>
      </c>
      <c r="D54" s="129"/>
      <c r="E54" s="129"/>
      <c r="F54" s="129"/>
      <c r="G54" s="129"/>
      <c r="H54" s="129"/>
      <c r="I54" s="142"/>
      <c r="J54" s="143" t="s">
        <v>102</v>
      </c>
      <c r="K54" s="144"/>
    </row>
    <row r="55" spans="2:47" s="1" customFormat="1" ht="10.35" customHeight="1">
      <c r="B55" s="38"/>
      <c r="C55" s="39"/>
      <c r="D55" s="39"/>
      <c r="E55" s="39"/>
      <c r="F55" s="39"/>
      <c r="G55" s="39"/>
      <c r="H55" s="39"/>
      <c r="I55" s="115"/>
      <c r="J55" s="39"/>
      <c r="K55" s="42"/>
    </row>
    <row r="56" spans="2:47" s="1" customFormat="1" ht="29.25" customHeight="1">
      <c r="B56" s="38"/>
      <c r="C56" s="145" t="s">
        <v>103</v>
      </c>
      <c r="D56" s="39"/>
      <c r="E56" s="39"/>
      <c r="F56" s="39"/>
      <c r="G56" s="39"/>
      <c r="H56" s="39"/>
      <c r="I56" s="115"/>
      <c r="J56" s="125">
        <f>J91</f>
        <v>0</v>
      </c>
      <c r="K56" s="42"/>
      <c r="AU56" s="21" t="s">
        <v>104</v>
      </c>
    </row>
    <row r="57" spans="2:47" s="7" customFormat="1" ht="24.95" customHeight="1">
      <c r="B57" s="146"/>
      <c r="C57" s="147"/>
      <c r="D57" s="148" t="s">
        <v>105</v>
      </c>
      <c r="E57" s="149"/>
      <c r="F57" s="149"/>
      <c r="G57" s="149"/>
      <c r="H57" s="149"/>
      <c r="I57" s="150"/>
      <c r="J57" s="151">
        <f>J92</f>
        <v>0</v>
      </c>
      <c r="K57" s="152"/>
    </row>
    <row r="58" spans="2:47" s="8" customFormat="1" ht="19.899999999999999" customHeight="1">
      <c r="B58" s="153"/>
      <c r="C58" s="154"/>
      <c r="D58" s="155" t="s">
        <v>106</v>
      </c>
      <c r="E58" s="156"/>
      <c r="F58" s="156"/>
      <c r="G58" s="156"/>
      <c r="H58" s="156"/>
      <c r="I58" s="157"/>
      <c r="J58" s="158">
        <f>J93</f>
        <v>0</v>
      </c>
      <c r="K58" s="159"/>
    </row>
    <row r="59" spans="2:47" s="8" customFormat="1" ht="19.899999999999999" customHeight="1">
      <c r="B59" s="153"/>
      <c r="C59" s="154"/>
      <c r="D59" s="155" t="s">
        <v>107</v>
      </c>
      <c r="E59" s="156"/>
      <c r="F59" s="156"/>
      <c r="G59" s="156"/>
      <c r="H59" s="156"/>
      <c r="I59" s="157"/>
      <c r="J59" s="158">
        <f>J121</f>
        <v>0</v>
      </c>
      <c r="K59" s="159"/>
    </row>
    <row r="60" spans="2:47" s="8" customFormat="1" ht="19.899999999999999" customHeight="1">
      <c r="B60" s="153"/>
      <c r="C60" s="154"/>
      <c r="D60" s="155" t="s">
        <v>108</v>
      </c>
      <c r="E60" s="156"/>
      <c r="F60" s="156"/>
      <c r="G60" s="156"/>
      <c r="H60" s="156"/>
      <c r="I60" s="157"/>
      <c r="J60" s="158">
        <f>J136</f>
        <v>0</v>
      </c>
      <c r="K60" s="159"/>
    </row>
    <row r="61" spans="2:47" s="8" customFormat="1" ht="19.899999999999999" customHeight="1">
      <c r="B61" s="153"/>
      <c r="C61" s="154"/>
      <c r="D61" s="155" t="s">
        <v>109</v>
      </c>
      <c r="E61" s="156"/>
      <c r="F61" s="156"/>
      <c r="G61" s="156"/>
      <c r="H61" s="156"/>
      <c r="I61" s="157"/>
      <c r="J61" s="158">
        <f>J145</f>
        <v>0</v>
      </c>
      <c r="K61" s="159"/>
    </row>
    <row r="62" spans="2:47" s="8" customFormat="1" ht="19.899999999999999" customHeight="1">
      <c r="B62" s="153"/>
      <c r="C62" s="154"/>
      <c r="D62" s="155" t="s">
        <v>110</v>
      </c>
      <c r="E62" s="156"/>
      <c r="F62" s="156"/>
      <c r="G62" s="156"/>
      <c r="H62" s="156"/>
      <c r="I62" s="157"/>
      <c r="J62" s="158">
        <f>J148</f>
        <v>0</v>
      </c>
      <c r="K62" s="159"/>
    </row>
    <row r="63" spans="2:47" s="8" customFormat="1" ht="19.899999999999999" customHeight="1">
      <c r="B63" s="153"/>
      <c r="C63" s="154"/>
      <c r="D63" s="155" t="s">
        <v>111</v>
      </c>
      <c r="E63" s="156"/>
      <c r="F63" s="156"/>
      <c r="G63" s="156"/>
      <c r="H63" s="156"/>
      <c r="I63" s="157"/>
      <c r="J63" s="158">
        <f>J153</f>
        <v>0</v>
      </c>
      <c r="K63" s="159"/>
    </row>
    <row r="64" spans="2:47" s="8" customFormat="1" ht="19.899999999999999" customHeight="1">
      <c r="B64" s="153"/>
      <c r="C64" s="154"/>
      <c r="D64" s="155" t="s">
        <v>112</v>
      </c>
      <c r="E64" s="156"/>
      <c r="F64" s="156"/>
      <c r="G64" s="156"/>
      <c r="H64" s="156"/>
      <c r="I64" s="157"/>
      <c r="J64" s="158">
        <f>J161</f>
        <v>0</v>
      </c>
      <c r="K64" s="159"/>
    </row>
    <row r="65" spans="2:12" s="8" customFormat="1" ht="19.899999999999999" customHeight="1">
      <c r="B65" s="153"/>
      <c r="C65" s="154"/>
      <c r="D65" s="155" t="s">
        <v>113</v>
      </c>
      <c r="E65" s="156"/>
      <c r="F65" s="156"/>
      <c r="G65" s="156"/>
      <c r="H65" s="156"/>
      <c r="I65" s="157"/>
      <c r="J65" s="158">
        <f>J176</f>
        <v>0</v>
      </c>
      <c r="K65" s="159"/>
    </row>
    <row r="66" spans="2:12" s="8" customFormat="1" ht="19.899999999999999" customHeight="1">
      <c r="B66" s="153"/>
      <c r="C66" s="154"/>
      <c r="D66" s="155" t="s">
        <v>114</v>
      </c>
      <c r="E66" s="156"/>
      <c r="F66" s="156"/>
      <c r="G66" s="156"/>
      <c r="H66" s="156"/>
      <c r="I66" s="157"/>
      <c r="J66" s="158">
        <f>J198</f>
        <v>0</v>
      </c>
      <c r="K66" s="159"/>
    </row>
    <row r="67" spans="2:12" s="8" customFormat="1" ht="19.899999999999999" customHeight="1">
      <c r="B67" s="153"/>
      <c r="C67" s="154"/>
      <c r="D67" s="155" t="s">
        <v>115</v>
      </c>
      <c r="E67" s="156"/>
      <c r="F67" s="156"/>
      <c r="G67" s="156"/>
      <c r="H67" s="156"/>
      <c r="I67" s="157"/>
      <c r="J67" s="158">
        <f>J205</f>
        <v>0</v>
      </c>
      <c r="K67" s="159"/>
    </row>
    <row r="68" spans="2:12" s="7" customFormat="1" ht="24.95" customHeight="1">
      <c r="B68" s="146"/>
      <c r="C68" s="147"/>
      <c r="D68" s="148" t="s">
        <v>116</v>
      </c>
      <c r="E68" s="149"/>
      <c r="F68" s="149"/>
      <c r="G68" s="149"/>
      <c r="H68" s="149"/>
      <c r="I68" s="150"/>
      <c r="J68" s="151">
        <f>J208</f>
        <v>0</v>
      </c>
      <c r="K68" s="152"/>
    </row>
    <row r="69" spans="2:12" s="8" customFormat="1" ht="19.899999999999999" customHeight="1">
      <c r="B69" s="153"/>
      <c r="C69" s="154"/>
      <c r="D69" s="155" t="s">
        <v>117</v>
      </c>
      <c r="E69" s="156"/>
      <c r="F69" s="156"/>
      <c r="G69" s="156"/>
      <c r="H69" s="156"/>
      <c r="I69" s="157"/>
      <c r="J69" s="158">
        <f>J209</f>
        <v>0</v>
      </c>
      <c r="K69" s="159"/>
    </row>
    <row r="70" spans="2:12" s="8" customFormat="1" ht="19.899999999999999" customHeight="1">
      <c r="B70" s="153"/>
      <c r="C70" s="154"/>
      <c r="D70" s="155" t="s">
        <v>118</v>
      </c>
      <c r="E70" s="156"/>
      <c r="F70" s="156"/>
      <c r="G70" s="156"/>
      <c r="H70" s="156"/>
      <c r="I70" s="157"/>
      <c r="J70" s="158">
        <f>J215</f>
        <v>0</v>
      </c>
      <c r="K70" s="159"/>
    </row>
    <row r="71" spans="2:12" s="8" customFormat="1" ht="19.899999999999999" customHeight="1">
      <c r="B71" s="153"/>
      <c r="C71" s="154"/>
      <c r="D71" s="155" t="s">
        <v>119</v>
      </c>
      <c r="E71" s="156"/>
      <c r="F71" s="156"/>
      <c r="G71" s="156"/>
      <c r="H71" s="156"/>
      <c r="I71" s="157"/>
      <c r="J71" s="158">
        <f>J217</f>
        <v>0</v>
      </c>
      <c r="K71" s="159"/>
    </row>
    <row r="72" spans="2:12" s="1" customFormat="1" ht="21.75" customHeight="1">
      <c r="B72" s="38"/>
      <c r="C72" s="39"/>
      <c r="D72" s="39"/>
      <c r="E72" s="39"/>
      <c r="F72" s="39"/>
      <c r="G72" s="39"/>
      <c r="H72" s="39"/>
      <c r="I72" s="115"/>
      <c r="J72" s="39"/>
      <c r="K72" s="42"/>
    </row>
    <row r="73" spans="2:12" s="1" customFormat="1" ht="6.95" customHeight="1">
      <c r="B73" s="53"/>
      <c r="C73" s="54"/>
      <c r="D73" s="54"/>
      <c r="E73" s="54"/>
      <c r="F73" s="54"/>
      <c r="G73" s="54"/>
      <c r="H73" s="54"/>
      <c r="I73" s="136"/>
      <c r="J73" s="54"/>
      <c r="K73" s="55"/>
    </row>
    <row r="77" spans="2:12" s="1" customFormat="1" ht="6.95" customHeight="1">
      <c r="B77" s="56"/>
      <c r="C77" s="57"/>
      <c r="D77" s="57"/>
      <c r="E77" s="57"/>
      <c r="F77" s="57"/>
      <c r="G77" s="57"/>
      <c r="H77" s="57"/>
      <c r="I77" s="139"/>
      <c r="J77" s="57"/>
      <c r="K77" s="57"/>
      <c r="L77" s="58"/>
    </row>
    <row r="78" spans="2:12" s="1" customFormat="1" ht="36.950000000000003" customHeight="1">
      <c r="B78" s="38"/>
      <c r="C78" s="59" t="s">
        <v>120</v>
      </c>
      <c r="D78" s="60"/>
      <c r="E78" s="60"/>
      <c r="F78" s="60"/>
      <c r="G78" s="60"/>
      <c r="H78" s="60"/>
      <c r="I78" s="160"/>
      <c r="J78" s="60"/>
      <c r="K78" s="60"/>
      <c r="L78" s="58"/>
    </row>
    <row r="79" spans="2:12" s="1" customFormat="1" ht="6.95" customHeight="1">
      <c r="B79" s="38"/>
      <c r="C79" s="60"/>
      <c r="D79" s="60"/>
      <c r="E79" s="60"/>
      <c r="F79" s="60"/>
      <c r="G79" s="60"/>
      <c r="H79" s="60"/>
      <c r="I79" s="160"/>
      <c r="J79" s="60"/>
      <c r="K79" s="60"/>
      <c r="L79" s="58"/>
    </row>
    <row r="80" spans="2:12" s="1" customFormat="1" ht="14.45" customHeight="1">
      <c r="B80" s="38"/>
      <c r="C80" s="62" t="s">
        <v>18</v>
      </c>
      <c r="D80" s="60"/>
      <c r="E80" s="60"/>
      <c r="F80" s="60"/>
      <c r="G80" s="60"/>
      <c r="H80" s="60"/>
      <c r="I80" s="160"/>
      <c r="J80" s="60"/>
      <c r="K80" s="60"/>
      <c r="L80" s="58"/>
    </row>
    <row r="81" spans="2:65" s="1" customFormat="1" ht="22.5" customHeight="1">
      <c r="B81" s="38"/>
      <c r="C81" s="60"/>
      <c r="D81" s="60"/>
      <c r="E81" s="352" t="str">
        <f>E7</f>
        <v>Vodní zdroj pro JSDH Nový Bor</v>
      </c>
      <c r="F81" s="353"/>
      <c r="G81" s="353"/>
      <c r="H81" s="353"/>
      <c r="I81" s="160"/>
      <c r="J81" s="60"/>
      <c r="K81" s="60"/>
      <c r="L81" s="58"/>
    </row>
    <row r="82" spans="2:65" s="1" customFormat="1" ht="14.45" customHeight="1">
      <c r="B82" s="38"/>
      <c r="C82" s="62" t="s">
        <v>98</v>
      </c>
      <c r="D82" s="60"/>
      <c r="E82" s="60"/>
      <c r="F82" s="60"/>
      <c r="G82" s="60"/>
      <c r="H82" s="60"/>
      <c r="I82" s="160"/>
      <c r="J82" s="60"/>
      <c r="K82" s="60"/>
      <c r="L82" s="58"/>
    </row>
    <row r="83" spans="2:65" s="1" customFormat="1" ht="23.25" customHeight="1">
      <c r="B83" s="38"/>
      <c r="C83" s="60"/>
      <c r="D83" s="60"/>
      <c r="E83" s="328" t="str">
        <f>E9</f>
        <v>12-2018_1 - Stavební část</v>
      </c>
      <c r="F83" s="354"/>
      <c r="G83" s="354"/>
      <c r="H83" s="354"/>
      <c r="I83" s="160"/>
      <c r="J83" s="60"/>
      <c r="K83" s="60"/>
      <c r="L83" s="58"/>
    </row>
    <row r="84" spans="2:65" s="1" customFormat="1" ht="6.95" customHeight="1">
      <c r="B84" s="38"/>
      <c r="C84" s="60"/>
      <c r="D84" s="60"/>
      <c r="E84" s="60"/>
      <c r="F84" s="60"/>
      <c r="G84" s="60"/>
      <c r="H84" s="60"/>
      <c r="I84" s="160"/>
      <c r="J84" s="60"/>
      <c r="K84" s="60"/>
      <c r="L84" s="58"/>
    </row>
    <row r="85" spans="2:65" s="1" customFormat="1" ht="18" customHeight="1">
      <c r="B85" s="38"/>
      <c r="C85" s="62" t="s">
        <v>25</v>
      </c>
      <c r="D85" s="60"/>
      <c r="E85" s="60"/>
      <c r="F85" s="161" t="str">
        <f>F12</f>
        <v xml:space="preserve"> </v>
      </c>
      <c r="G85" s="60"/>
      <c r="H85" s="60"/>
      <c r="I85" s="162" t="s">
        <v>27</v>
      </c>
      <c r="J85" s="70" t="str">
        <f>IF(J12="","",J12)</f>
        <v>5. 9. 2018</v>
      </c>
      <c r="K85" s="60"/>
      <c r="L85" s="58"/>
    </row>
    <row r="86" spans="2:65" s="1" customFormat="1" ht="6.95" customHeight="1">
      <c r="B86" s="38"/>
      <c r="C86" s="60"/>
      <c r="D86" s="60"/>
      <c r="E86" s="60"/>
      <c r="F86" s="60"/>
      <c r="G86" s="60"/>
      <c r="H86" s="60"/>
      <c r="I86" s="160"/>
      <c r="J86" s="60"/>
      <c r="K86" s="60"/>
      <c r="L86" s="58"/>
    </row>
    <row r="87" spans="2:65" s="1" customFormat="1">
      <c r="B87" s="38"/>
      <c r="C87" s="62" t="s">
        <v>31</v>
      </c>
      <c r="D87" s="60"/>
      <c r="E87" s="60"/>
      <c r="F87" s="161" t="str">
        <f>E15</f>
        <v xml:space="preserve"> </v>
      </c>
      <c r="G87" s="60"/>
      <c r="H87" s="60"/>
      <c r="I87" s="162" t="s">
        <v>36</v>
      </c>
      <c r="J87" s="161" t="str">
        <f>E21</f>
        <v xml:space="preserve"> </v>
      </c>
      <c r="K87" s="60"/>
      <c r="L87" s="58"/>
    </row>
    <row r="88" spans="2:65" s="1" customFormat="1" ht="14.45" customHeight="1">
      <c r="B88" s="38"/>
      <c r="C88" s="62" t="s">
        <v>34</v>
      </c>
      <c r="D88" s="60"/>
      <c r="E88" s="60"/>
      <c r="F88" s="161" t="str">
        <f>IF(E18="","",E18)</f>
        <v/>
      </c>
      <c r="G88" s="60"/>
      <c r="H88" s="60"/>
      <c r="I88" s="160"/>
      <c r="J88" s="60"/>
      <c r="K88" s="60"/>
      <c r="L88" s="58"/>
    </row>
    <row r="89" spans="2:65" s="1" customFormat="1" ht="10.35" customHeight="1">
      <c r="B89" s="38"/>
      <c r="C89" s="60"/>
      <c r="D89" s="60"/>
      <c r="E89" s="60"/>
      <c r="F89" s="60"/>
      <c r="G89" s="60"/>
      <c r="H89" s="60"/>
      <c r="I89" s="160"/>
      <c r="J89" s="60"/>
      <c r="K89" s="60"/>
      <c r="L89" s="58"/>
    </row>
    <row r="90" spans="2:65" s="9" customFormat="1" ht="29.25" customHeight="1">
      <c r="B90" s="163"/>
      <c r="C90" s="164" t="s">
        <v>121</v>
      </c>
      <c r="D90" s="165" t="s">
        <v>58</v>
      </c>
      <c r="E90" s="165" t="s">
        <v>54</v>
      </c>
      <c r="F90" s="165" t="s">
        <v>122</v>
      </c>
      <c r="G90" s="165" t="s">
        <v>123</v>
      </c>
      <c r="H90" s="165" t="s">
        <v>124</v>
      </c>
      <c r="I90" s="166" t="s">
        <v>125</v>
      </c>
      <c r="J90" s="165" t="s">
        <v>102</v>
      </c>
      <c r="K90" s="167" t="s">
        <v>126</v>
      </c>
      <c r="L90" s="168"/>
      <c r="M90" s="78" t="s">
        <v>127</v>
      </c>
      <c r="N90" s="79" t="s">
        <v>43</v>
      </c>
      <c r="O90" s="79" t="s">
        <v>128</v>
      </c>
      <c r="P90" s="79" t="s">
        <v>129</v>
      </c>
      <c r="Q90" s="79" t="s">
        <v>130</v>
      </c>
      <c r="R90" s="79" t="s">
        <v>131</v>
      </c>
      <c r="S90" s="79" t="s">
        <v>132</v>
      </c>
      <c r="T90" s="80" t="s">
        <v>133</v>
      </c>
    </row>
    <row r="91" spans="2:65" s="1" customFormat="1" ht="29.25" customHeight="1">
      <c r="B91" s="38"/>
      <c r="C91" s="84" t="s">
        <v>103</v>
      </c>
      <c r="D91" s="60"/>
      <c r="E91" s="60"/>
      <c r="F91" s="60"/>
      <c r="G91" s="60"/>
      <c r="H91" s="60"/>
      <c r="I91" s="160"/>
      <c r="J91" s="169">
        <f>BK91</f>
        <v>0</v>
      </c>
      <c r="K91" s="60"/>
      <c r="L91" s="58"/>
      <c r="M91" s="81"/>
      <c r="N91" s="82"/>
      <c r="O91" s="82"/>
      <c r="P91" s="170">
        <f>P92+P208</f>
        <v>0</v>
      </c>
      <c r="Q91" s="82"/>
      <c r="R91" s="170">
        <f>R92+R208</f>
        <v>175.81358730999997</v>
      </c>
      <c r="S91" s="82"/>
      <c r="T91" s="171">
        <f>T92+T208</f>
        <v>78.413700000000006</v>
      </c>
      <c r="AT91" s="21" t="s">
        <v>72</v>
      </c>
      <c r="AU91" s="21" t="s">
        <v>104</v>
      </c>
      <c r="BK91" s="172">
        <f>BK92+BK208</f>
        <v>0</v>
      </c>
    </row>
    <row r="92" spans="2:65" s="10" customFormat="1" ht="37.35" customHeight="1">
      <c r="B92" s="173"/>
      <c r="C92" s="174"/>
      <c r="D92" s="175" t="s">
        <v>72</v>
      </c>
      <c r="E92" s="176" t="s">
        <v>134</v>
      </c>
      <c r="F92" s="176" t="s">
        <v>135</v>
      </c>
      <c r="G92" s="174"/>
      <c r="H92" s="174"/>
      <c r="I92" s="177"/>
      <c r="J92" s="178">
        <f>BK92</f>
        <v>0</v>
      </c>
      <c r="K92" s="174"/>
      <c r="L92" s="179"/>
      <c r="M92" s="180"/>
      <c r="N92" s="181"/>
      <c r="O92" s="181"/>
      <c r="P92" s="182">
        <f>P93+P121+P136+P145+P148+P153+P161+P176+P198+P205</f>
        <v>0</v>
      </c>
      <c r="Q92" s="181"/>
      <c r="R92" s="182">
        <f>R93+R121+R136+R145+R148+R153+R161+R176+R198+R205</f>
        <v>175.63133230999998</v>
      </c>
      <c r="S92" s="181"/>
      <c r="T92" s="183">
        <f>T93+T121+T136+T145+T148+T153+T161+T176+T198+T205</f>
        <v>78.413700000000006</v>
      </c>
      <c r="AR92" s="184" t="s">
        <v>24</v>
      </c>
      <c r="AT92" s="185" t="s">
        <v>72</v>
      </c>
      <c r="AU92" s="185" t="s">
        <v>73</v>
      </c>
      <c r="AY92" s="184" t="s">
        <v>136</v>
      </c>
      <c r="BK92" s="186">
        <f>BK93+BK121+BK136+BK145+BK148+BK153+BK161+BK176+BK198+BK205</f>
        <v>0</v>
      </c>
    </row>
    <row r="93" spans="2:65" s="10" customFormat="1" ht="19.899999999999999" customHeight="1">
      <c r="B93" s="173"/>
      <c r="C93" s="174"/>
      <c r="D93" s="187" t="s">
        <v>72</v>
      </c>
      <c r="E93" s="188" t="s">
        <v>24</v>
      </c>
      <c r="F93" s="188" t="s">
        <v>137</v>
      </c>
      <c r="G93" s="174"/>
      <c r="H93" s="174"/>
      <c r="I93" s="177"/>
      <c r="J93" s="189">
        <f>BK93</f>
        <v>0</v>
      </c>
      <c r="K93" s="174"/>
      <c r="L93" s="179"/>
      <c r="M93" s="180"/>
      <c r="N93" s="181"/>
      <c r="O93" s="181"/>
      <c r="P93" s="182">
        <f>SUM(P94:P120)</f>
        <v>0</v>
      </c>
      <c r="Q93" s="181"/>
      <c r="R93" s="182">
        <f>SUM(R94:R120)</f>
        <v>45.606780000000001</v>
      </c>
      <c r="S93" s="181"/>
      <c r="T93" s="183">
        <f>SUM(T94:T120)</f>
        <v>63.088200000000001</v>
      </c>
      <c r="AR93" s="184" t="s">
        <v>24</v>
      </c>
      <c r="AT93" s="185" t="s">
        <v>72</v>
      </c>
      <c r="AU93" s="185" t="s">
        <v>24</v>
      </c>
      <c r="AY93" s="184" t="s">
        <v>136</v>
      </c>
      <c r="BK93" s="186">
        <f>SUM(BK94:BK120)</f>
        <v>0</v>
      </c>
    </row>
    <row r="94" spans="2:65" s="1" customFormat="1" ht="44.25" customHeight="1">
      <c r="B94" s="38"/>
      <c r="C94" s="190" t="s">
        <v>24</v>
      </c>
      <c r="D94" s="190" t="s">
        <v>138</v>
      </c>
      <c r="E94" s="191" t="s">
        <v>139</v>
      </c>
      <c r="F94" s="192" t="s">
        <v>140</v>
      </c>
      <c r="G94" s="193" t="s">
        <v>141</v>
      </c>
      <c r="H94" s="194">
        <v>83.45</v>
      </c>
      <c r="I94" s="195"/>
      <c r="J94" s="196">
        <f>ROUND(I94*H94,2)</f>
        <v>0</v>
      </c>
      <c r="K94" s="192" t="s">
        <v>142</v>
      </c>
      <c r="L94" s="58"/>
      <c r="M94" s="197" t="s">
        <v>22</v>
      </c>
      <c r="N94" s="198" t="s">
        <v>44</v>
      </c>
      <c r="O94" s="39"/>
      <c r="P94" s="199">
        <f>O94*H94</f>
        <v>0</v>
      </c>
      <c r="Q94" s="199">
        <v>0</v>
      </c>
      <c r="R94" s="199">
        <f>Q94*H94</f>
        <v>0</v>
      </c>
      <c r="S94" s="199">
        <v>0.44</v>
      </c>
      <c r="T94" s="200">
        <f>S94*H94</f>
        <v>36.718000000000004</v>
      </c>
      <c r="AR94" s="21" t="s">
        <v>143</v>
      </c>
      <c r="AT94" s="21" t="s">
        <v>138</v>
      </c>
      <c r="AU94" s="21" t="s">
        <v>82</v>
      </c>
      <c r="AY94" s="21" t="s">
        <v>136</v>
      </c>
      <c r="BE94" s="201">
        <f>IF(N94="základní",J94,0)</f>
        <v>0</v>
      </c>
      <c r="BF94" s="201">
        <f>IF(N94="snížená",J94,0)</f>
        <v>0</v>
      </c>
      <c r="BG94" s="201">
        <f>IF(N94="zákl. přenesená",J94,0)</f>
        <v>0</v>
      </c>
      <c r="BH94" s="201">
        <f>IF(N94="sníž. přenesená",J94,0)</f>
        <v>0</v>
      </c>
      <c r="BI94" s="201">
        <f>IF(N94="nulová",J94,0)</f>
        <v>0</v>
      </c>
      <c r="BJ94" s="21" t="s">
        <v>24</v>
      </c>
      <c r="BK94" s="201">
        <f>ROUND(I94*H94,2)</f>
        <v>0</v>
      </c>
      <c r="BL94" s="21" t="s">
        <v>143</v>
      </c>
      <c r="BM94" s="21" t="s">
        <v>144</v>
      </c>
    </row>
    <row r="95" spans="2:65" s="1" customFormat="1" ht="229.5">
      <c r="B95" s="38"/>
      <c r="C95" s="60"/>
      <c r="D95" s="202" t="s">
        <v>145</v>
      </c>
      <c r="E95" s="60"/>
      <c r="F95" s="203" t="s">
        <v>146</v>
      </c>
      <c r="G95" s="60"/>
      <c r="H95" s="60"/>
      <c r="I95" s="160"/>
      <c r="J95" s="60"/>
      <c r="K95" s="60"/>
      <c r="L95" s="58"/>
      <c r="M95" s="204"/>
      <c r="N95" s="39"/>
      <c r="O95" s="39"/>
      <c r="P95" s="39"/>
      <c r="Q95" s="39"/>
      <c r="R95" s="39"/>
      <c r="S95" s="39"/>
      <c r="T95" s="75"/>
      <c r="AT95" s="21" t="s">
        <v>145</v>
      </c>
      <c r="AU95" s="21" t="s">
        <v>82</v>
      </c>
    </row>
    <row r="96" spans="2:65" s="1" customFormat="1" ht="44.25" customHeight="1">
      <c r="B96" s="38"/>
      <c r="C96" s="190" t="s">
        <v>82</v>
      </c>
      <c r="D96" s="190" t="s">
        <v>138</v>
      </c>
      <c r="E96" s="191" t="s">
        <v>147</v>
      </c>
      <c r="F96" s="192" t="s">
        <v>148</v>
      </c>
      <c r="G96" s="193" t="s">
        <v>141</v>
      </c>
      <c r="H96" s="194">
        <v>83.45</v>
      </c>
      <c r="I96" s="195"/>
      <c r="J96" s="196">
        <f>ROUND(I96*H96,2)</f>
        <v>0</v>
      </c>
      <c r="K96" s="192" t="s">
        <v>142</v>
      </c>
      <c r="L96" s="58"/>
      <c r="M96" s="197" t="s">
        <v>22</v>
      </c>
      <c r="N96" s="198" t="s">
        <v>44</v>
      </c>
      <c r="O96" s="39"/>
      <c r="P96" s="199">
        <f>O96*H96</f>
        <v>0</v>
      </c>
      <c r="Q96" s="199">
        <v>0</v>
      </c>
      <c r="R96" s="199">
        <f>Q96*H96</f>
        <v>0</v>
      </c>
      <c r="S96" s="199">
        <v>0.316</v>
      </c>
      <c r="T96" s="200">
        <f>S96*H96</f>
        <v>26.370200000000001</v>
      </c>
      <c r="AR96" s="21" t="s">
        <v>143</v>
      </c>
      <c r="AT96" s="21" t="s">
        <v>138</v>
      </c>
      <c r="AU96" s="21" t="s">
        <v>82</v>
      </c>
      <c r="AY96" s="21" t="s">
        <v>136</v>
      </c>
      <c r="BE96" s="201">
        <f>IF(N96="základní",J96,0)</f>
        <v>0</v>
      </c>
      <c r="BF96" s="201">
        <f>IF(N96="snížená",J96,0)</f>
        <v>0</v>
      </c>
      <c r="BG96" s="201">
        <f>IF(N96="zákl. přenesená",J96,0)</f>
        <v>0</v>
      </c>
      <c r="BH96" s="201">
        <f>IF(N96="sníž. přenesená",J96,0)</f>
        <v>0</v>
      </c>
      <c r="BI96" s="201">
        <f>IF(N96="nulová",J96,0)</f>
        <v>0</v>
      </c>
      <c r="BJ96" s="21" t="s">
        <v>24</v>
      </c>
      <c r="BK96" s="201">
        <f>ROUND(I96*H96,2)</f>
        <v>0</v>
      </c>
      <c r="BL96" s="21" t="s">
        <v>143</v>
      </c>
      <c r="BM96" s="21" t="s">
        <v>149</v>
      </c>
    </row>
    <row r="97" spans="2:65" s="1" customFormat="1" ht="229.5">
      <c r="B97" s="38"/>
      <c r="C97" s="60"/>
      <c r="D97" s="202" t="s">
        <v>145</v>
      </c>
      <c r="E97" s="60"/>
      <c r="F97" s="203" t="s">
        <v>146</v>
      </c>
      <c r="G97" s="60"/>
      <c r="H97" s="60"/>
      <c r="I97" s="160"/>
      <c r="J97" s="60"/>
      <c r="K97" s="60"/>
      <c r="L97" s="58"/>
      <c r="M97" s="204"/>
      <c r="N97" s="39"/>
      <c r="O97" s="39"/>
      <c r="P97" s="39"/>
      <c r="Q97" s="39"/>
      <c r="R97" s="39"/>
      <c r="S97" s="39"/>
      <c r="T97" s="75"/>
      <c r="AT97" s="21" t="s">
        <v>145</v>
      </c>
      <c r="AU97" s="21" t="s">
        <v>82</v>
      </c>
    </row>
    <row r="98" spans="2:65" s="1" customFormat="1" ht="69.75" customHeight="1">
      <c r="B98" s="38"/>
      <c r="C98" s="190" t="s">
        <v>150</v>
      </c>
      <c r="D98" s="190" t="s">
        <v>138</v>
      </c>
      <c r="E98" s="191" t="s">
        <v>151</v>
      </c>
      <c r="F98" s="192" t="s">
        <v>152</v>
      </c>
      <c r="G98" s="193" t="s">
        <v>153</v>
      </c>
      <c r="H98" s="194">
        <v>2</v>
      </c>
      <c r="I98" s="195"/>
      <c r="J98" s="196">
        <f>ROUND(I98*H98,2)</f>
        <v>0</v>
      </c>
      <c r="K98" s="192" t="s">
        <v>142</v>
      </c>
      <c r="L98" s="58"/>
      <c r="M98" s="197" t="s">
        <v>22</v>
      </c>
      <c r="N98" s="198" t="s">
        <v>44</v>
      </c>
      <c r="O98" s="39"/>
      <c r="P98" s="199">
        <f>O98*H98</f>
        <v>0</v>
      </c>
      <c r="Q98" s="199">
        <v>1.269E-2</v>
      </c>
      <c r="R98" s="199">
        <f>Q98*H98</f>
        <v>2.538E-2</v>
      </c>
      <c r="S98" s="199">
        <v>0</v>
      </c>
      <c r="T98" s="200">
        <f>S98*H98</f>
        <v>0</v>
      </c>
      <c r="AR98" s="21" t="s">
        <v>143</v>
      </c>
      <c r="AT98" s="21" t="s">
        <v>138</v>
      </c>
      <c r="AU98" s="21" t="s">
        <v>82</v>
      </c>
      <c r="AY98" s="21" t="s">
        <v>136</v>
      </c>
      <c r="BE98" s="201">
        <f>IF(N98="základní",J98,0)</f>
        <v>0</v>
      </c>
      <c r="BF98" s="201">
        <f>IF(N98="snížená",J98,0)</f>
        <v>0</v>
      </c>
      <c r="BG98" s="201">
        <f>IF(N98="zákl. přenesená",J98,0)</f>
        <v>0</v>
      </c>
      <c r="BH98" s="201">
        <f>IF(N98="sníž. přenesená",J98,0)</f>
        <v>0</v>
      </c>
      <c r="BI98" s="201">
        <f>IF(N98="nulová",J98,0)</f>
        <v>0</v>
      </c>
      <c r="BJ98" s="21" t="s">
        <v>24</v>
      </c>
      <c r="BK98" s="201">
        <f>ROUND(I98*H98,2)</f>
        <v>0</v>
      </c>
      <c r="BL98" s="21" t="s">
        <v>143</v>
      </c>
      <c r="BM98" s="21" t="s">
        <v>154</v>
      </c>
    </row>
    <row r="99" spans="2:65" s="1" customFormat="1" ht="81">
      <c r="B99" s="38"/>
      <c r="C99" s="60"/>
      <c r="D99" s="202" t="s">
        <v>145</v>
      </c>
      <c r="E99" s="60"/>
      <c r="F99" s="203" t="s">
        <v>155</v>
      </c>
      <c r="G99" s="60"/>
      <c r="H99" s="60"/>
      <c r="I99" s="160"/>
      <c r="J99" s="60"/>
      <c r="K99" s="60"/>
      <c r="L99" s="58"/>
      <c r="M99" s="204"/>
      <c r="N99" s="39"/>
      <c r="O99" s="39"/>
      <c r="P99" s="39"/>
      <c r="Q99" s="39"/>
      <c r="R99" s="39"/>
      <c r="S99" s="39"/>
      <c r="T99" s="75"/>
      <c r="AT99" s="21" t="s">
        <v>145</v>
      </c>
      <c r="AU99" s="21" t="s">
        <v>82</v>
      </c>
    </row>
    <row r="100" spans="2:65" s="1" customFormat="1" ht="57" customHeight="1">
      <c r="B100" s="38"/>
      <c r="C100" s="190" t="s">
        <v>143</v>
      </c>
      <c r="D100" s="190" t="s">
        <v>138</v>
      </c>
      <c r="E100" s="191" t="s">
        <v>156</v>
      </c>
      <c r="F100" s="192" t="s">
        <v>157</v>
      </c>
      <c r="G100" s="193" t="s">
        <v>153</v>
      </c>
      <c r="H100" s="194">
        <v>6</v>
      </c>
      <c r="I100" s="195"/>
      <c r="J100" s="196">
        <f>ROUND(I100*H100,2)</f>
        <v>0</v>
      </c>
      <c r="K100" s="192" t="s">
        <v>142</v>
      </c>
      <c r="L100" s="58"/>
      <c r="M100" s="197" t="s">
        <v>22</v>
      </c>
      <c r="N100" s="198" t="s">
        <v>44</v>
      </c>
      <c r="O100" s="39"/>
      <c r="P100" s="199">
        <f>O100*H100</f>
        <v>0</v>
      </c>
      <c r="Q100" s="199">
        <v>3.6900000000000002E-2</v>
      </c>
      <c r="R100" s="199">
        <f>Q100*H100</f>
        <v>0.22140000000000001</v>
      </c>
      <c r="S100" s="199">
        <v>0</v>
      </c>
      <c r="T100" s="200">
        <f>S100*H100</f>
        <v>0</v>
      </c>
      <c r="AR100" s="21" t="s">
        <v>143</v>
      </c>
      <c r="AT100" s="21" t="s">
        <v>138</v>
      </c>
      <c r="AU100" s="21" t="s">
        <v>82</v>
      </c>
      <c r="AY100" s="21" t="s">
        <v>136</v>
      </c>
      <c r="BE100" s="201">
        <f>IF(N100="základní",J100,0)</f>
        <v>0</v>
      </c>
      <c r="BF100" s="201">
        <f>IF(N100="snížená",J100,0)</f>
        <v>0</v>
      </c>
      <c r="BG100" s="201">
        <f>IF(N100="zákl. přenesená",J100,0)</f>
        <v>0</v>
      </c>
      <c r="BH100" s="201">
        <f>IF(N100="sníž. přenesená",J100,0)</f>
        <v>0</v>
      </c>
      <c r="BI100" s="201">
        <f>IF(N100="nulová",J100,0)</f>
        <v>0</v>
      </c>
      <c r="BJ100" s="21" t="s">
        <v>24</v>
      </c>
      <c r="BK100" s="201">
        <f>ROUND(I100*H100,2)</f>
        <v>0</v>
      </c>
      <c r="BL100" s="21" t="s">
        <v>143</v>
      </c>
      <c r="BM100" s="21" t="s">
        <v>158</v>
      </c>
    </row>
    <row r="101" spans="2:65" s="1" customFormat="1" ht="81">
      <c r="B101" s="38"/>
      <c r="C101" s="60"/>
      <c r="D101" s="202" t="s">
        <v>145</v>
      </c>
      <c r="E101" s="60"/>
      <c r="F101" s="203" t="s">
        <v>155</v>
      </c>
      <c r="G101" s="60"/>
      <c r="H101" s="60"/>
      <c r="I101" s="160"/>
      <c r="J101" s="60"/>
      <c r="K101" s="60"/>
      <c r="L101" s="58"/>
      <c r="M101" s="204"/>
      <c r="N101" s="39"/>
      <c r="O101" s="39"/>
      <c r="P101" s="39"/>
      <c r="Q101" s="39"/>
      <c r="R101" s="39"/>
      <c r="S101" s="39"/>
      <c r="T101" s="75"/>
      <c r="AT101" s="21" t="s">
        <v>145</v>
      </c>
      <c r="AU101" s="21" t="s">
        <v>82</v>
      </c>
    </row>
    <row r="102" spans="2:65" s="1" customFormat="1" ht="31.5" customHeight="1">
      <c r="B102" s="38"/>
      <c r="C102" s="190" t="s">
        <v>159</v>
      </c>
      <c r="D102" s="190" t="s">
        <v>138</v>
      </c>
      <c r="E102" s="191" t="s">
        <v>160</v>
      </c>
      <c r="F102" s="192" t="s">
        <v>161</v>
      </c>
      <c r="G102" s="193" t="s">
        <v>162</v>
      </c>
      <c r="H102" s="194">
        <v>138.61000000000001</v>
      </c>
      <c r="I102" s="195"/>
      <c r="J102" s="196">
        <f>ROUND(I102*H102,2)</f>
        <v>0</v>
      </c>
      <c r="K102" s="192" t="s">
        <v>142</v>
      </c>
      <c r="L102" s="58"/>
      <c r="M102" s="197" t="s">
        <v>22</v>
      </c>
      <c r="N102" s="198" t="s">
        <v>44</v>
      </c>
      <c r="O102" s="39"/>
      <c r="P102" s="199">
        <f>O102*H102</f>
        <v>0</v>
      </c>
      <c r="Q102" s="199">
        <v>0</v>
      </c>
      <c r="R102" s="199">
        <f>Q102*H102</f>
        <v>0</v>
      </c>
      <c r="S102" s="199">
        <v>0</v>
      </c>
      <c r="T102" s="200">
        <f>S102*H102</f>
        <v>0</v>
      </c>
      <c r="AR102" s="21" t="s">
        <v>143</v>
      </c>
      <c r="AT102" s="21" t="s">
        <v>138</v>
      </c>
      <c r="AU102" s="21" t="s">
        <v>82</v>
      </c>
      <c r="AY102" s="21" t="s">
        <v>136</v>
      </c>
      <c r="BE102" s="201">
        <f>IF(N102="základní",J102,0)</f>
        <v>0</v>
      </c>
      <c r="BF102" s="201">
        <f>IF(N102="snížená",J102,0)</f>
        <v>0</v>
      </c>
      <c r="BG102" s="201">
        <f>IF(N102="zákl. přenesená",J102,0)</f>
        <v>0</v>
      </c>
      <c r="BH102" s="201">
        <f>IF(N102="sníž. přenesená",J102,0)</f>
        <v>0</v>
      </c>
      <c r="BI102" s="201">
        <f>IF(N102="nulová",J102,0)</f>
        <v>0</v>
      </c>
      <c r="BJ102" s="21" t="s">
        <v>24</v>
      </c>
      <c r="BK102" s="201">
        <f>ROUND(I102*H102,2)</f>
        <v>0</v>
      </c>
      <c r="BL102" s="21" t="s">
        <v>143</v>
      </c>
      <c r="BM102" s="21" t="s">
        <v>163</v>
      </c>
    </row>
    <row r="103" spans="2:65" s="1" customFormat="1" ht="202.5">
      <c r="B103" s="38"/>
      <c r="C103" s="60"/>
      <c r="D103" s="202" t="s">
        <v>145</v>
      </c>
      <c r="E103" s="60"/>
      <c r="F103" s="203" t="s">
        <v>164</v>
      </c>
      <c r="G103" s="60"/>
      <c r="H103" s="60"/>
      <c r="I103" s="160"/>
      <c r="J103" s="60"/>
      <c r="K103" s="60"/>
      <c r="L103" s="58"/>
      <c r="M103" s="204"/>
      <c r="N103" s="39"/>
      <c r="O103" s="39"/>
      <c r="P103" s="39"/>
      <c r="Q103" s="39"/>
      <c r="R103" s="39"/>
      <c r="S103" s="39"/>
      <c r="T103" s="75"/>
      <c r="AT103" s="21" t="s">
        <v>145</v>
      </c>
      <c r="AU103" s="21" t="s">
        <v>82</v>
      </c>
    </row>
    <row r="104" spans="2:65" s="1" customFormat="1" ht="31.5" customHeight="1">
      <c r="B104" s="38"/>
      <c r="C104" s="190" t="s">
        <v>165</v>
      </c>
      <c r="D104" s="190" t="s">
        <v>138</v>
      </c>
      <c r="E104" s="191" t="s">
        <v>166</v>
      </c>
      <c r="F104" s="192" t="s">
        <v>167</v>
      </c>
      <c r="G104" s="193" t="s">
        <v>162</v>
      </c>
      <c r="H104" s="194">
        <v>138.61000000000001</v>
      </c>
      <c r="I104" s="195"/>
      <c r="J104" s="196">
        <f>ROUND(I104*H104,2)</f>
        <v>0</v>
      </c>
      <c r="K104" s="192" t="s">
        <v>142</v>
      </c>
      <c r="L104" s="58"/>
      <c r="M104" s="197" t="s">
        <v>22</v>
      </c>
      <c r="N104" s="198" t="s">
        <v>44</v>
      </c>
      <c r="O104" s="39"/>
      <c r="P104" s="199">
        <f>O104*H104</f>
        <v>0</v>
      </c>
      <c r="Q104" s="199">
        <v>0</v>
      </c>
      <c r="R104" s="199">
        <f>Q104*H104</f>
        <v>0</v>
      </c>
      <c r="S104" s="199">
        <v>0</v>
      </c>
      <c r="T104" s="200">
        <f>S104*H104</f>
        <v>0</v>
      </c>
      <c r="AR104" s="21" t="s">
        <v>143</v>
      </c>
      <c r="AT104" s="21" t="s">
        <v>138</v>
      </c>
      <c r="AU104" s="21" t="s">
        <v>82</v>
      </c>
      <c r="AY104" s="21" t="s">
        <v>136</v>
      </c>
      <c r="BE104" s="201">
        <f>IF(N104="základní",J104,0)</f>
        <v>0</v>
      </c>
      <c r="BF104" s="201">
        <f>IF(N104="snížená",J104,0)</f>
        <v>0</v>
      </c>
      <c r="BG104" s="201">
        <f>IF(N104="zákl. přenesená",J104,0)</f>
        <v>0</v>
      </c>
      <c r="BH104" s="201">
        <f>IF(N104="sníž. přenesená",J104,0)</f>
        <v>0</v>
      </c>
      <c r="BI104" s="201">
        <f>IF(N104="nulová",J104,0)</f>
        <v>0</v>
      </c>
      <c r="BJ104" s="21" t="s">
        <v>24</v>
      </c>
      <c r="BK104" s="201">
        <f>ROUND(I104*H104,2)</f>
        <v>0</v>
      </c>
      <c r="BL104" s="21" t="s">
        <v>143</v>
      </c>
      <c r="BM104" s="21" t="s">
        <v>168</v>
      </c>
    </row>
    <row r="105" spans="2:65" s="1" customFormat="1" ht="202.5">
      <c r="B105" s="38"/>
      <c r="C105" s="60"/>
      <c r="D105" s="202" t="s">
        <v>145</v>
      </c>
      <c r="E105" s="60"/>
      <c r="F105" s="203" t="s">
        <v>164</v>
      </c>
      <c r="G105" s="60"/>
      <c r="H105" s="60"/>
      <c r="I105" s="160"/>
      <c r="J105" s="60"/>
      <c r="K105" s="60"/>
      <c r="L105" s="58"/>
      <c r="M105" s="204"/>
      <c r="N105" s="39"/>
      <c r="O105" s="39"/>
      <c r="P105" s="39"/>
      <c r="Q105" s="39"/>
      <c r="R105" s="39"/>
      <c r="S105" s="39"/>
      <c r="T105" s="75"/>
      <c r="AT105" s="21" t="s">
        <v>145</v>
      </c>
      <c r="AU105" s="21" t="s">
        <v>82</v>
      </c>
    </row>
    <row r="106" spans="2:65" s="1" customFormat="1" ht="31.5" customHeight="1">
      <c r="B106" s="38"/>
      <c r="C106" s="190" t="s">
        <v>169</v>
      </c>
      <c r="D106" s="190" t="s">
        <v>138</v>
      </c>
      <c r="E106" s="191" t="s">
        <v>170</v>
      </c>
      <c r="F106" s="192" t="s">
        <v>171</v>
      </c>
      <c r="G106" s="193" t="s">
        <v>162</v>
      </c>
      <c r="H106" s="194">
        <v>31.05</v>
      </c>
      <c r="I106" s="195"/>
      <c r="J106" s="196">
        <f>ROUND(I106*H106,2)</f>
        <v>0</v>
      </c>
      <c r="K106" s="192" t="s">
        <v>142</v>
      </c>
      <c r="L106" s="58"/>
      <c r="M106" s="197" t="s">
        <v>22</v>
      </c>
      <c r="N106" s="198" t="s">
        <v>44</v>
      </c>
      <c r="O106" s="39"/>
      <c r="P106" s="199">
        <f>O106*H106</f>
        <v>0</v>
      </c>
      <c r="Q106" s="199">
        <v>0</v>
      </c>
      <c r="R106" s="199">
        <f>Q106*H106</f>
        <v>0</v>
      </c>
      <c r="S106" s="199">
        <v>0</v>
      </c>
      <c r="T106" s="200">
        <f>S106*H106</f>
        <v>0</v>
      </c>
      <c r="AR106" s="21" t="s">
        <v>143</v>
      </c>
      <c r="AT106" s="21" t="s">
        <v>138</v>
      </c>
      <c r="AU106" s="21" t="s">
        <v>82</v>
      </c>
      <c r="AY106" s="21" t="s">
        <v>136</v>
      </c>
      <c r="BE106" s="201">
        <f>IF(N106="základní",J106,0)</f>
        <v>0</v>
      </c>
      <c r="BF106" s="201">
        <f>IF(N106="snížená",J106,0)</f>
        <v>0</v>
      </c>
      <c r="BG106" s="201">
        <f>IF(N106="zákl. přenesená",J106,0)</f>
        <v>0</v>
      </c>
      <c r="BH106" s="201">
        <f>IF(N106="sníž. přenesená",J106,0)</f>
        <v>0</v>
      </c>
      <c r="BI106" s="201">
        <f>IF(N106="nulová",J106,0)</f>
        <v>0</v>
      </c>
      <c r="BJ106" s="21" t="s">
        <v>24</v>
      </c>
      <c r="BK106" s="201">
        <f>ROUND(I106*H106,2)</f>
        <v>0</v>
      </c>
      <c r="BL106" s="21" t="s">
        <v>143</v>
      </c>
      <c r="BM106" s="21" t="s">
        <v>172</v>
      </c>
    </row>
    <row r="107" spans="2:65" s="1" customFormat="1" ht="202.5">
      <c r="B107" s="38"/>
      <c r="C107" s="60"/>
      <c r="D107" s="202" t="s">
        <v>145</v>
      </c>
      <c r="E107" s="60"/>
      <c r="F107" s="203" t="s">
        <v>173</v>
      </c>
      <c r="G107" s="60"/>
      <c r="H107" s="60"/>
      <c r="I107" s="160"/>
      <c r="J107" s="60"/>
      <c r="K107" s="60"/>
      <c r="L107" s="58"/>
      <c r="M107" s="204"/>
      <c r="N107" s="39"/>
      <c r="O107" s="39"/>
      <c r="P107" s="39"/>
      <c r="Q107" s="39"/>
      <c r="R107" s="39"/>
      <c r="S107" s="39"/>
      <c r="T107" s="75"/>
      <c r="AT107" s="21" t="s">
        <v>145</v>
      </c>
      <c r="AU107" s="21" t="s">
        <v>82</v>
      </c>
    </row>
    <row r="108" spans="2:65" s="1" customFormat="1" ht="31.5" customHeight="1">
      <c r="B108" s="38"/>
      <c r="C108" s="190" t="s">
        <v>174</v>
      </c>
      <c r="D108" s="190" t="s">
        <v>138</v>
      </c>
      <c r="E108" s="191" t="s">
        <v>175</v>
      </c>
      <c r="F108" s="192" t="s">
        <v>176</v>
      </c>
      <c r="G108" s="193" t="s">
        <v>162</v>
      </c>
      <c r="H108" s="194">
        <v>31.05</v>
      </c>
      <c r="I108" s="195"/>
      <c r="J108" s="196">
        <f>ROUND(I108*H108,2)</f>
        <v>0</v>
      </c>
      <c r="K108" s="192" t="s">
        <v>142</v>
      </c>
      <c r="L108" s="58"/>
      <c r="M108" s="197" t="s">
        <v>22</v>
      </c>
      <c r="N108" s="198" t="s">
        <v>44</v>
      </c>
      <c r="O108" s="39"/>
      <c r="P108" s="199">
        <f>O108*H108</f>
        <v>0</v>
      </c>
      <c r="Q108" s="199">
        <v>0</v>
      </c>
      <c r="R108" s="199">
        <f>Q108*H108</f>
        <v>0</v>
      </c>
      <c r="S108" s="199">
        <v>0</v>
      </c>
      <c r="T108" s="200">
        <f>S108*H108</f>
        <v>0</v>
      </c>
      <c r="AR108" s="21" t="s">
        <v>143</v>
      </c>
      <c r="AT108" s="21" t="s">
        <v>138</v>
      </c>
      <c r="AU108" s="21" t="s">
        <v>82</v>
      </c>
      <c r="AY108" s="21" t="s">
        <v>136</v>
      </c>
      <c r="BE108" s="201">
        <f>IF(N108="základní",J108,0)</f>
        <v>0</v>
      </c>
      <c r="BF108" s="201">
        <f>IF(N108="snížená",J108,0)</f>
        <v>0</v>
      </c>
      <c r="BG108" s="201">
        <f>IF(N108="zákl. přenesená",J108,0)</f>
        <v>0</v>
      </c>
      <c r="BH108" s="201">
        <f>IF(N108="sníž. přenesená",J108,0)</f>
        <v>0</v>
      </c>
      <c r="BI108" s="201">
        <f>IF(N108="nulová",J108,0)</f>
        <v>0</v>
      </c>
      <c r="BJ108" s="21" t="s">
        <v>24</v>
      </c>
      <c r="BK108" s="201">
        <f>ROUND(I108*H108,2)</f>
        <v>0</v>
      </c>
      <c r="BL108" s="21" t="s">
        <v>143</v>
      </c>
      <c r="BM108" s="21" t="s">
        <v>177</v>
      </c>
    </row>
    <row r="109" spans="2:65" s="1" customFormat="1" ht="202.5">
      <c r="B109" s="38"/>
      <c r="C109" s="60"/>
      <c r="D109" s="202" t="s">
        <v>145</v>
      </c>
      <c r="E109" s="60"/>
      <c r="F109" s="203" t="s">
        <v>173</v>
      </c>
      <c r="G109" s="60"/>
      <c r="H109" s="60"/>
      <c r="I109" s="160"/>
      <c r="J109" s="60"/>
      <c r="K109" s="60"/>
      <c r="L109" s="58"/>
      <c r="M109" s="204"/>
      <c r="N109" s="39"/>
      <c r="O109" s="39"/>
      <c r="P109" s="39"/>
      <c r="Q109" s="39"/>
      <c r="R109" s="39"/>
      <c r="S109" s="39"/>
      <c r="T109" s="75"/>
      <c r="AT109" s="21" t="s">
        <v>145</v>
      </c>
      <c r="AU109" s="21" t="s">
        <v>82</v>
      </c>
    </row>
    <row r="110" spans="2:65" s="1" customFormat="1" ht="44.25" customHeight="1">
      <c r="B110" s="38"/>
      <c r="C110" s="190" t="s">
        <v>178</v>
      </c>
      <c r="D110" s="190" t="s">
        <v>138</v>
      </c>
      <c r="E110" s="191" t="s">
        <v>179</v>
      </c>
      <c r="F110" s="192" t="s">
        <v>180</v>
      </c>
      <c r="G110" s="193" t="s">
        <v>162</v>
      </c>
      <c r="H110" s="194">
        <v>136.91999999999999</v>
      </c>
      <c r="I110" s="195"/>
      <c r="J110" s="196">
        <f>ROUND(I110*H110,2)</f>
        <v>0</v>
      </c>
      <c r="K110" s="192" t="s">
        <v>142</v>
      </c>
      <c r="L110" s="58"/>
      <c r="M110" s="197" t="s">
        <v>22</v>
      </c>
      <c r="N110" s="198" t="s">
        <v>44</v>
      </c>
      <c r="O110" s="39"/>
      <c r="P110" s="199">
        <f>O110*H110</f>
        <v>0</v>
      </c>
      <c r="Q110" s="199">
        <v>0</v>
      </c>
      <c r="R110" s="199">
        <f>Q110*H110</f>
        <v>0</v>
      </c>
      <c r="S110" s="199">
        <v>0</v>
      </c>
      <c r="T110" s="200">
        <f>S110*H110</f>
        <v>0</v>
      </c>
      <c r="AR110" s="21" t="s">
        <v>143</v>
      </c>
      <c r="AT110" s="21" t="s">
        <v>138</v>
      </c>
      <c r="AU110" s="21" t="s">
        <v>82</v>
      </c>
      <c r="AY110" s="21" t="s">
        <v>136</v>
      </c>
      <c r="BE110" s="201">
        <f>IF(N110="základní",J110,0)</f>
        <v>0</v>
      </c>
      <c r="BF110" s="201">
        <f>IF(N110="snížená",J110,0)</f>
        <v>0</v>
      </c>
      <c r="BG110" s="201">
        <f>IF(N110="zákl. přenesená",J110,0)</f>
        <v>0</v>
      </c>
      <c r="BH110" s="201">
        <f>IF(N110="sníž. přenesená",J110,0)</f>
        <v>0</v>
      </c>
      <c r="BI110" s="201">
        <f>IF(N110="nulová",J110,0)</f>
        <v>0</v>
      </c>
      <c r="BJ110" s="21" t="s">
        <v>24</v>
      </c>
      <c r="BK110" s="201">
        <f>ROUND(I110*H110,2)</f>
        <v>0</v>
      </c>
      <c r="BL110" s="21" t="s">
        <v>143</v>
      </c>
      <c r="BM110" s="21" t="s">
        <v>181</v>
      </c>
    </row>
    <row r="111" spans="2:65" s="1" customFormat="1" ht="189">
      <c r="B111" s="38"/>
      <c r="C111" s="60"/>
      <c r="D111" s="202" t="s">
        <v>145</v>
      </c>
      <c r="E111" s="60"/>
      <c r="F111" s="203" t="s">
        <v>182</v>
      </c>
      <c r="G111" s="60"/>
      <c r="H111" s="60"/>
      <c r="I111" s="160"/>
      <c r="J111" s="60"/>
      <c r="K111" s="60"/>
      <c r="L111" s="58"/>
      <c r="M111" s="204"/>
      <c r="N111" s="39"/>
      <c r="O111" s="39"/>
      <c r="P111" s="39"/>
      <c r="Q111" s="39"/>
      <c r="R111" s="39"/>
      <c r="S111" s="39"/>
      <c r="T111" s="75"/>
      <c r="AT111" s="21" t="s">
        <v>145</v>
      </c>
      <c r="AU111" s="21" t="s">
        <v>82</v>
      </c>
    </row>
    <row r="112" spans="2:65" s="1" customFormat="1" ht="22.5" customHeight="1">
      <c r="B112" s="38"/>
      <c r="C112" s="190" t="s">
        <v>29</v>
      </c>
      <c r="D112" s="190" t="s">
        <v>138</v>
      </c>
      <c r="E112" s="191" t="s">
        <v>183</v>
      </c>
      <c r="F112" s="192" t="s">
        <v>184</v>
      </c>
      <c r="G112" s="193" t="s">
        <v>162</v>
      </c>
      <c r="H112" s="194">
        <v>136.91999999999999</v>
      </c>
      <c r="I112" s="195"/>
      <c r="J112" s="196">
        <f>ROUND(I112*H112,2)</f>
        <v>0</v>
      </c>
      <c r="K112" s="192" t="s">
        <v>142</v>
      </c>
      <c r="L112" s="58"/>
      <c r="M112" s="197" t="s">
        <v>22</v>
      </c>
      <c r="N112" s="198" t="s">
        <v>44</v>
      </c>
      <c r="O112" s="39"/>
      <c r="P112" s="199">
        <f>O112*H112</f>
        <v>0</v>
      </c>
      <c r="Q112" s="199">
        <v>0</v>
      </c>
      <c r="R112" s="199">
        <f>Q112*H112</f>
        <v>0</v>
      </c>
      <c r="S112" s="199">
        <v>0</v>
      </c>
      <c r="T112" s="200">
        <f>S112*H112</f>
        <v>0</v>
      </c>
      <c r="AR112" s="21" t="s">
        <v>143</v>
      </c>
      <c r="AT112" s="21" t="s">
        <v>138</v>
      </c>
      <c r="AU112" s="21" t="s">
        <v>82</v>
      </c>
      <c r="AY112" s="21" t="s">
        <v>136</v>
      </c>
      <c r="BE112" s="201">
        <f>IF(N112="základní",J112,0)</f>
        <v>0</v>
      </c>
      <c r="BF112" s="201">
        <f>IF(N112="snížená",J112,0)</f>
        <v>0</v>
      </c>
      <c r="BG112" s="201">
        <f>IF(N112="zákl. přenesená",J112,0)</f>
        <v>0</v>
      </c>
      <c r="BH112" s="201">
        <f>IF(N112="sníž. přenesená",J112,0)</f>
        <v>0</v>
      </c>
      <c r="BI112" s="201">
        <f>IF(N112="nulová",J112,0)</f>
        <v>0</v>
      </c>
      <c r="BJ112" s="21" t="s">
        <v>24</v>
      </c>
      <c r="BK112" s="201">
        <f>ROUND(I112*H112,2)</f>
        <v>0</v>
      </c>
      <c r="BL112" s="21" t="s">
        <v>143</v>
      </c>
      <c r="BM112" s="21" t="s">
        <v>185</v>
      </c>
    </row>
    <row r="113" spans="2:65" s="1" customFormat="1" ht="297">
      <c r="B113" s="38"/>
      <c r="C113" s="60"/>
      <c r="D113" s="202" t="s">
        <v>145</v>
      </c>
      <c r="E113" s="60"/>
      <c r="F113" s="203" t="s">
        <v>186</v>
      </c>
      <c r="G113" s="60"/>
      <c r="H113" s="60"/>
      <c r="I113" s="160"/>
      <c r="J113" s="60"/>
      <c r="K113" s="60"/>
      <c r="L113" s="58"/>
      <c r="M113" s="204"/>
      <c r="N113" s="39"/>
      <c r="O113" s="39"/>
      <c r="P113" s="39"/>
      <c r="Q113" s="39"/>
      <c r="R113" s="39"/>
      <c r="S113" s="39"/>
      <c r="T113" s="75"/>
      <c r="AT113" s="21" t="s">
        <v>145</v>
      </c>
      <c r="AU113" s="21" t="s">
        <v>82</v>
      </c>
    </row>
    <row r="114" spans="2:65" s="1" customFormat="1" ht="22.5" customHeight="1">
      <c r="B114" s="38"/>
      <c r="C114" s="190" t="s">
        <v>187</v>
      </c>
      <c r="D114" s="190" t="s">
        <v>138</v>
      </c>
      <c r="E114" s="191" t="s">
        <v>188</v>
      </c>
      <c r="F114" s="192" t="s">
        <v>189</v>
      </c>
      <c r="G114" s="193" t="s">
        <v>190</v>
      </c>
      <c r="H114" s="194">
        <v>246.45599999999999</v>
      </c>
      <c r="I114" s="195"/>
      <c r="J114" s="196">
        <f>ROUND(I114*H114,2)</f>
        <v>0</v>
      </c>
      <c r="K114" s="192" t="s">
        <v>142</v>
      </c>
      <c r="L114" s="58"/>
      <c r="M114" s="197" t="s">
        <v>22</v>
      </c>
      <c r="N114" s="198" t="s">
        <v>44</v>
      </c>
      <c r="O114" s="39"/>
      <c r="P114" s="199">
        <f>O114*H114</f>
        <v>0</v>
      </c>
      <c r="Q114" s="199">
        <v>0</v>
      </c>
      <c r="R114" s="199">
        <f>Q114*H114</f>
        <v>0</v>
      </c>
      <c r="S114" s="199">
        <v>0</v>
      </c>
      <c r="T114" s="200">
        <f>S114*H114</f>
        <v>0</v>
      </c>
      <c r="AR114" s="21" t="s">
        <v>143</v>
      </c>
      <c r="AT114" s="21" t="s">
        <v>138</v>
      </c>
      <c r="AU114" s="21" t="s">
        <v>82</v>
      </c>
      <c r="AY114" s="21" t="s">
        <v>136</v>
      </c>
      <c r="BE114" s="201">
        <f>IF(N114="základní",J114,0)</f>
        <v>0</v>
      </c>
      <c r="BF114" s="201">
        <f>IF(N114="snížená",J114,0)</f>
        <v>0</v>
      </c>
      <c r="BG114" s="201">
        <f>IF(N114="zákl. přenesená",J114,0)</f>
        <v>0</v>
      </c>
      <c r="BH114" s="201">
        <f>IF(N114="sníž. přenesená",J114,0)</f>
        <v>0</v>
      </c>
      <c r="BI114" s="201">
        <f>IF(N114="nulová",J114,0)</f>
        <v>0</v>
      </c>
      <c r="BJ114" s="21" t="s">
        <v>24</v>
      </c>
      <c r="BK114" s="201">
        <f>ROUND(I114*H114,2)</f>
        <v>0</v>
      </c>
      <c r="BL114" s="21" t="s">
        <v>143</v>
      </c>
      <c r="BM114" s="21" t="s">
        <v>191</v>
      </c>
    </row>
    <row r="115" spans="2:65" s="1" customFormat="1" ht="297">
      <c r="B115" s="38"/>
      <c r="C115" s="60"/>
      <c r="D115" s="202" t="s">
        <v>145</v>
      </c>
      <c r="E115" s="60"/>
      <c r="F115" s="203" t="s">
        <v>186</v>
      </c>
      <c r="G115" s="60"/>
      <c r="H115" s="60"/>
      <c r="I115" s="160"/>
      <c r="J115" s="60"/>
      <c r="K115" s="60"/>
      <c r="L115" s="58"/>
      <c r="M115" s="204"/>
      <c r="N115" s="39"/>
      <c r="O115" s="39"/>
      <c r="P115" s="39"/>
      <c r="Q115" s="39"/>
      <c r="R115" s="39"/>
      <c r="S115" s="39"/>
      <c r="T115" s="75"/>
      <c r="AT115" s="21" t="s">
        <v>145</v>
      </c>
      <c r="AU115" s="21" t="s">
        <v>82</v>
      </c>
    </row>
    <row r="116" spans="2:65" s="1" customFormat="1" ht="31.5" customHeight="1">
      <c r="B116" s="38"/>
      <c r="C116" s="190" t="s">
        <v>192</v>
      </c>
      <c r="D116" s="190" t="s">
        <v>138</v>
      </c>
      <c r="E116" s="191" t="s">
        <v>193</v>
      </c>
      <c r="F116" s="192" t="s">
        <v>194</v>
      </c>
      <c r="G116" s="193" t="s">
        <v>162</v>
      </c>
      <c r="H116" s="194">
        <v>32.74</v>
      </c>
      <c r="I116" s="195"/>
      <c r="J116" s="196">
        <f>ROUND(I116*H116,2)</f>
        <v>0</v>
      </c>
      <c r="K116" s="192" t="s">
        <v>142</v>
      </c>
      <c r="L116" s="58"/>
      <c r="M116" s="197" t="s">
        <v>22</v>
      </c>
      <c r="N116" s="198" t="s">
        <v>44</v>
      </c>
      <c r="O116" s="39"/>
      <c r="P116" s="199">
        <f>O116*H116</f>
        <v>0</v>
      </c>
      <c r="Q116" s="199">
        <v>0</v>
      </c>
      <c r="R116" s="199">
        <f>Q116*H116</f>
        <v>0</v>
      </c>
      <c r="S116" s="199">
        <v>0</v>
      </c>
      <c r="T116" s="200">
        <f>S116*H116</f>
        <v>0</v>
      </c>
      <c r="AR116" s="21" t="s">
        <v>143</v>
      </c>
      <c r="AT116" s="21" t="s">
        <v>138</v>
      </c>
      <c r="AU116" s="21" t="s">
        <v>82</v>
      </c>
      <c r="AY116" s="21" t="s">
        <v>136</v>
      </c>
      <c r="BE116" s="201">
        <f>IF(N116="základní",J116,0)</f>
        <v>0</v>
      </c>
      <c r="BF116" s="201">
        <f>IF(N116="snížená",J116,0)</f>
        <v>0</v>
      </c>
      <c r="BG116" s="201">
        <f>IF(N116="zákl. přenesená",J116,0)</f>
        <v>0</v>
      </c>
      <c r="BH116" s="201">
        <f>IF(N116="sníž. přenesená",J116,0)</f>
        <v>0</v>
      </c>
      <c r="BI116" s="201">
        <f>IF(N116="nulová",J116,0)</f>
        <v>0</v>
      </c>
      <c r="BJ116" s="21" t="s">
        <v>24</v>
      </c>
      <c r="BK116" s="201">
        <f>ROUND(I116*H116,2)</f>
        <v>0</v>
      </c>
      <c r="BL116" s="21" t="s">
        <v>143</v>
      </c>
      <c r="BM116" s="21" t="s">
        <v>195</v>
      </c>
    </row>
    <row r="117" spans="2:65" s="1" customFormat="1" ht="409.5">
      <c r="B117" s="38"/>
      <c r="C117" s="60"/>
      <c r="D117" s="202" t="s">
        <v>145</v>
      </c>
      <c r="E117" s="60"/>
      <c r="F117" s="203" t="s">
        <v>196</v>
      </c>
      <c r="G117" s="60"/>
      <c r="H117" s="60"/>
      <c r="I117" s="160"/>
      <c r="J117" s="60"/>
      <c r="K117" s="60"/>
      <c r="L117" s="58"/>
      <c r="M117" s="204"/>
      <c r="N117" s="39"/>
      <c r="O117" s="39"/>
      <c r="P117" s="39"/>
      <c r="Q117" s="39"/>
      <c r="R117" s="39"/>
      <c r="S117" s="39"/>
      <c r="T117" s="75"/>
      <c r="AT117" s="21" t="s">
        <v>145</v>
      </c>
      <c r="AU117" s="21" t="s">
        <v>82</v>
      </c>
    </row>
    <row r="118" spans="2:65" s="1" customFormat="1" ht="44.25" customHeight="1">
      <c r="B118" s="38"/>
      <c r="C118" s="190" t="s">
        <v>197</v>
      </c>
      <c r="D118" s="190" t="s">
        <v>138</v>
      </c>
      <c r="E118" s="191" t="s">
        <v>198</v>
      </c>
      <c r="F118" s="192" t="s">
        <v>199</v>
      </c>
      <c r="G118" s="193" t="s">
        <v>162</v>
      </c>
      <c r="H118" s="194">
        <v>12.6</v>
      </c>
      <c r="I118" s="195"/>
      <c r="J118" s="196">
        <f>ROUND(I118*H118,2)</f>
        <v>0</v>
      </c>
      <c r="K118" s="192" t="s">
        <v>142</v>
      </c>
      <c r="L118" s="58"/>
      <c r="M118" s="197" t="s">
        <v>22</v>
      </c>
      <c r="N118" s="198" t="s">
        <v>44</v>
      </c>
      <c r="O118" s="39"/>
      <c r="P118" s="199">
        <f>O118*H118</f>
        <v>0</v>
      </c>
      <c r="Q118" s="199">
        <v>0</v>
      </c>
      <c r="R118" s="199">
        <f>Q118*H118</f>
        <v>0</v>
      </c>
      <c r="S118" s="199">
        <v>0</v>
      </c>
      <c r="T118" s="200">
        <f>S118*H118</f>
        <v>0</v>
      </c>
      <c r="AR118" s="21" t="s">
        <v>143</v>
      </c>
      <c r="AT118" s="21" t="s">
        <v>138</v>
      </c>
      <c r="AU118" s="21" t="s">
        <v>82</v>
      </c>
      <c r="AY118" s="21" t="s">
        <v>136</v>
      </c>
      <c r="BE118" s="201">
        <f>IF(N118="základní",J118,0)</f>
        <v>0</v>
      </c>
      <c r="BF118" s="201">
        <f>IF(N118="snížená",J118,0)</f>
        <v>0</v>
      </c>
      <c r="BG118" s="201">
        <f>IF(N118="zákl. přenesená",J118,0)</f>
        <v>0</v>
      </c>
      <c r="BH118" s="201">
        <f>IF(N118="sníž. přenesená",J118,0)</f>
        <v>0</v>
      </c>
      <c r="BI118" s="201">
        <f>IF(N118="nulová",J118,0)</f>
        <v>0</v>
      </c>
      <c r="BJ118" s="21" t="s">
        <v>24</v>
      </c>
      <c r="BK118" s="201">
        <f>ROUND(I118*H118,2)</f>
        <v>0</v>
      </c>
      <c r="BL118" s="21" t="s">
        <v>143</v>
      </c>
      <c r="BM118" s="21" t="s">
        <v>200</v>
      </c>
    </row>
    <row r="119" spans="2:65" s="1" customFormat="1" ht="94.5">
      <c r="B119" s="38"/>
      <c r="C119" s="60"/>
      <c r="D119" s="202" t="s">
        <v>145</v>
      </c>
      <c r="E119" s="60"/>
      <c r="F119" s="203" t="s">
        <v>201</v>
      </c>
      <c r="G119" s="60"/>
      <c r="H119" s="60"/>
      <c r="I119" s="160"/>
      <c r="J119" s="60"/>
      <c r="K119" s="60"/>
      <c r="L119" s="58"/>
      <c r="M119" s="204"/>
      <c r="N119" s="39"/>
      <c r="O119" s="39"/>
      <c r="P119" s="39"/>
      <c r="Q119" s="39"/>
      <c r="R119" s="39"/>
      <c r="S119" s="39"/>
      <c r="T119" s="75"/>
      <c r="AT119" s="21" t="s">
        <v>145</v>
      </c>
      <c r="AU119" s="21" t="s">
        <v>82</v>
      </c>
    </row>
    <row r="120" spans="2:65" s="1" customFormat="1" ht="22.5" customHeight="1">
      <c r="B120" s="38"/>
      <c r="C120" s="205" t="s">
        <v>202</v>
      </c>
      <c r="D120" s="205" t="s">
        <v>203</v>
      </c>
      <c r="E120" s="206" t="s">
        <v>204</v>
      </c>
      <c r="F120" s="207" t="s">
        <v>205</v>
      </c>
      <c r="G120" s="208" t="s">
        <v>190</v>
      </c>
      <c r="H120" s="209">
        <v>45.36</v>
      </c>
      <c r="I120" s="210"/>
      <c r="J120" s="211">
        <f>ROUND(I120*H120,2)</f>
        <v>0</v>
      </c>
      <c r="K120" s="207" t="s">
        <v>142</v>
      </c>
      <c r="L120" s="212"/>
      <c r="M120" s="213" t="s">
        <v>22</v>
      </c>
      <c r="N120" s="214" t="s">
        <v>44</v>
      </c>
      <c r="O120" s="39"/>
      <c r="P120" s="199">
        <f>O120*H120</f>
        <v>0</v>
      </c>
      <c r="Q120" s="199">
        <v>1</v>
      </c>
      <c r="R120" s="199">
        <f>Q120*H120</f>
        <v>45.36</v>
      </c>
      <c r="S120" s="199">
        <v>0</v>
      </c>
      <c r="T120" s="200">
        <f>S120*H120</f>
        <v>0</v>
      </c>
      <c r="AR120" s="21" t="s">
        <v>174</v>
      </c>
      <c r="AT120" s="21" t="s">
        <v>203</v>
      </c>
      <c r="AU120" s="21" t="s">
        <v>82</v>
      </c>
      <c r="AY120" s="21" t="s">
        <v>136</v>
      </c>
      <c r="BE120" s="201">
        <f>IF(N120="základní",J120,0)</f>
        <v>0</v>
      </c>
      <c r="BF120" s="201">
        <f>IF(N120="snížená",J120,0)</f>
        <v>0</v>
      </c>
      <c r="BG120" s="201">
        <f>IF(N120="zákl. přenesená",J120,0)</f>
        <v>0</v>
      </c>
      <c r="BH120" s="201">
        <f>IF(N120="sníž. přenesená",J120,0)</f>
        <v>0</v>
      </c>
      <c r="BI120" s="201">
        <f>IF(N120="nulová",J120,0)</f>
        <v>0</v>
      </c>
      <c r="BJ120" s="21" t="s">
        <v>24</v>
      </c>
      <c r="BK120" s="201">
        <f>ROUND(I120*H120,2)</f>
        <v>0</v>
      </c>
      <c r="BL120" s="21" t="s">
        <v>143</v>
      </c>
      <c r="BM120" s="21" t="s">
        <v>206</v>
      </c>
    </row>
    <row r="121" spans="2:65" s="10" customFormat="1" ht="29.85" customHeight="1">
      <c r="B121" s="173"/>
      <c r="C121" s="174"/>
      <c r="D121" s="187" t="s">
        <v>72</v>
      </c>
      <c r="E121" s="188" t="s">
        <v>82</v>
      </c>
      <c r="F121" s="188" t="s">
        <v>207</v>
      </c>
      <c r="G121" s="174"/>
      <c r="H121" s="174"/>
      <c r="I121" s="177"/>
      <c r="J121" s="189">
        <f>BK121</f>
        <v>0</v>
      </c>
      <c r="K121" s="174"/>
      <c r="L121" s="179"/>
      <c r="M121" s="180"/>
      <c r="N121" s="181"/>
      <c r="O121" s="181"/>
      <c r="P121" s="182">
        <f>SUM(P122:P135)</f>
        <v>0</v>
      </c>
      <c r="Q121" s="181"/>
      <c r="R121" s="182">
        <f>SUM(R122:R135)</f>
        <v>19.741955609999998</v>
      </c>
      <c r="S121" s="181"/>
      <c r="T121" s="183">
        <f>SUM(T122:T135)</f>
        <v>0</v>
      </c>
      <c r="AR121" s="184" t="s">
        <v>24</v>
      </c>
      <c r="AT121" s="185" t="s">
        <v>72</v>
      </c>
      <c r="AU121" s="185" t="s">
        <v>24</v>
      </c>
      <c r="AY121" s="184" t="s">
        <v>136</v>
      </c>
      <c r="BK121" s="186">
        <f>SUM(BK122:BK135)</f>
        <v>0</v>
      </c>
    </row>
    <row r="122" spans="2:65" s="1" customFormat="1" ht="31.5" customHeight="1">
      <c r="B122" s="38"/>
      <c r="C122" s="190" t="s">
        <v>10</v>
      </c>
      <c r="D122" s="190" t="s">
        <v>138</v>
      </c>
      <c r="E122" s="191" t="s">
        <v>208</v>
      </c>
      <c r="F122" s="192" t="s">
        <v>209</v>
      </c>
      <c r="G122" s="193" t="s">
        <v>153</v>
      </c>
      <c r="H122" s="194">
        <v>2</v>
      </c>
      <c r="I122" s="195"/>
      <c r="J122" s="196">
        <f>ROUND(I122*H122,2)</f>
        <v>0</v>
      </c>
      <c r="K122" s="192" t="s">
        <v>142</v>
      </c>
      <c r="L122" s="58"/>
      <c r="M122" s="197" t="s">
        <v>22</v>
      </c>
      <c r="N122" s="198" t="s">
        <v>44</v>
      </c>
      <c r="O122" s="39"/>
      <c r="P122" s="199">
        <f>O122*H122</f>
        <v>0</v>
      </c>
      <c r="Q122" s="199">
        <v>2.9950000000000001E-2</v>
      </c>
      <c r="R122" s="199">
        <f>Q122*H122</f>
        <v>5.9900000000000002E-2</v>
      </c>
      <c r="S122" s="199">
        <v>0</v>
      </c>
      <c r="T122" s="200">
        <f>S122*H122</f>
        <v>0</v>
      </c>
      <c r="AR122" s="21" t="s">
        <v>143</v>
      </c>
      <c r="AT122" s="21" t="s">
        <v>138</v>
      </c>
      <c r="AU122" s="21" t="s">
        <v>82</v>
      </c>
      <c r="AY122" s="21" t="s">
        <v>136</v>
      </c>
      <c r="BE122" s="201">
        <f>IF(N122="základní",J122,0)</f>
        <v>0</v>
      </c>
      <c r="BF122" s="201">
        <f>IF(N122="snížená",J122,0)</f>
        <v>0</v>
      </c>
      <c r="BG122" s="201">
        <f>IF(N122="zákl. přenesená",J122,0)</f>
        <v>0</v>
      </c>
      <c r="BH122" s="201">
        <f>IF(N122="sníž. přenesená",J122,0)</f>
        <v>0</v>
      </c>
      <c r="BI122" s="201">
        <f>IF(N122="nulová",J122,0)</f>
        <v>0</v>
      </c>
      <c r="BJ122" s="21" t="s">
        <v>24</v>
      </c>
      <c r="BK122" s="201">
        <f>ROUND(I122*H122,2)</f>
        <v>0</v>
      </c>
      <c r="BL122" s="21" t="s">
        <v>143</v>
      </c>
      <c r="BM122" s="21" t="s">
        <v>210</v>
      </c>
    </row>
    <row r="123" spans="2:65" s="1" customFormat="1" ht="54">
      <c r="B123" s="38"/>
      <c r="C123" s="60"/>
      <c r="D123" s="202" t="s">
        <v>145</v>
      </c>
      <c r="E123" s="60"/>
      <c r="F123" s="203" t="s">
        <v>211</v>
      </c>
      <c r="G123" s="60"/>
      <c r="H123" s="60"/>
      <c r="I123" s="160"/>
      <c r="J123" s="60"/>
      <c r="K123" s="60"/>
      <c r="L123" s="58"/>
      <c r="M123" s="204"/>
      <c r="N123" s="39"/>
      <c r="O123" s="39"/>
      <c r="P123" s="39"/>
      <c r="Q123" s="39"/>
      <c r="R123" s="39"/>
      <c r="S123" s="39"/>
      <c r="T123" s="75"/>
      <c r="AT123" s="21" t="s">
        <v>145</v>
      </c>
      <c r="AU123" s="21" t="s">
        <v>82</v>
      </c>
    </row>
    <row r="124" spans="2:65" s="1" customFormat="1" ht="22.5" customHeight="1">
      <c r="B124" s="38"/>
      <c r="C124" s="205" t="s">
        <v>212</v>
      </c>
      <c r="D124" s="205" t="s">
        <v>203</v>
      </c>
      <c r="E124" s="206" t="s">
        <v>213</v>
      </c>
      <c r="F124" s="207" t="s">
        <v>214</v>
      </c>
      <c r="G124" s="208" t="s">
        <v>22</v>
      </c>
      <c r="H124" s="209">
        <v>2</v>
      </c>
      <c r="I124" s="210"/>
      <c r="J124" s="211">
        <f>ROUND(I124*H124,2)</f>
        <v>0</v>
      </c>
      <c r="K124" s="207" t="s">
        <v>22</v>
      </c>
      <c r="L124" s="212"/>
      <c r="M124" s="213" t="s">
        <v>22</v>
      </c>
      <c r="N124" s="214" t="s">
        <v>44</v>
      </c>
      <c r="O124" s="39"/>
      <c r="P124" s="199">
        <f>O124*H124</f>
        <v>0</v>
      </c>
      <c r="Q124" s="199">
        <v>0</v>
      </c>
      <c r="R124" s="199">
        <f>Q124*H124</f>
        <v>0</v>
      </c>
      <c r="S124" s="199">
        <v>0</v>
      </c>
      <c r="T124" s="200">
        <f>S124*H124</f>
        <v>0</v>
      </c>
      <c r="AR124" s="21" t="s">
        <v>174</v>
      </c>
      <c r="AT124" s="21" t="s">
        <v>203</v>
      </c>
      <c r="AU124" s="21" t="s">
        <v>82</v>
      </c>
      <c r="AY124" s="21" t="s">
        <v>136</v>
      </c>
      <c r="BE124" s="201">
        <f>IF(N124="základní",J124,0)</f>
        <v>0</v>
      </c>
      <c r="BF124" s="201">
        <f>IF(N124="snížená",J124,0)</f>
        <v>0</v>
      </c>
      <c r="BG124" s="201">
        <f>IF(N124="zákl. přenesená",J124,0)</f>
        <v>0</v>
      </c>
      <c r="BH124" s="201">
        <f>IF(N124="sníž. přenesená",J124,0)</f>
        <v>0</v>
      </c>
      <c r="BI124" s="201">
        <f>IF(N124="nulová",J124,0)</f>
        <v>0</v>
      </c>
      <c r="BJ124" s="21" t="s">
        <v>24</v>
      </c>
      <c r="BK124" s="201">
        <f>ROUND(I124*H124,2)</f>
        <v>0</v>
      </c>
      <c r="BL124" s="21" t="s">
        <v>143</v>
      </c>
      <c r="BM124" s="21" t="s">
        <v>215</v>
      </c>
    </row>
    <row r="125" spans="2:65" s="1" customFormat="1" ht="31.5" customHeight="1">
      <c r="B125" s="38"/>
      <c r="C125" s="190" t="s">
        <v>216</v>
      </c>
      <c r="D125" s="190" t="s">
        <v>138</v>
      </c>
      <c r="E125" s="191" t="s">
        <v>217</v>
      </c>
      <c r="F125" s="192" t="s">
        <v>218</v>
      </c>
      <c r="G125" s="193" t="s">
        <v>153</v>
      </c>
      <c r="H125" s="194">
        <v>1</v>
      </c>
      <c r="I125" s="195"/>
      <c r="J125" s="196">
        <f>ROUND(I125*H125,2)</f>
        <v>0</v>
      </c>
      <c r="K125" s="192" t="s">
        <v>142</v>
      </c>
      <c r="L125" s="58"/>
      <c r="M125" s="197" t="s">
        <v>22</v>
      </c>
      <c r="N125" s="198" t="s">
        <v>44</v>
      </c>
      <c r="O125" s="39"/>
      <c r="P125" s="199">
        <f>O125*H125</f>
        <v>0</v>
      </c>
      <c r="Q125" s="199">
        <v>8.5999999999999998E-4</v>
      </c>
      <c r="R125" s="199">
        <f>Q125*H125</f>
        <v>8.5999999999999998E-4</v>
      </c>
      <c r="S125" s="199">
        <v>0</v>
      </c>
      <c r="T125" s="200">
        <f>S125*H125</f>
        <v>0</v>
      </c>
      <c r="AR125" s="21" t="s">
        <v>143</v>
      </c>
      <c r="AT125" s="21" t="s">
        <v>138</v>
      </c>
      <c r="AU125" s="21" t="s">
        <v>82</v>
      </c>
      <c r="AY125" s="21" t="s">
        <v>136</v>
      </c>
      <c r="BE125" s="201">
        <f>IF(N125="základní",J125,0)</f>
        <v>0</v>
      </c>
      <c r="BF125" s="201">
        <f>IF(N125="snížená",J125,0)</f>
        <v>0</v>
      </c>
      <c r="BG125" s="201">
        <f>IF(N125="zákl. přenesená",J125,0)</f>
        <v>0</v>
      </c>
      <c r="BH125" s="201">
        <f>IF(N125="sníž. přenesená",J125,0)</f>
        <v>0</v>
      </c>
      <c r="BI125" s="201">
        <f>IF(N125="nulová",J125,0)</f>
        <v>0</v>
      </c>
      <c r="BJ125" s="21" t="s">
        <v>24</v>
      </c>
      <c r="BK125" s="201">
        <f>ROUND(I125*H125,2)</f>
        <v>0</v>
      </c>
      <c r="BL125" s="21" t="s">
        <v>143</v>
      </c>
      <c r="BM125" s="21" t="s">
        <v>219</v>
      </c>
    </row>
    <row r="126" spans="2:65" s="1" customFormat="1" ht="31.5" customHeight="1">
      <c r="B126" s="38"/>
      <c r="C126" s="190" t="s">
        <v>220</v>
      </c>
      <c r="D126" s="190" t="s">
        <v>138</v>
      </c>
      <c r="E126" s="191" t="s">
        <v>221</v>
      </c>
      <c r="F126" s="192" t="s">
        <v>222</v>
      </c>
      <c r="G126" s="193" t="s">
        <v>190</v>
      </c>
      <c r="H126" s="194">
        <v>1.171</v>
      </c>
      <c r="I126" s="195"/>
      <c r="J126" s="196">
        <f>ROUND(I126*H126,2)</f>
        <v>0</v>
      </c>
      <c r="K126" s="192" t="s">
        <v>142</v>
      </c>
      <c r="L126" s="58"/>
      <c r="M126" s="197" t="s">
        <v>22</v>
      </c>
      <c r="N126" s="198" t="s">
        <v>44</v>
      </c>
      <c r="O126" s="39"/>
      <c r="P126" s="199">
        <f>O126*H126</f>
        <v>0</v>
      </c>
      <c r="Q126" s="199">
        <v>0.10445</v>
      </c>
      <c r="R126" s="199">
        <f>Q126*H126</f>
        <v>0.12231095</v>
      </c>
      <c r="S126" s="199">
        <v>0</v>
      </c>
      <c r="T126" s="200">
        <f>S126*H126</f>
        <v>0</v>
      </c>
      <c r="AR126" s="21" t="s">
        <v>143</v>
      </c>
      <c r="AT126" s="21" t="s">
        <v>138</v>
      </c>
      <c r="AU126" s="21" t="s">
        <v>82</v>
      </c>
      <c r="AY126" s="21" t="s">
        <v>136</v>
      </c>
      <c r="BE126" s="201">
        <f>IF(N126="základní",J126,0)</f>
        <v>0</v>
      </c>
      <c r="BF126" s="201">
        <f>IF(N126="snížená",J126,0)</f>
        <v>0</v>
      </c>
      <c r="BG126" s="201">
        <f>IF(N126="zákl. přenesená",J126,0)</f>
        <v>0</v>
      </c>
      <c r="BH126" s="201">
        <f>IF(N126="sníž. přenesená",J126,0)</f>
        <v>0</v>
      </c>
      <c r="BI126" s="201">
        <f>IF(N126="nulová",J126,0)</f>
        <v>0</v>
      </c>
      <c r="BJ126" s="21" t="s">
        <v>24</v>
      </c>
      <c r="BK126" s="201">
        <f>ROUND(I126*H126,2)</f>
        <v>0</v>
      </c>
      <c r="BL126" s="21" t="s">
        <v>143</v>
      </c>
      <c r="BM126" s="21" t="s">
        <v>223</v>
      </c>
    </row>
    <row r="127" spans="2:65" s="1" customFormat="1" ht="40.5">
      <c r="B127" s="38"/>
      <c r="C127" s="60"/>
      <c r="D127" s="202" t="s">
        <v>145</v>
      </c>
      <c r="E127" s="60"/>
      <c r="F127" s="203" t="s">
        <v>224</v>
      </c>
      <c r="G127" s="60"/>
      <c r="H127" s="60"/>
      <c r="I127" s="160"/>
      <c r="J127" s="60"/>
      <c r="K127" s="60"/>
      <c r="L127" s="58"/>
      <c r="M127" s="204"/>
      <c r="N127" s="39"/>
      <c r="O127" s="39"/>
      <c r="P127" s="39"/>
      <c r="Q127" s="39"/>
      <c r="R127" s="39"/>
      <c r="S127" s="39"/>
      <c r="T127" s="75"/>
      <c r="AT127" s="21" t="s">
        <v>145</v>
      </c>
      <c r="AU127" s="21" t="s">
        <v>82</v>
      </c>
    </row>
    <row r="128" spans="2:65" s="1" customFormat="1" ht="22.5" customHeight="1">
      <c r="B128" s="38"/>
      <c r="C128" s="205" t="s">
        <v>225</v>
      </c>
      <c r="D128" s="205" t="s">
        <v>203</v>
      </c>
      <c r="E128" s="206" t="s">
        <v>226</v>
      </c>
      <c r="F128" s="207" t="s">
        <v>227</v>
      </c>
      <c r="G128" s="208" t="s">
        <v>22</v>
      </c>
      <c r="H128" s="209">
        <v>1</v>
      </c>
      <c r="I128" s="210"/>
      <c r="J128" s="211">
        <f>ROUND(I128*H128,2)</f>
        <v>0</v>
      </c>
      <c r="K128" s="207" t="s">
        <v>22</v>
      </c>
      <c r="L128" s="212"/>
      <c r="M128" s="213" t="s">
        <v>22</v>
      </c>
      <c r="N128" s="214" t="s">
        <v>44</v>
      </c>
      <c r="O128" s="39"/>
      <c r="P128" s="199">
        <f>O128*H128</f>
        <v>0</v>
      </c>
      <c r="Q128" s="199">
        <v>0</v>
      </c>
      <c r="R128" s="199">
        <f>Q128*H128</f>
        <v>0</v>
      </c>
      <c r="S128" s="199">
        <v>0</v>
      </c>
      <c r="T128" s="200">
        <f>S128*H128</f>
        <v>0</v>
      </c>
      <c r="AR128" s="21" t="s">
        <v>174</v>
      </c>
      <c r="AT128" s="21" t="s">
        <v>203</v>
      </c>
      <c r="AU128" s="21" t="s">
        <v>82</v>
      </c>
      <c r="AY128" s="21" t="s">
        <v>136</v>
      </c>
      <c r="BE128" s="201">
        <f>IF(N128="základní",J128,0)</f>
        <v>0</v>
      </c>
      <c r="BF128" s="201">
        <f>IF(N128="snížená",J128,0)</f>
        <v>0</v>
      </c>
      <c r="BG128" s="201">
        <f>IF(N128="zákl. přenesená",J128,0)</f>
        <v>0</v>
      </c>
      <c r="BH128" s="201">
        <f>IF(N128="sníž. přenesená",J128,0)</f>
        <v>0</v>
      </c>
      <c r="BI128" s="201">
        <f>IF(N128="nulová",J128,0)</f>
        <v>0</v>
      </c>
      <c r="BJ128" s="21" t="s">
        <v>24</v>
      </c>
      <c r="BK128" s="201">
        <f>ROUND(I128*H128,2)</f>
        <v>0</v>
      </c>
      <c r="BL128" s="21" t="s">
        <v>143</v>
      </c>
      <c r="BM128" s="21" t="s">
        <v>228</v>
      </c>
    </row>
    <row r="129" spans="2:65" s="1" customFormat="1" ht="22.5" customHeight="1">
      <c r="B129" s="38"/>
      <c r="C129" s="190" t="s">
        <v>229</v>
      </c>
      <c r="D129" s="190" t="s">
        <v>138</v>
      </c>
      <c r="E129" s="191" t="s">
        <v>230</v>
      </c>
      <c r="F129" s="192" t="s">
        <v>231</v>
      </c>
      <c r="G129" s="193" t="s">
        <v>162</v>
      </c>
      <c r="H129" s="194">
        <v>0.6</v>
      </c>
      <c r="I129" s="195"/>
      <c r="J129" s="196">
        <f>ROUND(I129*H129,2)</f>
        <v>0</v>
      </c>
      <c r="K129" s="192" t="s">
        <v>142</v>
      </c>
      <c r="L129" s="58"/>
      <c r="M129" s="197" t="s">
        <v>22</v>
      </c>
      <c r="N129" s="198" t="s">
        <v>44</v>
      </c>
      <c r="O129" s="39"/>
      <c r="P129" s="199">
        <f>O129*H129</f>
        <v>0</v>
      </c>
      <c r="Q129" s="199">
        <v>0</v>
      </c>
      <c r="R129" s="199">
        <f>Q129*H129</f>
        <v>0</v>
      </c>
      <c r="S129" s="199">
        <v>0</v>
      </c>
      <c r="T129" s="200">
        <f>S129*H129</f>
        <v>0</v>
      </c>
      <c r="AR129" s="21" t="s">
        <v>143</v>
      </c>
      <c r="AT129" s="21" t="s">
        <v>138</v>
      </c>
      <c r="AU129" s="21" t="s">
        <v>82</v>
      </c>
      <c r="AY129" s="21" t="s">
        <v>136</v>
      </c>
      <c r="BE129" s="201">
        <f>IF(N129="základní",J129,0)</f>
        <v>0</v>
      </c>
      <c r="BF129" s="201">
        <f>IF(N129="snížená",J129,0)</f>
        <v>0</v>
      </c>
      <c r="BG129" s="201">
        <f>IF(N129="zákl. přenesená",J129,0)</f>
        <v>0</v>
      </c>
      <c r="BH129" s="201">
        <f>IF(N129="sníž. přenesená",J129,0)</f>
        <v>0</v>
      </c>
      <c r="BI129" s="201">
        <f>IF(N129="nulová",J129,0)</f>
        <v>0</v>
      </c>
      <c r="BJ129" s="21" t="s">
        <v>24</v>
      </c>
      <c r="BK129" s="201">
        <f>ROUND(I129*H129,2)</f>
        <v>0</v>
      </c>
      <c r="BL129" s="21" t="s">
        <v>143</v>
      </c>
      <c r="BM129" s="21" t="s">
        <v>232</v>
      </c>
    </row>
    <row r="130" spans="2:65" s="1" customFormat="1" ht="67.5">
      <c r="B130" s="38"/>
      <c r="C130" s="60"/>
      <c r="D130" s="202" t="s">
        <v>145</v>
      </c>
      <c r="E130" s="60"/>
      <c r="F130" s="203" t="s">
        <v>233</v>
      </c>
      <c r="G130" s="60"/>
      <c r="H130" s="60"/>
      <c r="I130" s="160"/>
      <c r="J130" s="60"/>
      <c r="K130" s="60"/>
      <c r="L130" s="58"/>
      <c r="M130" s="204"/>
      <c r="N130" s="39"/>
      <c r="O130" s="39"/>
      <c r="P130" s="39"/>
      <c r="Q130" s="39"/>
      <c r="R130" s="39"/>
      <c r="S130" s="39"/>
      <c r="T130" s="75"/>
      <c r="AT130" s="21" t="s">
        <v>145</v>
      </c>
      <c r="AU130" s="21" t="s">
        <v>82</v>
      </c>
    </row>
    <row r="131" spans="2:65" s="1" customFormat="1" ht="22.5" customHeight="1">
      <c r="B131" s="38"/>
      <c r="C131" s="205" t="s">
        <v>9</v>
      </c>
      <c r="D131" s="205" t="s">
        <v>203</v>
      </c>
      <c r="E131" s="206" t="s">
        <v>234</v>
      </c>
      <c r="F131" s="207" t="s">
        <v>235</v>
      </c>
      <c r="G131" s="208" t="s">
        <v>190</v>
      </c>
      <c r="H131" s="209">
        <v>1.1399999999999999</v>
      </c>
      <c r="I131" s="210"/>
      <c r="J131" s="211">
        <f>ROUND(I131*H131,2)</f>
        <v>0</v>
      </c>
      <c r="K131" s="207" t="s">
        <v>142</v>
      </c>
      <c r="L131" s="212"/>
      <c r="M131" s="213" t="s">
        <v>22</v>
      </c>
      <c r="N131" s="214" t="s">
        <v>44</v>
      </c>
      <c r="O131" s="39"/>
      <c r="P131" s="199">
        <f>O131*H131</f>
        <v>0</v>
      </c>
      <c r="Q131" s="199">
        <v>1</v>
      </c>
      <c r="R131" s="199">
        <f>Q131*H131</f>
        <v>1.1399999999999999</v>
      </c>
      <c r="S131" s="199">
        <v>0</v>
      </c>
      <c r="T131" s="200">
        <f>S131*H131</f>
        <v>0</v>
      </c>
      <c r="AR131" s="21" t="s">
        <v>174</v>
      </c>
      <c r="AT131" s="21" t="s">
        <v>203</v>
      </c>
      <c r="AU131" s="21" t="s">
        <v>82</v>
      </c>
      <c r="AY131" s="21" t="s">
        <v>136</v>
      </c>
      <c r="BE131" s="201">
        <f>IF(N131="základní",J131,0)</f>
        <v>0</v>
      </c>
      <c r="BF131" s="201">
        <f>IF(N131="snížená",J131,0)</f>
        <v>0</v>
      </c>
      <c r="BG131" s="201">
        <f>IF(N131="zákl. přenesená",J131,0)</f>
        <v>0</v>
      </c>
      <c r="BH131" s="201">
        <f>IF(N131="sníž. přenesená",J131,0)</f>
        <v>0</v>
      </c>
      <c r="BI131" s="201">
        <f>IF(N131="nulová",J131,0)</f>
        <v>0</v>
      </c>
      <c r="BJ131" s="21" t="s">
        <v>24</v>
      </c>
      <c r="BK131" s="201">
        <f>ROUND(I131*H131,2)</f>
        <v>0</v>
      </c>
      <c r="BL131" s="21" t="s">
        <v>143</v>
      </c>
      <c r="BM131" s="21" t="s">
        <v>236</v>
      </c>
    </row>
    <row r="132" spans="2:65" s="1" customFormat="1" ht="31.5" customHeight="1">
      <c r="B132" s="38"/>
      <c r="C132" s="190" t="s">
        <v>237</v>
      </c>
      <c r="D132" s="190" t="s">
        <v>138</v>
      </c>
      <c r="E132" s="191" t="s">
        <v>238</v>
      </c>
      <c r="F132" s="192" t="s">
        <v>239</v>
      </c>
      <c r="G132" s="193" t="s">
        <v>162</v>
      </c>
      <c r="H132" s="194">
        <v>5.44</v>
      </c>
      <c r="I132" s="195"/>
      <c r="J132" s="196">
        <f>ROUND(I132*H132,2)</f>
        <v>0</v>
      </c>
      <c r="K132" s="192" t="s">
        <v>142</v>
      </c>
      <c r="L132" s="58"/>
      <c r="M132" s="197" t="s">
        <v>22</v>
      </c>
      <c r="N132" s="198" t="s">
        <v>44</v>
      </c>
      <c r="O132" s="39"/>
      <c r="P132" s="199">
        <f>O132*H132</f>
        <v>0</v>
      </c>
      <c r="Q132" s="199">
        <v>1.98</v>
      </c>
      <c r="R132" s="199">
        <f>Q132*H132</f>
        <v>10.7712</v>
      </c>
      <c r="S132" s="199">
        <v>0</v>
      </c>
      <c r="T132" s="200">
        <f>S132*H132</f>
        <v>0</v>
      </c>
      <c r="AR132" s="21" t="s">
        <v>143</v>
      </c>
      <c r="AT132" s="21" t="s">
        <v>138</v>
      </c>
      <c r="AU132" s="21" t="s">
        <v>82</v>
      </c>
      <c r="AY132" s="21" t="s">
        <v>136</v>
      </c>
      <c r="BE132" s="201">
        <f>IF(N132="základní",J132,0)</f>
        <v>0</v>
      </c>
      <c r="BF132" s="201">
        <f>IF(N132="snížená",J132,0)</f>
        <v>0</v>
      </c>
      <c r="BG132" s="201">
        <f>IF(N132="zákl. přenesená",J132,0)</f>
        <v>0</v>
      </c>
      <c r="BH132" s="201">
        <f>IF(N132="sníž. přenesená",J132,0)</f>
        <v>0</v>
      </c>
      <c r="BI132" s="201">
        <f>IF(N132="nulová",J132,0)</f>
        <v>0</v>
      </c>
      <c r="BJ132" s="21" t="s">
        <v>24</v>
      </c>
      <c r="BK132" s="201">
        <f>ROUND(I132*H132,2)</f>
        <v>0</v>
      </c>
      <c r="BL132" s="21" t="s">
        <v>143</v>
      </c>
      <c r="BM132" s="21" t="s">
        <v>240</v>
      </c>
    </row>
    <row r="133" spans="2:65" s="1" customFormat="1" ht="54">
      <c r="B133" s="38"/>
      <c r="C133" s="60"/>
      <c r="D133" s="202" t="s">
        <v>145</v>
      </c>
      <c r="E133" s="60"/>
      <c r="F133" s="203" t="s">
        <v>241</v>
      </c>
      <c r="G133" s="60"/>
      <c r="H133" s="60"/>
      <c r="I133" s="160"/>
      <c r="J133" s="60"/>
      <c r="K133" s="60"/>
      <c r="L133" s="58"/>
      <c r="M133" s="204"/>
      <c r="N133" s="39"/>
      <c r="O133" s="39"/>
      <c r="P133" s="39"/>
      <c r="Q133" s="39"/>
      <c r="R133" s="39"/>
      <c r="S133" s="39"/>
      <c r="T133" s="75"/>
      <c r="AT133" s="21" t="s">
        <v>145</v>
      </c>
      <c r="AU133" s="21" t="s">
        <v>82</v>
      </c>
    </row>
    <row r="134" spans="2:65" s="1" customFormat="1" ht="22.5" customHeight="1">
      <c r="B134" s="38"/>
      <c r="C134" s="190" t="s">
        <v>242</v>
      </c>
      <c r="D134" s="190" t="s">
        <v>138</v>
      </c>
      <c r="E134" s="191" t="s">
        <v>243</v>
      </c>
      <c r="F134" s="192" t="s">
        <v>244</v>
      </c>
      <c r="G134" s="193" t="s">
        <v>162</v>
      </c>
      <c r="H134" s="194">
        <v>2.9969999999999999</v>
      </c>
      <c r="I134" s="195"/>
      <c r="J134" s="196">
        <f>ROUND(I134*H134,2)</f>
        <v>0</v>
      </c>
      <c r="K134" s="192" t="s">
        <v>142</v>
      </c>
      <c r="L134" s="58"/>
      <c r="M134" s="197" t="s">
        <v>22</v>
      </c>
      <c r="N134" s="198" t="s">
        <v>44</v>
      </c>
      <c r="O134" s="39"/>
      <c r="P134" s="199">
        <f>O134*H134</f>
        <v>0</v>
      </c>
      <c r="Q134" s="199">
        <v>2.5517799999999999</v>
      </c>
      <c r="R134" s="199">
        <f>Q134*H134</f>
        <v>7.6476846599999995</v>
      </c>
      <c r="S134" s="199">
        <v>0</v>
      </c>
      <c r="T134" s="200">
        <f>S134*H134</f>
        <v>0</v>
      </c>
      <c r="AR134" s="21" t="s">
        <v>143</v>
      </c>
      <c r="AT134" s="21" t="s">
        <v>138</v>
      </c>
      <c r="AU134" s="21" t="s">
        <v>82</v>
      </c>
      <c r="AY134" s="21" t="s">
        <v>136</v>
      </c>
      <c r="BE134" s="201">
        <f>IF(N134="základní",J134,0)</f>
        <v>0</v>
      </c>
      <c r="BF134" s="201">
        <f>IF(N134="snížená",J134,0)</f>
        <v>0</v>
      </c>
      <c r="BG134" s="201">
        <f>IF(N134="zákl. přenesená",J134,0)</f>
        <v>0</v>
      </c>
      <c r="BH134" s="201">
        <f>IF(N134="sníž. přenesená",J134,0)</f>
        <v>0</v>
      </c>
      <c r="BI134" s="201">
        <f>IF(N134="nulová",J134,0)</f>
        <v>0</v>
      </c>
      <c r="BJ134" s="21" t="s">
        <v>24</v>
      </c>
      <c r="BK134" s="201">
        <f>ROUND(I134*H134,2)</f>
        <v>0</v>
      </c>
      <c r="BL134" s="21" t="s">
        <v>143</v>
      </c>
      <c r="BM134" s="21" t="s">
        <v>245</v>
      </c>
    </row>
    <row r="135" spans="2:65" s="1" customFormat="1" ht="67.5">
      <c r="B135" s="38"/>
      <c r="C135" s="60"/>
      <c r="D135" s="215" t="s">
        <v>145</v>
      </c>
      <c r="E135" s="60"/>
      <c r="F135" s="216" t="s">
        <v>246</v>
      </c>
      <c r="G135" s="60"/>
      <c r="H135" s="60"/>
      <c r="I135" s="160"/>
      <c r="J135" s="60"/>
      <c r="K135" s="60"/>
      <c r="L135" s="58"/>
      <c r="M135" s="204"/>
      <c r="N135" s="39"/>
      <c r="O135" s="39"/>
      <c r="P135" s="39"/>
      <c r="Q135" s="39"/>
      <c r="R135" s="39"/>
      <c r="S135" s="39"/>
      <c r="T135" s="75"/>
      <c r="AT135" s="21" t="s">
        <v>145</v>
      </c>
      <c r="AU135" s="21" t="s">
        <v>82</v>
      </c>
    </row>
    <row r="136" spans="2:65" s="10" customFormat="1" ht="29.85" customHeight="1">
      <c r="B136" s="173"/>
      <c r="C136" s="174"/>
      <c r="D136" s="187" t="s">
        <v>72</v>
      </c>
      <c r="E136" s="188" t="s">
        <v>150</v>
      </c>
      <c r="F136" s="188" t="s">
        <v>247</v>
      </c>
      <c r="G136" s="174"/>
      <c r="H136" s="174"/>
      <c r="I136" s="177"/>
      <c r="J136" s="189">
        <f>BK136</f>
        <v>0</v>
      </c>
      <c r="K136" s="174"/>
      <c r="L136" s="179"/>
      <c r="M136" s="180"/>
      <c r="N136" s="181"/>
      <c r="O136" s="181"/>
      <c r="P136" s="182">
        <f>SUM(P137:P144)</f>
        <v>0</v>
      </c>
      <c r="Q136" s="181"/>
      <c r="R136" s="182">
        <f>SUM(R137:R144)</f>
        <v>4.1553862800000001</v>
      </c>
      <c r="S136" s="181"/>
      <c r="T136" s="183">
        <f>SUM(T137:T144)</f>
        <v>0</v>
      </c>
      <c r="AR136" s="184" t="s">
        <v>24</v>
      </c>
      <c r="AT136" s="185" t="s">
        <v>72</v>
      </c>
      <c r="AU136" s="185" t="s">
        <v>24</v>
      </c>
      <c r="AY136" s="184" t="s">
        <v>136</v>
      </c>
      <c r="BK136" s="186">
        <f>SUM(BK137:BK144)</f>
        <v>0</v>
      </c>
    </row>
    <row r="137" spans="2:65" s="1" customFormat="1" ht="31.5" customHeight="1">
      <c r="B137" s="38"/>
      <c r="C137" s="190" t="s">
        <v>248</v>
      </c>
      <c r="D137" s="190" t="s">
        <v>138</v>
      </c>
      <c r="E137" s="191" t="s">
        <v>249</v>
      </c>
      <c r="F137" s="192" t="s">
        <v>250</v>
      </c>
      <c r="G137" s="193" t="s">
        <v>162</v>
      </c>
      <c r="H137" s="194">
        <v>5.3330000000000002</v>
      </c>
      <c r="I137" s="195"/>
      <c r="J137" s="196">
        <f>ROUND(I137*H137,2)</f>
        <v>0</v>
      </c>
      <c r="K137" s="192" t="s">
        <v>142</v>
      </c>
      <c r="L137" s="58"/>
      <c r="M137" s="197" t="s">
        <v>22</v>
      </c>
      <c r="N137" s="198" t="s">
        <v>44</v>
      </c>
      <c r="O137" s="39"/>
      <c r="P137" s="199">
        <f>O137*H137</f>
        <v>0</v>
      </c>
      <c r="Q137" s="199">
        <v>5.7000000000000002E-2</v>
      </c>
      <c r="R137" s="199">
        <f>Q137*H137</f>
        <v>0.303981</v>
      </c>
      <c r="S137" s="199">
        <v>0</v>
      </c>
      <c r="T137" s="200">
        <f>S137*H137</f>
        <v>0</v>
      </c>
      <c r="AR137" s="21" t="s">
        <v>143</v>
      </c>
      <c r="AT137" s="21" t="s">
        <v>138</v>
      </c>
      <c r="AU137" s="21" t="s">
        <v>82</v>
      </c>
      <c r="AY137" s="21" t="s">
        <v>136</v>
      </c>
      <c r="BE137" s="201">
        <f>IF(N137="základní",J137,0)</f>
        <v>0</v>
      </c>
      <c r="BF137" s="201">
        <f>IF(N137="snížená",J137,0)</f>
        <v>0</v>
      </c>
      <c r="BG137" s="201">
        <f>IF(N137="zákl. přenesená",J137,0)</f>
        <v>0</v>
      </c>
      <c r="BH137" s="201">
        <f>IF(N137="sníž. přenesená",J137,0)</f>
        <v>0</v>
      </c>
      <c r="BI137" s="201">
        <f>IF(N137="nulová",J137,0)</f>
        <v>0</v>
      </c>
      <c r="BJ137" s="21" t="s">
        <v>24</v>
      </c>
      <c r="BK137" s="201">
        <f>ROUND(I137*H137,2)</f>
        <v>0</v>
      </c>
      <c r="BL137" s="21" t="s">
        <v>143</v>
      </c>
      <c r="BM137" s="21" t="s">
        <v>251</v>
      </c>
    </row>
    <row r="138" spans="2:65" s="1" customFormat="1" ht="175.5">
      <c r="B138" s="38"/>
      <c r="C138" s="60"/>
      <c r="D138" s="202" t="s">
        <v>145</v>
      </c>
      <c r="E138" s="60"/>
      <c r="F138" s="203" t="s">
        <v>252</v>
      </c>
      <c r="G138" s="60"/>
      <c r="H138" s="60"/>
      <c r="I138" s="160"/>
      <c r="J138" s="60"/>
      <c r="K138" s="60"/>
      <c r="L138" s="58"/>
      <c r="M138" s="204"/>
      <c r="N138" s="39"/>
      <c r="O138" s="39"/>
      <c r="P138" s="39"/>
      <c r="Q138" s="39"/>
      <c r="R138" s="39"/>
      <c r="S138" s="39"/>
      <c r="T138" s="75"/>
      <c r="AT138" s="21" t="s">
        <v>145</v>
      </c>
      <c r="AU138" s="21" t="s">
        <v>82</v>
      </c>
    </row>
    <row r="139" spans="2:65" s="1" customFormat="1" ht="22.5" customHeight="1">
      <c r="B139" s="38"/>
      <c r="C139" s="205" t="s">
        <v>253</v>
      </c>
      <c r="D139" s="205" t="s">
        <v>203</v>
      </c>
      <c r="E139" s="206" t="s">
        <v>254</v>
      </c>
      <c r="F139" s="207" t="s">
        <v>255</v>
      </c>
      <c r="G139" s="208" t="s">
        <v>162</v>
      </c>
      <c r="H139" s="209">
        <v>1</v>
      </c>
      <c r="I139" s="210"/>
      <c r="J139" s="211">
        <f>ROUND(I139*H139,2)</f>
        <v>0</v>
      </c>
      <c r="K139" s="207" t="s">
        <v>22</v>
      </c>
      <c r="L139" s="212"/>
      <c r="M139" s="213" t="s">
        <v>22</v>
      </c>
      <c r="N139" s="214" t="s">
        <v>44</v>
      </c>
      <c r="O139" s="39"/>
      <c r="P139" s="199">
        <f>O139*H139</f>
        <v>0</v>
      </c>
      <c r="Q139" s="199">
        <v>0</v>
      </c>
      <c r="R139" s="199">
        <f>Q139*H139</f>
        <v>0</v>
      </c>
      <c r="S139" s="199">
        <v>0</v>
      </c>
      <c r="T139" s="200">
        <f>S139*H139</f>
        <v>0</v>
      </c>
      <c r="AR139" s="21" t="s">
        <v>174</v>
      </c>
      <c r="AT139" s="21" t="s">
        <v>203</v>
      </c>
      <c r="AU139" s="21" t="s">
        <v>82</v>
      </c>
      <c r="AY139" s="21" t="s">
        <v>136</v>
      </c>
      <c r="BE139" s="201">
        <f>IF(N139="základní",J139,0)</f>
        <v>0</v>
      </c>
      <c r="BF139" s="201">
        <f>IF(N139="snížená",J139,0)</f>
        <v>0</v>
      </c>
      <c r="BG139" s="201">
        <f>IF(N139="zákl. přenesená",J139,0)</f>
        <v>0</v>
      </c>
      <c r="BH139" s="201">
        <f>IF(N139="sníž. přenesená",J139,0)</f>
        <v>0</v>
      </c>
      <c r="BI139" s="201">
        <f>IF(N139="nulová",J139,0)</f>
        <v>0</v>
      </c>
      <c r="BJ139" s="21" t="s">
        <v>24</v>
      </c>
      <c r="BK139" s="201">
        <f>ROUND(I139*H139,2)</f>
        <v>0</v>
      </c>
      <c r="BL139" s="21" t="s">
        <v>143</v>
      </c>
      <c r="BM139" s="21" t="s">
        <v>256</v>
      </c>
    </row>
    <row r="140" spans="2:65" s="1" customFormat="1" ht="22.5" customHeight="1">
      <c r="B140" s="38"/>
      <c r="C140" s="190" t="s">
        <v>257</v>
      </c>
      <c r="D140" s="190" t="s">
        <v>138</v>
      </c>
      <c r="E140" s="191" t="s">
        <v>258</v>
      </c>
      <c r="F140" s="192" t="s">
        <v>259</v>
      </c>
      <c r="G140" s="193" t="s">
        <v>162</v>
      </c>
      <c r="H140" s="194">
        <v>59.723999999999997</v>
      </c>
      <c r="I140" s="195"/>
      <c r="J140" s="196">
        <f>ROUND(I140*H140,2)</f>
        <v>0</v>
      </c>
      <c r="K140" s="192" t="s">
        <v>22</v>
      </c>
      <c r="L140" s="58"/>
      <c r="M140" s="197" t="s">
        <v>22</v>
      </c>
      <c r="N140" s="198" t="s">
        <v>44</v>
      </c>
      <c r="O140" s="39"/>
      <c r="P140" s="199">
        <f>O140*H140</f>
        <v>0</v>
      </c>
      <c r="Q140" s="199">
        <v>5.7000000000000002E-2</v>
      </c>
      <c r="R140" s="199">
        <f>Q140*H140</f>
        <v>3.4042680000000001</v>
      </c>
      <c r="S140" s="199">
        <v>0</v>
      </c>
      <c r="T140" s="200">
        <f>S140*H140</f>
        <v>0</v>
      </c>
      <c r="AR140" s="21" t="s">
        <v>143</v>
      </c>
      <c r="AT140" s="21" t="s">
        <v>138</v>
      </c>
      <c r="AU140" s="21" t="s">
        <v>82</v>
      </c>
      <c r="AY140" s="21" t="s">
        <v>136</v>
      </c>
      <c r="BE140" s="201">
        <f>IF(N140="základní",J140,0)</f>
        <v>0</v>
      </c>
      <c r="BF140" s="201">
        <f>IF(N140="snížená",J140,0)</f>
        <v>0</v>
      </c>
      <c r="BG140" s="201">
        <f>IF(N140="zákl. přenesená",J140,0)</f>
        <v>0</v>
      </c>
      <c r="BH140" s="201">
        <f>IF(N140="sníž. přenesená",J140,0)</f>
        <v>0</v>
      </c>
      <c r="BI140" s="201">
        <f>IF(N140="nulová",J140,0)</f>
        <v>0</v>
      </c>
      <c r="BJ140" s="21" t="s">
        <v>24</v>
      </c>
      <c r="BK140" s="201">
        <f>ROUND(I140*H140,2)</f>
        <v>0</v>
      </c>
      <c r="BL140" s="21" t="s">
        <v>143</v>
      </c>
      <c r="BM140" s="21" t="s">
        <v>260</v>
      </c>
    </row>
    <row r="141" spans="2:65" s="1" customFormat="1" ht="175.5">
      <c r="B141" s="38"/>
      <c r="C141" s="60"/>
      <c r="D141" s="202" t="s">
        <v>145</v>
      </c>
      <c r="E141" s="60"/>
      <c r="F141" s="203" t="s">
        <v>252</v>
      </c>
      <c r="G141" s="60"/>
      <c r="H141" s="60"/>
      <c r="I141" s="160"/>
      <c r="J141" s="60"/>
      <c r="K141" s="60"/>
      <c r="L141" s="58"/>
      <c r="M141" s="204"/>
      <c r="N141" s="39"/>
      <c r="O141" s="39"/>
      <c r="P141" s="39"/>
      <c r="Q141" s="39"/>
      <c r="R141" s="39"/>
      <c r="S141" s="39"/>
      <c r="T141" s="75"/>
      <c r="AT141" s="21" t="s">
        <v>145</v>
      </c>
      <c r="AU141" s="21" t="s">
        <v>82</v>
      </c>
    </row>
    <row r="142" spans="2:65" s="1" customFormat="1" ht="22.5" customHeight="1">
      <c r="B142" s="38"/>
      <c r="C142" s="205" t="s">
        <v>261</v>
      </c>
      <c r="D142" s="205" t="s">
        <v>203</v>
      </c>
      <c r="E142" s="206" t="s">
        <v>262</v>
      </c>
      <c r="F142" s="207" t="s">
        <v>263</v>
      </c>
      <c r="G142" s="208" t="s">
        <v>162</v>
      </c>
      <c r="H142" s="209">
        <v>1</v>
      </c>
      <c r="I142" s="210"/>
      <c r="J142" s="211">
        <f>ROUND(I142*H142,2)</f>
        <v>0</v>
      </c>
      <c r="K142" s="207" t="s">
        <v>22</v>
      </c>
      <c r="L142" s="212"/>
      <c r="M142" s="213" t="s">
        <v>22</v>
      </c>
      <c r="N142" s="214" t="s">
        <v>44</v>
      </c>
      <c r="O142" s="39"/>
      <c r="P142" s="199">
        <f>O142*H142</f>
        <v>0</v>
      </c>
      <c r="Q142" s="199">
        <v>0</v>
      </c>
      <c r="R142" s="199">
        <f>Q142*H142</f>
        <v>0</v>
      </c>
      <c r="S142" s="199">
        <v>0</v>
      </c>
      <c r="T142" s="200">
        <f>S142*H142</f>
        <v>0</v>
      </c>
      <c r="AR142" s="21" t="s">
        <v>174</v>
      </c>
      <c r="AT142" s="21" t="s">
        <v>203</v>
      </c>
      <c r="AU142" s="21" t="s">
        <v>82</v>
      </c>
      <c r="AY142" s="21" t="s">
        <v>136</v>
      </c>
      <c r="BE142" s="201">
        <f>IF(N142="základní",J142,0)</f>
        <v>0</v>
      </c>
      <c r="BF142" s="201">
        <f>IF(N142="snížená",J142,0)</f>
        <v>0</v>
      </c>
      <c r="BG142" s="201">
        <f>IF(N142="zákl. přenesená",J142,0)</f>
        <v>0</v>
      </c>
      <c r="BH142" s="201">
        <f>IF(N142="sníž. přenesená",J142,0)</f>
        <v>0</v>
      </c>
      <c r="BI142" s="201">
        <f>IF(N142="nulová",J142,0)</f>
        <v>0</v>
      </c>
      <c r="BJ142" s="21" t="s">
        <v>24</v>
      </c>
      <c r="BK142" s="201">
        <f>ROUND(I142*H142,2)</f>
        <v>0</v>
      </c>
      <c r="BL142" s="21" t="s">
        <v>143</v>
      </c>
      <c r="BM142" s="21" t="s">
        <v>264</v>
      </c>
    </row>
    <row r="143" spans="2:65" s="1" customFormat="1" ht="31.5" customHeight="1">
      <c r="B143" s="38"/>
      <c r="C143" s="190" t="s">
        <v>265</v>
      </c>
      <c r="D143" s="190" t="s">
        <v>138</v>
      </c>
      <c r="E143" s="191" t="s">
        <v>266</v>
      </c>
      <c r="F143" s="192" t="s">
        <v>267</v>
      </c>
      <c r="G143" s="193" t="s">
        <v>162</v>
      </c>
      <c r="H143" s="194">
        <v>0.192</v>
      </c>
      <c r="I143" s="195"/>
      <c r="J143" s="196">
        <f>ROUND(I143*H143,2)</f>
        <v>0</v>
      </c>
      <c r="K143" s="192" t="s">
        <v>142</v>
      </c>
      <c r="L143" s="58"/>
      <c r="M143" s="197" t="s">
        <v>22</v>
      </c>
      <c r="N143" s="198" t="s">
        <v>44</v>
      </c>
      <c r="O143" s="39"/>
      <c r="P143" s="199">
        <f>O143*H143</f>
        <v>0</v>
      </c>
      <c r="Q143" s="199">
        <v>2.32884</v>
      </c>
      <c r="R143" s="199">
        <f>Q143*H143</f>
        <v>0.44713728000000003</v>
      </c>
      <c r="S143" s="199">
        <v>0</v>
      </c>
      <c r="T143" s="200">
        <f>S143*H143</f>
        <v>0</v>
      </c>
      <c r="AR143" s="21" t="s">
        <v>143</v>
      </c>
      <c r="AT143" s="21" t="s">
        <v>138</v>
      </c>
      <c r="AU143" s="21" t="s">
        <v>82</v>
      </c>
      <c r="AY143" s="21" t="s">
        <v>136</v>
      </c>
      <c r="BE143" s="201">
        <f>IF(N143="základní",J143,0)</f>
        <v>0</v>
      </c>
      <c r="BF143" s="201">
        <f>IF(N143="snížená",J143,0)</f>
        <v>0</v>
      </c>
      <c r="BG143" s="201">
        <f>IF(N143="zákl. přenesená",J143,0)</f>
        <v>0</v>
      </c>
      <c r="BH143" s="201">
        <f>IF(N143="sníž. přenesená",J143,0)</f>
        <v>0</v>
      </c>
      <c r="BI143" s="201">
        <f>IF(N143="nulová",J143,0)</f>
        <v>0</v>
      </c>
      <c r="BJ143" s="21" t="s">
        <v>24</v>
      </c>
      <c r="BK143" s="201">
        <f>ROUND(I143*H143,2)</f>
        <v>0</v>
      </c>
      <c r="BL143" s="21" t="s">
        <v>143</v>
      </c>
      <c r="BM143" s="21" t="s">
        <v>268</v>
      </c>
    </row>
    <row r="144" spans="2:65" s="1" customFormat="1" ht="81">
      <c r="B144" s="38"/>
      <c r="C144" s="60"/>
      <c r="D144" s="215" t="s">
        <v>145</v>
      </c>
      <c r="E144" s="60"/>
      <c r="F144" s="216" t="s">
        <v>269</v>
      </c>
      <c r="G144" s="60"/>
      <c r="H144" s="60"/>
      <c r="I144" s="160"/>
      <c r="J144" s="60"/>
      <c r="K144" s="60"/>
      <c r="L144" s="58"/>
      <c r="M144" s="204"/>
      <c r="N144" s="39"/>
      <c r="O144" s="39"/>
      <c r="P144" s="39"/>
      <c r="Q144" s="39"/>
      <c r="R144" s="39"/>
      <c r="S144" s="39"/>
      <c r="T144" s="75"/>
      <c r="AT144" s="21" t="s">
        <v>145</v>
      </c>
      <c r="AU144" s="21" t="s">
        <v>82</v>
      </c>
    </row>
    <row r="145" spans="2:65" s="10" customFormat="1" ht="29.85" customHeight="1">
      <c r="B145" s="173"/>
      <c r="C145" s="174"/>
      <c r="D145" s="187" t="s">
        <v>72</v>
      </c>
      <c r="E145" s="188" t="s">
        <v>143</v>
      </c>
      <c r="F145" s="188" t="s">
        <v>270</v>
      </c>
      <c r="G145" s="174"/>
      <c r="H145" s="174"/>
      <c r="I145" s="177"/>
      <c r="J145" s="189">
        <f>BK145</f>
        <v>0</v>
      </c>
      <c r="K145" s="174"/>
      <c r="L145" s="179"/>
      <c r="M145" s="180"/>
      <c r="N145" s="181"/>
      <c r="O145" s="181"/>
      <c r="P145" s="182">
        <f>SUM(P146:P147)</f>
        <v>0</v>
      </c>
      <c r="Q145" s="181"/>
      <c r="R145" s="182">
        <f>SUM(R146:R147)</f>
        <v>0</v>
      </c>
      <c r="S145" s="181"/>
      <c r="T145" s="183">
        <f>SUM(T146:T147)</f>
        <v>0</v>
      </c>
      <c r="AR145" s="184" t="s">
        <v>24</v>
      </c>
      <c r="AT145" s="185" t="s">
        <v>72</v>
      </c>
      <c r="AU145" s="185" t="s">
        <v>24</v>
      </c>
      <c r="AY145" s="184" t="s">
        <v>136</v>
      </c>
      <c r="BK145" s="186">
        <f>SUM(BK146:BK147)</f>
        <v>0</v>
      </c>
    </row>
    <row r="146" spans="2:65" s="1" customFormat="1" ht="31.5" customHeight="1">
      <c r="B146" s="38"/>
      <c r="C146" s="190" t="s">
        <v>271</v>
      </c>
      <c r="D146" s="190" t="s">
        <v>138</v>
      </c>
      <c r="E146" s="191" t="s">
        <v>272</v>
      </c>
      <c r="F146" s="192" t="s">
        <v>273</v>
      </c>
      <c r="G146" s="193" t="s">
        <v>162</v>
      </c>
      <c r="H146" s="194">
        <v>2.8</v>
      </c>
      <c r="I146" s="195"/>
      <c r="J146" s="196">
        <f>ROUND(I146*H146,2)</f>
        <v>0</v>
      </c>
      <c r="K146" s="192" t="s">
        <v>142</v>
      </c>
      <c r="L146" s="58"/>
      <c r="M146" s="197" t="s">
        <v>22</v>
      </c>
      <c r="N146" s="198" t="s">
        <v>44</v>
      </c>
      <c r="O146" s="39"/>
      <c r="P146" s="199">
        <f>O146*H146</f>
        <v>0</v>
      </c>
      <c r="Q146" s="199">
        <v>0</v>
      </c>
      <c r="R146" s="199">
        <f>Q146*H146</f>
        <v>0</v>
      </c>
      <c r="S146" s="199">
        <v>0</v>
      </c>
      <c r="T146" s="200">
        <f>S146*H146</f>
        <v>0</v>
      </c>
      <c r="AR146" s="21" t="s">
        <v>143</v>
      </c>
      <c r="AT146" s="21" t="s">
        <v>138</v>
      </c>
      <c r="AU146" s="21" t="s">
        <v>82</v>
      </c>
      <c r="AY146" s="21" t="s">
        <v>136</v>
      </c>
      <c r="BE146" s="201">
        <f>IF(N146="základní",J146,0)</f>
        <v>0</v>
      </c>
      <c r="BF146" s="201">
        <f>IF(N146="snížená",J146,0)</f>
        <v>0</v>
      </c>
      <c r="BG146" s="201">
        <f>IF(N146="zákl. přenesená",J146,0)</f>
        <v>0</v>
      </c>
      <c r="BH146" s="201">
        <f>IF(N146="sníž. přenesená",J146,0)</f>
        <v>0</v>
      </c>
      <c r="BI146" s="201">
        <f>IF(N146="nulová",J146,0)</f>
        <v>0</v>
      </c>
      <c r="BJ146" s="21" t="s">
        <v>24</v>
      </c>
      <c r="BK146" s="201">
        <f>ROUND(I146*H146,2)</f>
        <v>0</v>
      </c>
      <c r="BL146" s="21" t="s">
        <v>143</v>
      </c>
      <c r="BM146" s="21" t="s">
        <v>274</v>
      </c>
    </row>
    <row r="147" spans="2:65" s="1" customFormat="1" ht="54">
      <c r="B147" s="38"/>
      <c r="C147" s="60"/>
      <c r="D147" s="215" t="s">
        <v>145</v>
      </c>
      <c r="E147" s="60"/>
      <c r="F147" s="216" t="s">
        <v>275</v>
      </c>
      <c r="G147" s="60"/>
      <c r="H147" s="60"/>
      <c r="I147" s="160"/>
      <c r="J147" s="60"/>
      <c r="K147" s="60"/>
      <c r="L147" s="58"/>
      <c r="M147" s="204"/>
      <c r="N147" s="39"/>
      <c r="O147" s="39"/>
      <c r="P147" s="39"/>
      <c r="Q147" s="39"/>
      <c r="R147" s="39"/>
      <c r="S147" s="39"/>
      <c r="T147" s="75"/>
      <c r="AT147" s="21" t="s">
        <v>145</v>
      </c>
      <c r="AU147" s="21" t="s">
        <v>82</v>
      </c>
    </row>
    <row r="148" spans="2:65" s="10" customFormat="1" ht="29.85" customHeight="1">
      <c r="B148" s="173"/>
      <c r="C148" s="174"/>
      <c r="D148" s="187" t="s">
        <v>72</v>
      </c>
      <c r="E148" s="188" t="s">
        <v>159</v>
      </c>
      <c r="F148" s="188" t="s">
        <v>276</v>
      </c>
      <c r="G148" s="174"/>
      <c r="H148" s="174"/>
      <c r="I148" s="177"/>
      <c r="J148" s="189">
        <f>BK148</f>
        <v>0</v>
      </c>
      <c r="K148" s="174"/>
      <c r="L148" s="179"/>
      <c r="M148" s="180"/>
      <c r="N148" s="181"/>
      <c r="O148" s="181"/>
      <c r="P148" s="182">
        <f>SUM(P149:P152)</f>
        <v>0</v>
      </c>
      <c r="Q148" s="181"/>
      <c r="R148" s="182">
        <f>SUM(R149:R152)</f>
        <v>90.460634499999998</v>
      </c>
      <c r="S148" s="181"/>
      <c r="T148" s="183">
        <f>SUM(T149:T152)</f>
        <v>0</v>
      </c>
      <c r="AR148" s="184" t="s">
        <v>24</v>
      </c>
      <c r="AT148" s="185" t="s">
        <v>72</v>
      </c>
      <c r="AU148" s="185" t="s">
        <v>24</v>
      </c>
      <c r="AY148" s="184" t="s">
        <v>136</v>
      </c>
      <c r="BK148" s="186">
        <f>SUM(BK149:BK152)</f>
        <v>0</v>
      </c>
    </row>
    <row r="149" spans="2:65" s="1" customFormat="1" ht="31.5" customHeight="1">
      <c r="B149" s="38"/>
      <c r="C149" s="190" t="s">
        <v>277</v>
      </c>
      <c r="D149" s="190" t="s">
        <v>138</v>
      </c>
      <c r="E149" s="191" t="s">
        <v>278</v>
      </c>
      <c r="F149" s="192" t="s">
        <v>279</v>
      </c>
      <c r="G149" s="193" t="s">
        <v>141</v>
      </c>
      <c r="H149" s="194">
        <v>83.45</v>
      </c>
      <c r="I149" s="195"/>
      <c r="J149" s="196">
        <f>ROUND(I149*H149,2)</f>
        <v>0</v>
      </c>
      <c r="K149" s="192" t="s">
        <v>142</v>
      </c>
      <c r="L149" s="58"/>
      <c r="M149" s="197" t="s">
        <v>22</v>
      </c>
      <c r="N149" s="198" t="s">
        <v>44</v>
      </c>
      <c r="O149" s="39"/>
      <c r="P149" s="199">
        <f>O149*H149</f>
        <v>0</v>
      </c>
      <c r="Q149" s="199">
        <v>0.46166000000000001</v>
      </c>
      <c r="R149" s="199">
        <f>Q149*H149</f>
        <v>38.525527000000004</v>
      </c>
      <c r="S149" s="199">
        <v>0</v>
      </c>
      <c r="T149" s="200">
        <f>S149*H149</f>
        <v>0</v>
      </c>
      <c r="AR149" s="21" t="s">
        <v>143</v>
      </c>
      <c r="AT149" s="21" t="s">
        <v>138</v>
      </c>
      <c r="AU149" s="21" t="s">
        <v>82</v>
      </c>
      <c r="AY149" s="21" t="s">
        <v>136</v>
      </c>
      <c r="BE149" s="201">
        <f>IF(N149="základní",J149,0)</f>
        <v>0</v>
      </c>
      <c r="BF149" s="201">
        <f>IF(N149="snížená",J149,0)</f>
        <v>0</v>
      </c>
      <c r="BG149" s="201">
        <f>IF(N149="zákl. přenesená",J149,0)</f>
        <v>0</v>
      </c>
      <c r="BH149" s="201">
        <f>IF(N149="sníž. přenesená",J149,0)</f>
        <v>0</v>
      </c>
      <c r="BI149" s="201">
        <f>IF(N149="nulová",J149,0)</f>
        <v>0</v>
      </c>
      <c r="BJ149" s="21" t="s">
        <v>24</v>
      </c>
      <c r="BK149" s="201">
        <f>ROUND(I149*H149,2)</f>
        <v>0</v>
      </c>
      <c r="BL149" s="21" t="s">
        <v>143</v>
      </c>
      <c r="BM149" s="21" t="s">
        <v>280</v>
      </c>
    </row>
    <row r="150" spans="2:65" s="1" customFormat="1" ht="81">
      <c r="B150" s="38"/>
      <c r="C150" s="60"/>
      <c r="D150" s="202" t="s">
        <v>145</v>
      </c>
      <c r="E150" s="60"/>
      <c r="F150" s="203" t="s">
        <v>281</v>
      </c>
      <c r="G150" s="60"/>
      <c r="H150" s="60"/>
      <c r="I150" s="160"/>
      <c r="J150" s="60"/>
      <c r="K150" s="60"/>
      <c r="L150" s="58"/>
      <c r="M150" s="204"/>
      <c r="N150" s="39"/>
      <c r="O150" s="39"/>
      <c r="P150" s="39"/>
      <c r="Q150" s="39"/>
      <c r="R150" s="39"/>
      <c r="S150" s="39"/>
      <c r="T150" s="75"/>
      <c r="AT150" s="21" t="s">
        <v>145</v>
      </c>
      <c r="AU150" s="21" t="s">
        <v>82</v>
      </c>
    </row>
    <row r="151" spans="2:65" s="1" customFormat="1" ht="31.5" customHeight="1">
      <c r="B151" s="38"/>
      <c r="C151" s="190" t="s">
        <v>282</v>
      </c>
      <c r="D151" s="190" t="s">
        <v>138</v>
      </c>
      <c r="E151" s="191" t="s">
        <v>283</v>
      </c>
      <c r="F151" s="192" t="s">
        <v>284</v>
      </c>
      <c r="G151" s="193" t="s">
        <v>141</v>
      </c>
      <c r="H151" s="194">
        <v>250.35</v>
      </c>
      <c r="I151" s="195"/>
      <c r="J151" s="196">
        <f>ROUND(I151*H151,2)</f>
        <v>0</v>
      </c>
      <c r="K151" s="192" t="s">
        <v>142</v>
      </c>
      <c r="L151" s="58"/>
      <c r="M151" s="197" t="s">
        <v>22</v>
      </c>
      <c r="N151" s="198" t="s">
        <v>44</v>
      </c>
      <c r="O151" s="39"/>
      <c r="P151" s="199">
        <f>O151*H151</f>
        <v>0</v>
      </c>
      <c r="Q151" s="199">
        <v>0.20745</v>
      </c>
      <c r="R151" s="199">
        <f>Q151*H151</f>
        <v>51.935107500000001</v>
      </c>
      <c r="S151" s="199">
        <v>0</v>
      </c>
      <c r="T151" s="200">
        <f>S151*H151</f>
        <v>0</v>
      </c>
      <c r="AR151" s="21" t="s">
        <v>143</v>
      </c>
      <c r="AT151" s="21" t="s">
        <v>138</v>
      </c>
      <c r="AU151" s="21" t="s">
        <v>82</v>
      </c>
      <c r="AY151" s="21" t="s">
        <v>136</v>
      </c>
      <c r="BE151" s="201">
        <f>IF(N151="základní",J151,0)</f>
        <v>0</v>
      </c>
      <c r="BF151" s="201">
        <f>IF(N151="snížená",J151,0)</f>
        <v>0</v>
      </c>
      <c r="BG151" s="201">
        <f>IF(N151="zákl. přenesená",J151,0)</f>
        <v>0</v>
      </c>
      <c r="BH151" s="201">
        <f>IF(N151="sníž. přenesená",J151,0)</f>
        <v>0</v>
      </c>
      <c r="BI151" s="201">
        <f>IF(N151="nulová",J151,0)</f>
        <v>0</v>
      </c>
      <c r="BJ151" s="21" t="s">
        <v>24</v>
      </c>
      <c r="BK151" s="201">
        <f>ROUND(I151*H151,2)</f>
        <v>0</v>
      </c>
      <c r="BL151" s="21" t="s">
        <v>143</v>
      </c>
      <c r="BM151" s="21" t="s">
        <v>285</v>
      </c>
    </row>
    <row r="152" spans="2:65" s="1" customFormat="1" ht="121.5">
      <c r="B152" s="38"/>
      <c r="C152" s="60"/>
      <c r="D152" s="215" t="s">
        <v>145</v>
      </c>
      <c r="E152" s="60"/>
      <c r="F152" s="216" t="s">
        <v>286</v>
      </c>
      <c r="G152" s="60"/>
      <c r="H152" s="60"/>
      <c r="I152" s="160"/>
      <c r="J152" s="60"/>
      <c r="K152" s="60"/>
      <c r="L152" s="58"/>
      <c r="M152" s="204"/>
      <c r="N152" s="39"/>
      <c r="O152" s="39"/>
      <c r="P152" s="39"/>
      <c r="Q152" s="39"/>
      <c r="R152" s="39"/>
      <c r="S152" s="39"/>
      <c r="T152" s="75"/>
      <c r="AT152" s="21" t="s">
        <v>145</v>
      </c>
      <c r="AU152" s="21" t="s">
        <v>82</v>
      </c>
    </row>
    <row r="153" spans="2:65" s="10" customFormat="1" ht="29.85" customHeight="1">
      <c r="B153" s="173"/>
      <c r="C153" s="174"/>
      <c r="D153" s="187" t="s">
        <v>72</v>
      </c>
      <c r="E153" s="188" t="s">
        <v>165</v>
      </c>
      <c r="F153" s="188" t="s">
        <v>287</v>
      </c>
      <c r="G153" s="174"/>
      <c r="H153" s="174"/>
      <c r="I153" s="177"/>
      <c r="J153" s="189">
        <f>BK153</f>
        <v>0</v>
      </c>
      <c r="K153" s="174"/>
      <c r="L153" s="179"/>
      <c r="M153" s="180"/>
      <c r="N153" s="181"/>
      <c r="O153" s="181"/>
      <c r="P153" s="182">
        <f>SUM(P154:P160)</f>
        <v>0</v>
      </c>
      <c r="Q153" s="181"/>
      <c r="R153" s="182">
        <f>SUM(R154:R160)</f>
        <v>13.899878519999998</v>
      </c>
      <c r="S153" s="181"/>
      <c r="T153" s="183">
        <f>SUM(T154:T160)</f>
        <v>0</v>
      </c>
      <c r="AR153" s="184" t="s">
        <v>24</v>
      </c>
      <c r="AT153" s="185" t="s">
        <v>72</v>
      </c>
      <c r="AU153" s="185" t="s">
        <v>24</v>
      </c>
      <c r="AY153" s="184" t="s">
        <v>136</v>
      </c>
      <c r="BK153" s="186">
        <f>SUM(BK154:BK160)</f>
        <v>0</v>
      </c>
    </row>
    <row r="154" spans="2:65" s="1" customFormat="1" ht="31.5" customHeight="1">
      <c r="B154" s="38"/>
      <c r="C154" s="190" t="s">
        <v>288</v>
      </c>
      <c r="D154" s="190" t="s">
        <v>138</v>
      </c>
      <c r="E154" s="191" t="s">
        <v>289</v>
      </c>
      <c r="F154" s="192" t="s">
        <v>290</v>
      </c>
      <c r="G154" s="193" t="s">
        <v>162</v>
      </c>
      <c r="H154" s="194">
        <v>2.133</v>
      </c>
      <c r="I154" s="195"/>
      <c r="J154" s="196">
        <f>ROUND(I154*H154,2)</f>
        <v>0</v>
      </c>
      <c r="K154" s="192" t="s">
        <v>142</v>
      </c>
      <c r="L154" s="58"/>
      <c r="M154" s="197" t="s">
        <v>22</v>
      </c>
      <c r="N154" s="198" t="s">
        <v>44</v>
      </c>
      <c r="O154" s="39"/>
      <c r="P154" s="199">
        <f>O154*H154</f>
        <v>0</v>
      </c>
      <c r="Q154" s="199">
        <v>2.2563399999999998</v>
      </c>
      <c r="R154" s="199">
        <f>Q154*H154</f>
        <v>4.8127732199999995</v>
      </c>
      <c r="S154" s="199">
        <v>0</v>
      </c>
      <c r="T154" s="200">
        <f>S154*H154</f>
        <v>0</v>
      </c>
      <c r="AR154" s="21" t="s">
        <v>143</v>
      </c>
      <c r="AT154" s="21" t="s">
        <v>138</v>
      </c>
      <c r="AU154" s="21" t="s">
        <v>82</v>
      </c>
      <c r="AY154" s="21" t="s">
        <v>136</v>
      </c>
      <c r="BE154" s="201">
        <f>IF(N154="základní",J154,0)</f>
        <v>0</v>
      </c>
      <c r="BF154" s="201">
        <f>IF(N154="snížená",J154,0)</f>
        <v>0</v>
      </c>
      <c r="BG154" s="201">
        <f>IF(N154="zákl. přenesená",J154,0)</f>
        <v>0</v>
      </c>
      <c r="BH154" s="201">
        <f>IF(N154="sníž. přenesená",J154,0)</f>
        <v>0</v>
      </c>
      <c r="BI154" s="201">
        <f>IF(N154="nulová",J154,0)</f>
        <v>0</v>
      </c>
      <c r="BJ154" s="21" t="s">
        <v>24</v>
      </c>
      <c r="BK154" s="201">
        <f>ROUND(I154*H154,2)</f>
        <v>0</v>
      </c>
      <c r="BL154" s="21" t="s">
        <v>143</v>
      </c>
      <c r="BM154" s="21" t="s">
        <v>291</v>
      </c>
    </row>
    <row r="155" spans="2:65" s="1" customFormat="1" ht="175.5">
      <c r="B155" s="38"/>
      <c r="C155" s="60"/>
      <c r="D155" s="202" t="s">
        <v>145</v>
      </c>
      <c r="E155" s="60"/>
      <c r="F155" s="203" t="s">
        <v>292</v>
      </c>
      <c r="G155" s="60"/>
      <c r="H155" s="60"/>
      <c r="I155" s="160"/>
      <c r="J155" s="60"/>
      <c r="K155" s="60"/>
      <c r="L155" s="58"/>
      <c r="M155" s="204"/>
      <c r="N155" s="39"/>
      <c r="O155" s="39"/>
      <c r="P155" s="39"/>
      <c r="Q155" s="39"/>
      <c r="R155" s="39"/>
      <c r="S155" s="39"/>
      <c r="T155" s="75"/>
      <c r="AT155" s="21" t="s">
        <v>145</v>
      </c>
      <c r="AU155" s="21" t="s">
        <v>82</v>
      </c>
    </row>
    <row r="156" spans="2:65" s="1" customFormat="1" ht="31.5" customHeight="1">
      <c r="B156" s="38"/>
      <c r="C156" s="190" t="s">
        <v>293</v>
      </c>
      <c r="D156" s="190" t="s">
        <v>138</v>
      </c>
      <c r="E156" s="191" t="s">
        <v>294</v>
      </c>
      <c r="F156" s="192" t="s">
        <v>295</v>
      </c>
      <c r="G156" s="193" t="s">
        <v>162</v>
      </c>
      <c r="H156" s="194">
        <v>1.25</v>
      </c>
      <c r="I156" s="195"/>
      <c r="J156" s="196">
        <f>ROUND(I156*H156,2)</f>
        <v>0</v>
      </c>
      <c r="K156" s="192" t="s">
        <v>142</v>
      </c>
      <c r="L156" s="58"/>
      <c r="M156" s="197" t="s">
        <v>22</v>
      </c>
      <c r="N156" s="198" t="s">
        <v>44</v>
      </c>
      <c r="O156" s="39"/>
      <c r="P156" s="199">
        <f>O156*H156</f>
        <v>0</v>
      </c>
      <c r="Q156" s="199">
        <v>2.2563399999999998</v>
      </c>
      <c r="R156" s="199">
        <f>Q156*H156</f>
        <v>2.8204249999999997</v>
      </c>
      <c r="S156" s="199">
        <v>0</v>
      </c>
      <c r="T156" s="200">
        <f>S156*H156</f>
        <v>0</v>
      </c>
      <c r="AR156" s="21" t="s">
        <v>143</v>
      </c>
      <c r="AT156" s="21" t="s">
        <v>138</v>
      </c>
      <c r="AU156" s="21" t="s">
        <v>82</v>
      </c>
      <c r="AY156" s="21" t="s">
        <v>136</v>
      </c>
      <c r="BE156" s="201">
        <f>IF(N156="základní",J156,0)</f>
        <v>0</v>
      </c>
      <c r="BF156" s="201">
        <f>IF(N156="snížená",J156,0)</f>
        <v>0</v>
      </c>
      <c r="BG156" s="201">
        <f>IF(N156="zákl. přenesená",J156,0)</f>
        <v>0</v>
      </c>
      <c r="BH156" s="201">
        <f>IF(N156="sníž. přenesená",J156,0)</f>
        <v>0</v>
      </c>
      <c r="BI156" s="201">
        <f>IF(N156="nulová",J156,0)</f>
        <v>0</v>
      </c>
      <c r="BJ156" s="21" t="s">
        <v>24</v>
      </c>
      <c r="BK156" s="201">
        <f>ROUND(I156*H156,2)</f>
        <v>0</v>
      </c>
      <c r="BL156" s="21" t="s">
        <v>143</v>
      </c>
      <c r="BM156" s="21" t="s">
        <v>296</v>
      </c>
    </row>
    <row r="157" spans="2:65" s="1" customFormat="1" ht="44.25" customHeight="1">
      <c r="B157" s="38"/>
      <c r="C157" s="190" t="s">
        <v>297</v>
      </c>
      <c r="D157" s="190" t="s">
        <v>138</v>
      </c>
      <c r="E157" s="191" t="s">
        <v>298</v>
      </c>
      <c r="F157" s="192" t="s">
        <v>299</v>
      </c>
      <c r="G157" s="193" t="s">
        <v>162</v>
      </c>
      <c r="H157" s="194">
        <v>1.4590000000000001</v>
      </c>
      <c r="I157" s="195"/>
      <c r="J157" s="196">
        <f>ROUND(I157*H157,2)</f>
        <v>0</v>
      </c>
      <c r="K157" s="192" t="s">
        <v>142</v>
      </c>
      <c r="L157" s="58"/>
      <c r="M157" s="197" t="s">
        <v>22</v>
      </c>
      <c r="N157" s="198" t="s">
        <v>44</v>
      </c>
      <c r="O157" s="39"/>
      <c r="P157" s="199">
        <f>O157*H157</f>
        <v>0</v>
      </c>
      <c r="Q157" s="199">
        <v>2.6017000000000001</v>
      </c>
      <c r="R157" s="199">
        <f>Q157*H157</f>
        <v>3.7958803000000003</v>
      </c>
      <c r="S157" s="199">
        <v>0</v>
      </c>
      <c r="T157" s="200">
        <f>S157*H157</f>
        <v>0</v>
      </c>
      <c r="AR157" s="21" t="s">
        <v>143</v>
      </c>
      <c r="AT157" s="21" t="s">
        <v>138</v>
      </c>
      <c r="AU157" s="21" t="s">
        <v>82</v>
      </c>
      <c r="AY157" s="21" t="s">
        <v>136</v>
      </c>
      <c r="BE157" s="201">
        <f>IF(N157="základní",J157,0)</f>
        <v>0</v>
      </c>
      <c r="BF157" s="201">
        <f>IF(N157="snížená",J157,0)</f>
        <v>0</v>
      </c>
      <c r="BG157" s="201">
        <f>IF(N157="zákl. přenesená",J157,0)</f>
        <v>0</v>
      </c>
      <c r="BH157" s="201">
        <f>IF(N157="sníž. přenesená",J157,0)</f>
        <v>0</v>
      </c>
      <c r="BI157" s="201">
        <f>IF(N157="nulová",J157,0)</f>
        <v>0</v>
      </c>
      <c r="BJ157" s="21" t="s">
        <v>24</v>
      </c>
      <c r="BK157" s="201">
        <f>ROUND(I157*H157,2)</f>
        <v>0</v>
      </c>
      <c r="BL157" s="21" t="s">
        <v>143</v>
      </c>
      <c r="BM157" s="21" t="s">
        <v>300</v>
      </c>
    </row>
    <row r="158" spans="2:65" s="1" customFormat="1" ht="148.5">
      <c r="B158" s="38"/>
      <c r="C158" s="60"/>
      <c r="D158" s="202" t="s">
        <v>145</v>
      </c>
      <c r="E158" s="60"/>
      <c r="F158" s="203" t="s">
        <v>301</v>
      </c>
      <c r="G158" s="60"/>
      <c r="H158" s="60"/>
      <c r="I158" s="160"/>
      <c r="J158" s="60"/>
      <c r="K158" s="60"/>
      <c r="L158" s="58"/>
      <c r="M158" s="204"/>
      <c r="N158" s="39"/>
      <c r="O158" s="39"/>
      <c r="P158" s="39"/>
      <c r="Q158" s="39"/>
      <c r="R158" s="39"/>
      <c r="S158" s="39"/>
      <c r="T158" s="75"/>
      <c r="AT158" s="21" t="s">
        <v>145</v>
      </c>
      <c r="AU158" s="21" t="s">
        <v>82</v>
      </c>
    </row>
    <row r="159" spans="2:65" s="1" customFormat="1" ht="44.25" customHeight="1">
      <c r="B159" s="38"/>
      <c r="C159" s="190" t="s">
        <v>302</v>
      </c>
      <c r="D159" s="190" t="s">
        <v>138</v>
      </c>
      <c r="E159" s="191" t="s">
        <v>303</v>
      </c>
      <c r="F159" s="192" t="s">
        <v>304</v>
      </c>
      <c r="G159" s="193" t="s">
        <v>141</v>
      </c>
      <c r="H159" s="194">
        <v>5</v>
      </c>
      <c r="I159" s="195"/>
      <c r="J159" s="196">
        <f>ROUND(I159*H159,2)</f>
        <v>0</v>
      </c>
      <c r="K159" s="192" t="s">
        <v>142</v>
      </c>
      <c r="L159" s="58"/>
      <c r="M159" s="197" t="s">
        <v>22</v>
      </c>
      <c r="N159" s="198" t="s">
        <v>44</v>
      </c>
      <c r="O159" s="39"/>
      <c r="P159" s="199">
        <f>O159*H159</f>
        <v>0</v>
      </c>
      <c r="Q159" s="199">
        <v>9.3359999999999999E-2</v>
      </c>
      <c r="R159" s="199">
        <f>Q159*H159</f>
        <v>0.46679999999999999</v>
      </c>
      <c r="S159" s="199">
        <v>0</v>
      </c>
      <c r="T159" s="200">
        <f>S159*H159</f>
        <v>0</v>
      </c>
      <c r="AR159" s="21" t="s">
        <v>143</v>
      </c>
      <c r="AT159" s="21" t="s">
        <v>138</v>
      </c>
      <c r="AU159" s="21" t="s">
        <v>82</v>
      </c>
      <c r="AY159" s="21" t="s">
        <v>136</v>
      </c>
      <c r="BE159" s="201">
        <f>IF(N159="základní",J159,0)</f>
        <v>0</v>
      </c>
      <c r="BF159" s="201">
        <f>IF(N159="snížená",J159,0)</f>
        <v>0</v>
      </c>
      <c r="BG159" s="201">
        <f>IF(N159="zákl. přenesená",J159,0)</f>
        <v>0</v>
      </c>
      <c r="BH159" s="201">
        <f>IF(N159="sníž. přenesená",J159,0)</f>
        <v>0</v>
      </c>
      <c r="BI159" s="201">
        <f>IF(N159="nulová",J159,0)</f>
        <v>0</v>
      </c>
      <c r="BJ159" s="21" t="s">
        <v>24</v>
      </c>
      <c r="BK159" s="201">
        <f>ROUND(I159*H159,2)</f>
        <v>0</v>
      </c>
      <c r="BL159" s="21" t="s">
        <v>143</v>
      </c>
      <c r="BM159" s="21" t="s">
        <v>305</v>
      </c>
    </row>
    <row r="160" spans="2:65" s="1" customFormat="1" ht="31.5" customHeight="1">
      <c r="B160" s="38"/>
      <c r="C160" s="190" t="s">
        <v>306</v>
      </c>
      <c r="D160" s="190" t="s">
        <v>138</v>
      </c>
      <c r="E160" s="191" t="s">
        <v>307</v>
      </c>
      <c r="F160" s="192" t="s">
        <v>308</v>
      </c>
      <c r="G160" s="193" t="s">
        <v>162</v>
      </c>
      <c r="H160" s="194">
        <v>1</v>
      </c>
      <c r="I160" s="195"/>
      <c r="J160" s="196">
        <f>ROUND(I160*H160,2)</f>
        <v>0</v>
      </c>
      <c r="K160" s="192" t="s">
        <v>142</v>
      </c>
      <c r="L160" s="58"/>
      <c r="M160" s="197" t="s">
        <v>22</v>
      </c>
      <c r="N160" s="198" t="s">
        <v>44</v>
      </c>
      <c r="O160" s="39"/>
      <c r="P160" s="199">
        <f>O160*H160</f>
        <v>0</v>
      </c>
      <c r="Q160" s="199">
        <v>2.004</v>
      </c>
      <c r="R160" s="199">
        <f>Q160*H160</f>
        <v>2.004</v>
      </c>
      <c r="S160" s="199">
        <v>0</v>
      </c>
      <c r="T160" s="200">
        <f>S160*H160</f>
        <v>0</v>
      </c>
      <c r="AR160" s="21" t="s">
        <v>143</v>
      </c>
      <c r="AT160" s="21" t="s">
        <v>138</v>
      </c>
      <c r="AU160" s="21" t="s">
        <v>82</v>
      </c>
      <c r="AY160" s="21" t="s">
        <v>136</v>
      </c>
      <c r="BE160" s="201">
        <f>IF(N160="základní",J160,0)</f>
        <v>0</v>
      </c>
      <c r="BF160" s="201">
        <f>IF(N160="snížená",J160,0)</f>
        <v>0</v>
      </c>
      <c r="BG160" s="201">
        <f>IF(N160="zákl. přenesená",J160,0)</f>
        <v>0</v>
      </c>
      <c r="BH160" s="201">
        <f>IF(N160="sníž. přenesená",J160,0)</f>
        <v>0</v>
      </c>
      <c r="BI160" s="201">
        <f>IF(N160="nulová",J160,0)</f>
        <v>0</v>
      </c>
      <c r="BJ160" s="21" t="s">
        <v>24</v>
      </c>
      <c r="BK160" s="201">
        <f>ROUND(I160*H160,2)</f>
        <v>0</v>
      </c>
      <c r="BL160" s="21" t="s">
        <v>143</v>
      </c>
      <c r="BM160" s="21" t="s">
        <v>309</v>
      </c>
    </row>
    <row r="161" spans="2:65" s="10" customFormat="1" ht="29.85" customHeight="1">
      <c r="B161" s="173"/>
      <c r="C161" s="174"/>
      <c r="D161" s="187" t="s">
        <v>72</v>
      </c>
      <c r="E161" s="188" t="s">
        <v>174</v>
      </c>
      <c r="F161" s="188" t="s">
        <v>310</v>
      </c>
      <c r="G161" s="174"/>
      <c r="H161" s="174"/>
      <c r="I161" s="177"/>
      <c r="J161" s="189">
        <f>BK161</f>
        <v>0</v>
      </c>
      <c r="K161" s="174"/>
      <c r="L161" s="179"/>
      <c r="M161" s="180"/>
      <c r="N161" s="181"/>
      <c r="O161" s="181"/>
      <c r="P161" s="182">
        <f>SUM(P162:P175)</f>
        <v>0</v>
      </c>
      <c r="Q161" s="181"/>
      <c r="R161" s="182">
        <f>SUM(R162:R175)</f>
        <v>0.10479999999999999</v>
      </c>
      <c r="S161" s="181"/>
      <c r="T161" s="183">
        <f>SUM(T162:T175)</f>
        <v>0</v>
      </c>
      <c r="AR161" s="184" t="s">
        <v>24</v>
      </c>
      <c r="AT161" s="185" t="s">
        <v>72</v>
      </c>
      <c r="AU161" s="185" t="s">
        <v>24</v>
      </c>
      <c r="AY161" s="184" t="s">
        <v>136</v>
      </c>
      <c r="BK161" s="186">
        <f>SUM(BK162:BK175)</f>
        <v>0</v>
      </c>
    </row>
    <row r="162" spans="2:65" s="1" customFormat="1" ht="31.5" customHeight="1">
      <c r="B162" s="38"/>
      <c r="C162" s="190" t="s">
        <v>311</v>
      </c>
      <c r="D162" s="190" t="s">
        <v>138</v>
      </c>
      <c r="E162" s="191" t="s">
        <v>312</v>
      </c>
      <c r="F162" s="192" t="s">
        <v>313</v>
      </c>
      <c r="G162" s="193" t="s">
        <v>153</v>
      </c>
      <c r="H162" s="194">
        <v>25</v>
      </c>
      <c r="I162" s="195"/>
      <c r="J162" s="196">
        <f>ROUND(I162*H162,2)</f>
        <v>0</v>
      </c>
      <c r="K162" s="192" t="s">
        <v>142</v>
      </c>
      <c r="L162" s="58"/>
      <c r="M162" s="197" t="s">
        <v>22</v>
      </c>
      <c r="N162" s="198" t="s">
        <v>44</v>
      </c>
      <c r="O162" s="39"/>
      <c r="P162" s="199">
        <f>O162*H162</f>
        <v>0</v>
      </c>
      <c r="Q162" s="199">
        <v>0</v>
      </c>
      <c r="R162" s="199">
        <f>Q162*H162</f>
        <v>0</v>
      </c>
      <c r="S162" s="199">
        <v>0</v>
      </c>
      <c r="T162" s="200">
        <f>S162*H162</f>
        <v>0</v>
      </c>
      <c r="AR162" s="21" t="s">
        <v>143</v>
      </c>
      <c r="AT162" s="21" t="s">
        <v>138</v>
      </c>
      <c r="AU162" s="21" t="s">
        <v>82</v>
      </c>
      <c r="AY162" s="21" t="s">
        <v>136</v>
      </c>
      <c r="BE162" s="201">
        <f>IF(N162="základní",J162,0)</f>
        <v>0</v>
      </c>
      <c r="BF162" s="201">
        <f>IF(N162="snížená",J162,0)</f>
        <v>0</v>
      </c>
      <c r="BG162" s="201">
        <f>IF(N162="zákl. přenesená",J162,0)</f>
        <v>0</v>
      </c>
      <c r="BH162" s="201">
        <f>IF(N162="sníž. přenesená",J162,0)</f>
        <v>0</v>
      </c>
      <c r="BI162" s="201">
        <f>IF(N162="nulová",J162,0)</f>
        <v>0</v>
      </c>
      <c r="BJ162" s="21" t="s">
        <v>24</v>
      </c>
      <c r="BK162" s="201">
        <f>ROUND(I162*H162,2)</f>
        <v>0</v>
      </c>
      <c r="BL162" s="21" t="s">
        <v>143</v>
      </c>
      <c r="BM162" s="21" t="s">
        <v>314</v>
      </c>
    </row>
    <row r="163" spans="2:65" s="1" customFormat="1" ht="67.5">
      <c r="B163" s="38"/>
      <c r="C163" s="60"/>
      <c r="D163" s="202" t="s">
        <v>145</v>
      </c>
      <c r="E163" s="60"/>
      <c r="F163" s="203" t="s">
        <v>315</v>
      </c>
      <c r="G163" s="60"/>
      <c r="H163" s="60"/>
      <c r="I163" s="160"/>
      <c r="J163" s="60"/>
      <c r="K163" s="60"/>
      <c r="L163" s="58"/>
      <c r="M163" s="204"/>
      <c r="N163" s="39"/>
      <c r="O163" s="39"/>
      <c r="P163" s="39"/>
      <c r="Q163" s="39"/>
      <c r="R163" s="39"/>
      <c r="S163" s="39"/>
      <c r="T163" s="75"/>
      <c r="AT163" s="21" t="s">
        <v>145</v>
      </c>
      <c r="AU163" s="21" t="s">
        <v>82</v>
      </c>
    </row>
    <row r="164" spans="2:65" s="1" customFormat="1" ht="22.5" customHeight="1">
      <c r="B164" s="38"/>
      <c r="C164" s="205" t="s">
        <v>316</v>
      </c>
      <c r="D164" s="205" t="s">
        <v>203</v>
      </c>
      <c r="E164" s="206" t="s">
        <v>317</v>
      </c>
      <c r="F164" s="207" t="s">
        <v>318</v>
      </c>
      <c r="G164" s="208" t="s">
        <v>153</v>
      </c>
      <c r="H164" s="209">
        <v>30</v>
      </c>
      <c r="I164" s="210"/>
      <c r="J164" s="211">
        <f>ROUND(I164*H164,2)</f>
        <v>0</v>
      </c>
      <c r="K164" s="207" t="s">
        <v>142</v>
      </c>
      <c r="L164" s="212"/>
      <c r="M164" s="213" t="s">
        <v>22</v>
      </c>
      <c r="N164" s="214" t="s">
        <v>44</v>
      </c>
      <c r="O164" s="39"/>
      <c r="P164" s="199">
        <f>O164*H164</f>
        <v>0</v>
      </c>
      <c r="Q164" s="199">
        <v>4.2999999999999999E-4</v>
      </c>
      <c r="R164" s="199">
        <f>Q164*H164</f>
        <v>1.29E-2</v>
      </c>
      <c r="S164" s="199">
        <v>0</v>
      </c>
      <c r="T164" s="200">
        <f>S164*H164</f>
        <v>0</v>
      </c>
      <c r="AR164" s="21" t="s">
        <v>174</v>
      </c>
      <c r="AT164" s="21" t="s">
        <v>203</v>
      </c>
      <c r="AU164" s="21" t="s">
        <v>82</v>
      </c>
      <c r="AY164" s="21" t="s">
        <v>136</v>
      </c>
      <c r="BE164" s="201">
        <f>IF(N164="základní",J164,0)</f>
        <v>0</v>
      </c>
      <c r="BF164" s="201">
        <f>IF(N164="snížená",J164,0)</f>
        <v>0</v>
      </c>
      <c r="BG164" s="201">
        <f>IF(N164="zákl. přenesená",J164,0)</f>
        <v>0</v>
      </c>
      <c r="BH164" s="201">
        <f>IF(N164="sníž. přenesená",J164,0)</f>
        <v>0</v>
      </c>
      <c r="BI164" s="201">
        <f>IF(N164="nulová",J164,0)</f>
        <v>0</v>
      </c>
      <c r="BJ164" s="21" t="s">
        <v>24</v>
      </c>
      <c r="BK164" s="201">
        <f>ROUND(I164*H164,2)</f>
        <v>0</v>
      </c>
      <c r="BL164" s="21" t="s">
        <v>143</v>
      </c>
      <c r="BM164" s="21" t="s">
        <v>319</v>
      </c>
    </row>
    <row r="165" spans="2:65" s="1" customFormat="1" ht="31.5" customHeight="1">
      <c r="B165" s="38"/>
      <c r="C165" s="190" t="s">
        <v>320</v>
      </c>
      <c r="D165" s="190" t="s">
        <v>138</v>
      </c>
      <c r="E165" s="191" t="s">
        <v>321</v>
      </c>
      <c r="F165" s="192" t="s">
        <v>322</v>
      </c>
      <c r="G165" s="193" t="s">
        <v>153</v>
      </c>
      <c r="H165" s="194">
        <v>36</v>
      </c>
      <c r="I165" s="195"/>
      <c r="J165" s="196">
        <f>ROUND(I165*H165,2)</f>
        <v>0</v>
      </c>
      <c r="K165" s="192" t="s">
        <v>142</v>
      </c>
      <c r="L165" s="58"/>
      <c r="M165" s="197" t="s">
        <v>22</v>
      </c>
      <c r="N165" s="198" t="s">
        <v>44</v>
      </c>
      <c r="O165" s="39"/>
      <c r="P165" s="199">
        <f>O165*H165</f>
        <v>0</v>
      </c>
      <c r="Q165" s="199">
        <v>2.5000000000000001E-3</v>
      </c>
      <c r="R165" s="199">
        <f>Q165*H165</f>
        <v>0.09</v>
      </c>
      <c r="S165" s="199">
        <v>0</v>
      </c>
      <c r="T165" s="200">
        <f>S165*H165</f>
        <v>0</v>
      </c>
      <c r="AR165" s="21" t="s">
        <v>143</v>
      </c>
      <c r="AT165" s="21" t="s">
        <v>138</v>
      </c>
      <c r="AU165" s="21" t="s">
        <v>82</v>
      </c>
      <c r="AY165" s="21" t="s">
        <v>136</v>
      </c>
      <c r="BE165" s="201">
        <f>IF(N165="základní",J165,0)</f>
        <v>0</v>
      </c>
      <c r="BF165" s="201">
        <f>IF(N165="snížená",J165,0)</f>
        <v>0</v>
      </c>
      <c r="BG165" s="201">
        <f>IF(N165="zákl. přenesená",J165,0)</f>
        <v>0</v>
      </c>
      <c r="BH165" s="201">
        <f>IF(N165="sníž. přenesená",J165,0)</f>
        <v>0</v>
      </c>
      <c r="BI165" s="201">
        <f>IF(N165="nulová",J165,0)</f>
        <v>0</v>
      </c>
      <c r="BJ165" s="21" t="s">
        <v>24</v>
      </c>
      <c r="BK165" s="201">
        <f>ROUND(I165*H165,2)</f>
        <v>0</v>
      </c>
      <c r="BL165" s="21" t="s">
        <v>143</v>
      </c>
      <c r="BM165" s="21" t="s">
        <v>323</v>
      </c>
    </row>
    <row r="166" spans="2:65" s="1" customFormat="1" ht="108">
      <c r="B166" s="38"/>
      <c r="C166" s="60"/>
      <c r="D166" s="202" t="s">
        <v>145</v>
      </c>
      <c r="E166" s="60"/>
      <c r="F166" s="203" t="s">
        <v>324</v>
      </c>
      <c r="G166" s="60"/>
      <c r="H166" s="60"/>
      <c r="I166" s="160"/>
      <c r="J166" s="60"/>
      <c r="K166" s="60"/>
      <c r="L166" s="58"/>
      <c r="M166" s="204"/>
      <c r="N166" s="39"/>
      <c r="O166" s="39"/>
      <c r="P166" s="39"/>
      <c r="Q166" s="39"/>
      <c r="R166" s="39"/>
      <c r="S166" s="39"/>
      <c r="T166" s="75"/>
      <c r="AT166" s="21" t="s">
        <v>145</v>
      </c>
      <c r="AU166" s="21" t="s">
        <v>82</v>
      </c>
    </row>
    <row r="167" spans="2:65" s="1" customFormat="1" ht="31.5" customHeight="1">
      <c r="B167" s="38"/>
      <c r="C167" s="190" t="s">
        <v>325</v>
      </c>
      <c r="D167" s="190" t="s">
        <v>138</v>
      </c>
      <c r="E167" s="191" t="s">
        <v>326</v>
      </c>
      <c r="F167" s="192" t="s">
        <v>327</v>
      </c>
      <c r="G167" s="193" t="s">
        <v>328</v>
      </c>
      <c r="H167" s="194">
        <v>4</v>
      </c>
      <c r="I167" s="195"/>
      <c r="J167" s="196">
        <f>ROUND(I167*H167,2)</f>
        <v>0</v>
      </c>
      <c r="K167" s="192" t="s">
        <v>142</v>
      </c>
      <c r="L167" s="58"/>
      <c r="M167" s="197" t="s">
        <v>22</v>
      </c>
      <c r="N167" s="198" t="s">
        <v>44</v>
      </c>
      <c r="O167" s="39"/>
      <c r="P167" s="199">
        <f>O167*H167</f>
        <v>0</v>
      </c>
      <c r="Q167" s="199">
        <v>0</v>
      </c>
      <c r="R167" s="199">
        <f>Q167*H167</f>
        <v>0</v>
      </c>
      <c r="S167" s="199">
        <v>0</v>
      </c>
      <c r="T167" s="200">
        <f>S167*H167</f>
        <v>0</v>
      </c>
      <c r="AR167" s="21" t="s">
        <v>143</v>
      </c>
      <c r="AT167" s="21" t="s">
        <v>138</v>
      </c>
      <c r="AU167" s="21" t="s">
        <v>82</v>
      </c>
      <c r="AY167" s="21" t="s">
        <v>136</v>
      </c>
      <c r="BE167" s="201">
        <f>IF(N167="základní",J167,0)</f>
        <v>0</v>
      </c>
      <c r="BF167" s="201">
        <f>IF(N167="snížená",J167,0)</f>
        <v>0</v>
      </c>
      <c r="BG167" s="201">
        <f>IF(N167="zákl. přenesená",J167,0)</f>
        <v>0</v>
      </c>
      <c r="BH167" s="201">
        <f>IF(N167="sníž. přenesená",J167,0)</f>
        <v>0</v>
      </c>
      <c r="BI167" s="201">
        <f>IF(N167="nulová",J167,0)</f>
        <v>0</v>
      </c>
      <c r="BJ167" s="21" t="s">
        <v>24</v>
      </c>
      <c r="BK167" s="201">
        <f>ROUND(I167*H167,2)</f>
        <v>0</v>
      </c>
      <c r="BL167" s="21" t="s">
        <v>143</v>
      </c>
      <c r="BM167" s="21" t="s">
        <v>329</v>
      </c>
    </row>
    <row r="168" spans="2:65" s="1" customFormat="1" ht="40.5">
      <c r="B168" s="38"/>
      <c r="C168" s="60"/>
      <c r="D168" s="202" t="s">
        <v>145</v>
      </c>
      <c r="E168" s="60"/>
      <c r="F168" s="203" t="s">
        <v>330</v>
      </c>
      <c r="G168" s="60"/>
      <c r="H168" s="60"/>
      <c r="I168" s="160"/>
      <c r="J168" s="60"/>
      <c r="K168" s="60"/>
      <c r="L168" s="58"/>
      <c r="M168" s="204"/>
      <c r="N168" s="39"/>
      <c r="O168" s="39"/>
      <c r="P168" s="39"/>
      <c r="Q168" s="39"/>
      <c r="R168" s="39"/>
      <c r="S168" s="39"/>
      <c r="T168" s="75"/>
      <c r="AT168" s="21" t="s">
        <v>145</v>
      </c>
      <c r="AU168" s="21" t="s">
        <v>82</v>
      </c>
    </row>
    <row r="169" spans="2:65" s="1" customFormat="1" ht="22.5" customHeight="1">
      <c r="B169" s="38"/>
      <c r="C169" s="205" t="s">
        <v>331</v>
      </c>
      <c r="D169" s="205" t="s">
        <v>203</v>
      </c>
      <c r="E169" s="206" t="s">
        <v>332</v>
      </c>
      <c r="F169" s="207" t="s">
        <v>333</v>
      </c>
      <c r="G169" s="208" t="s">
        <v>328</v>
      </c>
      <c r="H169" s="209">
        <v>4</v>
      </c>
      <c r="I169" s="210"/>
      <c r="J169" s="211">
        <f>ROUND(I169*H169,2)</f>
        <v>0</v>
      </c>
      <c r="K169" s="207" t="s">
        <v>142</v>
      </c>
      <c r="L169" s="212"/>
      <c r="M169" s="213" t="s">
        <v>22</v>
      </c>
      <c r="N169" s="214" t="s">
        <v>44</v>
      </c>
      <c r="O169" s="39"/>
      <c r="P169" s="199">
        <f>O169*H169</f>
        <v>0</v>
      </c>
      <c r="Q169" s="199">
        <v>8.0000000000000007E-5</v>
      </c>
      <c r="R169" s="199">
        <f>Q169*H169</f>
        <v>3.2000000000000003E-4</v>
      </c>
      <c r="S169" s="199">
        <v>0</v>
      </c>
      <c r="T169" s="200">
        <f>S169*H169</f>
        <v>0</v>
      </c>
      <c r="AR169" s="21" t="s">
        <v>174</v>
      </c>
      <c r="AT169" s="21" t="s">
        <v>203</v>
      </c>
      <c r="AU169" s="21" t="s">
        <v>82</v>
      </c>
      <c r="AY169" s="21" t="s">
        <v>136</v>
      </c>
      <c r="BE169" s="201">
        <f>IF(N169="základní",J169,0)</f>
        <v>0</v>
      </c>
      <c r="BF169" s="201">
        <f>IF(N169="snížená",J169,0)</f>
        <v>0</v>
      </c>
      <c r="BG169" s="201">
        <f>IF(N169="zákl. přenesená",J169,0)</f>
        <v>0</v>
      </c>
      <c r="BH169" s="201">
        <f>IF(N169="sníž. přenesená",J169,0)</f>
        <v>0</v>
      </c>
      <c r="BI169" s="201">
        <f>IF(N169="nulová",J169,0)</f>
        <v>0</v>
      </c>
      <c r="BJ169" s="21" t="s">
        <v>24</v>
      </c>
      <c r="BK169" s="201">
        <f>ROUND(I169*H169,2)</f>
        <v>0</v>
      </c>
      <c r="BL169" s="21" t="s">
        <v>143</v>
      </c>
      <c r="BM169" s="21" t="s">
        <v>334</v>
      </c>
    </row>
    <row r="170" spans="2:65" s="1" customFormat="1" ht="31.5" customHeight="1">
      <c r="B170" s="38"/>
      <c r="C170" s="190" t="s">
        <v>335</v>
      </c>
      <c r="D170" s="190" t="s">
        <v>138</v>
      </c>
      <c r="E170" s="191" t="s">
        <v>336</v>
      </c>
      <c r="F170" s="192" t="s">
        <v>337</v>
      </c>
      <c r="G170" s="193" t="s">
        <v>328</v>
      </c>
      <c r="H170" s="194">
        <v>4</v>
      </c>
      <c r="I170" s="195"/>
      <c r="J170" s="196">
        <f>ROUND(I170*H170,2)</f>
        <v>0</v>
      </c>
      <c r="K170" s="192" t="s">
        <v>142</v>
      </c>
      <c r="L170" s="58"/>
      <c r="M170" s="197" t="s">
        <v>22</v>
      </c>
      <c r="N170" s="198" t="s">
        <v>44</v>
      </c>
      <c r="O170" s="39"/>
      <c r="P170" s="199">
        <f>O170*H170</f>
        <v>0</v>
      </c>
      <c r="Q170" s="199">
        <v>0</v>
      </c>
      <c r="R170" s="199">
        <f>Q170*H170</f>
        <v>0</v>
      </c>
      <c r="S170" s="199">
        <v>0</v>
      </c>
      <c r="T170" s="200">
        <f>S170*H170</f>
        <v>0</v>
      </c>
      <c r="AR170" s="21" t="s">
        <v>143</v>
      </c>
      <c r="AT170" s="21" t="s">
        <v>138</v>
      </c>
      <c r="AU170" s="21" t="s">
        <v>82</v>
      </c>
      <c r="AY170" s="21" t="s">
        <v>136</v>
      </c>
      <c r="BE170" s="201">
        <f>IF(N170="základní",J170,0)</f>
        <v>0</v>
      </c>
      <c r="BF170" s="201">
        <f>IF(N170="snížená",J170,0)</f>
        <v>0</v>
      </c>
      <c r="BG170" s="201">
        <f>IF(N170="zákl. přenesená",J170,0)</f>
        <v>0</v>
      </c>
      <c r="BH170" s="201">
        <f>IF(N170="sníž. přenesená",J170,0)</f>
        <v>0</v>
      </c>
      <c r="BI170" s="201">
        <f>IF(N170="nulová",J170,0)</f>
        <v>0</v>
      </c>
      <c r="BJ170" s="21" t="s">
        <v>24</v>
      </c>
      <c r="BK170" s="201">
        <f>ROUND(I170*H170,2)</f>
        <v>0</v>
      </c>
      <c r="BL170" s="21" t="s">
        <v>143</v>
      </c>
      <c r="BM170" s="21" t="s">
        <v>338</v>
      </c>
    </row>
    <row r="171" spans="2:65" s="1" customFormat="1" ht="40.5">
      <c r="B171" s="38"/>
      <c r="C171" s="60"/>
      <c r="D171" s="202" t="s">
        <v>145</v>
      </c>
      <c r="E171" s="60"/>
      <c r="F171" s="203" t="s">
        <v>330</v>
      </c>
      <c r="G171" s="60"/>
      <c r="H171" s="60"/>
      <c r="I171" s="160"/>
      <c r="J171" s="60"/>
      <c r="K171" s="60"/>
      <c r="L171" s="58"/>
      <c r="M171" s="204"/>
      <c r="N171" s="39"/>
      <c r="O171" s="39"/>
      <c r="P171" s="39"/>
      <c r="Q171" s="39"/>
      <c r="R171" s="39"/>
      <c r="S171" s="39"/>
      <c r="T171" s="75"/>
      <c r="AT171" s="21" t="s">
        <v>145</v>
      </c>
      <c r="AU171" s="21" t="s">
        <v>82</v>
      </c>
    </row>
    <row r="172" spans="2:65" s="1" customFormat="1" ht="22.5" customHeight="1">
      <c r="B172" s="38"/>
      <c r="C172" s="205" t="s">
        <v>339</v>
      </c>
      <c r="D172" s="205" t="s">
        <v>203</v>
      </c>
      <c r="E172" s="206" t="s">
        <v>340</v>
      </c>
      <c r="F172" s="207" t="s">
        <v>341</v>
      </c>
      <c r="G172" s="208" t="s">
        <v>328</v>
      </c>
      <c r="H172" s="209">
        <v>3</v>
      </c>
      <c r="I172" s="210"/>
      <c r="J172" s="211">
        <f>ROUND(I172*H172,2)</f>
        <v>0</v>
      </c>
      <c r="K172" s="207" t="s">
        <v>142</v>
      </c>
      <c r="L172" s="212"/>
      <c r="M172" s="213" t="s">
        <v>22</v>
      </c>
      <c r="N172" s="214" t="s">
        <v>44</v>
      </c>
      <c r="O172" s="39"/>
      <c r="P172" s="199">
        <f>O172*H172</f>
        <v>0</v>
      </c>
      <c r="Q172" s="199">
        <v>8.0000000000000007E-5</v>
      </c>
      <c r="R172" s="199">
        <f>Q172*H172</f>
        <v>2.4000000000000003E-4</v>
      </c>
      <c r="S172" s="199">
        <v>0</v>
      </c>
      <c r="T172" s="200">
        <f>S172*H172</f>
        <v>0</v>
      </c>
      <c r="AR172" s="21" t="s">
        <v>174</v>
      </c>
      <c r="AT172" s="21" t="s">
        <v>203</v>
      </c>
      <c r="AU172" s="21" t="s">
        <v>82</v>
      </c>
      <c r="AY172" s="21" t="s">
        <v>136</v>
      </c>
      <c r="BE172" s="201">
        <f>IF(N172="základní",J172,0)</f>
        <v>0</v>
      </c>
      <c r="BF172" s="201">
        <f>IF(N172="snížená",J172,0)</f>
        <v>0</v>
      </c>
      <c r="BG172" s="201">
        <f>IF(N172="zákl. přenesená",J172,0)</f>
        <v>0</v>
      </c>
      <c r="BH172" s="201">
        <f>IF(N172="sníž. přenesená",J172,0)</f>
        <v>0</v>
      </c>
      <c r="BI172" s="201">
        <f>IF(N172="nulová",J172,0)</f>
        <v>0</v>
      </c>
      <c r="BJ172" s="21" t="s">
        <v>24</v>
      </c>
      <c r="BK172" s="201">
        <f>ROUND(I172*H172,2)</f>
        <v>0</v>
      </c>
      <c r="BL172" s="21" t="s">
        <v>143</v>
      </c>
      <c r="BM172" s="21" t="s">
        <v>342</v>
      </c>
    </row>
    <row r="173" spans="2:65" s="1" customFormat="1" ht="31.5" customHeight="1">
      <c r="B173" s="38"/>
      <c r="C173" s="205" t="s">
        <v>343</v>
      </c>
      <c r="D173" s="205" t="s">
        <v>203</v>
      </c>
      <c r="E173" s="206" t="s">
        <v>344</v>
      </c>
      <c r="F173" s="207" t="s">
        <v>345</v>
      </c>
      <c r="G173" s="208" t="s">
        <v>328</v>
      </c>
      <c r="H173" s="209">
        <v>1</v>
      </c>
      <c r="I173" s="210"/>
      <c r="J173" s="211">
        <f>ROUND(I173*H173,2)</f>
        <v>0</v>
      </c>
      <c r="K173" s="207" t="s">
        <v>142</v>
      </c>
      <c r="L173" s="212"/>
      <c r="M173" s="213" t="s">
        <v>22</v>
      </c>
      <c r="N173" s="214" t="s">
        <v>44</v>
      </c>
      <c r="O173" s="39"/>
      <c r="P173" s="199">
        <f>O173*H173</f>
        <v>0</v>
      </c>
      <c r="Q173" s="199">
        <v>5.8E-4</v>
      </c>
      <c r="R173" s="199">
        <f>Q173*H173</f>
        <v>5.8E-4</v>
      </c>
      <c r="S173" s="199">
        <v>0</v>
      </c>
      <c r="T173" s="200">
        <f>S173*H173</f>
        <v>0</v>
      </c>
      <c r="AR173" s="21" t="s">
        <v>174</v>
      </c>
      <c r="AT173" s="21" t="s">
        <v>203</v>
      </c>
      <c r="AU173" s="21" t="s">
        <v>82</v>
      </c>
      <c r="AY173" s="21" t="s">
        <v>136</v>
      </c>
      <c r="BE173" s="201">
        <f>IF(N173="základní",J173,0)</f>
        <v>0</v>
      </c>
      <c r="BF173" s="201">
        <f>IF(N173="snížená",J173,0)</f>
        <v>0</v>
      </c>
      <c r="BG173" s="201">
        <f>IF(N173="zákl. přenesená",J173,0)</f>
        <v>0</v>
      </c>
      <c r="BH173" s="201">
        <f>IF(N173="sníž. přenesená",J173,0)</f>
        <v>0</v>
      </c>
      <c r="BI173" s="201">
        <f>IF(N173="nulová",J173,0)</f>
        <v>0</v>
      </c>
      <c r="BJ173" s="21" t="s">
        <v>24</v>
      </c>
      <c r="BK173" s="201">
        <f>ROUND(I173*H173,2)</f>
        <v>0</v>
      </c>
      <c r="BL173" s="21" t="s">
        <v>143</v>
      </c>
      <c r="BM173" s="21" t="s">
        <v>346</v>
      </c>
    </row>
    <row r="174" spans="2:65" s="1" customFormat="1" ht="22.5" customHeight="1">
      <c r="B174" s="38"/>
      <c r="C174" s="190" t="s">
        <v>347</v>
      </c>
      <c r="D174" s="190" t="s">
        <v>138</v>
      </c>
      <c r="E174" s="191" t="s">
        <v>348</v>
      </c>
      <c r="F174" s="192" t="s">
        <v>349</v>
      </c>
      <c r="G174" s="193" t="s">
        <v>328</v>
      </c>
      <c r="H174" s="194">
        <v>2</v>
      </c>
      <c r="I174" s="195"/>
      <c r="J174" s="196">
        <f>ROUND(I174*H174,2)</f>
        <v>0</v>
      </c>
      <c r="K174" s="192" t="s">
        <v>142</v>
      </c>
      <c r="L174" s="58"/>
      <c r="M174" s="197" t="s">
        <v>22</v>
      </c>
      <c r="N174" s="198" t="s">
        <v>44</v>
      </c>
      <c r="O174" s="39"/>
      <c r="P174" s="199">
        <f>O174*H174</f>
        <v>0</v>
      </c>
      <c r="Q174" s="199">
        <v>3.8000000000000002E-4</v>
      </c>
      <c r="R174" s="199">
        <f>Q174*H174</f>
        <v>7.6000000000000004E-4</v>
      </c>
      <c r="S174" s="199">
        <v>0</v>
      </c>
      <c r="T174" s="200">
        <f>S174*H174</f>
        <v>0</v>
      </c>
      <c r="AR174" s="21" t="s">
        <v>143</v>
      </c>
      <c r="AT174" s="21" t="s">
        <v>138</v>
      </c>
      <c r="AU174" s="21" t="s">
        <v>82</v>
      </c>
      <c r="AY174" s="21" t="s">
        <v>136</v>
      </c>
      <c r="BE174" s="201">
        <f>IF(N174="základní",J174,0)</f>
        <v>0</v>
      </c>
      <c r="BF174" s="201">
        <f>IF(N174="snížená",J174,0)</f>
        <v>0</v>
      </c>
      <c r="BG174" s="201">
        <f>IF(N174="zákl. přenesená",J174,0)</f>
        <v>0</v>
      </c>
      <c r="BH174" s="201">
        <f>IF(N174="sníž. přenesená",J174,0)</f>
        <v>0</v>
      </c>
      <c r="BI174" s="201">
        <f>IF(N174="nulová",J174,0)</f>
        <v>0</v>
      </c>
      <c r="BJ174" s="21" t="s">
        <v>24</v>
      </c>
      <c r="BK174" s="201">
        <f>ROUND(I174*H174,2)</f>
        <v>0</v>
      </c>
      <c r="BL174" s="21" t="s">
        <v>143</v>
      </c>
      <c r="BM174" s="21" t="s">
        <v>350</v>
      </c>
    </row>
    <row r="175" spans="2:65" s="1" customFormat="1" ht="40.5">
      <c r="B175" s="38"/>
      <c r="C175" s="60"/>
      <c r="D175" s="215" t="s">
        <v>145</v>
      </c>
      <c r="E175" s="60"/>
      <c r="F175" s="216" t="s">
        <v>351</v>
      </c>
      <c r="G175" s="60"/>
      <c r="H175" s="60"/>
      <c r="I175" s="160"/>
      <c r="J175" s="60"/>
      <c r="K175" s="60"/>
      <c r="L175" s="58"/>
      <c r="M175" s="204"/>
      <c r="N175" s="39"/>
      <c r="O175" s="39"/>
      <c r="P175" s="39"/>
      <c r="Q175" s="39"/>
      <c r="R175" s="39"/>
      <c r="S175" s="39"/>
      <c r="T175" s="75"/>
      <c r="AT175" s="21" t="s">
        <v>145</v>
      </c>
      <c r="AU175" s="21" t="s">
        <v>82</v>
      </c>
    </row>
    <row r="176" spans="2:65" s="10" customFormat="1" ht="29.85" customHeight="1">
      <c r="B176" s="173"/>
      <c r="C176" s="174"/>
      <c r="D176" s="187" t="s">
        <v>72</v>
      </c>
      <c r="E176" s="188" t="s">
        <v>178</v>
      </c>
      <c r="F176" s="188" t="s">
        <v>352</v>
      </c>
      <c r="G176" s="174"/>
      <c r="H176" s="174"/>
      <c r="I176" s="177"/>
      <c r="J176" s="189">
        <f>BK176</f>
        <v>0</v>
      </c>
      <c r="K176" s="174"/>
      <c r="L176" s="179"/>
      <c r="M176" s="180"/>
      <c r="N176" s="181"/>
      <c r="O176" s="181"/>
      <c r="P176" s="182">
        <f>SUM(P177:P197)</f>
        <v>0</v>
      </c>
      <c r="Q176" s="181"/>
      <c r="R176" s="182">
        <f>SUM(R177:R197)</f>
        <v>1.6618974</v>
      </c>
      <c r="S176" s="181"/>
      <c r="T176" s="183">
        <f>SUM(T177:T197)</f>
        <v>15.325500000000002</v>
      </c>
      <c r="AR176" s="184" t="s">
        <v>24</v>
      </c>
      <c r="AT176" s="185" t="s">
        <v>72</v>
      </c>
      <c r="AU176" s="185" t="s">
        <v>24</v>
      </c>
      <c r="AY176" s="184" t="s">
        <v>136</v>
      </c>
      <c r="BK176" s="186">
        <f>SUM(BK177:BK197)</f>
        <v>0</v>
      </c>
    </row>
    <row r="177" spans="2:65" s="1" customFormat="1" ht="22.5" customHeight="1">
      <c r="B177" s="38"/>
      <c r="C177" s="190" t="s">
        <v>353</v>
      </c>
      <c r="D177" s="190" t="s">
        <v>138</v>
      </c>
      <c r="E177" s="191" t="s">
        <v>354</v>
      </c>
      <c r="F177" s="192" t="s">
        <v>355</v>
      </c>
      <c r="G177" s="193" t="s">
        <v>153</v>
      </c>
      <c r="H177" s="194">
        <v>98</v>
      </c>
      <c r="I177" s="195"/>
      <c r="J177" s="196">
        <f>ROUND(I177*H177,2)</f>
        <v>0</v>
      </c>
      <c r="K177" s="192" t="s">
        <v>142</v>
      </c>
      <c r="L177" s="58"/>
      <c r="M177" s="197" t="s">
        <v>22</v>
      </c>
      <c r="N177" s="198" t="s">
        <v>44</v>
      </c>
      <c r="O177" s="39"/>
      <c r="P177" s="199">
        <f>O177*H177</f>
        <v>0</v>
      </c>
      <c r="Q177" s="199">
        <v>1.0000000000000001E-5</v>
      </c>
      <c r="R177" s="199">
        <f>Q177*H177</f>
        <v>9.8000000000000019E-4</v>
      </c>
      <c r="S177" s="199">
        <v>0</v>
      </c>
      <c r="T177" s="200">
        <f>S177*H177</f>
        <v>0</v>
      </c>
      <c r="AR177" s="21" t="s">
        <v>143</v>
      </c>
      <c r="AT177" s="21" t="s">
        <v>138</v>
      </c>
      <c r="AU177" s="21" t="s">
        <v>82</v>
      </c>
      <c r="AY177" s="21" t="s">
        <v>136</v>
      </c>
      <c r="BE177" s="201">
        <f>IF(N177="základní",J177,0)</f>
        <v>0</v>
      </c>
      <c r="BF177" s="201">
        <f>IF(N177="snížená",J177,0)</f>
        <v>0</v>
      </c>
      <c r="BG177" s="201">
        <f>IF(N177="zákl. přenesená",J177,0)</f>
        <v>0</v>
      </c>
      <c r="BH177" s="201">
        <f>IF(N177="sníž. přenesená",J177,0)</f>
        <v>0</v>
      </c>
      <c r="BI177" s="201">
        <f>IF(N177="nulová",J177,0)</f>
        <v>0</v>
      </c>
      <c r="BJ177" s="21" t="s">
        <v>24</v>
      </c>
      <c r="BK177" s="201">
        <f>ROUND(I177*H177,2)</f>
        <v>0</v>
      </c>
      <c r="BL177" s="21" t="s">
        <v>143</v>
      </c>
      <c r="BM177" s="21" t="s">
        <v>356</v>
      </c>
    </row>
    <row r="178" spans="2:65" s="1" customFormat="1" ht="27">
      <c r="B178" s="38"/>
      <c r="C178" s="60"/>
      <c r="D178" s="202" t="s">
        <v>145</v>
      </c>
      <c r="E178" s="60"/>
      <c r="F178" s="203" t="s">
        <v>357</v>
      </c>
      <c r="G178" s="60"/>
      <c r="H178" s="60"/>
      <c r="I178" s="160"/>
      <c r="J178" s="60"/>
      <c r="K178" s="60"/>
      <c r="L178" s="58"/>
      <c r="M178" s="204"/>
      <c r="N178" s="39"/>
      <c r="O178" s="39"/>
      <c r="P178" s="39"/>
      <c r="Q178" s="39"/>
      <c r="R178" s="39"/>
      <c r="S178" s="39"/>
      <c r="T178" s="75"/>
      <c r="AT178" s="21" t="s">
        <v>145</v>
      </c>
      <c r="AU178" s="21" t="s">
        <v>82</v>
      </c>
    </row>
    <row r="179" spans="2:65" s="1" customFormat="1" ht="31.5" customHeight="1">
      <c r="B179" s="38"/>
      <c r="C179" s="190" t="s">
        <v>358</v>
      </c>
      <c r="D179" s="190" t="s">
        <v>138</v>
      </c>
      <c r="E179" s="191" t="s">
        <v>359</v>
      </c>
      <c r="F179" s="192" t="s">
        <v>360</v>
      </c>
      <c r="G179" s="193" t="s">
        <v>162</v>
      </c>
      <c r="H179" s="194">
        <v>50</v>
      </c>
      <c r="I179" s="195"/>
      <c r="J179" s="196">
        <f>ROUND(I179*H179,2)</f>
        <v>0</v>
      </c>
      <c r="K179" s="192" t="s">
        <v>142</v>
      </c>
      <c r="L179" s="58"/>
      <c r="M179" s="197" t="s">
        <v>22</v>
      </c>
      <c r="N179" s="198" t="s">
        <v>44</v>
      </c>
      <c r="O179" s="39"/>
      <c r="P179" s="199">
        <f>O179*H179</f>
        <v>0</v>
      </c>
      <c r="Q179" s="199">
        <v>0</v>
      </c>
      <c r="R179" s="199">
        <f>Q179*H179</f>
        <v>0</v>
      </c>
      <c r="S179" s="199">
        <v>0</v>
      </c>
      <c r="T179" s="200">
        <f>S179*H179</f>
        <v>0</v>
      </c>
      <c r="AR179" s="21" t="s">
        <v>143</v>
      </c>
      <c r="AT179" s="21" t="s">
        <v>138</v>
      </c>
      <c r="AU179" s="21" t="s">
        <v>82</v>
      </c>
      <c r="AY179" s="21" t="s">
        <v>136</v>
      </c>
      <c r="BE179" s="201">
        <f>IF(N179="základní",J179,0)</f>
        <v>0</v>
      </c>
      <c r="BF179" s="201">
        <f>IF(N179="snížená",J179,0)</f>
        <v>0</v>
      </c>
      <c r="BG179" s="201">
        <f>IF(N179="zákl. přenesená",J179,0)</f>
        <v>0</v>
      </c>
      <c r="BH179" s="201">
        <f>IF(N179="sníž. přenesená",J179,0)</f>
        <v>0</v>
      </c>
      <c r="BI179" s="201">
        <f>IF(N179="nulová",J179,0)</f>
        <v>0</v>
      </c>
      <c r="BJ179" s="21" t="s">
        <v>24</v>
      </c>
      <c r="BK179" s="201">
        <f>ROUND(I179*H179,2)</f>
        <v>0</v>
      </c>
      <c r="BL179" s="21" t="s">
        <v>143</v>
      </c>
      <c r="BM179" s="21" t="s">
        <v>361</v>
      </c>
    </row>
    <row r="180" spans="2:65" s="1" customFormat="1" ht="135">
      <c r="B180" s="38"/>
      <c r="C180" s="60"/>
      <c r="D180" s="202" t="s">
        <v>145</v>
      </c>
      <c r="E180" s="60"/>
      <c r="F180" s="203" t="s">
        <v>362</v>
      </c>
      <c r="G180" s="60"/>
      <c r="H180" s="60"/>
      <c r="I180" s="160"/>
      <c r="J180" s="60"/>
      <c r="K180" s="60"/>
      <c r="L180" s="58"/>
      <c r="M180" s="204"/>
      <c r="N180" s="39"/>
      <c r="O180" s="39"/>
      <c r="P180" s="39"/>
      <c r="Q180" s="39"/>
      <c r="R180" s="39"/>
      <c r="S180" s="39"/>
      <c r="T180" s="75"/>
      <c r="AT180" s="21" t="s">
        <v>145</v>
      </c>
      <c r="AU180" s="21" t="s">
        <v>82</v>
      </c>
    </row>
    <row r="181" spans="2:65" s="1" customFormat="1" ht="22.5" customHeight="1">
      <c r="B181" s="38"/>
      <c r="C181" s="205" t="s">
        <v>363</v>
      </c>
      <c r="D181" s="205" t="s">
        <v>203</v>
      </c>
      <c r="E181" s="206" t="s">
        <v>364</v>
      </c>
      <c r="F181" s="207" t="s">
        <v>365</v>
      </c>
      <c r="G181" s="208" t="s">
        <v>162</v>
      </c>
      <c r="H181" s="209">
        <v>50</v>
      </c>
      <c r="I181" s="210"/>
      <c r="J181" s="211">
        <f>ROUND(I181*H181,2)</f>
        <v>0</v>
      </c>
      <c r="K181" s="207" t="s">
        <v>142</v>
      </c>
      <c r="L181" s="212"/>
      <c r="M181" s="213" t="s">
        <v>22</v>
      </c>
      <c r="N181" s="214" t="s">
        <v>44</v>
      </c>
      <c r="O181" s="39"/>
      <c r="P181" s="199">
        <f>O181*H181</f>
        <v>0</v>
      </c>
      <c r="Q181" s="199">
        <v>0</v>
      </c>
      <c r="R181" s="199">
        <f>Q181*H181</f>
        <v>0</v>
      </c>
      <c r="S181" s="199">
        <v>0</v>
      </c>
      <c r="T181" s="200">
        <f>S181*H181</f>
        <v>0</v>
      </c>
      <c r="AR181" s="21" t="s">
        <v>174</v>
      </c>
      <c r="AT181" s="21" t="s">
        <v>203</v>
      </c>
      <c r="AU181" s="21" t="s">
        <v>82</v>
      </c>
      <c r="AY181" s="21" t="s">
        <v>136</v>
      </c>
      <c r="BE181" s="201">
        <f>IF(N181="základní",J181,0)</f>
        <v>0</v>
      </c>
      <c r="BF181" s="201">
        <f>IF(N181="snížená",J181,0)</f>
        <v>0</v>
      </c>
      <c r="BG181" s="201">
        <f>IF(N181="zákl. přenesená",J181,0)</f>
        <v>0</v>
      </c>
      <c r="BH181" s="201">
        <f>IF(N181="sníž. přenesená",J181,0)</f>
        <v>0</v>
      </c>
      <c r="BI181" s="201">
        <f>IF(N181="nulová",J181,0)</f>
        <v>0</v>
      </c>
      <c r="BJ181" s="21" t="s">
        <v>24</v>
      </c>
      <c r="BK181" s="201">
        <f>ROUND(I181*H181,2)</f>
        <v>0</v>
      </c>
      <c r="BL181" s="21" t="s">
        <v>143</v>
      </c>
      <c r="BM181" s="21" t="s">
        <v>366</v>
      </c>
    </row>
    <row r="182" spans="2:65" s="1" customFormat="1" ht="31.5" customHeight="1">
      <c r="B182" s="38"/>
      <c r="C182" s="190" t="s">
        <v>367</v>
      </c>
      <c r="D182" s="190" t="s">
        <v>138</v>
      </c>
      <c r="E182" s="191" t="s">
        <v>368</v>
      </c>
      <c r="F182" s="192" t="s">
        <v>369</v>
      </c>
      <c r="G182" s="193" t="s">
        <v>162</v>
      </c>
      <c r="H182" s="194">
        <v>0.5</v>
      </c>
      <c r="I182" s="195"/>
      <c r="J182" s="196">
        <f>ROUND(I182*H182,2)</f>
        <v>0</v>
      </c>
      <c r="K182" s="192" t="s">
        <v>142</v>
      </c>
      <c r="L182" s="58"/>
      <c r="M182" s="197" t="s">
        <v>22</v>
      </c>
      <c r="N182" s="198" t="s">
        <v>44</v>
      </c>
      <c r="O182" s="39"/>
      <c r="P182" s="199">
        <f>O182*H182</f>
        <v>0</v>
      </c>
      <c r="Q182" s="199">
        <v>2.5790899999999999</v>
      </c>
      <c r="R182" s="199">
        <f>Q182*H182</f>
        <v>1.2895449999999999</v>
      </c>
      <c r="S182" s="199">
        <v>0</v>
      </c>
      <c r="T182" s="200">
        <f>S182*H182</f>
        <v>0</v>
      </c>
      <c r="AR182" s="21" t="s">
        <v>143</v>
      </c>
      <c r="AT182" s="21" t="s">
        <v>138</v>
      </c>
      <c r="AU182" s="21" t="s">
        <v>82</v>
      </c>
      <c r="AY182" s="21" t="s">
        <v>136</v>
      </c>
      <c r="BE182" s="201">
        <f>IF(N182="základní",J182,0)</f>
        <v>0</v>
      </c>
      <c r="BF182" s="201">
        <f>IF(N182="snížená",J182,0)</f>
        <v>0</v>
      </c>
      <c r="BG182" s="201">
        <f>IF(N182="zákl. přenesená",J182,0)</f>
        <v>0</v>
      </c>
      <c r="BH182" s="201">
        <f>IF(N182="sníž. přenesená",J182,0)</f>
        <v>0</v>
      </c>
      <c r="BI182" s="201">
        <f>IF(N182="nulová",J182,0)</f>
        <v>0</v>
      </c>
      <c r="BJ182" s="21" t="s">
        <v>24</v>
      </c>
      <c r="BK182" s="201">
        <f>ROUND(I182*H182,2)</f>
        <v>0</v>
      </c>
      <c r="BL182" s="21" t="s">
        <v>143</v>
      </c>
      <c r="BM182" s="21" t="s">
        <v>370</v>
      </c>
    </row>
    <row r="183" spans="2:65" s="1" customFormat="1" ht="54">
      <c r="B183" s="38"/>
      <c r="C183" s="60"/>
      <c r="D183" s="202" t="s">
        <v>145</v>
      </c>
      <c r="E183" s="60"/>
      <c r="F183" s="203" t="s">
        <v>371</v>
      </c>
      <c r="G183" s="60"/>
      <c r="H183" s="60"/>
      <c r="I183" s="160"/>
      <c r="J183" s="60"/>
      <c r="K183" s="60"/>
      <c r="L183" s="58"/>
      <c r="M183" s="204"/>
      <c r="N183" s="39"/>
      <c r="O183" s="39"/>
      <c r="P183" s="39"/>
      <c r="Q183" s="39"/>
      <c r="R183" s="39"/>
      <c r="S183" s="39"/>
      <c r="T183" s="75"/>
      <c r="AT183" s="21" t="s">
        <v>145</v>
      </c>
      <c r="AU183" s="21" t="s">
        <v>82</v>
      </c>
    </row>
    <row r="184" spans="2:65" s="1" customFormat="1" ht="44.25" customHeight="1">
      <c r="B184" s="38"/>
      <c r="C184" s="190" t="s">
        <v>372</v>
      </c>
      <c r="D184" s="190" t="s">
        <v>138</v>
      </c>
      <c r="E184" s="191" t="s">
        <v>373</v>
      </c>
      <c r="F184" s="192" t="s">
        <v>374</v>
      </c>
      <c r="G184" s="193" t="s">
        <v>141</v>
      </c>
      <c r="H184" s="194">
        <v>166.9</v>
      </c>
      <c r="I184" s="195"/>
      <c r="J184" s="196">
        <f>ROUND(I184*H184,2)</f>
        <v>0</v>
      </c>
      <c r="K184" s="192" t="s">
        <v>142</v>
      </c>
      <c r="L184" s="58"/>
      <c r="M184" s="197" t="s">
        <v>22</v>
      </c>
      <c r="N184" s="198" t="s">
        <v>44</v>
      </c>
      <c r="O184" s="39"/>
      <c r="P184" s="199">
        <f>O184*H184</f>
        <v>0</v>
      </c>
      <c r="Q184" s="199">
        <v>0</v>
      </c>
      <c r="R184" s="199">
        <f>Q184*H184</f>
        <v>0</v>
      </c>
      <c r="S184" s="199">
        <v>0.02</v>
      </c>
      <c r="T184" s="200">
        <f>S184*H184</f>
        <v>3.3380000000000001</v>
      </c>
      <c r="AR184" s="21" t="s">
        <v>143</v>
      </c>
      <c r="AT184" s="21" t="s">
        <v>138</v>
      </c>
      <c r="AU184" s="21" t="s">
        <v>82</v>
      </c>
      <c r="AY184" s="21" t="s">
        <v>136</v>
      </c>
      <c r="BE184" s="201">
        <f>IF(N184="základní",J184,0)</f>
        <v>0</v>
      </c>
      <c r="BF184" s="201">
        <f>IF(N184="snížená",J184,0)</f>
        <v>0</v>
      </c>
      <c r="BG184" s="201">
        <f>IF(N184="zákl. přenesená",J184,0)</f>
        <v>0</v>
      </c>
      <c r="BH184" s="201">
        <f>IF(N184="sníž. přenesená",J184,0)</f>
        <v>0</v>
      </c>
      <c r="BI184" s="201">
        <f>IF(N184="nulová",J184,0)</f>
        <v>0</v>
      </c>
      <c r="BJ184" s="21" t="s">
        <v>24</v>
      </c>
      <c r="BK184" s="201">
        <f>ROUND(I184*H184,2)</f>
        <v>0</v>
      </c>
      <c r="BL184" s="21" t="s">
        <v>143</v>
      </c>
      <c r="BM184" s="21" t="s">
        <v>375</v>
      </c>
    </row>
    <row r="185" spans="2:65" s="1" customFormat="1" ht="67.5">
      <c r="B185" s="38"/>
      <c r="C185" s="60"/>
      <c r="D185" s="202" t="s">
        <v>145</v>
      </c>
      <c r="E185" s="60"/>
      <c r="F185" s="203" t="s">
        <v>376</v>
      </c>
      <c r="G185" s="60"/>
      <c r="H185" s="60"/>
      <c r="I185" s="160"/>
      <c r="J185" s="60"/>
      <c r="K185" s="60"/>
      <c r="L185" s="58"/>
      <c r="M185" s="204"/>
      <c r="N185" s="39"/>
      <c r="O185" s="39"/>
      <c r="P185" s="39"/>
      <c r="Q185" s="39"/>
      <c r="R185" s="39"/>
      <c r="S185" s="39"/>
      <c r="T185" s="75"/>
      <c r="AT185" s="21" t="s">
        <v>145</v>
      </c>
      <c r="AU185" s="21" t="s">
        <v>82</v>
      </c>
    </row>
    <row r="186" spans="2:65" s="1" customFormat="1" ht="31.5" customHeight="1">
      <c r="B186" s="38"/>
      <c r="C186" s="190" t="s">
        <v>377</v>
      </c>
      <c r="D186" s="190" t="s">
        <v>138</v>
      </c>
      <c r="E186" s="191" t="s">
        <v>378</v>
      </c>
      <c r="F186" s="192" t="s">
        <v>379</v>
      </c>
      <c r="G186" s="193" t="s">
        <v>141</v>
      </c>
      <c r="H186" s="194">
        <v>18.239999999999998</v>
      </c>
      <c r="I186" s="195"/>
      <c r="J186" s="196">
        <f>ROUND(I186*H186,2)</f>
        <v>0</v>
      </c>
      <c r="K186" s="192" t="s">
        <v>142</v>
      </c>
      <c r="L186" s="58"/>
      <c r="M186" s="197" t="s">
        <v>22</v>
      </c>
      <c r="N186" s="198" t="s">
        <v>44</v>
      </c>
      <c r="O186" s="39"/>
      <c r="P186" s="199">
        <f>O186*H186</f>
        <v>0</v>
      </c>
      <c r="Q186" s="199">
        <v>1.0000000000000001E-5</v>
      </c>
      <c r="R186" s="199">
        <f>Q186*H186</f>
        <v>1.8239999999999999E-4</v>
      </c>
      <c r="S186" s="199">
        <v>0</v>
      </c>
      <c r="T186" s="200">
        <f>S186*H186</f>
        <v>0</v>
      </c>
      <c r="AR186" s="21" t="s">
        <v>143</v>
      </c>
      <c r="AT186" s="21" t="s">
        <v>138</v>
      </c>
      <c r="AU186" s="21" t="s">
        <v>82</v>
      </c>
      <c r="AY186" s="21" t="s">
        <v>136</v>
      </c>
      <c r="BE186" s="201">
        <f>IF(N186="základní",J186,0)</f>
        <v>0</v>
      </c>
      <c r="BF186" s="201">
        <f>IF(N186="snížená",J186,0)</f>
        <v>0</v>
      </c>
      <c r="BG186" s="201">
        <f>IF(N186="zákl. přenesená",J186,0)</f>
        <v>0</v>
      </c>
      <c r="BH186" s="201">
        <f>IF(N186="sníž. přenesená",J186,0)</f>
        <v>0</v>
      </c>
      <c r="BI186" s="201">
        <f>IF(N186="nulová",J186,0)</f>
        <v>0</v>
      </c>
      <c r="BJ186" s="21" t="s">
        <v>24</v>
      </c>
      <c r="BK186" s="201">
        <f>ROUND(I186*H186,2)</f>
        <v>0</v>
      </c>
      <c r="BL186" s="21" t="s">
        <v>143</v>
      </c>
      <c r="BM186" s="21" t="s">
        <v>380</v>
      </c>
    </row>
    <row r="187" spans="2:65" s="1" customFormat="1" ht="54">
      <c r="B187" s="38"/>
      <c r="C187" s="60"/>
      <c r="D187" s="202" t="s">
        <v>145</v>
      </c>
      <c r="E187" s="60"/>
      <c r="F187" s="203" t="s">
        <v>381</v>
      </c>
      <c r="G187" s="60"/>
      <c r="H187" s="60"/>
      <c r="I187" s="160"/>
      <c r="J187" s="60"/>
      <c r="K187" s="60"/>
      <c r="L187" s="58"/>
      <c r="M187" s="204"/>
      <c r="N187" s="39"/>
      <c r="O187" s="39"/>
      <c r="P187" s="39"/>
      <c r="Q187" s="39"/>
      <c r="R187" s="39"/>
      <c r="S187" s="39"/>
      <c r="T187" s="75"/>
      <c r="AT187" s="21" t="s">
        <v>145</v>
      </c>
      <c r="AU187" s="21" t="s">
        <v>82</v>
      </c>
    </row>
    <row r="188" spans="2:65" s="1" customFormat="1" ht="31.5" customHeight="1">
      <c r="B188" s="38"/>
      <c r="C188" s="190" t="s">
        <v>382</v>
      </c>
      <c r="D188" s="190" t="s">
        <v>138</v>
      </c>
      <c r="E188" s="191" t="s">
        <v>383</v>
      </c>
      <c r="F188" s="192" t="s">
        <v>384</v>
      </c>
      <c r="G188" s="193" t="s">
        <v>328</v>
      </c>
      <c r="H188" s="194">
        <v>3</v>
      </c>
      <c r="I188" s="195"/>
      <c r="J188" s="196">
        <f t="shared" ref="J188:J197" si="0">ROUND(I188*H188,2)</f>
        <v>0</v>
      </c>
      <c r="K188" s="192" t="s">
        <v>142</v>
      </c>
      <c r="L188" s="58"/>
      <c r="M188" s="197" t="s">
        <v>22</v>
      </c>
      <c r="N188" s="198" t="s">
        <v>44</v>
      </c>
      <c r="O188" s="39"/>
      <c r="P188" s="199">
        <f t="shared" ref="P188:P197" si="1">O188*H188</f>
        <v>0</v>
      </c>
      <c r="Q188" s="199">
        <v>6.8799999999999998E-3</v>
      </c>
      <c r="R188" s="199">
        <f t="shared" ref="R188:R197" si="2">Q188*H188</f>
        <v>2.0639999999999999E-2</v>
      </c>
      <c r="S188" s="199">
        <v>0</v>
      </c>
      <c r="T188" s="200">
        <f t="shared" ref="T188:T197" si="3">S188*H188</f>
        <v>0</v>
      </c>
      <c r="AR188" s="21" t="s">
        <v>143</v>
      </c>
      <c r="AT188" s="21" t="s">
        <v>138</v>
      </c>
      <c r="AU188" s="21" t="s">
        <v>82</v>
      </c>
      <c r="AY188" s="21" t="s">
        <v>136</v>
      </c>
      <c r="BE188" s="201">
        <f t="shared" ref="BE188:BE197" si="4">IF(N188="základní",J188,0)</f>
        <v>0</v>
      </c>
      <c r="BF188" s="201">
        <f t="shared" ref="BF188:BF197" si="5">IF(N188="snížená",J188,0)</f>
        <v>0</v>
      </c>
      <c r="BG188" s="201">
        <f t="shared" ref="BG188:BG197" si="6">IF(N188="zákl. přenesená",J188,0)</f>
        <v>0</v>
      </c>
      <c r="BH188" s="201">
        <f t="shared" ref="BH188:BH197" si="7">IF(N188="sníž. přenesená",J188,0)</f>
        <v>0</v>
      </c>
      <c r="BI188" s="201">
        <f t="shared" ref="BI188:BI197" si="8">IF(N188="nulová",J188,0)</f>
        <v>0</v>
      </c>
      <c r="BJ188" s="21" t="s">
        <v>24</v>
      </c>
      <c r="BK188" s="201">
        <f t="shared" ref="BK188:BK197" si="9">ROUND(I188*H188,2)</f>
        <v>0</v>
      </c>
      <c r="BL188" s="21" t="s">
        <v>143</v>
      </c>
      <c r="BM188" s="21" t="s">
        <v>385</v>
      </c>
    </row>
    <row r="189" spans="2:65" s="1" customFormat="1" ht="22.5" customHeight="1">
      <c r="B189" s="38"/>
      <c r="C189" s="205" t="s">
        <v>386</v>
      </c>
      <c r="D189" s="205" t="s">
        <v>203</v>
      </c>
      <c r="E189" s="206" t="s">
        <v>387</v>
      </c>
      <c r="F189" s="207" t="s">
        <v>388</v>
      </c>
      <c r="G189" s="208" t="s">
        <v>328</v>
      </c>
      <c r="H189" s="209">
        <v>3</v>
      </c>
      <c r="I189" s="210"/>
      <c r="J189" s="211">
        <f t="shared" si="0"/>
        <v>0</v>
      </c>
      <c r="K189" s="207" t="s">
        <v>142</v>
      </c>
      <c r="L189" s="212"/>
      <c r="M189" s="213" t="s">
        <v>22</v>
      </c>
      <c r="N189" s="214" t="s">
        <v>44</v>
      </c>
      <c r="O189" s="39"/>
      <c r="P189" s="199">
        <f t="shared" si="1"/>
        <v>0</v>
      </c>
      <c r="Q189" s="199">
        <v>0.10199999999999999</v>
      </c>
      <c r="R189" s="199">
        <f t="shared" si="2"/>
        <v>0.30599999999999999</v>
      </c>
      <c r="S189" s="199">
        <v>0</v>
      </c>
      <c r="T189" s="200">
        <f t="shared" si="3"/>
        <v>0</v>
      </c>
      <c r="AR189" s="21" t="s">
        <v>174</v>
      </c>
      <c r="AT189" s="21" t="s">
        <v>203</v>
      </c>
      <c r="AU189" s="21" t="s">
        <v>82</v>
      </c>
      <c r="AY189" s="21" t="s">
        <v>136</v>
      </c>
      <c r="BE189" s="201">
        <f t="shared" si="4"/>
        <v>0</v>
      </c>
      <c r="BF189" s="201">
        <f t="shared" si="5"/>
        <v>0</v>
      </c>
      <c r="BG189" s="201">
        <f t="shared" si="6"/>
        <v>0</v>
      </c>
      <c r="BH189" s="201">
        <f t="shared" si="7"/>
        <v>0</v>
      </c>
      <c r="BI189" s="201">
        <f t="shared" si="8"/>
        <v>0</v>
      </c>
      <c r="BJ189" s="21" t="s">
        <v>24</v>
      </c>
      <c r="BK189" s="201">
        <f t="shared" si="9"/>
        <v>0</v>
      </c>
      <c r="BL189" s="21" t="s">
        <v>143</v>
      </c>
      <c r="BM189" s="21" t="s">
        <v>389</v>
      </c>
    </row>
    <row r="190" spans="2:65" s="1" customFormat="1" ht="22.5" customHeight="1">
      <c r="B190" s="38"/>
      <c r="C190" s="190" t="s">
        <v>390</v>
      </c>
      <c r="D190" s="190" t="s">
        <v>138</v>
      </c>
      <c r="E190" s="191" t="s">
        <v>391</v>
      </c>
      <c r="F190" s="192" t="s">
        <v>392</v>
      </c>
      <c r="G190" s="193" t="s">
        <v>328</v>
      </c>
      <c r="H190" s="194">
        <v>15</v>
      </c>
      <c r="I190" s="195"/>
      <c r="J190" s="196">
        <f t="shared" si="0"/>
        <v>0</v>
      </c>
      <c r="K190" s="192" t="s">
        <v>142</v>
      </c>
      <c r="L190" s="58"/>
      <c r="M190" s="197" t="s">
        <v>22</v>
      </c>
      <c r="N190" s="198" t="s">
        <v>44</v>
      </c>
      <c r="O190" s="39"/>
      <c r="P190" s="199">
        <f t="shared" si="1"/>
        <v>0</v>
      </c>
      <c r="Q190" s="199">
        <v>1.81E-3</v>
      </c>
      <c r="R190" s="199">
        <f t="shared" si="2"/>
        <v>2.7150000000000001E-2</v>
      </c>
      <c r="S190" s="199">
        <v>0</v>
      </c>
      <c r="T190" s="200">
        <f t="shared" si="3"/>
        <v>0</v>
      </c>
      <c r="AR190" s="21" t="s">
        <v>143</v>
      </c>
      <c r="AT190" s="21" t="s">
        <v>138</v>
      </c>
      <c r="AU190" s="21" t="s">
        <v>82</v>
      </c>
      <c r="AY190" s="21" t="s">
        <v>136</v>
      </c>
      <c r="BE190" s="201">
        <f t="shared" si="4"/>
        <v>0</v>
      </c>
      <c r="BF190" s="201">
        <f t="shared" si="5"/>
        <v>0</v>
      </c>
      <c r="BG190" s="201">
        <f t="shared" si="6"/>
        <v>0</v>
      </c>
      <c r="BH190" s="201">
        <f t="shared" si="7"/>
        <v>0</v>
      </c>
      <c r="BI190" s="201">
        <f t="shared" si="8"/>
        <v>0</v>
      </c>
      <c r="BJ190" s="21" t="s">
        <v>24</v>
      </c>
      <c r="BK190" s="201">
        <f t="shared" si="9"/>
        <v>0</v>
      </c>
      <c r="BL190" s="21" t="s">
        <v>143</v>
      </c>
      <c r="BM190" s="21" t="s">
        <v>393</v>
      </c>
    </row>
    <row r="191" spans="2:65" s="1" customFormat="1" ht="22.5" customHeight="1">
      <c r="B191" s="38"/>
      <c r="C191" s="205" t="s">
        <v>394</v>
      </c>
      <c r="D191" s="205" t="s">
        <v>203</v>
      </c>
      <c r="E191" s="206" t="s">
        <v>395</v>
      </c>
      <c r="F191" s="207" t="s">
        <v>396</v>
      </c>
      <c r="G191" s="208" t="s">
        <v>328</v>
      </c>
      <c r="H191" s="209">
        <v>15</v>
      </c>
      <c r="I191" s="210"/>
      <c r="J191" s="211">
        <f t="shared" si="0"/>
        <v>0</v>
      </c>
      <c r="K191" s="207" t="s">
        <v>142</v>
      </c>
      <c r="L191" s="212"/>
      <c r="M191" s="213" t="s">
        <v>22</v>
      </c>
      <c r="N191" s="214" t="s">
        <v>44</v>
      </c>
      <c r="O191" s="39"/>
      <c r="P191" s="199">
        <f t="shared" si="1"/>
        <v>0</v>
      </c>
      <c r="Q191" s="199">
        <v>1.16E-3</v>
      </c>
      <c r="R191" s="199">
        <f t="shared" si="2"/>
        <v>1.7399999999999999E-2</v>
      </c>
      <c r="S191" s="199">
        <v>0</v>
      </c>
      <c r="T191" s="200">
        <f t="shared" si="3"/>
        <v>0</v>
      </c>
      <c r="AR191" s="21" t="s">
        <v>174</v>
      </c>
      <c r="AT191" s="21" t="s">
        <v>203</v>
      </c>
      <c r="AU191" s="21" t="s">
        <v>82</v>
      </c>
      <c r="AY191" s="21" t="s">
        <v>136</v>
      </c>
      <c r="BE191" s="201">
        <f t="shared" si="4"/>
        <v>0</v>
      </c>
      <c r="BF191" s="201">
        <f t="shared" si="5"/>
        <v>0</v>
      </c>
      <c r="BG191" s="201">
        <f t="shared" si="6"/>
        <v>0</v>
      </c>
      <c r="BH191" s="201">
        <f t="shared" si="7"/>
        <v>0</v>
      </c>
      <c r="BI191" s="201">
        <f t="shared" si="8"/>
        <v>0</v>
      </c>
      <c r="BJ191" s="21" t="s">
        <v>24</v>
      </c>
      <c r="BK191" s="201">
        <f t="shared" si="9"/>
        <v>0</v>
      </c>
      <c r="BL191" s="21" t="s">
        <v>143</v>
      </c>
      <c r="BM191" s="21" t="s">
        <v>397</v>
      </c>
    </row>
    <row r="192" spans="2:65" s="1" customFormat="1" ht="22.5" customHeight="1">
      <c r="B192" s="38"/>
      <c r="C192" s="190" t="s">
        <v>398</v>
      </c>
      <c r="D192" s="190" t="s">
        <v>138</v>
      </c>
      <c r="E192" s="191" t="s">
        <v>399</v>
      </c>
      <c r="F192" s="192" t="s">
        <v>400</v>
      </c>
      <c r="G192" s="193" t="s">
        <v>162</v>
      </c>
      <c r="H192" s="194">
        <v>5</v>
      </c>
      <c r="I192" s="195"/>
      <c r="J192" s="196">
        <f t="shared" si="0"/>
        <v>0</v>
      </c>
      <c r="K192" s="192" t="s">
        <v>142</v>
      </c>
      <c r="L192" s="58"/>
      <c r="M192" s="197" t="s">
        <v>22</v>
      </c>
      <c r="N192" s="198" t="s">
        <v>44</v>
      </c>
      <c r="O192" s="39"/>
      <c r="P192" s="199">
        <f t="shared" si="1"/>
        <v>0</v>
      </c>
      <c r="Q192" s="199">
        <v>0</v>
      </c>
      <c r="R192" s="199">
        <f t="shared" si="2"/>
        <v>0</v>
      </c>
      <c r="S192" s="199">
        <v>2.2000000000000002</v>
      </c>
      <c r="T192" s="200">
        <f t="shared" si="3"/>
        <v>11</v>
      </c>
      <c r="AR192" s="21" t="s">
        <v>143</v>
      </c>
      <c r="AT192" s="21" t="s">
        <v>138</v>
      </c>
      <c r="AU192" s="21" t="s">
        <v>82</v>
      </c>
      <c r="AY192" s="21" t="s">
        <v>136</v>
      </c>
      <c r="BE192" s="201">
        <f t="shared" si="4"/>
        <v>0</v>
      </c>
      <c r="BF192" s="201">
        <f t="shared" si="5"/>
        <v>0</v>
      </c>
      <c r="BG192" s="201">
        <f t="shared" si="6"/>
        <v>0</v>
      </c>
      <c r="BH192" s="201">
        <f t="shared" si="7"/>
        <v>0</v>
      </c>
      <c r="BI192" s="201">
        <f t="shared" si="8"/>
        <v>0</v>
      </c>
      <c r="BJ192" s="21" t="s">
        <v>24</v>
      </c>
      <c r="BK192" s="201">
        <f t="shared" si="9"/>
        <v>0</v>
      </c>
      <c r="BL192" s="21" t="s">
        <v>143</v>
      </c>
      <c r="BM192" s="21" t="s">
        <v>401</v>
      </c>
    </row>
    <row r="193" spans="2:65" s="1" customFormat="1" ht="22.5" customHeight="1">
      <c r="B193" s="38"/>
      <c r="C193" s="190" t="s">
        <v>402</v>
      </c>
      <c r="D193" s="190" t="s">
        <v>138</v>
      </c>
      <c r="E193" s="191" t="s">
        <v>403</v>
      </c>
      <c r="F193" s="192" t="s">
        <v>404</v>
      </c>
      <c r="G193" s="193" t="s">
        <v>162</v>
      </c>
      <c r="H193" s="194">
        <v>5</v>
      </c>
      <c r="I193" s="195"/>
      <c r="J193" s="196">
        <f t="shared" si="0"/>
        <v>0</v>
      </c>
      <c r="K193" s="192" t="s">
        <v>22</v>
      </c>
      <c r="L193" s="58"/>
      <c r="M193" s="197" t="s">
        <v>22</v>
      </c>
      <c r="N193" s="198" t="s">
        <v>44</v>
      </c>
      <c r="O193" s="39"/>
      <c r="P193" s="199">
        <f t="shared" si="1"/>
        <v>0</v>
      </c>
      <c r="Q193" s="199">
        <v>0</v>
      </c>
      <c r="R193" s="199">
        <f t="shared" si="2"/>
        <v>0</v>
      </c>
      <c r="S193" s="199">
        <v>0</v>
      </c>
      <c r="T193" s="200">
        <f t="shared" si="3"/>
        <v>0</v>
      </c>
      <c r="AR193" s="21" t="s">
        <v>143</v>
      </c>
      <c r="AT193" s="21" t="s">
        <v>138</v>
      </c>
      <c r="AU193" s="21" t="s">
        <v>82</v>
      </c>
      <c r="AY193" s="21" t="s">
        <v>136</v>
      </c>
      <c r="BE193" s="201">
        <f t="shared" si="4"/>
        <v>0</v>
      </c>
      <c r="BF193" s="201">
        <f t="shared" si="5"/>
        <v>0</v>
      </c>
      <c r="BG193" s="201">
        <f t="shared" si="6"/>
        <v>0</v>
      </c>
      <c r="BH193" s="201">
        <f t="shared" si="7"/>
        <v>0</v>
      </c>
      <c r="BI193" s="201">
        <f t="shared" si="8"/>
        <v>0</v>
      </c>
      <c r="BJ193" s="21" t="s">
        <v>24</v>
      </c>
      <c r="BK193" s="201">
        <f t="shared" si="9"/>
        <v>0</v>
      </c>
      <c r="BL193" s="21" t="s">
        <v>143</v>
      </c>
      <c r="BM193" s="21" t="s">
        <v>405</v>
      </c>
    </row>
    <row r="194" spans="2:65" s="1" customFormat="1" ht="22.5" customHeight="1">
      <c r="B194" s="38"/>
      <c r="C194" s="190" t="s">
        <v>406</v>
      </c>
      <c r="D194" s="190" t="s">
        <v>138</v>
      </c>
      <c r="E194" s="191" t="s">
        <v>407</v>
      </c>
      <c r="F194" s="192" t="s">
        <v>408</v>
      </c>
      <c r="G194" s="193" t="s">
        <v>141</v>
      </c>
      <c r="H194" s="194">
        <v>5</v>
      </c>
      <c r="I194" s="195"/>
      <c r="J194" s="196">
        <f t="shared" si="0"/>
        <v>0</v>
      </c>
      <c r="K194" s="192" t="s">
        <v>142</v>
      </c>
      <c r="L194" s="58"/>
      <c r="M194" s="197" t="s">
        <v>22</v>
      </c>
      <c r="N194" s="198" t="s">
        <v>44</v>
      </c>
      <c r="O194" s="39"/>
      <c r="P194" s="199">
        <f t="shared" si="1"/>
        <v>0</v>
      </c>
      <c r="Q194" s="199">
        <v>0</v>
      </c>
      <c r="R194" s="199">
        <f t="shared" si="2"/>
        <v>0</v>
      </c>
      <c r="S194" s="199">
        <v>0.1</v>
      </c>
      <c r="T194" s="200">
        <f t="shared" si="3"/>
        <v>0.5</v>
      </c>
      <c r="AR194" s="21" t="s">
        <v>143</v>
      </c>
      <c r="AT194" s="21" t="s">
        <v>138</v>
      </c>
      <c r="AU194" s="21" t="s">
        <v>82</v>
      </c>
      <c r="AY194" s="21" t="s">
        <v>136</v>
      </c>
      <c r="BE194" s="201">
        <f t="shared" si="4"/>
        <v>0</v>
      </c>
      <c r="BF194" s="201">
        <f t="shared" si="5"/>
        <v>0</v>
      </c>
      <c r="BG194" s="201">
        <f t="shared" si="6"/>
        <v>0</v>
      </c>
      <c r="BH194" s="201">
        <f t="shared" si="7"/>
        <v>0</v>
      </c>
      <c r="BI194" s="201">
        <f t="shared" si="8"/>
        <v>0</v>
      </c>
      <c r="BJ194" s="21" t="s">
        <v>24</v>
      </c>
      <c r="BK194" s="201">
        <f t="shared" si="9"/>
        <v>0</v>
      </c>
      <c r="BL194" s="21" t="s">
        <v>143</v>
      </c>
      <c r="BM194" s="21" t="s">
        <v>409</v>
      </c>
    </row>
    <row r="195" spans="2:65" s="1" customFormat="1" ht="31.5" customHeight="1">
      <c r="B195" s="38"/>
      <c r="C195" s="190" t="s">
        <v>410</v>
      </c>
      <c r="D195" s="190" t="s">
        <v>138</v>
      </c>
      <c r="E195" s="191" t="s">
        <v>411</v>
      </c>
      <c r="F195" s="192" t="s">
        <v>412</v>
      </c>
      <c r="G195" s="193" t="s">
        <v>162</v>
      </c>
      <c r="H195" s="194">
        <v>0.5</v>
      </c>
      <c r="I195" s="195"/>
      <c r="J195" s="196">
        <f t="shared" si="0"/>
        <v>0</v>
      </c>
      <c r="K195" s="192" t="s">
        <v>142</v>
      </c>
      <c r="L195" s="58"/>
      <c r="M195" s="197" t="s">
        <v>22</v>
      </c>
      <c r="N195" s="198" t="s">
        <v>44</v>
      </c>
      <c r="O195" s="39"/>
      <c r="P195" s="199">
        <f t="shared" si="1"/>
        <v>0</v>
      </c>
      <c r="Q195" s="199">
        <v>0</v>
      </c>
      <c r="R195" s="199">
        <f t="shared" si="2"/>
        <v>0</v>
      </c>
      <c r="S195" s="199">
        <v>2.9000000000000001E-2</v>
      </c>
      <c r="T195" s="200">
        <f t="shared" si="3"/>
        <v>1.4500000000000001E-2</v>
      </c>
      <c r="AR195" s="21" t="s">
        <v>143</v>
      </c>
      <c r="AT195" s="21" t="s">
        <v>138</v>
      </c>
      <c r="AU195" s="21" t="s">
        <v>82</v>
      </c>
      <c r="AY195" s="21" t="s">
        <v>136</v>
      </c>
      <c r="BE195" s="201">
        <f t="shared" si="4"/>
        <v>0</v>
      </c>
      <c r="BF195" s="201">
        <f t="shared" si="5"/>
        <v>0</v>
      </c>
      <c r="BG195" s="201">
        <f t="shared" si="6"/>
        <v>0</v>
      </c>
      <c r="BH195" s="201">
        <f t="shared" si="7"/>
        <v>0</v>
      </c>
      <c r="BI195" s="201">
        <f t="shared" si="8"/>
        <v>0</v>
      </c>
      <c r="BJ195" s="21" t="s">
        <v>24</v>
      </c>
      <c r="BK195" s="201">
        <f t="shared" si="9"/>
        <v>0</v>
      </c>
      <c r="BL195" s="21" t="s">
        <v>143</v>
      </c>
      <c r="BM195" s="21" t="s">
        <v>413</v>
      </c>
    </row>
    <row r="196" spans="2:65" s="1" customFormat="1" ht="44.25" customHeight="1">
      <c r="B196" s="38"/>
      <c r="C196" s="190" t="s">
        <v>414</v>
      </c>
      <c r="D196" s="190" t="s">
        <v>138</v>
      </c>
      <c r="E196" s="191" t="s">
        <v>415</v>
      </c>
      <c r="F196" s="192" t="s">
        <v>416</v>
      </c>
      <c r="G196" s="193" t="s">
        <v>328</v>
      </c>
      <c r="H196" s="194">
        <v>1</v>
      </c>
      <c r="I196" s="195"/>
      <c r="J196" s="196">
        <f t="shared" si="0"/>
        <v>0</v>
      </c>
      <c r="K196" s="192" t="s">
        <v>142</v>
      </c>
      <c r="L196" s="58"/>
      <c r="M196" s="197" t="s">
        <v>22</v>
      </c>
      <c r="N196" s="198" t="s">
        <v>44</v>
      </c>
      <c r="O196" s="39"/>
      <c r="P196" s="199">
        <f t="shared" si="1"/>
        <v>0</v>
      </c>
      <c r="Q196" s="199">
        <v>0</v>
      </c>
      <c r="R196" s="199">
        <f t="shared" si="2"/>
        <v>0</v>
      </c>
      <c r="S196" s="199">
        <v>9.9000000000000005E-2</v>
      </c>
      <c r="T196" s="200">
        <f t="shared" si="3"/>
        <v>9.9000000000000005E-2</v>
      </c>
      <c r="AR196" s="21" t="s">
        <v>143</v>
      </c>
      <c r="AT196" s="21" t="s">
        <v>138</v>
      </c>
      <c r="AU196" s="21" t="s">
        <v>82</v>
      </c>
      <c r="AY196" s="21" t="s">
        <v>136</v>
      </c>
      <c r="BE196" s="201">
        <f t="shared" si="4"/>
        <v>0</v>
      </c>
      <c r="BF196" s="201">
        <f t="shared" si="5"/>
        <v>0</v>
      </c>
      <c r="BG196" s="201">
        <f t="shared" si="6"/>
        <v>0</v>
      </c>
      <c r="BH196" s="201">
        <f t="shared" si="7"/>
        <v>0</v>
      </c>
      <c r="BI196" s="201">
        <f t="shared" si="8"/>
        <v>0</v>
      </c>
      <c r="BJ196" s="21" t="s">
        <v>24</v>
      </c>
      <c r="BK196" s="201">
        <f t="shared" si="9"/>
        <v>0</v>
      </c>
      <c r="BL196" s="21" t="s">
        <v>143</v>
      </c>
      <c r="BM196" s="21" t="s">
        <v>417</v>
      </c>
    </row>
    <row r="197" spans="2:65" s="1" customFormat="1" ht="31.5" customHeight="1">
      <c r="B197" s="38"/>
      <c r="C197" s="190" t="s">
        <v>418</v>
      </c>
      <c r="D197" s="190" t="s">
        <v>138</v>
      </c>
      <c r="E197" s="191" t="s">
        <v>419</v>
      </c>
      <c r="F197" s="192" t="s">
        <v>420</v>
      </c>
      <c r="G197" s="193" t="s">
        <v>328</v>
      </c>
      <c r="H197" s="194">
        <v>1</v>
      </c>
      <c r="I197" s="195"/>
      <c r="J197" s="196">
        <f t="shared" si="0"/>
        <v>0</v>
      </c>
      <c r="K197" s="192" t="s">
        <v>142</v>
      </c>
      <c r="L197" s="58"/>
      <c r="M197" s="197" t="s">
        <v>22</v>
      </c>
      <c r="N197" s="198" t="s">
        <v>44</v>
      </c>
      <c r="O197" s="39"/>
      <c r="P197" s="199">
        <f t="shared" si="1"/>
        <v>0</v>
      </c>
      <c r="Q197" s="199">
        <v>0</v>
      </c>
      <c r="R197" s="199">
        <f t="shared" si="2"/>
        <v>0</v>
      </c>
      <c r="S197" s="199">
        <v>0.374</v>
      </c>
      <c r="T197" s="200">
        <f t="shared" si="3"/>
        <v>0.374</v>
      </c>
      <c r="AR197" s="21" t="s">
        <v>143</v>
      </c>
      <c r="AT197" s="21" t="s">
        <v>138</v>
      </c>
      <c r="AU197" s="21" t="s">
        <v>82</v>
      </c>
      <c r="AY197" s="21" t="s">
        <v>136</v>
      </c>
      <c r="BE197" s="201">
        <f t="shared" si="4"/>
        <v>0</v>
      </c>
      <c r="BF197" s="201">
        <f t="shared" si="5"/>
        <v>0</v>
      </c>
      <c r="BG197" s="201">
        <f t="shared" si="6"/>
        <v>0</v>
      </c>
      <c r="BH197" s="201">
        <f t="shared" si="7"/>
        <v>0</v>
      </c>
      <c r="BI197" s="201">
        <f t="shared" si="8"/>
        <v>0</v>
      </c>
      <c r="BJ197" s="21" t="s">
        <v>24</v>
      </c>
      <c r="BK197" s="201">
        <f t="shared" si="9"/>
        <v>0</v>
      </c>
      <c r="BL197" s="21" t="s">
        <v>143</v>
      </c>
      <c r="BM197" s="21" t="s">
        <v>421</v>
      </c>
    </row>
    <row r="198" spans="2:65" s="10" customFormat="1" ht="29.85" customHeight="1">
      <c r="B198" s="173"/>
      <c r="C198" s="174"/>
      <c r="D198" s="187" t="s">
        <v>72</v>
      </c>
      <c r="E198" s="188" t="s">
        <v>422</v>
      </c>
      <c r="F198" s="188" t="s">
        <v>423</v>
      </c>
      <c r="G198" s="174"/>
      <c r="H198" s="174"/>
      <c r="I198" s="177"/>
      <c r="J198" s="189">
        <f>BK198</f>
        <v>0</v>
      </c>
      <c r="K198" s="174"/>
      <c r="L198" s="179"/>
      <c r="M198" s="180"/>
      <c r="N198" s="181"/>
      <c r="O198" s="181"/>
      <c r="P198" s="182">
        <f>SUM(P199:P204)</f>
        <v>0</v>
      </c>
      <c r="Q198" s="181"/>
      <c r="R198" s="182">
        <f>SUM(R199:R204)</f>
        <v>0</v>
      </c>
      <c r="S198" s="181"/>
      <c r="T198" s="183">
        <f>SUM(T199:T204)</f>
        <v>0</v>
      </c>
      <c r="AR198" s="184" t="s">
        <v>24</v>
      </c>
      <c r="AT198" s="185" t="s">
        <v>72</v>
      </c>
      <c r="AU198" s="185" t="s">
        <v>24</v>
      </c>
      <c r="AY198" s="184" t="s">
        <v>136</v>
      </c>
      <c r="BK198" s="186">
        <f>SUM(BK199:BK204)</f>
        <v>0</v>
      </c>
    </row>
    <row r="199" spans="2:65" s="1" customFormat="1" ht="31.5" customHeight="1">
      <c r="B199" s="38"/>
      <c r="C199" s="190" t="s">
        <v>424</v>
      </c>
      <c r="D199" s="190" t="s">
        <v>138</v>
      </c>
      <c r="E199" s="191" t="s">
        <v>425</v>
      </c>
      <c r="F199" s="192" t="s">
        <v>426</v>
      </c>
      <c r="G199" s="193" t="s">
        <v>190</v>
      </c>
      <c r="H199" s="194">
        <v>89.414000000000001</v>
      </c>
      <c r="I199" s="195"/>
      <c r="J199" s="196">
        <f>ROUND(I199*H199,2)</f>
        <v>0</v>
      </c>
      <c r="K199" s="192" t="s">
        <v>142</v>
      </c>
      <c r="L199" s="58"/>
      <c r="M199" s="197" t="s">
        <v>22</v>
      </c>
      <c r="N199" s="198" t="s">
        <v>44</v>
      </c>
      <c r="O199" s="39"/>
      <c r="P199" s="199">
        <f>O199*H199</f>
        <v>0</v>
      </c>
      <c r="Q199" s="199">
        <v>0</v>
      </c>
      <c r="R199" s="199">
        <f>Q199*H199</f>
        <v>0</v>
      </c>
      <c r="S199" s="199">
        <v>0</v>
      </c>
      <c r="T199" s="200">
        <f>S199*H199</f>
        <v>0</v>
      </c>
      <c r="AR199" s="21" t="s">
        <v>143</v>
      </c>
      <c r="AT199" s="21" t="s">
        <v>138</v>
      </c>
      <c r="AU199" s="21" t="s">
        <v>82</v>
      </c>
      <c r="AY199" s="21" t="s">
        <v>136</v>
      </c>
      <c r="BE199" s="201">
        <f>IF(N199="základní",J199,0)</f>
        <v>0</v>
      </c>
      <c r="BF199" s="201">
        <f>IF(N199="snížená",J199,0)</f>
        <v>0</v>
      </c>
      <c r="BG199" s="201">
        <f>IF(N199="zákl. přenesená",J199,0)</f>
        <v>0</v>
      </c>
      <c r="BH199" s="201">
        <f>IF(N199="sníž. přenesená",J199,0)</f>
        <v>0</v>
      </c>
      <c r="BI199" s="201">
        <f>IF(N199="nulová",J199,0)</f>
        <v>0</v>
      </c>
      <c r="BJ199" s="21" t="s">
        <v>24</v>
      </c>
      <c r="BK199" s="201">
        <f>ROUND(I199*H199,2)</f>
        <v>0</v>
      </c>
      <c r="BL199" s="21" t="s">
        <v>143</v>
      </c>
      <c r="BM199" s="21" t="s">
        <v>427</v>
      </c>
    </row>
    <row r="200" spans="2:65" s="1" customFormat="1" ht="27">
      <c r="B200" s="38"/>
      <c r="C200" s="60"/>
      <c r="D200" s="202" t="s">
        <v>145</v>
      </c>
      <c r="E200" s="60"/>
      <c r="F200" s="203" t="s">
        <v>428</v>
      </c>
      <c r="G200" s="60"/>
      <c r="H200" s="60"/>
      <c r="I200" s="160"/>
      <c r="J200" s="60"/>
      <c r="K200" s="60"/>
      <c r="L200" s="58"/>
      <c r="M200" s="204"/>
      <c r="N200" s="39"/>
      <c r="O200" s="39"/>
      <c r="P200" s="39"/>
      <c r="Q200" s="39"/>
      <c r="R200" s="39"/>
      <c r="S200" s="39"/>
      <c r="T200" s="75"/>
      <c r="AT200" s="21" t="s">
        <v>145</v>
      </c>
      <c r="AU200" s="21" t="s">
        <v>82</v>
      </c>
    </row>
    <row r="201" spans="2:65" s="1" customFormat="1" ht="31.5" customHeight="1">
      <c r="B201" s="38"/>
      <c r="C201" s="190" t="s">
        <v>429</v>
      </c>
      <c r="D201" s="190" t="s">
        <v>138</v>
      </c>
      <c r="E201" s="191" t="s">
        <v>430</v>
      </c>
      <c r="F201" s="192" t="s">
        <v>431</v>
      </c>
      <c r="G201" s="193" t="s">
        <v>190</v>
      </c>
      <c r="H201" s="194">
        <v>89.414000000000001</v>
      </c>
      <c r="I201" s="195"/>
      <c r="J201" s="196">
        <f>ROUND(I201*H201,2)</f>
        <v>0</v>
      </c>
      <c r="K201" s="192" t="s">
        <v>142</v>
      </c>
      <c r="L201" s="58"/>
      <c r="M201" s="197" t="s">
        <v>22</v>
      </c>
      <c r="N201" s="198" t="s">
        <v>44</v>
      </c>
      <c r="O201" s="39"/>
      <c r="P201" s="199">
        <f>O201*H201</f>
        <v>0</v>
      </c>
      <c r="Q201" s="199">
        <v>0</v>
      </c>
      <c r="R201" s="199">
        <f>Q201*H201</f>
        <v>0</v>
      </c>
      <c r="S201" s="199">
        <v>0</v>
      </c>
      <c r="T201" s="200">
        <f>S201*H201</f>
        <v>0</v>
      </c>
      <c r="AR201" s="21" t="s">
        <v>143</v>
      </c>
      <c r="AT201" s="21" t="s">
        <v>138</v>
      </c>
      <c r="AU201" s="21" t="s">
        <v>82</v>
      </c>
      <c r="AY201" s="21" t="s">
        <v>136</v>
      </c>
      <c r="BE201" s="201">
        <f>IF(N201="základní",J201,0)</f>
        <v>0</v>
      </c>
      <c r="BF201" s="201">
        <f>IF(N201="snížená",J201,0)</f>
        <v>0</v>
      </c>
      <c r="BG201" s="201">
        <f>IF(N201="zákl. přenesená",J201,0)</f>
        <v>0</v>
      </c>
      <c r="BH201" s="201">
        <f>IF(N201="sníž. přenesená",J201,0)</f>
        <v>0</v>
      </c>
      <c r="BI201" s="201">
        <f>IF(N201="nulová",J201,0)</f>
        <v>0</v>
      </c>
      <c r="BJ201" s="21" t="s">
        <v>24</v>
      </c>
      <c r="BK201" s="201">
        <f>ROUND(I201*H201,2)</f>
        <v>0</v>
      </c>
      <c r="BL201" s="21" t="s">
        <v>143</v>
      </c>
      <c r="BM201" s="21" t="s">
        <v>432</v>
      </c>
    </row>
    <row r="202" spans="2:65" s="1" customFormat="1" ht="81">
      <c r="B202" s="38"/>
      <c r="C202" s="60"/>
      <c r="D202" s="202" t="s">
        <v>145</v>
      </c>
      <c r="E202" s="60"/>
      <c r="F202" s="203" t="s">
        <v>433</v>
      </c>
      <c r="G202" s="60"/>
      <c r="H202" s="60"/>
      <c r="I202" s="160"/>
      <c r="J202" s="60"/>
      <c r="K202" s="60"/>
      <c r="L202" s="58"/>
      <c r="M202" s="204"/>
      <c r="N202" s="39"/>
      <c r="O202" s="39"/>
      <c r="P202" s="39"/>
      <c r="Q202" s="39"/>
      <c r="R202" s="39"/>
      <c r="S202" s="39"/>
      <c r="T202" s="75"/>
      <c r="AT202" s="21" t="s">
        <v>145</v>
      </c>
      <c r="AU202" s="21" t="s">
        <v>82</v>
      </c>
    </row>
    <row r="203" spans="2:65" s="1" customFormat="1" ht="22.5" customHeight="1">
      <c r="B203" s="38"/>
      <c r="C203" s="190" t="s">
        <v>434</v>
      </c>
      <c r="D203" s="190" t="s">
        <v>138</v>
      </c>
      <c r="E203" s="191" t="s">
        <v>435</v>
      </c>
      <c r="F203" s="192" t="s">
        <v>436</v>
      </c>
      <c r="G203" s="193" t="s">
        <v>190</v>
      </c>
      <c r="H203" s="194">
        <v>89.414000000000001</v>
      </c>
      <c r="I203" s="195"/>
      <c r="J203" s="196">
        <f>ROUND(I203*H203,2)</f>
        <v>0</v>
      </c>
      <c r="K203" s="192" t="s">
        <v>142</v>
      </c>
      <c r="L203" s="58"/>
      <c r="M203" s="197" t="s">
        <v>22</v>
      </c>
      <c r="N203" s="198" t="s">
        <v>44</v>
      </c>
      <c r="O203" s="39"/>
      <c r="P203" s="199">
        <f>O203*H203</f>
        <v>0</v>
      </c>
      <c r="Q203" s="199">
        <v>0</v>
      </c>
      <c r="R203" s="199">
        <f>Q203*H203</f>
        <v>0</v>
      </c>
      <c r="S203" s="199">
        <v>0</v>
      </c>
      <c r="T203" s="200">
        <f>S203*H203</f>
        <v>0</v>
      </c>
      <c r="AR203" s="21" t="s">
        <v>143</v>
      </c>
      <c r="AT203" s="21" t="s">
        <v>138</v>
      </c>
      <c r="AU203" s="21" t="s">
        <v>82</v>
      </c>
      <c r="AY203" s="21" t="s">
        <v>136</v>
      </c>
      <c r="BE203" s="201">
        <f>IF(N203="základní",J203,0)</f>
        <v>0</v>
      </c>
      <c r="BF203" s="201">
        <f>IF(N203="snížená",J203,0)</f>
        <v>0</v>
      </c>
      <c r="BG203" s="201">
        <f>IF(N203="zákl. přenesená",J203,0)</f>
        <v>0</v>
      </c>
      <c r="BH203" s="201">
        <f>IF(N203="sníž. přenesená",J203,0)</f>
        <v>0</v>
      </c>
      <c r="BI203" s="201">
        <f>IF(N203="nulová",J203,0)</f>
        <v>0</v>
      </c>
      <c r="BJ203" s="21" t="s">
        <v>24</v>
      </c>
      <c r="BK203" s="201">
        <f>ROUND(I203*H203,2)</f>
        <v>0</v>
      </c>
      <c r="BL203" s="21" t="s">
        <v>143</v>
      </c>
      <c r="BM203" s="21" t="s">
        <v>437</v>
      </c>
    </row>
    <row r="204" spans="2:65" s="1" customFormat="1" ht="67.5">
      <c r="B204" s="38"/>
      <c r="C204" s="60"/>
      <c r="D204" s="215" t="s">
        <v>145</v>
      </c>
      <c r="E204" s="60"/>
      <c r="F204" s="216" t="s">
        <v>438</v>
      </c>
      <c r="G204" s="60"/>
      <c r="H204" s="60"/>
      <c r="I204" s="160"/>
      <c r="J204" s="60"/>
      <c r="K204" s="60"/>
      <c r="L204" s="58"/>
      <c r="M204" s="204"/>
      <c r="N204" s="39"/>
      <c r="O204" s="39"/>
      <c r="P204" s="39"/>
      <c r="Q204" s="39"/>
      <c r="R204" s="39"/>
      <c r="S204" s="39"/>
      <c r="T204" s="75"/>
      <c r="AT204" s="21" t="s">
        <v>145</v>
      </c>
      <c r="AU204" s="21" t="s">
        <v>82</v>
      </c>
    </row>
    <row r="205" spans="2:65" s="10" customFormat="1" ht="29.85" customHeight="1">
      <c r="B205" s="173"/>
      <c r="C205" s="174"/>
      <c r="D205" s="187" t="s">
        <v>72</v>
      </c>
      <c r="E205" s="188" t="s">
        <v>439</v>
      </c>
      <c r="F205" s="188" t="s">
        <v>440</v>
      </c>
      <c r="G205" s="174"/>
      <c r="H205" s="174"/>
      <c r="I205" s="177"/>
      <c r="J205" s="189">
        <f>BK205</f>
        <v>0</v>
      </c>
      <c r="K205" s="174"/>
      <c r="L205" s="179"/>
      <c r="M205" s="180"/>
      <c r="N205" s="181"/>
      <c r="O205" s="181"/>
      <c r="P205" s="182">
        <f>SUM(P206:P207)</f>
        <v>0</v>
      </c>
      <c r="Q205" s="181"/>
      <c r="R205" s="182">
        <f>SUM(R206:R207)</f>
        <v>0</v>
      </c>
      <c r="S205" s="181"/>
      <c r="T205" s="183">
        <f>SUM(T206:T207)</f>
        <v>0</v>
      </c>
      <c r="AR205" s="184" t="s">
        <v>24</v>
      </c>
      <c r="AT205" s="185" t="s">
        <v>72</v>
      </c>
      <c r="AU205" s="185" t="s">
        <v>24</v>
      </c>
      <c r="AY205" s="184" t="s">
        <v>136</v>
      </c>
      <c r="BK205" s="186">
        <f>SUM(BK206:BK207)</f>
        <v>0</v>
      </c>
    </row>
    <row r="206" spans="2:65" s="1" customFormat="1" ht="44.25" customHeight="1">
      <c r="B206" s="38"/>
      <c r="C206" s="190" t="s">
        <v>441</v>
      </c>
      <c r="D206" s="190" t="s">
        <v>138</v>
      </c>
      <c r="E206" s="191" t="s">
        <v>442</v>
      </c>
      <c r="F206" s="192" t="s">
        <v>443</v>
      </c>
      <c r="G206" s="193" t="s">
        <v>190</v>
      </c>
      <c r="H206" s="194">
        <v>225.715</v>
      </c>
      <c r="I206" s="195"/>
      <c r="J206" s="196">
        <f>ROUND(I206*H206,2)</f>
        <v>0</v>
      </c>
      <c r="K206" s="192" t="s">
        <v>142</v>
      </c>
      <c r="L206" s="58"/>
      <c r="M206" s="197" t="s">
        <v>22</v>
      </c>
      <c r="N206" s="198" t="s">
        <v>44</v>
      </c>
      <c r="O206" s="39"/>
      <c r="P206" s="199">
        <f>O206*H206</f>
        <v>0</v>
      </c>
      <c r="Q206" s="199">
        <v>0</v>
      </c>
      <c r="R206" s="199">
        <f>Q206*H206</f>
        <v>0</v>
      </c>
      <c r="S206" s="199">
        <v>0</v>
      </c>
      <c r="T206" s="200">
        <f>S206*H206</f>
        <v>0</v>
      </c>
      <c r="AR206" s="21" t="s">
        <v>143</v>
      </c>
      <c r="AT206" s="21" t="s">
        <v>138</v>
      </c>
      <c r="AU206" s="21" t="s">
        <v>82</v>
      </c>
      <c r="AY206" s="21" t="s">
        <v>136</v>
      </c>
      <c r="BE206" s="201">
        <f>IF(N206="základní",J206,0)</f>
        <v>0</v>
      </c>
      <c r="BF206" s="201">
        <f>IF(N206="snížená",J206,0)</f>
        <v>0</v>
      </c>
      <c r="BG206" s="201">
        <f>IF(N206="zákl. přenesená",J206,0)</f>
        <v>0</v>
      </c>
      <c r="BH206" s="201">
        <f>IF(N206="sníž. přenesená",J206,0)</f>
        <v>0</v>
      </c>
      <c r="BI206" s="201">
        <f>IF(N206="nulová",J206,0)</f>
        <v>0</v>
      </c>
      <c r="BJ206" s="21" t="s">
        <v>24</v>
      </c>
      <c r="BK206" s="201">
        <f>ROUND(I206*H206,2)</f>
        <v>0</v>
      </c>
      <c r="BL206" s="21" t="s">
        <v>143</v>
      </c>
      <c r="BM206" s="21" t="s">
        <v>444</v>
      </c>
    </row>
    <row r="207" spans="2:65" s="1" customFormat="1" ht="40.5">
      <c r="B207" s="38"/>
      <c r="C207" s="60"/>
      <c r="D207" s="215" t="s">
        <v>145</v>
      </c>
      <c r="E207" s="60"/>
      <c r="F207" s="216" t="s">
        <v>445</v>
      </c>
      <c r="G207" s="60"/>
      <c r="H207" s="60"/>
      <c r="I207" s="160"/>
      <c r="J207" s="60"/>
      <c r="K207" s="60"/>
      <c r="L207" s="58"/>
      <c r="M207" s="204"/>
      <c r="N207" s="39"/>
      <c r="O207" s="39"/>
      <c r="P207" s="39"/>
      <c r="Q207" s="39"/>
      <c r="R207" s="39"/>
      <c r="S207" s="39"/>
      <c r="T207" s="75"/>
      <c r="AT207" s="21" t="s">
        <v>145</v>
      </c>
      <c r="AU207" s="21" t="s">
        <v>82</v>
      </c>
    </row>
    <row r="208" spans="2:65" s="10" customFormat="1" ht="37.35" customHeight="1">
      <c r="B208" s="173"/>
      <c r="C208" s="174"/>
      <c r="D208" s="175" t="s">
        <v>72</v>
      </c>
      <c r="E208" s="176" t="s">
        <v>446</v>
      </c>
      <c r="F208" s="176" t="s">
        <v>447</v>
      </c>
      <c r="G208" s="174"/>
      <c r="H208" s="174"/>
      <c r="I208" s="177"/>
      <c r="J208" s="178">
        <f>BK208</f>
        <v>0</v>
      </c>
      <c r="K208" s="174"/>
      <c r="L208" s="179"/>
      <c r="M208" s="180"/>
      <c r="N208" s="181"/>
      <c r="O208" s="181"/>
      <c r="P208" s="182">
        <f>P209+P215+P217</f>
        <v>0</v>
      </c>
      <c r="Q208" s="181"/>
      <c r="R208" s="182">
        <f>R209+R215+R217</f>
        <v>0.182255</v>
      </c>
      <c r="S208" s="181"/>
      <c r="T208" s="183">
        <f>T209+T215+T217</f>
        <v>0</v>
      </c>
      <c r="AR208" s="184" t="s">
        <v>82</v>
      </c>
      <c r="AT208" s="185" t="s">
        <v>72</v>
      </c>
      <c r="AU208" s="185" t="s">
        <v>73</v>
      </c>
      <c r="AY208" s="184" t="s">
        <v>136</v>
      </c>
      <c r="BK208" s="186">
        <f>BK209+BK215+BK217</f>
        <v>0</v>
      </c>
    </row>
    <row r="209" spans="2:65" s="10" customFormat="1" ht="19.899999999999999" customHeight="1">
      <c r="B209" s="173"/>
      <c r="C209" s="174"/>
      <c r="D209" s="187" t="s">
        <v>72</v>
      </c>
      <c r="E209" s="188" t="s">
        <v>448</v>
      </c>
      <c r="F209" s="188" t="s">
        <v>449</v>
      </c>
      <c r="G209" s="174"/>
      <c r="H209" s="174"/>
      <c r="I209" s="177"/>
      <c r="J209" s="189">
        <f>BK209</f>
        <v>0</v>
      </c>
      <c r="K209" s="174"/>
      <c r="L209" s="179"/>
      <c r="M209" s="180"/>
      <c r="N209" s="181"/>
      <c r="O209" s="181"/>
      <c r="P209" s="182">
        <f>SUM(P210:P214)</f>
        <v>0</v>
      </c>
      <c r="Q209" s="181"/>
      <c r="R209" s="182">
        <f>SUM(R210:R214)</f>
        <v>0.16000500000000001</v>
      </c>
      <c r="S209" s="181"/>
      <c r="T209" s="183">
        <f>SUM(T210:T214)</f>
        <v>0</v>
      </c>
      <c r="AR209" s="184" t="s">
        <v>82</v>
      </c>
      <c r="AT209" s="185" t="s">
        <v>72</v>
      </c>
      <c r="AU209" s="185" t="s">
        <v>24</v>
      </c>
      <c r="AY209" s="184" t="s">
        <v>136</v>
      </c>
      <c r="BK209" s="186">
        <f>SUM(BK210:BK214)</f>
        <v>0</v>
      </c>
    </row>
    <row r="210" spans="2:65" s="1" customFormat="1" ht="22.5" customHeight="1">
      <c r="B210" s="38"/>
      <c r="C210" s="190" t="s">
        <v>450</v>
      </c>
      <c r="D210" s="190" t="s">
        <v>138</v>
      </c>
      <c r="E210" s="191" t="s">
        <v>451</v>
      </c>
      <c r="F210" s="192" t="s">
        <v>452</v>
      </c>
      <c r="G210" s="193" t="s">
        <v>141</v>
      </c>
      <c r="H210" s="194">
        <v>29</v>
      </c>
      <c r="I210" s="195"/>
      <c r="J210" s="196">
        <f>ROUND(I210*H210,2)</f>
        <v>0</v>
      </c>
      <c r="K210" s="192" t="s">
        <v>142</v>
      </c>
      <c r="L210" s="58"/>
      <c r="M210" s="197" t="s">
        <v>22</v>
      </c>
      <c r="N210" s="198" t="s">
        <v>44</v>
      </c>
      <c r="O210" s="39"/>
      <c r="P210" s="199">
        <f>O210*H210</f>
        <v>0</v>
      </c>
      <c r="Q210" s="199">
        <v>4.0000000000000002E-4</v>
      </c>
      <c r="R210" s="199">
        <f>Q210*H210</f>
        <v>1.1600000000000001E-2</v>
      </c>
      <c r="S210" s="199">
        <v>0</v>
      </c>
      <c r="T210" s="200">
        <f>S210*H210</f>
        <v>0</v>
      </c>
      <c r="AR210" s="21" t="s">
        <v>212</v>
      </c>
      <c r="AT210" s="21" t="s">
        <v>138</v>
      </c>
      <c r="AU210" s="21" t="s">
        <v>82</v>
      </c>
      <c r="AY210" s="21" t="s">
        <v>136</v>
      </c>
      <c r="BE210" s="201">
        <f>IF(N210="základní",J210,0)</f>
        <v>0</v>
      </c>
      <c r="BF210" s="201">
        <f>IF(N210="snížená",J210,0)</f>
        <v>0</v>
      </c>
      <c r="BG210" s="201">
        <f>IF(N210="zákl. přenesená",J210,0)</f>
        <v>0</v>
      </c>
      <c r="BH210" s="201">
        <f>IF(N210="sníž. přenesená",J210,0)</f>
        <v>0</v>
      </c>
      <c r="BI210" s="201">
        <f>IF(N210="nulová",J210,0)</f>
        <v>0</v>
      </c>
      <c r="BJ210" s="21" t="s">
        <v>24</v>
      </c>
      <c r="BK210" s="201">
        <f>ROUND(I210*H210,2)</f>
        <v>0</v>
      </c>
      <c r="BL210" s="21" t="s">
        <v>212</v>
      </c>
      <c r="BM210" s="21" t="s">
        <v>453</v>
      </c>
    </row>
    <row r="211" spans="2:65" s="1" customFormat="1" ht="40.5">
      <c r="B211" s="38"/>
      <c r="C211" s="60"/>
      <c r="D211" s="202" t="s">
        <v>145</v>
      </c>
      <c r="E211" s="60"/>
      <c r="F211" s="203" t="s">
        <v>454</v>
      </c>
      <c r="G211" s="60"/>
      <c r="H211" s="60"/>
      <c r="I211" s="160"/>
      <c r="J211" s="60"/>
      <c r="K211" s="60"/>
      <c r="L211" s="58"/>
      <c r="M211" s="204"/>
      <c r="N211" s="39"/>
      <c r="O211" s="39"/>
      <c r="P211" s="39"/>
      <c r="Q211" s="39"/>
      <c r="R211" s="39"/>
      <c r="S211" s="39"/>
      <c r="T211" s="75"/>
      <c r="AT211" s="21" t="s">
        <v>145</v>
      </c>
      <c r="AU211" s="21" t="s">
        <v>82</v>
      </c>
    </row>
    <row r="212" spans="2:65" s="1" customFormat="1" ht="22.5" customHeight="1">
      <c r="B212" s="38"/>
      <c r="C212" s="205" t="s">
        <v>455</v>
      </c>
      <c r="D212" s="205" t="s">
        <v>203</v>
      </c>
      <c r="E212" s="206" t="s">
        <v>456</v>
      </c>
      <c r="F212" s="207" t="s">
        <v>457</v>
      </c>
      <c r="G212" s="208" t="s">
        <v>141</v>
      </c>
      <c r="H212" s="209">
        <v>33.35</v>
      </c>
      <c r="I212" s="210"/>
      <c r="J212" s="211">
        <f>ROUND(I212*H212,2)</f>
        <v>0</v>
      </c>
      <c r="K212" s="207" t="s">
        <v>142</v>
      </c>
      <c r="L212" s="212"/>
      <c r="M212" s="213" t="s">
        <v>22</v>
      </c>
      <c r="N212" s="214" t="s">
        <v>44</v>
      </c>
      <c r="O212" s="39"/>
      <c r="P212" s="199">
        <f>O212*H212</f>
        <v>0</v>
      </c>
      <c r="Q212" s="199">
        <v>4.3E-3</v>
      </c>
      <c r="R212" s="199">
        <f>Q212*H212</f>
        <v>0.143405</v>
      </c>
      <c r="S212" s="199">
        <v>0</v>
      </c>
      <c r="T212" s="200">
        <f>S212*H212</f>
        <v>0</v>
      </c>
      <c r="AR212" s="21" t="s">
        <v>288</v>
      </c>
      <c r="AT212" s="21" t="s">
        <v>203</v>
      </c>
      <c r="AU212" s="21" t="s">
        <v>82</v>
      </c>
      <c r="AY212" s="21" t="s">
        <v>136</v>
      </c>
      <c r="BE212" s="201">
        <f>IF(N212="základní",J212,0)</f>
        <v>0</v>
      </c>
      <c r="BF212" s="201">
        <f>IF(N212="snížená",J212,0)</f>
        <v>0</v>
      </c>
      <c r="BG212" s="201">
        <f>IF(N212="zákl. přenesená",J212,0)</f>
        <v>0</v>
      </c>
      <c r="BH212" s="201">
        <f>IF(N212="sníž. přenesená",J212,0)</f>
        <v>0</v>
      </c>
      <c r="BI212" s="201">
        <f>IF(N212="nulová",J212,0)</f>
        <v>0</v>
      </c>
      <c r="BJ212" s="21" t="s">
        <v>24</v>
      </c>
      <c r="BK212" s="201">
        <f>ROUND(I212*H212,2)</f>
        <v>0</v>
      </c>
      <c r="BL212" s="21" t="s">
        <v>212</v>
      </c>
      <c r="BM212" s="21" t="s">
        <v>458</v>
      </c>
    </row>
    <row r="213" spans="2:65" s="1" customFormat="1" ht="22.5" customHeight="1">
      <c r="B213" s="38"/>
      <c r="C213" s="190" t="s">
        <v>459</v>
      </c>
      <c r="D213" s="190" t="s">
        <v>138</v>
      </c>
      <c r="E213" s="191" t="s">
        <v>460</v>
      </c>
      <c r="F213" s="192" t="s">
        <v>461</v>
      </c>
      <c r="G213" s="193" t="s">
        <v>141</v>
      </c>
      <c r="H213" s="194">
        <v>29</v>
      </c>
      <c r="I213" s="195"/>
      <c r="J213" s="196">
        <f>ROUND(I213*H213,2)</f>
        <v>0</v>
      </c>
      <c r="K213" s="192" t="s">
        <v>142</v>
      </c>
      <c r="L213" s="58"/>
      <c r="M213" s="197" t="s">
        <v>22</v>
      </c>
      <c r="N213" s="198" t="s">
        <v>44</v>
      </c>
      <c r="O213" s="39"/>
      <c r="P213" s="199">
        <f>O213*H213</f>
        <v>0</v>
      </c>
      <c r="Q213" s="199">
        <v>0</v>
      </c>
      <c r="R213" s="199">
        <f>Q213*H213</f>
        <v>0</v>
      </c>
      <c r="S213" s="199">
        <v>0</v>
      </c>
      <c r="T213" s="200">
        <f>S213*H213</f>
        <v>0</v>
      </c>
      <c r="AR213" s="21" t="s">
        <v>212</v>
      </c>
      <c r="AT213" s="21" t="s">
        <v>138</v>
      </c>
      <c r="AU213" s="21" t="s">
        <v>82</v>
      </c>
      <c r="AY213" s="21" t="s">
        <v>136</v>
      </c>
      <c r="BE213" s="201">
        <f>IF(N213="základní",J213,0)</f>
        <v>0</v>
      </c>
      <c r="BF213" s="201">
        <f>IF(N213="snížená",J213,0)</f>
        <v>0</v>
      </c>
      <c r="BG213" s="201">
        <f>IF(N213="zákl. přenesená",J213,0)</f>
        <v>0</v>
      </c>
      <c r="BH213" s="201">
        <f>IF(N213="sníž. přenesená",J213,0)</f>
        <v>0</v>
      </c>
      <c r="BI213" s="201">
        <f>IF(N213="nulová",J213,0)</f>
        <v>0</v>
      </c>
      <c r="BJ213" s="21" t="s">
        <v>24</v>
      </c>
      <c r="BK213" s="201">
        <f>ROUND(I213*H213,2)</f>
        <v>0</v>
      </c>
      <c r="BL213" s="21" t="s">
        <v>212</v>
      </c>
      <c r="BM213" s="21" t="s">
        <v>462</v>
      </c>
    </row>
    <row r="214" spans="2:65" s="1" customFormat="1" ht="22.5" customHeight="1">
      <c r="B214" s="38"/>
      <c r="C214" s="205" t="s">
        <v>463</v>
      </c>
      <c r="D214" s="205" t="s">
        <v>203</v>
      </c>
      <c r="E214" s="206" t="s">
        <v>464</v>
      </c>
      <c r="F214" s="207" t="s">
        <v>465</v>
      </c>
      <c r="G214" s="208" t="s">
        <v>466</v>
      </c>
      <c r="H214" s="209">
        <v>5</v>
      </c>
      <c r="I214" s="210"/>
      <c r="J214" s="211">
        <f>ROUND(I214*H214,2)</f>
        <v>0</v>
      </c>
      <c r="K214" s="207" t="s">
        <v>142</v>
      </c>
      <c r="L214" s="212"/>
      <c r="M214" s="213" t="s">
        <v>22</v>
      </c>
      <c r="N214" s="214" t="s">
        <v>44</v>
      </c>
      <c r="O214" s="39"/>
      <c r="P214" s="199">
        <f>O214*H214</f>
        <v>0</v>
      </c>
      <c r="Q214" s="199">
        <v>1E-3</v>
      </c>
      <c r="R214" s="199">
        <f>Q214*H214</f>
        <v>5.0000000000000001E-3</v>
      </c>
      <c r="S214" s="199">
        <v>0</v>
      </c>
      <c r="T214" s="200">
        <f>S214*H214</f>
        <v>0</v>
      </c>
      <c r="AR214" s="21" t="s">
        <v>288</v>
      </c>
      <c r="AT214" s="21" t="s">
        <v>203</v>
      </c>
      <c r="AU214" s="21" t="s">
        <v>82</v>
      </c>
      <c r="AY214" s="21" t="s">
        <v>136</v>
      </c>
      <c r="BE214" s="201">
        <f>IF(N214="základní",J214,0)</f>
        <v>0</v>
      </c>
      <c r="BF214" s="201">
        <f>IF(N214="snížená",J214,0)</f>
        <v>0</v>
      </c>
      <c r="BG214" s="201">
        <f>IF(N214="zákl. přenesená",J214,0)</f>
        <v>0</v>
      </c>
      <c r="BH214" s="201">
        <f>IF(N214="sníž. přenesená",J214,0)</f>
        <v>0</v>
      </c>
      <c r="BI214" s="201">
        <f>IF(N214="nulová",J214,0)</f>
        <v>0</v>
      </c>
      <c r="BJ214" s="21" t="s">
        <v>24</v>
      </c>
      <c r="BK214" s="201">
        <f>ROUND(I214*H214,2)</f>
        <v>0</v>
      </c>
      <c r="BL214" s="21" t="s">
        <v>212</v>
      </c>
      <c r="BM214" s="21" t="s">
        <v>467</v>
      </c>
    </row>
    <row r="215" spans="2:65" s="10" customFormat="1" ht="29.85" customHeight="1">
      <c r="B215" s="173"/>
      <c r="C215" s="174"/>
      <c r="D215" s="187" t="s">
        <v>72</v>
      </c>
      <c r="E215" s="188" t="s">
        <v>468</v>
      </c>
      <c r="F215" s="188" t="s">
        <v>469</v>
      </c>
      <c r="G215" s="174"/>
      <c r="H215" s="174"/>
      <c r="I215" s="177"/>
      <c r="J215" s="189">
        <f>BK215</f>
        <v>0</v>
      </c>
      <c r="K215" s="174"/>
      <c r="L215" s="179"/>
      <c r="M215" s="180"/>
      <c r="N215" s="181"/>
      <c r="O215" s="181"/>
      <c r="P215" s="182">
        <f>P216</f>
        <v>0</v>
      </c>
      <c r="Q215" s="181"/>
      <c r="R215" s="182">
        <f>R216</f>
        <v>1.9750000000000004E-2</v>
      </c>
      <c r="S215" s="181"/>
      <c r="T215" s="183">
        <f>T216</f>
        <v>0</v>
      </c>
      <c r="AR215" s="184" t="s">
        <v>82</v>
      </c>
      <c r="AT215" s="185" t="s">
        <v>72</v>
      </c>
      <c r="AU215" s="185" t="s">
        <v>24</v>
      </c>
      <c r="AY215" s="184" t="s">
        <v>136</v>
      </c>
      <c r="BK215" s="186">
        <f>BK216</f>
        <v>0</v>
      </c>
    </row>
    <row r="216" spans="2:65" s="1" customFormat="1" ht="31.5" customHeight="1">
      <c r="B216" s="38"/>
      <c r="C216" s="190" t="s">
        <v>470</v>
      </c>
      <c r="D216" s="190" t="s">
        <v>138</v>
      </c>
      <c r="E216" s="191" t="s">
        <v>471</v>
      </c>
      <c r="F216" s="192" t="s">
        <v>472</v>
      </c>
      <c r="G216" s="193" t="s">
        <v>328</v>
      </c>
      <c r="H216" s="194">
        <v>2.5</v>
      </c>
      <c r="I216" s="195"/>
      <c r="J216" s="196">
        <f>ROUND(I216*H216,2)</f>
        <v>0</v>
      </c>
      <c r="K216" s="192" t="s">
        <v>142</v>
      </c>
      <c r="L216" s="58"/>
      <c r="M216" s="197" t="s">
        <v>22</v>
      </c>
      <c r="N216" s="198" t="s">
        <v>44</v>
      </c>
      <c r="O216" s="39"/>
      <c r="P216" s="199">
        <f>O216*H216</f>
        <v>0</v>
      </c>
      <c r="Q216" s="199">
        <v>7.9000000000000008E-3</v>
      </c>
      <c r="R216" s="199">
        <f>Q216*H216</f>
        <v>1.9750000000000004E-2</v>
      </c>
      <c r="S216" s="199">
        <v>0</v>
      </c>
      <c r="T216" s="200">
        <f>S216*H216</f>
        <v>0</v>
      </c>
      <c r="AR216" s="21" t="s">
        <v>212</v>
      </c>
      <c r="AT216" s="21" t="s">
        <v>138</v>
      </c>
      <c r="AU216" s="21" t="s">
        <v>82</v>
      </c>
      <c r="AY216" s="21" t="s">
        <v>136</v>
      </c>
      <c r="BE216" s="201">
        <f>IF(N216="základní",J216,0)</f>
        <v>0</v>
      </c>
      <c r="BF216" s="201">
        <f>IF(N216="snížená",J216,0)</f>
        <v>0</v>
      </c>
      <c r="BG216" s="201">
        <f>IF(N216="zákl. přenesená",J216,0)</f>
        <v>0</v>
      </c>
      <c r="BH216" s="201">
        <f>IF(N216="sníž. přenesená",J216,0)</f>
        <v>0</v>
      </c>
      <c r="BI216" s="201">
        <f>IF(N216="nulová",J216,0)</f>
        <v>0</v>
      </c>
      <c r="BJ216" s="21" t="s">
        <v>24</v>
      </c>
      <c r="BK216" s="201">
        <f>ROUND(I216*H216,2)</f>
        <v>0</v>
      </c>
      <c r="BL216" s="21" t="s">
        <v>212</v>
      </c>
      <c r="BM216" s="21" t="s">
        <v>473</v>
      </c>
    </row>
    <row r="217" spans="2:65" s="10" customFormat="1" ht="29.85" customHeight="1">
      <c r="B217" s="173"/>
      <c r="C217" s="174"/>
      <c r="D217" s="187" t="s">
        <v>72</v>
      </c>
      <c r="E217" s="188" t="s">
        <v>474</v>
      </c>
      <c r="F217" s="188" t="s">
        <v>475</v>
      </c>
      <c r="G217" s="174"/>
      <c r="H217" s="174"/>
      <c r="I217" s="177"/>
      <c r="J217" s="189">
        <f>BK217</f>
        <v>0</v>
      </c>
      <c r="K217" s="174"/>
      <c r="L217" s="179"/>
      <c r="M217" s="180"/>
      <c r="N217" s="181"/>
      <c r="O217" s="181"/>
      <c r="P217" s="182">
        <f>P218</f>
        <v>0</v>
      </c>
      <c r="Q217" s="181"/>
      <c r="R217" s="182">
        <f>R218</f>
        <v>2.5000000000000001E-3</v>
      </c>
      <c r="S217" s="181"/>
      <c r="T217" s="183">
        <f>T218</f>
        <v>0</v>
      </c>
      <c r="AR217" s="184" t="s">
        <v>82</v>
      </c>
      <c r="AT217" s="185" t="s">
        <v>72</v>
      </c>
      <c r="AU217" s="185" t="s">
        <v>24</v>
      </c>
      <c r="AY217" s="184" t="s">
        <v>136</v>
      </c>
      <c r="BK217" s="186">
        <f>BK218</f>
        <v>0</v>
      </c>
    </row>
    <row r="218" spans="2:65" s="1" customFormat="1" ht="22.5" customHeight="1">
      <c r="B218" s="38"/>
      <c r="C218" s="190" t="s">
        <v>476</v>
      </c>
      <c r="D218" s="190" t="s">
        <v>138</v>
      </c>
      <c r="E218" s="191" t="s">
        <v>477</v>
      </c>
      <c r="F218" s="192" t="s">
        <v>478</v>
      </c>
      <c r="G218" s="193" t="s">
        <v>141</v>
      </c>
      <c r="H218" s="194">
        <v>5</v>
      </c>
      <c r="I218" s="195"/>
      <c r="J218" s="196">
        <f>ROUND(I218*H218,2)</f>
        <v>0</v>
      </c>
      <c r="K218" s="192" t="s">
        <v>142</v>
      </c>
      <c r="L218" s="58"/>
      <c r="M218" s="197" t="s">
        <v>22</v>
      </c>
      <c r="N218" s="217" t="s">
        <v>44</v>
      </c>
      <c r="O218" s="218"/>
      <c r="P218" s="219">
        <f>O218*H218</f>
        <v>0</v>
      </c>
      <c r="Q218" s="219">
        <v>5.0000000000000001E-4</v>
      </c>
      <c r="R218" s="219">
        <f>Q218*H218</f>
        <v>2.5000000000000001E-3</v>
      </c>
      <c r="S218" s="219">
        <v>0</v>
      </c>
      <c r="T218" s="220">
        <f>S218*H218</f>
        <v>0</v>
      </c>
      <c r="AR218" s="21" t="s">
        <v>212</v>
      </c>
      <c r="AT218" s="21" t="s">
        <v>138</v>
      </c>
      <c r="AU218" s="21" t="s">
        <v>82</v>
      </c>
      <c r="AY218" s="21" t="s">
        <v>136</v>
      </c>
      <c r="BE218" s="201">
        <f>IF(N218="základní",J218,0)</f>
        <v>0</v>
      </c>
      <c r="BF218" s="201">
        <f>IF(N218="snížená",J218,0)</f>
        <v>0</v>
      </c>
      <c r="BG218" s="201">
        <f>IF(N218="zákl. přenesená",J218,0)</f>
        <v>0</v>
      </c>
      <c r="BH218" s="201">
        <f>IF(N218="sníž. přenesená",J218,0)</f>
        <v>0</v>
      </c>
      <c r="BI218" s="201">
        <f>IF(N218="nulová",J218,0)</f>
        <v>0</v>
      </c>
      <c r="BJ218" s="21" t="s">
        <v>24</v>
      </c>
      <c r="BK218" s="201">
        <f>ROUND(I218*H218,2)</f>
        <v>0</v>
      </c>
      <c r="BL218" s="21" t="s">
        <v>212</v>
      </c>
      <c r="BM218" s="21" t="s">
        <v>479</v>
      </c>
    </row>
    <row r="219" spans="2:65" s="1" customFormat="1" ht="6.95" customHeight="1">
      <c r="B219" s="53"/>
      <c r="C219" s="54"/>
      <c r="D219" s="54"/>
      <c r="E219" s="54"/>
      <c r="F219" s="54"/>
      <c r="G219" s="54"/>
      <c r="H219" s="54"/>
      <c r="I219" s="136"/>
      <c r="J219" s="54"/>
      <c r="K219" s="54"/>
      <c r="L219" s="58"/>
    </row>
  </sheetData>
  <sheetProtection password="CC35" sheet="1" objects="1" scenarios="1" formatCells="0" formatColumns="0" formatRows="0" sort="0" autoFilter="0"/>
  <autoFilter ref="C90:K218"/>
  <mergeCells count="9">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92</v>
      </c>
      <c r="G1" s="355" t="s">
        <v>93</v>
      </c>
      <c r="H1" s="355"/>
      <c r="I1" s="112"/>
      <c r="J1" s="111" t="s">
        <v>94</v>
      </c>
      <c r="K1" s="110" t="s">
        <v>95</v>
      </c>
      <c r="L1" s="111" t="s">
        <v>96</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7"/>
      <c r="M2" s="347"/>
      <c r="N2" s="347"/>
      <c r="O2" s="347"/>
      <c r="P2" s="347"/>
      <c r="Q2" s="347"/>
      <c r="R2" s="347"/>
      <c r="S2" s="347"/>
      <c r="T2" s="347"/>
      <c r="U2" s="347"/>
      <c r="V2" s="347"/>
      <c r="AT2" s="21" t="s">
        <v>85</v>
      </c>
    </row>
    <row r="3" spans="1:70" ht="6.95" customHeight="1">
      <c r="B3" s="22"/>
      <c r="C3" s="23"/>
      <c r="D3" s="23"/>
      <c r="E3" s="23"/>
      <c r="F3" s="23"/>
      <c r="G3" s="23"/>
      <c r="H3" s="23"/>
      <c r="I3" s="113"/>
      <c r="J3" s="23"/>
      <c r="K3" s="24"/>
      <c r="AT3" s="21" t="s">
        <v>82</v>
      </c>
    </row>
    <row r="4" spans="1:70" ht="36.950000000000003" customHeight="1">
      <c r="B4" s="25"/>
      <c r="C4" s="26"/>
      <c r="D4" s="27" t="s">
        <v>97</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22.5" customHeight="1">
      <c r="B7" s="25"/>
      <c r="C7" s="26"/>
      <c r="D7" s="26"/>
      <c r="E7" s="348" t="str">
        <f>'Rekapitulace stavby'!K6</f>
        <v>Vodní zdroj pro JSDH Nový Bor</v>
      </c>
      <c r="F7" s="349"/>
      <c r="G7" s="349"/>
      <c r="H7" s="349"/>
      <c r="I7" s="114"/>
      <c r="J7" s="26"/>
      <c r="K7" s="28"/>
    </row>
    <row r="8" spans="1:70" s="1" customFormat="1">
      <c r="B8" s="38"/>
      <c r="C8" s="39"/>
      <c r="D8" s="34" t="s">
        <v>98</v>
      </c>
      <c r="E8" s="39"/>
      <c r="F8" s="39"/>
      <c r="G8" s="39"/>
      <c r="H8" s="39"/>
      <c r="I8" s="115"/>
      <c r="J8" s="39"/>
      <c r="K8" s="42"/>
    </row>
    <row r="9" spans="1:70" s="1" customFormat="1" ht="36.950000000000003" customHeight="1">
      <c r="B9" s="38"/>
      <c r="C9" s="39"/>
      <c r="D9" s="39"/>
      <c r="E9" s="350" t="s">
        <v>480</v>
      </c>
      <c r="F9" s="351"/>
      <c r="G9" s="351"/>
      <c r="H9" s="351"/>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21</v>
      </c>
      <c r="E11" s="39"/>
      <c r="F11" s="32" t="s">
        <v>22</v>
      </c>
      <c r="G11" s="39"/>
      <c r="H11" s="39"/>
      <c r="I11" s="116" t="s">
        <v>23</v>
      </c>
      <c r="J11" s="32" t="s">
        <v>22</v>
      </c>
      <c r="K11" s="42"/>
    </row>
    <row r="12" spans="1:70" s="1" customFormat="1" ht="14.45" customHeight="1">
      <c r="B12" s="38"/>
      <c r="C12" s="39"/>
      <c r="D12" s="34" t="s">
        <v>25</v>
      </c>
      <c r="E12" s="39"/>
      <c r="F12" s="32" t="s">
        <v>26</v>
      </c>
      <c r="G12" s="39"/>
      <c r="H12" s="39"/>
      <c r="I12" s="116" t="s">
        <v>27</v>
      </c>
      <c r="J12" s="117" t="str">
        <f>'Rekapitulace stavby'!AN8</f>
        <v>5. 9. 2018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31</v>
      </c>
      <c r="E14" s="39"/>
      <c r="F14" s="39"/>
      <c r="G14" s="39"/>
      <c r="H14" s="39"/>
      <c r="I14" s="116" t="s">
        <v>32</v>
      </c>
      <c r="J14" s="32" t="str">
        <f>IF('Rekapitulace stavby'!AN10="","",'Rekapitulace stavby'!AN10)</f>
        <v/>
      </c>
      <c r="K14" s="42"/>
    </row>
    <row r="15" spans="1:70" s="1" customFormat="1" ht="18" customHeight="1">
      <c r="B15" s="38"/>
      <c r="C15" s="39"/>
      <c r="D15" s="39"/>
      <c r="E15" s="32" t="str">
        <f>IF('Rekapitulace stavby'!E11="","",'Rekapitulace stavby'!E11)</f>
        <v xml:space="preserve"> </v>
      </c>
      <c r="F15" s="39"/>
      <c r="G15" s="39"/>
      <c r="H15" s="39"/>
      <c r="I15" s="116" t="s">
        <v>33</v>
      </c>
      <c r="J15" s="32" t="str">
        <f>IF('Rekapitulace stavby'!AN11="","",'Rekapitulace stavby'!AN11)</f>
        <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34</v>
      </c>
      <c r="E17" s="39"/>
      <c r="F17" s="39"/>
      <c r="G17" s="39"/>
      <c r="H17" s="39"/>
      <c r="I17" s="116" t="s">
        <v>32</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33</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36</v>
      </c>
      <c r="E20" s="39"/>
      <c r="F20" s="39"/>
      <c r="G20" s="39"/>
      <c r="H20" s="39"/>
      <c r="I20" s="116" t="s">
        <v>32</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33</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37</v>
      </c>
      <c r="E23" s="39"/>
      <c r="F23" s="39"/>
      <c r="G23" s="39"/>
      <c r="H23" s="39"/>
      <c r="I23" s="115"/>
      <c r="J23" s="39"/>
      <c r="K23" s="42"/>
    </row>
    <row r="24" spans="2:11" s="6" customFormat="1" ht="22.5" customHeight="1">
      <c r="B24" s="118"/>
      <c r="C24" s="119"/>
      <c r="D24" s="119"/>
      <c r="E24" s="317" t="s">
        <v>22</v>
      </c>
      <c r="F24" s="317"/>
      <c r="G24" s="317"/>
      <c r="H24" s="317"/>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39</v>
      </c>
      <c r="E27" s="39"/>
      <c r="F27" s="39"/>
      <c r="G27" s="39"/>
      <c r="H27" s="39"/>
      <c r="I27" s="115"/>
      <c r="J27" s="125">
        <f>ROUND(J82,2)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41</v>
      </c>
      <c r="G29" s="39"/>
      <c r="H29" s="39"/>
      <c r="I29" s="126" t="s">
        <v>40</v>
      </c>
      <c r="J29" s="43" t="s">
        <v>42</v>
      </c>
      <c r="K29" s="42"/>
    </row>
    <row r="30" spans="2:11" s="1" customFormat="1" ht="14.45" customHeight="1">
      <c r="B30" s="38"/>
      <c r="C30" s="39"/>
      <c r="D30" s="46" t="s">
        <v>43</v>
      </c>
      <c r="E30" s="46" t="s">
        <v>44</v>
      </c>
      <c r="F30" s="127">
        <f>ROUND(SUM(BE82:BE134), 2)</f>
        <v>0</v>
      </c>
      <c r="G30" s="39"/>
      <c r="H30" s="39"/>
      <c r="I30" s="128">
        <v>0.21</v>
      </c>
      <c r="J30" s="127">
        <f>ROUND(ROUND((SUM(BE82:BE134)), 2)*I30, 2)</f>
        <v>0</v>
      </c>
      <c r="K30" s="42"/>
    </row>
    <row r="31" spans="2:11" s="1" customFormat="1" ht="14.45" customHeight="1">
      <c r="B31" s="38"/>
      <c r="C31" s="39"/>
      <c r="D31" s="39"/>
      <c r="E31" s="46" t="s">
        <v>45</v>
      </c>
      <c r="F31" s="127">
        <f>ROUND(SUM(BF82:BF134), 2)</f>
        <v>0</v>
      </c>
      <c r="G31" s="39"/>
      <c r="H31" s="39"/>
      <c r="I31" s="128">
        <v>0.15</v>
      </c>
      <c r="J31" s="127">
        <f>ROUND(ROUND((SUM(BF82:BF134)), 2)*I31, 2)</f>
        <v>0</v>
      </c>
      <c r="K31" s="42"/>
    </row>
    <row r="32" spans="2:11" s="1" customFormat="1" ht="14.45" hidden="1" customHeight="1">
      <c r="B32" s="38"/>
      <c r="C32" s="39"/>
      <c r="D32" s="39"/>
      <c r="E32" s="46" t="s">
        <v>46</v>
      </c>
      <c r="F32" s="127">
        <f>ROUND(SUM(BG82:BG134), 2)</f>
        <v>0</v>
      </c>
      <c r="G32" s="39"/>
      <c r="H32" s="39"/>
      <c r="I32" s="128">
        <v>0.21</v>
      </c>
      <c r="J32" s="127">
        <v>0</v>
      </c>
      <c r="K32" s="42"/>
    </row>
    <row r="33" spans="2:11" s="1" customFormat="1" ht="14.45" hidden="1" customHeight="1">
      <c r="B33" s="38"/>
      <c r="C33" s="39"/>
      <c r="D33" s="39"/>
      <c r="E33" s="46" t="s">
        <v>47</v>
      </c>
      <c r="F33" s="127">
        <f>ROUND(SUM(BH82:BH134), 2)</f>
        <v>0</v>
      </c>
      <c r="G33" s="39"/>
      <c r="H33" s="39"/>
      <c r="I33" s="128">
        <v>0.15</v>
      </c>
      <c r="J33" s="127">
        <v>0</v>
      </c>
      <c r="K33" s="42"/>
    </row>
    <row r="34" spans="2:11" s="1" customFormat="1" ht="14.45" hidden="1" customHeight="1">
      <c r="B34" s="38"/>
      <c r="C34" s="39"/>
      <c r="D34" s="39"/>
      <c r="E34" s="46" t="s">
        <v>48</v>
      </c>
      <c r="F34" s="127">
        <f>ROUND(SUM(BI82:BI134),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49</v>
      </c>
      <c r="E36" s="76"/>
      <c r="F36" s="76"/>
      <c r="G36" s="131" t="s">
        <v>50</v>
      </c>
      <c r="H36" s="132" t="s">
        <v>51</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100</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22.5" customHeight="1">
      <c r="B45" s="38"/>
      <c r="C45" s="39"/>
      <c r="D45" s="39"/>
      <c r="E45" s="348" t="str">
        <f>E7</f>
        <v>Vodní zdroj pro JSDH Nový Bor</v>
      </c>
      <c r="F45" s="349"/>
      <c r="G45" s="349"/>
      <c r="H45" s="349"/>
      <c r="I45" s="115"/>
      <c r="J45" s="39"/>
      <c r="K45" s="42"/>
    </row>
    <row r="46" spans="2:11" s="1" customFormat="1" ht="14.45" customHeight="1">
      <c r="B46" s="38"/>
      <c r="C46" s="34" t="s">
        <v>98</v>
      </c>
      <c r="D46" s="39"/>
      <c r="E46" s="39"/>
      <c r="F46" s="39"/>
      <c r="G46" s="39"/>
      <c r="H46" s="39"/>
      <c r="I46" s="115"/>
      <c r="J46" s="39"/>
      <c r="K46" s="42"/>
    </row>
    <row r="47" spans="2:11" s="1" customFormat="1" ht="23.25" customHeight="1">
      <c r="B47" s="38"/>
      <c r="C47" s="39"/>
      <c r="D47" s="39"/>
      <c r="E47" s="350" t="str">
        <f>E9</f>
        <v>12-2018_2 - Strojní část</v>
      </c>
      <c r="F47" s="351"/>
      <c r="G47" s="351"/>
      <c r="H47" s="351"/>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25</v>
      </c>
      <c r="D49" s="39"/>
      <c r="E49" s="39"/>
      <c r="F49" s="32" t="str">
        <f>F12</f>
        <v xml:space="preserve"> </v>
      </c>
      <c r="G49" s="39"/>
      <c r="H49" s="39"/>
      <c r="I49" s="116" t="s">
        <v>27</v>
      </c>
      <c r="J49" s="117" t="str">
        <f>IF(J12="","",J12)</f>
        <v>5. 9. 2018</v>
      </c>
      <c r="K49" s="42"/>
    </row>
    <row r="50" spans="2:47" s="1" customFormat="1" ht="6.95" customHeight="1">
      <c r="B50" s="38"/>
      <c r="C50" s="39"/>
      <c r="D50" s="39"/>
      <c r="E50" s="39"/>
      <c r="F50" s="39"/>
      <c r="G50" s="39"/>
      <c r="H50" s="39"/>
      <c r="I50" s="115"/>
      <c r="J50" s="39"/>
      <c r="K50" s="42"/>
    </row>
    <row r="51" spans="2:47" s="1" customFormat="1">
      <c r="B51" s="38"/>
      <c r="C51" s="34" t="s">
        <v>31</v>
      </c>
      <c r="D51" s="39"/>
      <c r="E51" s="39"/>
      <c r="F51" s="32" t="str">
        <f>E15</f>
        <v xml:space="preserve"> </v>
      </c>
      <c r="G51" s="39"/>
      <c r="H51" s="39"/>
      <c r="I51" s="116" t="s">
        <v>36</v>
      </c>
      <c r="J51" s="32" t="str">
        <f>E21</f>
        <v xml:space="preserve"> </v>
      </c>
      <c r="K51" s="42"/>
    </row>
    <row r="52" spans="2:47" s="1" customFormat="1" ht="14.45" customHeight="1">
      <c r="B52" s="38"/>
      <c r="C52" s="34" t="s">
        <v>34</v>
      </c>
      <c r="D52" s="39"/>
      <c r="E52" s="39"/>
      <c r="F52" s="32" t="str">
        <f>IF(E18="","",E18)</f>
        <v/>
      </c>
      <c r="G52" s="39"/>
      <c r="H52" s="39"/>
      <c r="I52" s="115"/>
      <c r="J52" s="39"/>
      <c r="K52" s="42"/>
    </row>
    <row r="53" spans="2:47" s="1" customFormat="1" ht="10.35" customHeight="1">
      <c r="B53" s="38"/>
      <c r="C53" s="39"/>
      <c r="D53" s="39"/>
      <c r="E53" s="39"/>
      <c r="F53" s="39"/>
      <c r="G53" s="39"/>
      <c r="H53" s="39"/>
      <c r="I53" s="115"/>
      <c r="J53" s="39"/>
      <c r="K53" s="42"/>
    </row>
    <row r="54" spans="2:47" s="1" customFormat="1" ht="29.25" customHeight="1">
      <c r="B54" s="38"/>
      <c r="C54" s="141" t="s">
        <v>101</v>
      </c>
      <c r="D54" s="129"/>
      <c r="E54" s="129"/>
      <c r="F54" s="129"/>
      <c r="G54" s="129"/>
      <c r="H54" s="129"/>
      <c r="I54" s="142"/>
      <c r="J54" s="143" t="s">
        <v>102</v>
      </c>
      <c r="K54" s="144"/>
    </row>
    <row r="55" spans="2:47" s="1" customFormat="1" ht="10.35" customHeight="1">
      <c r="B55" s="38"/>
      <c r="C55" s="39"/>
      <c r="D55" s="39"/>
      <c r="E55" s="39"/>
      <c r="F55" s="39"/>
      <c r="G55" s="39"/>
      <c r="H55" s="39"/>
      <c r="I55" s="115"/>
      <c r="J55" s="39"/>
      <c r="K55" s="42"/>
    </row>
    <row r="56" spans="2:47" s="1" customFormat="1" ht="29.25" customHeight="1">
      <c r="B56" s="38"/>
      <c r="C56" s="145" t="s">
        <v>103</v>
      </c>
      <c r="D56" s="39"/>
      <c r="E56" s="39"/>
      <c r="F56" s="39"/>
      <c r="G56" s="39"/>
      <c r="H56" s="39"/>
      <c r="I56" s="115"/>
      <c r="J56" s="125">
        <f>J82</f>
        <v>0</v>
      </c>
      <c r="K56" s="42"/>
      <c r="AU56" s="21" t="s">
        <v>104</v>
      </c>
    </row>
    <row r="57" spans="2:47" s="7" customFormat="1" ht="24.95" customHeight="1">
      <c r="B57" s="146"/>
      <c r="C57" s="147"/>
      <c r="D57" s="148" t="s">
        <v>116</v>
      </c>
      <c r="E57" s="149"/>
      <c r="F57" s="149"/>
      <c r="G57" s="149"/>
      <c r="H57" s="149"/>
      <c r="I57" s="150"/>
      <c r="J57" s="151">
        <f>J83</f>
        <v>0</v>
      </c>
      <c r="K57" s="152"/>
    </row>
    <row r="58" spans="2:47" s="8" customFormat="1" ht="19.899999999999999" customHeight="1">
      <c r="B58" s="153"/>
      <c r="C58" s="154"/>
      <c r="D58" s="155" t="s">
        <v>481</v>
      </c>
      <c r="E58" s="156"/>
      <c r="F58" s="156"/>
      <c r="G58" s="156"/>
      <c r="H58" s="156"/>
      <c r="I58" s="157"/>
      <c r="J58" s="158">
        <f>J84</f>
        <v>0</v>
      </c>
      <c r="K58" s="159"/>
    </row>
    <row r="59" spans="2:47" s="8" customFormat="1" ht="19.899999999999999" customHeight="1">
      <c r="B59" s="153"/>
      <c r="C59" s="154"/>
      <c r="D59" s="155" t="s">
        <v>482</v>
      </c>
      <c r="E59" s="156"/>
      <c r="F59" s="156"/>
      <c r="G59" s="156"/>
      <c r="H59" s="156"/>
      <c r="I59" s="157"/>
      <c r="J59" s="158">
        <f>J90</f>
        <v>0</v>
      </c>
      <c r="K59" s="159"/>
    </row>
    <row r="60" spans="2:47" s="7" customFormat="1" ht="24.95" customHeight="1">
      <c r="B60" s="146"/>
      <c r="C60" s="147"/>
      <c r="D60" s="148" t="s">
        <v>483</v>
      </c>
      <c r="E60" s="149"/>
      <c r="F60" s="149"/>
      <c r="G60" s="149"/>
      <c r="H60" s="149"/>
      <c r="I60" s="150"/>
      <c r="J60" s="151">
        <f>J102</f>
        <v>0</v>
      </c>
      <c r="K60" s="152"/>
    </row>
    <row r="61" spans="2:47" s="8" customFormat="1" ht="19.899999999999999" customHeight="1">
      <c r="B61" s="153"/>
      <c r="C61" s="154"/>
      <c r="D61" s="155" t="s">
        <v>484</v>
      </c>
      <c r="E61" s="156"/>
      <c r="F61" s="156"/>
      <c r="G61" s="156"/>
      <c r="H61" s="156"/>
      <c r="I61" s="157"/>
      <c r="J61" s="158">
        <f>J103</f>
        <v>0</v>
      </c>
      <c r="K61" s="159"/>
    </row>
    <row r="62" spans="2:47" s="8" customFormat="1" ht="19.899999999999999" customHeight="1">
      <c r="B62" s="153"/>
      <c r="C62" s="154"/>
      <c r="D62" s="155" t="s">
        <v>485</v>
      </c>
      <c r="E62" s="156"/>
      <c r="F62" s="156"/>
      <c r="G62" s="156"/>
      <c r="H62" s="156"/>
      <c r="I62" s="157"/>
      <c r="J62" s="158">
        <f>J127</f>
        <v>0</v>
      </c>
      <c r="K62" s="159"/>
    </row>
    <row r="63" spans="2:47" s="1" customFormat="1" ht="21.75" customHeight="1">
      <c r="B63" s="38"/>
      <c r="C63" s="39"/>
      <c r="D63" s="39"/>
      <c r="E63" s="39"/>
      <c r="F63" s="39"/>
      <c r="G63" s="39"/>
      <c r="H63" s="39"/>
      <c r="I63" s="115"/>
      <c r="J63" s="39"/>
      <c r="K63" s="42"/>
    </row>
    <row r="64" spans="2:47" s="1" customFormat="1" ht="6.95" customHeight="1">
      <c r="B64" s="53"/>
      <c r="C64" s="54"/>
      <c r="D64" s="54"/>
      <c r="E64" s="54"/>
      <c r="F64" s="54"/>
      <c r="G64" s="54"/>
      <c r="H64" s="54"/>
      <c r="I64" s="136"/>
      <c r="J64" s="54"/>
      <c r="K64" s="55"/>
    </row>
    <row r="68" spans="2:12" s="1" customFormat="1" ht="6.95" customHeight="1">
      <c r="B68" s="56"/>
      <c r="C68" s="57"/>
      <c r="D68" s="57"/>
      <c r="E68" s="57"/>
      <c r="F68" s="57"/>
      <c r="G68" s="57"/>
      <c r="H68" s="57"/>
      <c r="I68" s="139"/>
      <c r="J68" s="57"/>
      <c r="K68" s="57"/>
      <c r="L68" s="58"/>
    </row>
    <row r="69" spans="2:12" s="1" customFormat="1" ht="36.950000000000003" customHeight="1">
      <c r="B69" s="38"/>
      <c r="C69" s="59" t="s">
        <v>120</v>
      </c>
      <c r="D69" s="60"/>
      <c r="E69" s="60"/>
      <c r="F69" s="60"/>
      <c r="G69" s="60"/>
      <c r="H69" s="60"/>
      <c r="I69" s="160"/>
      <c r="J69" s="60"/>
      <c r="K69" s="60"/>
      <c r="L69" s="58"/>
    </row>
    <row r="70" spans="2:12" s="1" customFormat="1" ht="6.95" customHeight="1">
      <c r="B70" s="38"/>
      <c r="C70" s="60"/>
      <c r="D70" s="60"/>
      <c r="E70" s="60"/>
      <c r="F70" s="60"/>
      <c r="G70" s="60"/>
      <c r="H70" s="60"/>
      <c r="I70" s="160"/>
      <c r="J70" s="60"/>
      <c r="K70" s="60"/>
      <c r="L70" s="58"/>
    </row>
    <row r="71" spans="2:12" s="1" customFormat="1" ht="14.45" customHeight="1">
      <c r="B71" s="38"/>
      <c r="C71" s="62" t="s">
        <v>18</v>
      </c>
      <c r="D71" s="60"/>
      <c r="E71" s="60"/>
      <c r="F71" s="60"/>
      <c r="G71" s="60"/>
      <c r="H71" s="60"/>
      <c r="I71" s="160"/>
      <c r="J71" s="60"/>
      <c r="K71" s="60"/>
      <c r="L71" s="58"/>
    </row>
    <row r="72" spans="2:12" s="1" customFormat="1" ht="22.5" customHeight="1">
      <c r="B72" s="38"/>
      <c r="C72" s="60"/>
      <c r="D72" s="60"/>
      <c r="E72" s="352" t="str">
        <f>E7</f>
        <v>Vodní zdroj pro JSDH Nový Bor</v>
      </c>
      <c r="F72" s="353"/>
      <c r="G72" s="353"/>
      <c r="H72" s="353"/>
      <c r="I72" s="160"/>
      <c r="J72" s="60"/>
      <c r="K72" s="60"/>
      <c r="L72" s="58"/>
    </row>
    <row r="73" spans="2:12" s="1" customFormat="1" ht="14.45" customHeight="1">
      <c r="B73" s="38"/>
      <c r="C73" s="62" t="s">
        <v>98</v>
      </c>
      <c r="D73" s="60"/>
      <c r="E73" s="60"/>
      <c r="F73" s="60"/>
      <c r="G73" s="60"/>
      <c r="H73" s="60"/>
      <c r="I73" s="160"/>
      <c r="J73" s="60"/>
      <c r="K73" s="60"/>
      <c r="L73" s="58"/>
    </row>
    <row r="74" spans="2:12" s="1" customFormat="1" ht="23.25" customHeight="1">
      <c r="B74" s="38"/>
      <c r="C74" s="60"/>
      <c r="D74" s="60"/>
      <c r="E74" s="328" t="str">
        <f>E9</f>
        <v>12-2018_2 - Strojní část</v>
      </c>
      <c r="F74" s="354"/>
      <c r="G74" s="354"/>
      <c r="H74" s="354"/>
      <c r="I74" s="160"/>
      <c r="J74" s="60"/>
      <c r="K74" s="60"/>
      <c r="L74" s="58"/>
    </row>
    <row r="75" spans="2:12" s="1" customFormat="1" ht="6.95" customHeight="1">
      <c r="B75" s="38"/>
      <c r="C75" s="60"/>
      <c r="D75" s="60"/>
      <c r="E75" s="60"/>
      <c r="F75" s="60"/>
      <c r="G75" s="60"/>
      <c r="H75" s="60"/>
      <c r="I75" s="160"/>
      <c r="J75" s="60"/>
      <c r="K75" s="60"/>
      <c r="L75" s="58"/>
    </row>
    <row r="76" spans="2:12" s="1" customFormat="1" ht="18" customHeight="1">
      <c r="B76" s="38"/>
      <c r="C76" s="62" t="s">
        <v>25</v>
      </c>
      <c r="D76" s="60"/>
      <c r="E76" s="60"/>
      <c r="F76" s="161" t="str">
        <f>F12</f>
        <v xml:space="preserve"> </v>
      </c>
      <c r="G76" s="60"/>
      <c r="H76" s="60"/>
      <c r="I76" s="162" t="s">
        <v>27</v>
      </c>
      <c r="J76" s="70" t="str">
        <f>IF(J12="","",J12)</f>
        <v>5. 9. 2018</v>
      </c>
      <c r="K76" s="60"/>
      <c r="L76" s="58"/>
    </row>
    <row r="77" spans="2:12" s="1" customFormat="1" ht="6.95" customHeight="1">
      <c r="B77" s="38"/>
      <c r="C77" s="60"/>
      <c r="D77" s="60"/>
      <c r="E77" s="60"/>
      <c r="F77" s="60"/>
      <c r="G77" s="60"/>
      <c r="H77" s="60"/>
      <c r="I77" s="160"/>
      <c r="J77" s="60"/>
      <c r="K77" s="60"/>
      <c r="L77" s="58"/>
    </row>
    <row r="78" spans="2:12" s="1" customFormat="1">
      <c r="B78" s="38"/>
      <c r="C78" s="62" t="s">
        <v>31</v>
      </c>
      <c r="D78" s="60"/>
      <c r="E78" s="60"/>
      <c r="F78" s="161" t="str">
        <f>E15</f>
        <v xml:space="preserve"> </v>
      </c>
      <c r="G78" s="60"/>
      <c r="H78" s="60"/>
      <c r="I78" s="162" t="s">
        <v>36</v>
      </c>
      <c r="J78" s="161" t="str">
        <f>E21</f>
        <v xml:space="preserve"> </v>
      </c>
      <c r="K78" s="60"/>
      <c r="L78" s="58"/>
    </row>
    <row r="79" spans="2:12" s="1" customFormat="1" ht="14.45" customHeight="1">
      <c r="B79" s="38"/>
      <c r="C79" s="62" t="s">
        <v>34</v>
      </c>
      <c r="D79" s="60"/>
      <c r="E79" s="60"/>
      <c r="F79" s="161" t="str">
        <f>IF(E18="","",E18)</f>
        <v/>
      </c>
      <c r="G79" s="60"/>
      <c r="H79" s="60"/>
      <c r="I79" s="160"/>
      <c r="J79" s="60"/>
      <c r="K79" s="60"/>
      <c r="L79" s="58"/>
    </row>
    <row r="80" spans="2:12" s="1" customFormat="1" ht="10.35" customHeight="1">
      <c r="B80" s="38"/>
      <c r="C80" s="60"/>
      <c r="D80" s="60"/>
      <c r="E80" s="60"/>
      <c r="F80" s="60"/>
      <c r="G80" s="60"/>
      <c r="H80" s="60"/>
      <c r="I80" s="160"/>
      <c r="J80" s="60"/>
      <c r="K80" s="60"/>
      <c r="L80" s="58"/>
    </row>
    <row r="81" spans="2:65" s="9" customFormat="1" ht="29.25" customHeight="1">
      <c r="B81" s="163"/>
      <c r="C81" s="164" t="s">
        <v>121</v>
      </c>
      <c r="D81" s="165" t="s">
        <v>58</v>
      </c>
      <c r="E81" s="165" t="s">
        <v>54</v>
      </c>
      <c r="F81" s="165" t="s">
        <v>122</v>
      </c>
      <c r="G81" s="165" t="s">
        <v>123</v>
      </c>
      <c r="H81" s="165" t="s">
        <v>124</v>
      </c>
      <c r="I81" s="166" t="s">
        <v>125</v>
      </c>
      <c r="J81" s="165" t="s">
        <v>102</v>
      </c>
      <c r="K81" s="167" t="s">
        <v>126</v>
      </c>
      <c r="L81" s="168"/>
      <c r="M81" s="78" t="s">
        <v>127</v>
      </c>
      <c r="N81" s="79" t="s">
        <v>43</v>
      </c>
      <c r="O81" s="79" t="s">
        <v>128</v>
      </c>
      <c r="P81" s="79" t="s">
        <v>129</v>
      </c>
      <c r="Q81" s="79" t="s">
        <v>130</v>
      </c>
      <c r="R81" s="79" t="s">
        <v>131</v>
      </c>
      <c r="S81" s="79" t="s">
        <v>132</v>
      </c>
      <c r="T81" s="80" t="s">
        <v>133</v>
      </c>
    </row>
    <row r="82" spans="2:65" s="1" customFormat="1" ht="29.25" customHeight="1">
      <c r="B82" s="38"/>
      <c r="C82" s="84" t="s">
        <v>103</v>
      </c>
      <c r="D82" s="60"/>
      <c r="E82" s="60"/>
      <c r="F82" s="60"/>
      <c r="G82" s="60"/>
      <c r="H82" s="60"/>
      <c r="I82" s="160"/>
      <c r="J82" s="169">
        <f>BK82</f>
        <v>0</v>
      </c>
      <c r="K82" s="60"/>
      <c r="L82" s="58"/>
      <c r="M82" s="81"/>
      <c r="N82" s="82"/>
      <c r="O82" s="82"/>
      <c r="P82" s="170">
        <f>P83+P102</f>
        <v>0</v>
      </c>
      <c r="Q82" s="82"/>
      <c r="R82" s="170">
        <f>R83+R102</f>
        <v>0.20357000000000003</v>
      </c>
      <c r="S82" s="82"/>
      <c r="T82" s="171">
        <f>T83+T102</f>
        <v>0</v>
      </c>
      <c r="AT82" s="21" t="s">
        <v>72</v>
      </c>
      <c r="AU82" s="21" t="s">
        <v>104</v>
      </c>
      <c r="BK82" s="172">
        <f>BK83+BK102</f>
        <v>0</v>
      </c>
    </row>
    <row r="83" spans="2:65" s="10" customFormat="1" ht="37.35" customHeight="1">
      <c r="B83" s="173"/>
      <c r="C83" s="174"/>
      <c r="D83" s="175" t="s">
        <v>72</v>
      </c>
      <c r="E83" s="176" t="s">
        <v>446</v>
      </c>
      <c r="F83" s="176" t="s">
        <v>447</v>
      </c>
      <c r="G83" s="174"/>
      <c r="H83" s="174"/>
      <c r="I83" s="177"/>
      <c r="J83" s="178">
        <f>BK83</f>
        <v>0</v>
      </c>
      <c r="K83" s="174"/>
      <c r="L83" s="179"/>
      <c r="M83" s="180"/>
      <c r="N83" s="181"/>
      <c r="O83" s="181"/>
      <c r="P83" s="182">
        <f>P84+P90</f>
        <v>0</v>
      </c>
      <c r="Q83" s="181"/>
      <c r="R83" s="182">
        <f>R84+R90</f>
        <v>0.14820000000000003</v>
      </c>
      <c r="S83" s="181"/>
      <c r="T83" s="183">
        <f>T84+T90</f>
        <v>0</v>
      </c>
      <c r="AR83" s="184" t="s">
        <v>82</v>
      </c>
      <c r="AT83" s="185" t="s">
        <v>72</v>
      </c>
      <c r="AU83" s="185" t="s">
        <v>73</v>
      </c>
      <c r="AY83" s="184" t="s">
        <v>136</v>
      </c>
      <c r="BK83" s="186">
        <f>BK84+BK90</f>
        <v>0</v>
      </c>
    </row>
    <row r="84" spans="2:65" s="10" customFormat="1" ht="19.899999999999999" customHeight="1">
      <c r="B84" s="173"/>
      <c r="C84" s="174"/>
      <c r="D84" s="187" t="s">
        <v>72</v>
      </c>
      <c r="E84" s="188" t="s">
        <v>486</v>
      </c>
      <c r="F84" s="188" t="s">
        <v>487</v>
      </c>
      <c r="G84" s="174"/>
      <c r="H84" s="174"/>
      <c r="I84" s="177"/>
      <c r="J84" s="189">
        <f>BK84</f>
        <v>0</v>
      </c>
      <c r="K84" s="174"/>
      <c r="L84" s="179"/>
      <c r="M84" s="180"/>
      <c r="N84" s="181"/>
      <c r="O84" s="181"/>
      <c r="P84" s="182">
        <f>SUM(P85:P89)</f>
        <v>0</v>
      </c>
      <c r="Q84" s="181"/>
      <c r="R84" s="182">
        <f>SUM(R85:R89)</f>
        <v>0.14322000000000001</v>
      </c>
      <c r="S84" s="181"/>
      <c r="T84" s="183">
        <f>SUM(T85:T89)</f>
        <v>0</v>
      </c>
      <c r="AR84" s="184" t="s">
        <v>82</v>
      </c>
      <c r="AT84" s="185" t="s">
        <v>72</v>
      </c>
      <c r="AU84" s="185" t="s">
        <v>24</v>
      </c>
      <c r="AY84" s="184" t="s">
        <v>136</v>
      </c>
      <c r="BK84" s="186">
        <f>SUM(BK85:BK89)</f>
        <v>0</v>
      </c>
    </row>
    <row r="85" spans="2:65" s="1" customFormat="1" ht="22.5" customHeight="1">
      <c r="B85" s="38"/>
      <c r="C85" s="190" t="s">
        <v>24</v>
      </c>
      <c r="D85" s="190" t="s">
        <v>138</v>
      </c>
      <c r="E85" s="191" t="s">
        <v>488</v>
      </c>
      <c r="F85" s="192" t="s">
        <v>489</v>
      </c>
      <c r="G85" s="193" t="s">
        <v>153</v>
      </c>
      <c r="H85" s="194">
        <v>30</v>
      </c>
      <c r="I85" s="195"/>
      <c r="J85" s="196">
        <f>ROUND(I85*H85,2)</f>
        <v>0</v>
      </c>
      <c r="K85" s="192" t="s">
        <v>142</v>
      </c>
      <c r="L85" s="58"/>
      <c r="M85" s="197" t="s">
        <v>22</v>
      </c>
      <c r="N85" s="198" t="s">
        <v>44</v>
      </c>
      <c r="O85" s="39"/>
      <c r="P85" s="199">
        <f>O85*H85</f>
        <v>0</v>
      </c>
      <c r="Q85" s="199">
        <v>4.5100000000000001E-3</v>
      </c>
      <c r="R85" s="199">
        <f>Q85*H85</f>
        <v>0.1353</v>
      </c>
      <c r="S85" s="199">
        <v>0</v>
      </c>
      <c r="T85" s="200">
        <f>S85*H85</f>
        <v>0</v>
      </c>
      <c r="AR85" s="21" t="s">
        <v>212</v>
      </c>
      <c r="AT85" s="21" t="s">
        <v>138</v>
      </c>
      <c r="AU85" s="21" t="s">
        <v>82</v>
      </c>
      <c r="AY85" s="21" t="s">
        <v>136</v>
      </c>
      <c r="BE85" s="201">
        <f>IF(N85="základní",J85,0)</f>
        <v>0</v>
      </c>
      <c r="BF85" s="201">
        <f>IF(N85="snížená",J85,0)</f>
        <v>0</v>
      </c>
      <c r="BG85" s="201">
        <f>IF(N85="zákl. přenesená",J85,0)</f>
        <v>0</v>
      </c>
      <c r="BH85" s="201">
        <f>IF(N85="sníž. přenesená",J85,0)</f>
        <v>0</v>
      </c>
      <c r="BI85" s="201">
        <f>IF(N85="nulová",J85,0)</f>
        <v>0</v>
      </c>
      <c r="BJ85" s="21" t="s">
        <v>24</v>
      </c>
      <c r="BK85" s="201">
        <f>ROUND(I85*H85,2)</f>
        <v>0</v>
      </c>
      <c r="BL85" s="21" t="s">
        <v>212</v>
      </c>
      <c r="BM85" s="21" t="s">
        <v>490</v>
      </c>
    </row>
    <row r="86" spans="2:65" s="1" customFormat="1" ht="22.5" customHeight="1">
      <c r="B86" s="38"/>
      <c r="C86" s="190" t="s">
        <v>82</v>
      </c>
      <c r="D86" s="190" t="s">
        <v>138</v>
      </c>
      <c r="E86" s="191" t="s">
        <v>491</v>
      </c>
      <c r="F86" s="192" t="s">
        <v>492</v>
      </c>
      <c r="G86" s="193" t="s">
        <v>328</v>
      </c>
      <c r="H86" s="194">
        <v>2</v>
      </c>
      <c r="I86" s="195"/>
      <c r="J86" s="196">
        <f>ROUND(I86*H86,2)</f>
        <v>0</v>
      </c>
      <c r="K86" s="192" t="s">
        <v>142</v>
      </c>
      <c r="L86" s="58"/>
      <c r="M86" s="197" t="s">
        <v>22</v>
      </c>
      <c r="N86" s="198" t="s">
        <v>44</v>
      </c>
      <c r="O86" s="39"/>
      <c r="P86" s="199">
        <f>O86*H86</f>
        <v>0</v>
      </c>
      <c r="Q86" s="199">
        <v>1.32E-3</v>
      </c>
      <c r="R86" s="199">
        <f>Q86*H86</f>
        <v>2.64E-3</v>
      </c>
      <c r="S86" s="199">
        <v>0</v>
      </c>
      <c r="T86" s="200">
        <f>S86*H86</f>
        <v>0</v>
      </c>
      <c r="AR86" s="21" t="s">
        <v>212</v>
      </c>
      <c r="AT86" s="21" t="s">
        <v>138</v>
      </c>
      <c r="AU86" s="21" t="s">
        <v>82</v>
      </c>
      <c r="AY86" s="21" t="s">
        <v>136</v>
      </c>
      <c r="BE86" s="201">
        <f>IF(N86="základní",J86,0)</f>
        <v>0</v>
      </c>
      <c r="BF86" s="201">
        <f>IF(N86="snížená",J86,0)</f>
        <v>0</v>
      </c>
      <c r="BG86" s="201">
        <f>IF(N86="zákl. přenesená",J86,0)</f>
        <v>0</v>
      </c>
      <c r="BH86" s="201">
        <f>IF(N86="sníž. přenesená",J86,0)</f>
        <v>0</v>
      </c>
      <c r="BI86" s="201">
        <f>IF(N86="nulová",J86,0)</f>
        <v>0</v>
      </c>
      <c r="BJ86" s="21" t="s">
        <v>24</v>
      </c>
      <c r="BK86" s="201">
        <f>ROUND(I86*H86,2)</f>
        <v>0</v>
      </c>
      <c r="BL86" s="21" t="s">
        <v>212</v>
      </c>
      <c r="BM86" s="21" t="s">
        <v>493</v>
      </c>
    </row>
    <row r="87" spans="2:65" s="1" customFormat="1" ht="22.5" customHeight="1">
      <c r="B87" s="38"/>
      <c r="C87" s="190" t="s">
        <v>150</v>
      </c>
      <c r="D87" s="190" t="s">
        <v>138</v>
      </c>
      <c r="E87" s="191" t="s">
        <v>494</v>
      </c>
      <c r="F87" s="192" t="s">
        <v>495</v>
      </c>
      <c r="G87" s="193" t="s">
        <v>328</v>
      </c>
      <c r="H87" s="194">
        <v>1</v>
      </c>
      <c r="I87" s="195"/>
      <c r="J87" s="196">
        <f>ROUND(I87*H87,2)</f>
        <v>0</v>
      </c>
      <c r="K87" s="192" t="s">
        <v>142</v>
      </c>
      <c r="L87" s="58"/>
      <c r="M87" s="197" t="s">
        <v>22</v>
      </c>
      <c r="N87" s="198" t="s">
        <v>44</v>
      </c>
      <c r="O87" s="39"/>
      <c r="P87" s="199">
        <f>O87*H87</f>
        <v>0</v>
      </c>
      <c r="Q87" s="199">
        <v>3.6000000000000002E-4</v>
      </c>
      <c r="R87" s="199">
        <f>Q87*H87</f>
        <v>3.6000000000000002E-4</v>
      </c>
      <c r="S87" s="199">
        <v>0</v>
      </c>
      <c r="T87" s="200">
        <f>S87*H87</f>
        <v>0</v>
      </c>
      <c r="AR87" s="21" t="s">
        <v>212</v>
      </c>
      <c r="AT87" s="21" t="s">
        <v>138</v>
      </c>
      <c r="AU87" s="21" t="s">
        <v>82</v>
      </c>
      <c r="AY87" s="21" t="s">
        <v>136</v>
      </c>
      <c r="BE87" s="201">
        <f>IF(N87="základní",J87,0)</f>
        <v>0</v>
      </c>
      <c r="BF87" s="201">
        <f>IF(N87="snížená",J87,0)</f>
        <v>0</v>
      </c>
      <c r="BG87" s="201">
        <f>IF(N87="zákl. přenesená",J87,0)</f>
        <v>0</v>
      </c>
      <c r="BH87" s="201">
        <f>IF(N87="sníž. přenesená",J87,0)</f>
        <v>0</v>
      </c>
      <c r="BI87" s="201">
        <f>IF(N87="nulová",J87,0)</f>
        <v>0</v>
      </c>
      <c r="BJ87" s="21" t="s">
        <v>24</v>
      </c>
      <c r="BK87" s="201">
        <f>ROUND(I87*H87,2)</f>
        <v>0</v>
      </c>
      <c r="BL87" s="21" t="s">
        <v>212</v>
      </c>
      <c r="BM87" s="21" t="s">
        <v>496</v>
      </c>
    </row>
    <row r="88" spans="2:65" s="1" customFormat="1" ht="31.5" customHeight="1">
      <c r="B88" s="38"/>
      <c r="C88" s="190" t="s">
        <v>143</v>
      </c>
      <c r="D88" s="190" t="s">
        <v>138</v>
      </c>
      <c r="E88" s="191" t="s">
        <v>497</v>
      </c>
      <c r="F88" s="192" t="s">
        <v>498</v>
      </c>
      <c r="G88" s="193" t="s">
        <v>328</v>
      </c>
      <c r="H88" s="194">
        <v>1</v>
      </c>
      <c r="I88" s="195"/>
      <c r="J88" s="196">
        <f>ROUND(I88*H88,2)</f>
        <v>0</v>
      </c>
      <c r="K88" s="192" t="s">
        <v>142</v>
      </c>
      <c r="L88" s="58"/>
      <c r="M88" s="197" t="s">
        <v>22</v>
      </c>
      <c r="N88" s="198" t="s">
        <v>44</v>
      </c>
      <c r="O88" s="39"/>
      <c r="P88" s="199">
        <f>O88*H88</f>
        <v>0</v>
      </c>
      <c r="Q88" s="199">
        <v>4.9199999999999999E-3</v>
      </c>
      <c r="R88" s="199">
        <f>Q88*H88</f>
        <v>4.9199999999999999E-3</v>
      </c>
      <c r="S88" s="199">
        <v>0</v>
      </c>
      <c r="T88" s="200">
        <f>S88*H88</f>
        <v>0</v>
      </c>
      <c r="AR88" s="21" t="s">
        <v>212</v>
      </c>
      <c r="AT88" s="21" t="s">
        <v>138</v>
      </c>
      <c r="AU88" s="21" t="s">
        <v>82</v>
      </c>
      <c r="AY88" s="21" t="s">
        <v>136</v>
      </c>
      <c r="BE88" s="201">
        <f>IF(N88="základní",J88,0)</f>
        <v>0</v>
      </c>
      <c r="BF88" s="201">
        <f>IF(N88="snížená",J88,0)</f>
        <v>0</v>
      </c>
      <c r="BG88" s="201">
        <f>IF(N88="zákl. přenesená",J88,0)</f>
        <v>0</v>
      </c>
      <c r="BH88" s="201">
        <f>IF(N88="sníž. přenesená",J88,0)</f>
        <v>0</v>
      </c>
      <c r="BI88" s="201">
        <f>IF(N88="nulová",J88,0)</f>
        <v>0</v>
      </c>
      <c r="BJ88" s="21" t="s">
        <v>24</v>
      </c>
      <c r="BK88" s="201">
        <f>ROUND(I88*H88,2)</f>
        <v>0</v>
      </c>
      <c r="BL88" s="21" t="s">
        <v>212</v>
      </c>
      <c r="BM88" s="21" t="s">
        <v>499</v>
      </c>
    </row>
    <row r="89" spans="2:65" s="1" customFormat="1" ht="40.5">
      <c r="B89" s="38"/>
      <c r="C89" s="60"/>
      <c r="D89" s="215" t="s">
        <v>145</v>
      </c>
      <c r="E89" s="60"/>
      <c r="F89" s="216" t="s">
        <v>500</v>
      </c>
      <c r="G89" s="60"/>
      <c r="H89" s="60"/>
      <c r="I89" s="160"/>
      <c r="J89" s="60"/>
      <c r="K89" s="60"/>
      <c r="L89" s="58"/>
      <c r="M89" s="204"/>
      <c r="N89" s="39"/>
      <c r="O89" s="39"/>
      <c r="P89" s="39"/>
      <c r="Q89" s="39"/>
      <c r="R89" s="39"/>
      <c r="S89" s="39"/>
      <c r="T89" s="75"/>
      <c r="AT89" s="21" t="s">
        <v>145</v>
      </c>
      <c r="AU89" s="21" t="s">
        <v>82</v>
      </c>
    </row>
    <row r="90" spans="2:65" s="10" customFormat="1" ht="29.85" customHeight="1">
      <c r="B90" s="173"/>
      <c r="C90" s="174"/>
      <c r="D90" s="187" t="s">
        <v>72</v>
      </c>
      <c r="E90" s="188" t="s">
        <v>501</v>
      </c>
      <c r="F90" s="188" t="s">
        <v>502</v>
      </c>
      <c r="G90" s="174"/>
      <c r="H90" s="174"/>
      <c r="I90" s="177"/>
      <c r="J90" s="189">
        <f>BK90</f>
        <v>0</v>
      </c>
      <c r="K90" s="174"/>
      <c r="L90" s="179"/>
      <c r="M90" s="180"/>
      <c r="N90" s="181"/>
      <c r="O90" s="181"/>
      <c r="P90" s="182">
        <f>SUM(P91:P101)</f>
        <v>0</v>
      </c>
      <c r="Q90" s="181"/>
      <c r="R90" s="182">
        <f>SUM(R91:R101)</f>
        <v>4.9800000000000001E-3</v>
      </c>
      <c r="S90" s="181"/>
      <c r="T90" s="183">
        <f>SUM(T91:T101)</f>
        <v>0</v>
      </c>
      <c r="AR90" s="184" t="s">
        <v>82</v>
      </c>
      <c r="AT90" s="185" t="s">
        <v>72</v>
      </c>
      <c r="AU90" s="185" t="s">
        <v>24</v>
      </c>
      <c r="AY90" s="184" t="s">
        <v>136</v>
      </c>
      <c r="BK90" s="186">
        <f>SUM(BK91:BK101)</f>
        <v>0</v>
      </c>
    </row>
    <row r="91" spans="2:65" s="1" customFormat="1" ht="31.5" customHeight="1">
      <c r="B91" s="38"/>
      <c r="C91" s="190" t="s">
        <v>159</v>
      </c>
      <c r="D91" s="190" t="s">
        <v>138</v>
      </c>
      <c r="E91" s="191" t="s">
        <v>503</v>
      </c>
      <c r="F91" s="192" t="s">
        <v>504</v>
      </c>
      <c r="G91" s="193" t="s">
        <v>328</v>
      </c>
      <c r="H91" s="194">
        <v>1</v>
      </c>
      <c r="I91" s="195"/>
      <c r="J91" s="196">
        <f t="shared" ref="J91:J101" si="0">ROUND(I91*H91,2)</f>
        <v>0</v>
      </c>
      <c r="K91" s="192" t="s">
        <v>142</v>
      </c>
      <c r="L91" s="58"/>
      <c r="M91" s="197" t="s">
        <v>22</v>
      </c>
      <c r="N91" s="198" t="s">
        <v>44</v>
      </c>
      <c r="O91" s="39"/>
      <c r="P91" s="199">
        <f t="shared" ref="P91:P101" si="1">O91*H91</f>
        <v>0</v>
      </c>
      <c r="Q91" s="199">
        <v>0</v>
      </c>
      <c r="R91" s="199">
        <f t="shared" ref="R91:R101" si="2">Q91*H91</f>
        <v>0</v>
      </c>
      <c r="S91" s="199">
        <v>0</v>
      </c>
      <c r="T91" s="200">
        <f t="shared" ref="T91:T101" si="3">S91*H91</f>
        <v>0</v>
      </c>
      <c r="AR91" s="21" t="s">
        <v>212</v>
      </c>
      <c r="AT91" s="21" t="s">
        <v>138</v>
      </c>
      <c r="AU91" s="21" t="s">
        <v>82</v>
      </c>
      <c r="AY91" s="21" t="s">
        <v>136</v>
      </c>
      <c r="BE91" s="201">
        <f t="shared" ref="BE91:BE101" si="4">IF(N91="základní",J91,0)</f>
        <v>0</v>
      </c>
      <c r="BF91" s="201">
        <f t="shared" ref="BF91:BF101" si="5">IF(N91="snížená",J91,0)</f>
        <v>0</v>
      </c>
      <c r="BG91" s="201">
        <f t="shared" ref="BG91:BG101" si="6">IF(N91="zákl. přenesená",J91,0)</f>
        <v>0</v>
      </c>
      <c r="BH91" s="201">
        <f t="shared" ref="BH91:BH101" si="7">IF(N91="sníž. přenesená",J91,0)</f>
        <v>0</v>
      </c>
      <c r="BI91" s="201">
        <f t="shared" ref="BI91:BI101" si="8">IF(N91="nulová",J91,0)</f>
        <v>0</v>
      </c>
      <c r="BJ91" s="21" t="s">
        <v>24</v>
      </c>
      <c r="BK91" s="201">
        <f t="shared" ref="BK91:BK101" si="9">ROUND(I91*H91,2)</f>
        <v>0</v>
      </c>
      <c r="BL91" s="21" t="s">
        <v>212</v>
      </c>
      <c r="BM91" s="21" t="s">
        <v>505</v>
      </c>
    </row>
    <row r="92" spans="2:65" s="1" customFormat="1" ht="22.5" customHeight="1">
      <c r="B92" s="38"/>
      <c r="C92" s="205" t="s">
        <v>165</v>
      </c>
      <c r="D92" s="205" t="s">
        <v>203</v>
      </c>
      <c r="E92" s="206" t="s">
        <v>506</v>
      </c>
      <c r="F92" s="207" t="s">
        <v>507</v>
      </c>
      <c r="G92" s="208" t="s">
        <v>22</v>
      </c>
      <c r="H92" s="209">
        <v>1</v>
      </c>
      <c r="I92" s="210"/>
      <c r="J92" s="211">
        <f t="shared" si="0"/>
        <v>0</v>
      </c>
      <c r="K92" s="207" t="s">
        <v>22</v>
      </c>
      <c r="L92" s="212"/>
      <c r="M92" s="213" t="s">
        <v>22</v>
      </c>
      <c r="N92" s="214" t="s">
        <v>44</v>
      </c>
      <c r="O92" s="39"/>
      <c r="P92" s="199">
        <f t="shared" si="1"/>
        <v>0</v>
      </c>
      <c r="Q92" s="199">
        <v>0</v>
      </c>
      <c r="R92" s="199">
        <f t="shared" si="2"/>
        <v>0</v>
      </c>
      <c r="S92" s="199">
        <v>0</v>
      </c>
      <c r="T92" s="200">
        <f t="shared" si="3"/>
        <v>0</v>
      </c>
      <c r="AR92" s="21" t="s">
        <v>288</v>
      </c>
      <c r="AT92" s="21" t="s">
        <v>203</v>
      </c>
      <c r="AU92" s="21" t="s">
        <v>82</v>
      </c>
      <c r="AY92" s="21" t="s">
        <v>136</v>
      </c>
      <c r="BE92" s="201">
        <f t="shared" si="4"/>
        <v>0</v>
      </c>
      <c r="BF92" s="201">
        <f t="shared" si="5"/>
        <v>0</v>
      </c>
      <c r="BG92" s="201">
        <f t="shared" si="6"/>
        <v>0</v>
      </c>
      <c r="BH92" s="201">
        <f t="shared" si="7"/>
        <v>0</v>
      </c>
      <c r="BI92" s="201">
        <f t="shared" si="8"/>
        <v>0</v>
      </c>
      <c r="BJ92" s="21" t="s">
        <v>24</v>
      </c>
      <c r="BK92" s="201">
        <f t="shared" si="9"/>
        <v>0</v>
      </c>
      <c r="BL92" s="21" t="s">
        <v>212</v>
      </c>
      <c r="BM92" s="21" t="s">
        <v>508</v>
      </c>
    </row>
    <row r="93" spans="2:65" s="1" customFormat="1" ht="31.5" customHeight="1">
      <c r="B93" s="38"/>
      <c r="C93" s="190" t="s">
        <v>169</v>
      </c>
      <c r="D93" s="190" t="s">
        <v>138</v>
      </c>
      <c r="E93" s="191" t="s">
        <v>509</v>
      </c>
      <c r="F93" s="192" t="s">
        <v>510</v>
      </c>
      <c r="G93" s="193" t="s">
        <v>328</v>
      </c>
      <c r="H93" s="194">
        <v>1</v>
      </c>
      <c r="I93" s="195"/>
      <c r="J93" s="196">
        <f t="shared" si="0"/>
        <v>0</v>
      </c>
      <c r="K93" s="192" t="s">
        <v>142</v>
      </c>
      <c r="L93" s="58"/>
      <c r="M93" s="197" t="s">
        <v>22</v>
      </c>
      <c r="N93" s="198" t="s">
        <v>44</v>
      </c>
      <c r="O93" s="39"/>
      <c r="P93" s="199">
        <f t="shared" si="1"/>
        <v>0</v>
      </c>
      <c r="Q93" s="199">
        <v>0</v>
      </c>
      <c r="R93" s="199">
        <f t="shared" si="2"/>
        <v>0</v>
      </c>
      <c r="S93" s="199">
        <v>0</v>
      </c>
      <c r="T93" s="200">
        <f t="shared" si="3"/>
        <v>0</v>
      </c>
      <c r="AR93" s="21" t="s">
        <v>212</v>
      </c>
      <c r="AT93" s="21" t="s">
        <v>138</v>
      </c>
      <c r="AU93" s="21" t="s">
        <v>82</v>
      </c>
      <c r="AY93" s="21" t="s">
        <v>136</v>
      </c>
      <c r="BE93" s="201">
        <f t="shared" si="4"/>
        <v>0</v>
      </c>
      <c r="BF93" s="201">
        <f t="shared" si="5"/>
        <v>0</v>
      </c>
      <c r="BG93" s="201">
        <f t="shared" si="6"/>
        <v>0</v>
      </c>
      <c r="BH93" s="201">
        <f t="shared" si="7"/>
        <v>0</v>
      </c>
      <c r="BI93" s="201">
        <f t="shared" si="8"/>
        <v>0</v>
      </c>
      <c r="BJ93" s="21" t="s">
        <v>24</v>
      </c>
      <c r="BK93" s="201">
        <f t="shared" si="9"/>
        <v>0</v>
      </c>
      <c r="BL93" s="21" t="s">
        <v>212</v>
      </c>
      <c r="BM93" s="21" t="s">
        <v>511</v>
      </c>
    </row>
    <row r="94" spans="2:65" s="1" customFormat="1" ht="22.5" customHeight="1">
      <c r="B94" s="38"/>
      <c r="C94" s="205" t="s">
        <v>174</v>
      </c>
      <c r="D94" s="205" t="s">
        <v>203</v>
      </c>
      <c r="E94" s="206" t="s">
        <v>512</v>
      </c>
      <c r="F94" s="207" t="s">
        <v>513</v>
      </c>
      <c r="G94" s="208" t="s">
        <v>328</v>
      </c>
      <c r="H94" s="209">
        <v>1</v>
      </c>
      <c r="I94" s="210"/>
      <c r="J94" s="211">
        <f t="shared" si="0"/>
        <v>0</v>
      </c>
      <c r="K94" s="207" t="s">
        <v>22</v>
      </c>
      <c r="L94" s="212"/>
      <c r="M94" s="213" t="s">
        <v>22</v>
      </c>
      <c r="N94" s="214" t="s">
        <v>44</v>
      </c>
      <c r="O94" s="39"/>
      <c r="P94" s="199">
        <f t="shared" si="1"/>
        <v>0</v>
      </c>
      <c r="Q94" s="199">
        <v>0</v>
      </c>
      <c r="R94" s="199">
        <f t="shared" si="2"/>
        <v>0</v>
      </c>
      <c r="S94" s="199">
        <v>0</v>
      </c>
      <c r="T94" s="200">
        <f t="shared" si="3"/>
        <v>0</v>
      </c>
      <c r="AR94" s="21" t="s">
        <v>288</v>
      </c>
      <c r="AT94" s="21" t="s">
        <v>203</v>
      </c>
      <c r="AU94" s="21" t="s">
        <v>82</v>
      </c>
      <c r="AY94" s="21" t="s">
        <v>136</v>
      </c>
      <c r="BE94" s="201">
        <f t="shared" si="4"/>
        <v>0</v>
      </c>
      <c r="BF94" s="201">
        <f t="shared" si="5"/>
        <v>0</v>
      </c>
      <c r="BG94" s="201">
        <f t="shared" si="6"/>
        <v>0</v>
      </c>
      <c r="BH94" s="201">
        <f t="shared" si="7"/>
        <v>0</v>
      </c>
      <c r="BI94" s="201">
        <f t="shared" si="8"/>
        <v>0</v>
      </c>
      <c r="BJ94" s="21" t="s">
        <v>24</v>
      </c>
      <c r="BK94" s="201">
        <f t="shared" si="9"/>
        <v>0</v>
      </c>
      <c r="BL94" s="21" t="s">
        <v>212</v>
      </c>
      <c r="BM94" s="21" t="s">
        <v>514</v>
      </c>
    </row>
    <row r="95" spans="2:65" s="1" customFormat="1" ht="31.5" customHeight="1">
      <c r="B95" s="38"/>
      <c r="C95" s="190" t="s">
        <v>178</v>
      </c>
      <c r="D95" s="190" t="s">
        <v>138</v>
      </c>
      <c r="E95" s="191" t="s">
        <v>515</v>
      </c>
      <c r="F95" s="192" t="s">
        <v>516</v>
      </c>
      <c r="G95" s="193" t="s">
        <v>328</v>
      </c>
      <c r="H95" s="194">
        <v>1</v>
      </c>
      <c r="I95" s="195"/>
      <c r="J95" s="196">
        <f t="shared" si="0"/>
        <v>0</v>
      </c>
      <c r="K95" s="192" t="s">
        <v>142</v>
      </c>
      <c r="L95" s="58"/>
      <c r="M95" s="197" t="s">
        <v>22</v>
      </c>
      <c r="N95" s="198" t="s">
        <v>44</v>
      </c>
      <c r="O95" s="39"/>
      <c r="P95" s="199">
        <f t="shared" si="1"/>
        <v>0</v>
      </c>
      <c r="Q95" s="199">
        <v>0</v>
      </c>
      <c r="R95" s="199">
        <f t="shared" si="2"/>
        <v>0</v>
      </c>
      <c r="S95" s="199">
        <v>0</v>
      </c>
      <c r="T95" s="200">
        <f t="shared" si="3"/>
        <v>0</v>
      </c>
      <c r="AR95" s="21" t="s">
        <v>212</v>
      </c>
      <c r="AT95" s="21" t="s">
        <v>138</v>
      </c>
      <c r="AU95" s="21" t="s">
        <v>82</v>
      </c>
      <c r="AY95" s="21" t="s">
        <v>136</v>
      </c>
      <c r="BE95" s="201">
        <f t="shared" si="4"/>
        <v>0</v>
      </c>
      <c r="BF95" s="201">
        <f t="shared" si="5"/>
        <v>0</v>
      </c>
      <c r="BG95" s="201">
        <f t="shared" si="6"/>
        <v>0</v>
      </c>
      <c r="BH95" s="201">
        <f t="shared" si="7"/>
        <v>0</v>
      </c>
      <c r="BI95" s="201">
        <f t="shared" si="8"/>
        <v>0</v>
      </c>
      <c r="BJ95" s="21" t="s">
        <v>24</v>
      </c>
      <c r="BK95" s="201">
        <f t="shared" si="9"/>
        <v>0</v>
      </c>
      <c r="BL95" s="21" t="s">
        <v>212</v>
      </c>
      <c r="BM95" s="21" t="s">
        <v>517</v>
      </c>
    </row>
    <row r="96" spans="2:65" s="1" customFormat="1" ht="22.5" customHeight="1">
      <c r="B96" s="38"/>
      <c r="C96" s="205" t="s">
        <v>29</v>
      </c>
      <c r="D96" s="205" t="s">
        <v>203</v>
      </c>
      <c r="E96" s="206" t="s">
        <v>518</v>
      </c>
      <c r="F96" s="207" t="s">
        <v>519</v>
      </c>
      <c r="G96" s="208" t="s">
        <v>328</v>
      </c>
      <c r="H96" s="209">
        <v>1</v>
      </c>
      <c r="I96" s="210"/>
      <c r="J96" s="211">
        <f t="shared" si="0"/>
        <v>0</v>
      </c>
      <c r="K96" s="207" t="s">
        <v>22</v>
      </c>
      <c r="L96" s="212"/>
      <c r="M96" s="213" t="s">
        <v>22</v>
      </c>
      <c r="N96" s="214" t="s">
        <v>44</v>
      </c>
      <c r="O96" s="39"/>
      <c r="P96" s="199">
        <f t="shared" si="1"/>
        <v>0</v>
      </c>
      <c r="Q96" s="199">
        <v>0</v>
      </c>
      <c r="R96" s="199">
        <f t="shared" si="2"/>
        <v>0</v>
      </c>
      <c r="S96" s="199">
        <v>0</v>
      </c>
      <c r="T96" s="200">
        <f t="shared" si="3"/>
        <v>0</v>
      </c>
      <c r="AR96" s="21" t="s">
        <v>288</v>
      </c>
      <c r="AT96" s="21" t="s">
        <v>203</v>
      </c>
      <c r="AU96" s="21" t="s">
        <v>82</v>
      </c>
      <c r="AY96" s="21" t="s">
        <v>136</v>
      </c>
      <c r="BE96" s="201">
        <f t="shared" si="4"/>
        <v>0</v>
      </c>
      <c r="BF96" s="201">
        <f t="shared" si="5"/>
        <v>0</v>
      </c>
      <c r="BG96" s="201">
        <f t="shared" si="6"/>
        <v>0</v>
      </c>
      <c r="BH96" s="201">
        <f t="shared" si="7"/>
        <v>0</v>
      </c>
      <c r="BI96" s="201">
        <f t="shared" si="8"/>
        <v>0</v>
      </c>
      <c r="BJ96" s="21" t="s">
        <v>24</v>
      </c>
      <c r="BK96" s="201">
        <f t="shared" si="9"/>
        <v>0</v>
      </c>
      <c r="BL96" s="21" t="s">
        <v>212</v>
      </c>
      <c r="BM96" s="21" t="s">
        <v>520</v>
      </c>
    </row>
    <row r="97" spans="2:65" s="1" customFormat="1" ht="31.5" customHeight="1">
      <c r="B97" s="38"/>
      <c r="C97" s="190" t="s">
        <v>187</v>
      </c>
      <c r="D97" s="190" t="s">
        <v>138</v>
      </c>
      <c r="E97" s="191" t="s">
        <v>521</v>
      </c>
      <c r="F97" s="192" t="s">
        <v>522</v>
      </c>
      <c r="G97" s="193" t="s">
        <v>153</v>
      </c>
      <c r="H97" s="194">
        <v>3</v>
      </c>
      <c r="I97" s="195"/>
      <c r="J97" s="196">
        <f t="shared" si="0"/>
        <v>0</v>
      </c>
      <c r="K97" s="192" t="s">
        <v>142</v>
      </c>
      <c r="L97" s="58"/>
      <c r="M97" s="197" t="s">
        <v>22</v>
      </c>
      <c r="N97" s="198" t="s">
        <v>44</v>
      </c>
      <c r="O97" s="39"/>
      <c r="P97" s="199">
        <f t="shared" si="1"/>
        <v>0</v>
      </c>
      <c r="Q97" s="199">
        <v>0</v>
      </c>
      <c r="R97" s="199">
        <f t="shared" si="2"/>
        <v>0</v>
      </c>
      <c r="S97" s="199">
        <v>0</v>
      </c>
      <c r="T97" s="200">
        <f t="shared" si="3"/>
        <v>0</v>
      </c>
      <c r="AR97" s="21" t="s">
        <v>212</v>
      </c>
      <c r="AT97" s="21" t="s">
        <v>138</v>
      </c>
      <c r="AU97" s="21" t="s">
        <v>82</v>
      </c>
      <c r="AY97" s="21" t="s">
        <v>136</v>
      </c>
      <c r="BE97" s="201">
        <f t="shared" si="4"/>
        <v>0</v>
      </c>
      <c r="BF97" s="201">
        <f t="shared" si="5"/>
        <v>0</v>
      </c>
      <c r="BG97" s="201">
        <f t="shared" si="6"/>
        <v>0</v>
      </c>
      <c r="BH97" s="201">
        <f t="shared" si="7"/>
        <v>0</v>
      </c>
      <c r="BI97" s="201">
        <f t="shared" si="8"/>
        <v>0</v>
      </c>
      <c r="BJ97" s="21" t="s">
        <v>24</v>
      </c>
      <c r="BK97" s="201">
        <f t="shared" si="9"/>
        <v>0</v>
      </c>
      <c r="BL97" s="21" t="s">
        <v>212</v>
      </c>
      <c r="BM97" s="21" t="s">
        <v>523</v>
      </c>
    </row>
    <row r="98" spans="2:65" s="1" customFormat="1" ht="22.5" customHeight="1">
      <c r="B98" s="38"/>
      <c r="C98" s="205" t="s">
        <v>192</v>
      </c>
      <c r="D98" s="205" t="s">
        <v>203</v>
      </c>
      <c r="E98" s="206" t="s">
        <v>524</v>
      </c>
      <c r="F98" s="207" t="s">
        <v>525</v>
      </c>
      <c r="G98" s="208" t="s">
        <v>328</v>
      </c>
      <c r="H98" s="209">
        <v>1</v>
      </c>
      <c r="I98" s="210"/>
      <c r="J98" s="211">
        <f t="shared" si="0"/>
        <v>0</v>
      </c>
      <c r="K98" s="207" t="s">
        <v>22</v>
      </c>
      <c r="L98" s="212"/>
      <c r="M98" s="213" t="s">
        <v>22</v>
      </c>
      <c r="N98" s="214" t="s">
        <v>44</v>
      </c>
      <c r="O98" s="39"/>
      <c r="P98" s="199">
        <f t="shared" si="1"/>
        <v>0</v>
      </c>
      <c r="Q98" s="199">
        <v>0</v>
      </c>
      <c r="R98" s="199">
        <f t="shared" si="2"/>
        <v>0</v>
      </c>
      <c r="S98" s="199">
        <v>0</v>
      </c>
      <c r="T98" s="200">
        <f t="shared" si="3"/>
        <v>0</v>
      </c>
      <c r="AR98" s="21" t="s">
        <v>288</v>
      </c>
      <c r="AT98" s="21" t="s">
        <v>203</v>
      </c>
      <c r="AU98" s="21" t="s">
        <v>82</v>
      </c>
      <c r="AY98" s="21" t="s">
        <v>136</v>
      </c>
      <c r="BE98" s="201">
        <f t="shared" si="4"/>
        <v>0</v>
      </c>
      <c r="BF98" s="201">
        <f t="shared" si="5"/>
        <v>0</v>
      </c>
      <c r="BG98" s="201">
        <f t="shared" si="6"/>
        <v>0</v>
      </c>
      <c r="BH98" s="201">
        <f t="shared" si="7"/>
        <v>0</v>
      </c>
      <c r="BI98" s="201">
        <f t="shared" si="8"/>
        <v>0</v>
      </c>
      <c r="BJ98" s="21" t="s">
        <v>24</v>
      </c>
      <c r="BK98" s="201">
        <f t="shared" si="9"/>
        <v>0</v>
      </c>
      <c r="BL98" s="21" t="s">
        <v>212</v>
      </c>
      <c r="BM98" s="21" t="s">
        <v>526</v>
      </c>
    </row>
    <row r="99" spans="2:65" s="1" customFormat="1" ht="31.5" customHeight="1">
      <c r="B99" s="38"/>
      <c r="C99" s="190" t="s">
        <v>197</v>
      </c>
      <c r="D99" s="190" t="s">
        <v>138</v>
      </c>
      <c r="E99" s="191" t="s">
        <v>527</v>
      </c>
      <c r="F99" s="192" t="s">
        <v>528</v>
      </c>
      <c r="G99" s="193" t="s">
        <v>153</v>
      </c>
      <c r="H99" s="194">
        <v>7</v>
      </c>
      <c r="I99" s="195"/>
      <c r="J99" s="196">
        <f t="shared" si="0"/>
        <v>0</v>
      </c>
      <c r="K99" s="192" t="s">
        <v>142</v>
      </c>
      <c r="L99" s="58"/>
      <c r="M99" s="197" t="s">
        <v>22</v>
      </c>
      <c r="N99" s="198" t="s">
        <v>44</v>
      </c>
      <c r="O99" s="39"/>
      <c r="P99" s="199">
        <f t="shared" si="1"/>
        <v>0</v>
      </c>
      <c r="Q99" s="199">
        <v>0</v>
      </c>
      <c r="R99" s="199">
        <f t="shared" si="2"/>
        <v>0</v>
      </c>
      <c r="S99" s="199">
        <v>0</v>
      </c>
      <c r="T99" s="200">
        <f t="shared" si="3"/>
        <v>0</v>
      </c>
      <c r="AR99" s="21" t="s">
        <v>212</v>
      </c>
      <c r="AT99" s="21" t="s">
        <v>138</v>
      </c>
      <c r="AU99" s="21" t="s">
        <v>82</v>
      </c>
      <c r="AY99" s="21" t="s">
        <v>136</v>
      </c>
      <c r="BE99" s="201">
        <f t="shared" si="4"/>
        <v>0</v>
      </c>
      <c r="BF99" s="201">
        <f t="shared" si="5"/>
        <v>0</v>
      </c>
      <c r="BG99" s="201">
        <f t="shared" si="6"/>
        <v>0</v>
      </c>
      <c r="BH99" s="201">
        <f t="shared" si="7"/>
        <v>0</v>
      </c>
      <c r="BI99" s="201">
        <f t="shared" si="8"/>
        <v>0</v>
      </c>
      <c r="BJ99" s="21" t="s">
        <v>24</v>
      </c>
      <c r="BK99" s="201">
        <f t="shared" si="9"/>
        <v>0</v>
      </c>
      <c r="BL99" s="21" t="s">
        <v>212</v>
      </c>
      <c r="BM99" s="21" t="s">
        <v>529</v>
      </c>
    </row>
    <row r="100" spans="2:65" s="1" customFormat="1" ht="22.5" customHeight="1">
      <c r="B100" s="38"/>
      <c r="C100" s="205" t="s">
        <v>202</v>
      </c>
      <c r="D100" s="205" t="s">
        <v>203</v>
      </c>
      <c r="E100" s="206" t="s">
        <v>530</v>
      </c>
      <c r="F100" s="207" t="s">
        <v>525</v>
      </c>
      <c r="G100" s="208" t="s">
        <v>328</v>
      </c>
      <c r="H100" s="209">
        <v>1</v>
      </c>
      <c r="I100" s="210"/>
      <c r="J100" s="211">
        <f t="shared" si="0"/>
        <v>0</v>
      </c>
      <c r="K100" s="207" t="s">
        <v>22</v>
      </c>
      <c r="L100" s="212"/>
      <c r="M100" s="213" t="s">
        <v>22</v>
      </c>
      <c r="N100" s="214" t="s">
        <v>44</v>
      </c>
      <c r="O100" s="39"/>
      <c r="P100" s="199">
        <f t="shared" si="1"/>
        <v>0</v>
      </c>
      <c r="Q100" s="199">
        <v>0</v>
      </c>
      <c r="R100" s="199">
        <f t="shared" si="2"/>
        <v>0</v>
      </c>
      <c r="S100" s="199">
        <v>0</v>
      </c>
      <c r="T100" s="200">
        <f t="shared" si="3"/>
        <v>0</v>
      </c>
      <c r="AR100" s="21" t="s">
        <v>288</v>
      </c>
      <c r="AT100" s="21" t="s">
        <v>203</v>
      </c>
      <c r="AU100" s="21" t="s">
        <v>82</v>
      </c>
      <c r="AY100" s="21" t="s">
        <v>136</v>
      </c>
      <c r="BE100" s="201">
        <f t="shared" si="4"/>
        <v>0</v>
      </c>
      <c r="BF100" s="201">
        <f t="shared" si="5"/>
        <v>0</v>
      </c>
      <c r="BG100" s="201">
        <f t="shared" si="6"/>
        <v>0</v>
      </c>
      <c r="BH100" s="201">
        <f t="shared" si="7"/>
        <v>0</v>
      </c>
      <c r="BI100" s="201">
        <f t="shared" si="8"/>
        <v>0</v>
      </c>
      <c r="BJ100" s="21" t="s">
        <v>24</v>
      </c>
      <c r="BK100" s="201">
        <f t="shared" si="9"/>
        <v>0</v>
      </c>
      <c r="BL100" s="21" t="s">
        <v>212</v>
      </c>
      <c r="BM100" s="21" t="s">
        <v>531</v>
      </c>
    </row>
    <row r="101" spans="2:65" s="1" customFormat="1" ht="31.5" customHeight="1">
      <c r="B101" s="38"/>
      <c r="C101" s="190" t="s">
        <v>10</v>
      </c>
      <c r="D101" s="190" t="s">
        <v>138</v>
      </c>
      <c r="E101" s="191" t="s">
        <v>532</v>
      </c>
      <c r="F101" s="192" t="s">
        <v>533</v>
      </c>
      <c r="G101" s="193" t="s">
        <v>153</v>
      </c>
      <c r="H101" s="194">
        <v>6</v>
      </c>
      <c r="I101" s="195"/>
      <c r="J101" s="196">
        <f t="shared" si="0"/>
        <v>0</v>
      </c>
      <c r="K101" s="192" t="s">
        <v>142</v>
      </c>
      <c r="L101" s="58"/>
      <c r="M101" s="197" t="s">
        <v>22</v>
      </c>
      <c r="N101" s="198" t="s">
        <v>44</v>
      </c>
      <c r="O101" s="39"/>
      <c r="P101" s="199">
        <f t="shared" si="1"/>
        <v>0</v>
      </c>
      <c r="Q101" s="199">
        <v>8.3000000000000001E-4</v>
      </c>
      <c r="R101" s="199">
        <f t="shared" si="2"/>
        <v>4.9800000000000001E-3</v>
      </c>
      <c r="S101" s="199">
        <v>0</v>
      </c>
      <c r="T101" s="200">
        <f t="shared" si="3"/>
        <v>0</v>
      </c>
      <c r="AR101" s="21" t="s">
        <v>212</v>
      </c>
      <c r="AT101" s="21" t="s">
        <v>138</v>
      </c>
      <c r="AU101" s="21" t="s">
        <v>82</v>
      </c>
      <c r="AY101" s="21" t="s">
        <v>136</v>
      </c>
      <c r="BE101" s="201">
        <f t="shared" si="4"/>
        <v>0</v>
      </c>
      <c r="BF101" s="201">
        <f t="shared" si="5"/>
        <v>0</v>
      </c>
      <c r="BG101" s="201">
        <f t="shared" si="6"/>
        <v>0</v>
      </c>
      <c r="BH101" s="201">
        <f t="shared" si="7"/>
        <v>0</v>
      </c>
      <c r="BI101" s="201">
        <f t="shared" si="8"/>
        <v>0</v>
      </c>
      <c r="BJ101" s="21" t="s">
        <v>24</v>
      </c>
      <c r="BK101" s="201">
        <f t="shared" si="9"/>
        <v>0</v>
      </c>
      <c r="BL101" s="21" t="s">
        <v>212</v>
      </c>
      <c r="BM101" s="21" t="s">
        <v>534</v>
      </c>
    </row>
    <row r="102" spans="2:65" s="10" customFormat="1" ht="37.35" customHeight="1">
      <c r="B102" s="173"/>
      <c r="C102" s="174"/>
      <c r="D102" s="175" t="s">
        <v>72</v>
      </c>
      <c r="E102" s="176" t="s">
        <v>203</v>
      </c>
      <c r="F102" s="176" t="s">
        <v>535</v>
      </c>
      <c r="G102" s="174"/>
      <c r="H102" s="174"/>
      <c r="I102" s="177"/>
      <c r="J102" s="178">
        <f>BK102</f>
        <v>0</v>
      </c>
      <c r="K102" s="174"/>
      <c r="L102" s="179"/>
      <c r="M102" s="180"/>
      <c r="N102" s="181"/>
      <c r="O102" s="181"/>
      <c r="P102" s="182">
        <f>P103+P127</f>
        <v>0</v>
      </c>
      <c r="Q102" s="181"/>
      <c r="R102" s="182">
        <f>R103+R127</f>
        <v>5.5370000000000003E-2</v>
      </c>
      <c r="S102" s="181"/>
      <c r="T102" s="183">
        <f>T103+T127</f>
        <v>0</v>
      </c>
      <c r="AR102" s="184" t="s">
        <v>150</v>
      </c>
      <c r="AT102" s="185" t="s">
        <v>72</v>
      </c>
      <c r="AU102" s="185" t="s">
        <v>73</v>
      </c>
      <c r="AY102" s="184" t="s">
        <v>136</v>
      </c>
      <c r="BK102" s="186">
        <f>BK103+BK127</f>
        <v>0</v>
      </c>
    </row>
    <row r="103" spans="2:65" s="10" customFormat="1" ht="19.899999999999999" customHeight="1">
      <c r="B103" s="173"/>
      <c r="C103" s="174"/>
      <c r="D103" s="187" t="s">
        <v>72</v>
      </c>
      <c r="E103" s="188" t="s">
        <v>536</v>
      </c>
      <c r="F103" s="188" t="s">
        <v>537</v>
      </c>
      <c r="G103" s="174"/>
      <c r="H103" s="174"/>
      <c r="I103" s="177"/>
      <c r="J103" s="189">
        <f>BK103</f>
        <v>0</v>
      </c>
      <c r="K103" s="174"/>
      <c r="L103" s="179"/>
      <c r="M103" s="180"/>
      <c r="N103" s="181"/>
      <c r="O103" s="181"/>
      <c r="P103" s="182">
        <f>SUM(P104:P126)</f>
        <v>0</v>
      </c>
      <c r="Q103" s="181"/>
      <c r="R103" s="182">
        <f>SUM(R104:R126)</f>
        <v>3.4259999999999999E-2</v>
      </c>
      <c r="S103" s="181"/>
      <c r="T103" s="183">
        <f>SUM(T104:T126)</f>
        <v>0</v>
      </c>
      <c r="AR103" s="184" t="s">
        <v>150</v>
      </c>
      <c r="AT103" s="185" t="s">
        <v>72</v>
      </c>
      <c r="AU103" s="185" t="s">
        <v>24</v>
      </c>
      <c r="AY103" s="184" t="s">
        <v>136</v>
      </c>
      <c r="BK103" s="186">
        <f>SUM(BK104:BK126)</f>
        <v>0</v>
      </c>
    </row>
    <row r="104" spans="2:65" s="1" customFormat="1" ht="22.5" customHeight="1">
      <c r="B104" s="38"/>
      <c r="C104" s="190" t="s">
        <v>212</v>
      </c>
      <c r="D104" s="190" t="s">
        <v>138</v>
      </c>
      <c r="E104" s="191" t="s">
        <v>538</v>
      </c>
      <c r="F104" s="192" t="s">
        <v>539</v>
      </c>
      <c r="G104" s="193" t="s">
        <v>153</v>
      </c>
      <c r="H104" s="194">
        <v>1</v>
      </c>
      <c r="I104" s="195"/>
      <c r="J104" s="196">
        <f t="shared" ref="J104:J126" si="10">ROUND(I104*H104,2)</f>
        <v>0</v>
      </c>
      <c r="K104" s="192" t="s">
        <v>142</v>
      </c>
      <c r="L104" s="58"/>
      <c r="M104" s="197" t="s">
        <v>22</v>
      </c>
      <c r="N104" s="198" t="s">
        <v>44</v>
      </c>
      <c r="O104" s="39"/>
      <c r="P104" s="199">
        <f t="shared" ref="P104:P126" si="11">O104*H104</f>
        <v>0</v>
      </c>
      <c r="Q104" s="199">
        <v>1.4999999999999999E-4</v>
      </c>
      <c r="R104" s="199">
        <f t="shared" ref="R104:R126" si="12">Q104*H104</f>
        <v>1.4999999999999999E-4</v>
      </c>
      <c r="S104" s="199">
        <v>0</v>
      </c>
      <c r="T104" s="200">
        <f t="shared" ref="T104:T126" si="13">S104*H104</f>
        <v>0</v>
      </c>
      <c r="AR104" s="21" t="s">
        <v>441</v>
      </c>
      <c r="AT104" s="21" t="s">
        <v>138</v>
      </c>
      <c r="AU104" s="21" t="s">
        <v>82</v>
      </c>
      <c r="AY104" s="21" t="s">
        <v>136</v>
      </c>
      <c r="BE104" s="201">
        <f t="shared" ref="BE104:BE126" si="14">IF(N104="základní",J104,0)</f>
        <v>0</v>
      </c>
      <c r="BF104" s="201">
        <f t="shared" ref="BF104:BF126" si="15">IF(N104="snížená",J104,0)</f>
        <v>0</v>
      </c>
      <c r="BG104" s="201">
        <f t="shared" ref="BG104:BG126" si="16">IF(N104="zákl. přenesená",J104,0)</f>
        <v>0</v>
      </c>
      <c r="BH104" s="201">
        <f t="shared" ref="BH104:BH126" si="17">IF(N104="sníž. přenesená",J104,0)</f>
        <v>0</v>
      </c>
      <c r="BI104" s="201">
        <f t="shared" ref="BI104:BI126" si="18">IF(N104="nulová",J104,0)</f>
        <v>0</v>
      </c>
      <c r="BJ104" s="21" t="s">
        <v>24</v>
      </c>
      <c r="BK104" s="201">
        <f t="shared" ref="BK104:BK126" si="19">ROUND(I104*H104,2)</f>
        <v>0</v>
      </c>
      <c r="BL104" s="21" t="s">
        <v>441</v>
      </c>
      <c r="BM104" s="21" t="s">
        <v>540</v>
      </c>
    </row>
    <row r="105" spans="2:65" s="1" customFormat="1" ht="22.5" customHeight="1">
      <c r="B105" s="38"/>
      <c r="C105" s="205" t="s">
        <v>216</v>
      </c>
      <c r="D105" s="205" t="s">
        <v>203</v>
      </c>
      <c r="E105" s="206" t="s">
        <v>541</v>
      </c>
      <c r="F105" s="207" t="s">
        <v>542</v>
      </c>
      <c r="G105" s="208" t="s">
        <v>153</v>
      </c>
      <c r="H105" s="209">
        <v>1</v>
      </c>
      <c r="I105" s="210"/>
      <c r="J105" s="211">
        <f t="shared" si="10"/>
        <v>0</v>
      </c>
      <c r="K105" s="207" t="s">
        <v>142</v>
      </c>
      <c r="L105" s="212"/>
      <c r="M105" s="213" t="s">
        <v>22</v>
      </c>
      <c r="N105" s="214" t="s">
        <v>44</v>
      </c>
      <c r="O105" s="39"/>
      <c r="P105" s="199">
        <f t="shared" si="11"/>
        <v>0</v>
      </c>
      <c r="Q105" s="199">
        <v>3.3050000000000003E-2</v>
      </c>
      <c r="R105" s="199">
        <f t="shared" si="12"/>
        <v>3.3050000000000003E-2</v>
      </c>
      <c r="S105" s="199">
        <v>0</v>
      </c>
      <c r="T105" s="200">
        <f t="shared" si="13"/>
        <v>0</v>
      </c>
      <c r="AR105" s="21" t="s">
        <v>543</v>
      </c>
      <c r="AT105" s="21" t="s">
        <v>203</v>
      </c>
      <c r="AU105" s="21" t="s">
        <v>82</v>
      </c>
      <c r="AY105" s="21" t="s">
        <v>136</v>
      </c>
      <c r="BE105" s="201">
        <f t="shared" si="14"/>
        <v>0</v>
      </c>
      <c r="BF105" s="201">
        <f t="shared" si="15"/>
        <v>0</v>
      </c>
      <c r="BG105" s="201">
        <f t="shared" si="16"/>
        <v>0</v>
      </c>
      <c r="BH105" s="201">
        <f t="shared" si="17"/>
        <v>0</v>
      </c>
      <c r="BI105" s="201">
        <f t="shared" si="18"/>
        <v>0</v>
      </c>
      <c r="BJ105" s="21" t="s">
        <v>24</v>
      </c>
      <c r="BK105" s="201">
        <f t="shared" si="19"/>
        <v>0</v>
      </c>
      <c r="BL105" s="21" t="s">
        <v>543</v>
      </c>
      <c r="BM105" s="21" t="s">
        <v>544</v>
      </c>
    </row>
    <row r="106" spans="2:65" s="1" customFormat="1" ht="31.5" customHeight="1">
      <c r="B106" s="38"/>
      <c r="C106" s="190" t="s">
        <v>220</v>
      </c>
      <c r="D106" s="190" t="s">
        <v>138</v>
      </c>
      <c r="E106" s="191" t="s">
        <v>545</v>
      </c>
      <c r="F106" s="192" t="s">
        <v>546</v>
      </c>
      <c r="G106" s="193" t="s">
        <v>328</v>
      </c>
      <c r="H106" s="194">
        <v>1</v>
      </c>
      <c r="I106" s="195"/>
      <c r="J106" s="196">
        <f t="shared" si="10"/>
        <v>0</v>
      </c>
      <c r="K106" s="192" t="s">
        <v>142</v>
      </c>
      <c r="L106" s="58"/>
      <c r="M106" s="197" t="s">
        <v>22</v>
      </c>
      <c r="N106" s="198" t="s">
        <v>44</v>
      </c>
      <c r="O106" s="39"/>
      <c r="P106" s="199">
        <f t="shared" si="11"/>
        <v>0</v>
      </c>
      <c r="Q106" s="199">
        <v>8.5999999999999998E-4</v>
      </c>
      <c r="R106" s="199">
        <f t="shared" si="12"/>
        <v>8.5999999999999998E-4</v>
      </c>
      <c r="S106" s="199">
        <v>0</v>
      </c>
      <c r="T106" s="200">
        <f t="shared" si="13"/>
        <v>0</v>
      </c>
      <c r="AR106" s="21" t="s">
        <v>441</v>
      </c>
      <c r="AT106" s="21" t="s">
        <v>138</v>
      </c>
      <c r="AU106" s="21" t="s">
        <v>82</v>
      </c>
      <c r="AY106" s="21" t="s">
        <v>136</v>
      </c>
      <c r="BE106" s="201">
        <f t="shared" si="14"/>
        <v>0</v>
      </c>
      <c r="BF106" s="201">
        <f t="shared" si="15"/>
        <v>0</v>
      </c>
      <c r="BG106" s="201">
        <f t="shared" si="16"/>
        <v>0</v>
      </c>
      <c r="BH106" s="201">
        <f t="shared" si="17"/>
        <v>0</v>
      </c>
      <c r="BI106" s="201">
        <f t="shared" si="18"/>
        <v>0</v>
      </c>
      <c r="BJ106" s="21" t="s">
        <v>24</v>
      </c>
      <c r="BK106" s="201">
        <f t="shared" si="19"/>
        <v>0</v>
      </c>
      <c r="BL106" s="21" t="s">
        <v>441</v>
      </c>
      <c r="BM106" s="21" t="s">
        <v>547</v>
      </c>
    </row>
    <row r="107" spans="2:65" s="1" customFormat="1" ht="22.5" customHeight="1">
      <c r="B107" s="38"/>
      <c r="C107" s="205" t="s">
        <v>225</v>
      </c>
      <c r="D107" s="205" t="s">
        <v>203</v>
      </c>
      <c r="E107" s="206" t="s">
        <v>548</v>
      </c>
      <c r="F107" s="207" t="s">
        <v>549</v>
      </c>
      <c r="G107" s="208" t="s">
        <v>328</v>
      </c>
      <c r="H107" s="209">
        <v>1</v>
      </c>
      <c r="I107" s="210"/>
      <c r="J107" s="211">
        <f t="shared" si="10"/>
        <v>0</v>
      </c>
      <c r="K107" s="207" t="s">
        <v>22</v>
      </c>
      <c r="L107" s="212"/>
      <c r="M107" s="213" t="s">
        <v>22</v>
      </c>
      <c r="N107" s="214" t="s">
        <v>44</v>
      </c>
      <c r="O107" s="39"/>
      <c r="P107" s="199">
        <f t="shared" si="11"/>
        <v>0</v>
      </c>
      <c r="Q107" s="199">
        <v>0</v>
      </c>
      <c r="R107" s="199">
        <f t="shared" si="12"/>
        <v>0</v>
      </c>
      <c r="S107" s="199">
        <v>0</v>
      </c>
      <c r="T107" s="200">
        <f t="shared" si="13"/>
        <v>0</v>
      </c>
      <c r="AR107" s="21" t="s">
        <v>550</v>
      </c>
      <c r="AT107" s="21" t="s">
        <v>203</v>
      </c>
      <c r="AU107" s="21" t="s">
        <v>82</v>
      </c>
      <c r="AY107" s="21" t="s">
        <v>136</v>
      </c>
      <c r="BE107" s="201">
        <f t="shared" si="14"/>
        <v>0</v>
      </c>
      <c r="BF107" s="201">
        <f t="shared" si="15"/>
        <v>0</v>
      </c>
      <c r="BG107" s="201">
        <f t="shared" si="16"/>
        <v>0</v>
      </c>
      <c r="BH107" s="201">
        <f t="shared" si="17"/>
        <v>0</v>
      </c>
      <c r="BI107" s="201">
        <f t="shared" si="18"/>
        <v>0</v>
      </c>
      <c r="BJ107" s="21" t="s">
        <v>24</v>
      </c>
      <c r="BK107" s="201">
        <f t="shared" si="19"/>
        <v>0</v>
      </c>
      <c r="BL107" s="21" t="s">
        <v>441</v>
      </c>
      <c r="BM107" s="21" t="s">
        <v>551</v>
      </c>
    </row>
    <row r="108" spans="2:65" s="1" customFormat="1" ht="22.5" customHeight="1">
      <c r="B108" s="38"/>
      <c r="C108" s="190" t="s">
        <v>229</v>
      </c>
      <c r="D108" s="190" t="s">
        <v>138</v>
      </c>
      <c r="E108" s="191" t="s">
        <v>552</v>
      </c>
      <c r="F108" s="192" t="s">
        <v>553</v>
      </c>
      <c r="G108" s="193" t="s">
        <v>328</v>
      </c>
      <c r="H108" s="194">
        <v>1</v>
      </c>
      <c r="I108" s="195"/>
      <c r="J108" s="196">
        <f t="shared" si="10"/>
        <v>0</v>
      </c>
      <c r="K108" s="192" t="s">
        <v>142</v>
      </c>
      <c r="L108" s="58"/>
      <c r="M108" s="197" t="s">
        <v>22</v>
      </c>
      <c r="N108" s="198" t="s">
        <v>44</v>
      </c>
      <c r="O108" s="39"/>
      <c r="P108" s="199">
        <f t="shared" si="11"/>
        <v>0</v>
      </c>
      <c r="Q108" s="199">
        <v>0</v>
      </c>
      <c r="R108" s="199">
        <f t="shared" si="12"/>
        <v>0</v>
      </c>
      <c r="S108" s="199">
        <v>0</v>
      </c>
      <c r="T108" s="200">
        <f t="shared" si="13"/>
        <v>0</v>
      </c>
      <c r="AR108" s="21" t="s">
        <v>441</v>
      </c>
      <c r="AT108" s="21" t="s">
        <v>138</v>
      </c>
      <c r="AU108" s="21" t="s">
        <v>82</v>
      </c>
      <c r="AY108" s="21" t="s">
        <v>136</v>
      </c>
      <c r="BE108" s="201">
        <f t="shared" si="14"/>
        <v>0</v>
      </c>
      <c r="BF108" s="201">
        <f t="shared" si="15"/>
        <v>0</v>
      </c>
      <c r="BG108" s="201">
        <f t="shared" si="16"/>
        <v>0</v>
      </c>
      <c r="BH108" s="201">
        <f t="shared" si="17"/>
        <v>0</v>
      </c>
      <c r="BI108" s="201">
        <f t="shared" si="18"/>
        <v>0</v>
      </c>
      <c r="BJ108" s="21" t="s">
        <v>24</v>
      </c>
      <c r="BK108" s="201">
        <f t="shared" si="19"/>
        <v>0</v>
      </c>
      <c r="BL108" s="21" t="s">
        <v>441</v>
      </c>
      <c r="BM108" s="21" t="s">
        <v>554</v>
      </c>
    </row>
    <row r="109" spans="2:65" s="1" customFormat="1" ht="22.5" customHeight="1">
      <c r="B109" s="38"/>
      <c r="C109" s="205" t="s">
        <v>9</v>
      </c>
      <c r="D109" s="205" t="s">
        <v>203</v>
      </c>
      <c r="E109" s="206" t="s">
        <v>555</v>
      </c>
      <c r="F109" s="207" t="s">
        <v>556</v>
      </c>
      <c r="G109" s="208" t="s">
        <v>328</v>
      </c>
      <c r="H109" s="209">
        <v>1</v>
      </c>
      <c r="I109" s="210"/>
      <c r="J109" s="211">
        <f t="shared" si="10"/>
        <v>0</v>
      </c>
      <c r="K109" s="207" t="s">
        <v>22</v>
      </c>
      <c r="L109" s="212"/>
      <c r="M109" s="213" t="s">
        <v>22</v>
      </c>
      <c r="N109" s="214" t="s">
        <v>44</v>
      </c>
      <c r="O109" s="39"/>
      <c r="P109" s="199">
        <f t="shared" si="11"/>
        <v>0</v>
      </c>
      <c r="Q109" s="199">
        <v>0</v>
      </c>
      <c r="R109" s="199">
        <f t="shared" si="12"/>
        <v>0</v>
      </c>
      <c r="S109" s="199">
        <v>0</v>
      </c>
      <c r="T109" s="200">
        <f t="shared" si="13"/>
        <v>0</v>
      </c>
      <c r="AR109" s="21" t="s">
        <v>550</v>
      </c>
      <c r="AT109" s="21" t="s">
        <v>203</v>
      </c>
      <c r="AU109" s="21" t="s">
        <v>82</v>
      </c>
      <c r="AY109" s="21" t="s">
        <v>136</v>
      </c>
      <c r="BE109" s="201">
        <f t="shared" si="14"/>
        <v>0</v>
      </c>
      <c r="BF109" s="201">
        <f t="shared" si="15"/>
        <v>0</v>
      </c>
      <c r="BG109" s="201">
        <f t="shared" si="16"/>
        <v>0</v>
      </c>
      <c r="BH109" s="201">
        <f t="shared" si="17"/>
        <v>0</v>
      </c>
      <c r="BI109" s="201">
        <f t="shared" si="18"/>
        <v>0</v>
      </c>
      <c r="BJ109" s="21" t="s">
        <v>24</v>
      </c>
      <c r="BK109" s="201">
        <f t="shared" si="19"/>
        <v>0</v>
      </c>
      <c r="BL109" s="21" t="s">
        <v>441</v>
      </c>
      <c r="BM109" s="21" t="s">
        <v>557</v>
      </c>
    </row>
    <row r="110" spans="2:65" s="1" customFormat="1" ht="22.5" customHeight="1">
      <c r="B110" s="38"/>
      <c r="C110" s="190" t="s">
        <v>237</v>
      </c>
      <c r="D110" s="190" t="s">
        <v>138</v>
      </c>
      <c r="E110" s="191" t="s">
        <v>558</v>
      </c>
      <c r="F110" s="192" t="s">
        <v>559</v>
      </c>
      <c r="G110" s="193" t="s">
        <v>328</v>
      </c>
      <c r="H110" s="194">
        <v>1</v>
      </c>
      <c r="I110" s="195"/>
      <c r="J110" s="196">
        <f t="shared" si="10"/>
        <v>0</v>
      </c>
      <c r="K110" s="192" t="s">
        <v>142</v>
      </c>
      <c r="L110" s="58"/>
      <c r="M110" s="197" t="s">
        <v>22</v>
      </c>
      <c r="N110" s="198" t="s">
        <v>44</v>
      </c>
      <c r="O110" s="39"/>
      <c r="P110" s="199">
        <f t="shared" si="11"/>
        <v>0</v>
      </c>
      <c r="Q110" s="199">
        <v>0</v>
      </c>
      <c r="R110" s="199">
        <f t="shared" si="12"/>
        <v>0</v>
      </c>
      <c r="S110" s="199">
        <v>0</v>
      </c>
      <c r="T110" s="200">
        <f t="shared" si="13"/>
        <v>0</v>
      </c>
      <c r="AR110" s="21" t="s">
        <v>441</v>
      </c>
      <c r="AT110" s="21" t="s">
        <v>138</v>
      </c>
      <c r="AU110" s="21" t="s">
        <v>82</v>
      </c>
      <c r="AY110" s="21" t="s">
        <v>136</v>
      </c>
      <c r="BE110" s="201">
        <f t="shared" si="14"/>
        <v>0</v>
      </c>
      <c r="BF110" s="201">
        <f t="shared" si="15"/>
        <v>0</v>
      </c>
      <c r="BG110" s="201">
        <f t="shared" si="16"/>
        <v>0</v>
      </c>
      <c r="BH110" s="201">
        <f t="shared" si="17"/>
        <v>0</v>
      </c>
      <c r="BI110" s="201">
        <f t="shared" si="18"/>
        <v>0</v>
      </c>
      <c r="BJ110" s="21" t="s">
        <v>24</v>
      </c>
      <c r="BK110" s="201">
        <f t="shared" si="19"/>
        <v>0</v>
      </c>
      <c r="BL110" s="21" t="s">
        <v>441</v>
      </c>
      <c r="BM110" s="21" t="s">
        <v>560</v>
      </c>
    </row>
    <row r="111" spans="2:65" s="1" customFormat="1" ht="22.5" customHeight="1">
      <c r="B111" s="38"/>
      <c r="C111" s="205" t="s">
        <v>242</v>
      </c>
      <c r="D111" s="205" t="s">
        <v>203</v>
      </c>
      <c r="E111" s="206" t="s">
        <v>561</v>
      </c>
      <c r="F111" s="207" t="s">
        <v>562</v>
      </c>
      <c r="G111" s="208" t="s">
        <v>328</v>
      </c>
      <c r="H111" s="209">
        <v>1</v>
      </c>
      <c r="I111" s="210"/>
      <c r="J111" s="211">
        <f t="shared" si="10"/>
        <v>0</v>
      </c>
      <c r="K111" s="207" t="s">
        <v>22</v>
      </c>
      <c r="L111" s="212"/>
      <c r="M111" s="213" t="s">
        <v>22</v>
      </c>
      <c r="N111" s="214" t="s">
        <v>44</v>
      </c>
      <c r="O111" s="39"/>
      <c r="P111" s="199">
        <f t="shared" si="11"/>
        <v>0</v>
      </c>
      <c r="Q111" s="199">
        <v>0</v>
      </c>
      <c r="R111" s="199">
        <f t="shared" si="12"/>
        <v>0</v>
      </c>
      <c r="S111" s="199">
        <v>0</v>
      </c>
      <c r="T111" s="200">
        <f t="shared" si="13"/>
        <v>0</v>
      </c>
      <c r="AR111" s="21" t="s">
        <v>550</v>
      </c>
      <c r="AT111" s="21" t="s">
        <v>203</v>
      </c>
      <c r="AU111" s="21" t="s">
        <v>82</v>
      </c>
      <c r="AY111" s="21" t="s">
        <v>136</v>
      </c>
      <c r="BE111" s="201">
        <f t="shared" si="14"/>
        <v>0</v>
      </c>
      <c r="BF111" s="201">
        <f t="shared" si="15"/>
        <v>0</v>
      </c>
      <c r="BG111" s="201">
        <f t="shared" si="16"/>
        <v>0</v>
      </c>
      <c r="BH111" s="201">
        <f t="shared" si="17"/>
        <v>0</v>
      </c>
      <c r="BI111" s="201">
        <f t="shared" si="18"/>
        <v>0</v>
      </c>
      <c r="BJ111" s="21" t="s">
        <v>24</v>
      </c>
      <c r="BK111" s="201">
        <f t="shared" si="19"/>
        <v>0</v>
      </c>
      <c r="BL111" s="21" t="s">
        <v>441</v>
      </c>
      <c r="BM111" s="21" t="s">
        <v>563</v>
      </c>
    </row>
    <row r="112" spans="2:65" s="1" customFormat="1" ht="22.5" customHeight="1">
      <c r="B112" s="38"/>
      <c r="C112" s="190" t="s">
        <v>248</v>
      </c>
      <c r="D112" s="190" t="s">
        <v>138</v>
      </c>
      <c r="E112" s="191" t="s">
        <v>564</v>
      </c>
      <c r="F112" s="192" t="s">
        <v>565</v>
      </c>
      <c r="G112" s="193" t="s">
        <v>328</v>
      </c>
      <c r="H112" s="194">
        <v>1</v>
      </c>
      <c r="I112" s="195"/>
      <c r="J112" s="196">
        <f t="shared" si="10"/>
        <v>0</v>
      </c>
      <c r="K112" s="192" t="s">
        <v>142</v>
      </c>
      <c r="L112" s="58"/>
      <c r="M112" s="197" t="s">
        <v>22</v>
      </c>
      <c r="N112" s="198" t="s">
        <v>44</v>
      </c>
      <c r="O112" s="39"/>
      <c r="P112" s="199">
        <f t="shared" si="11"/>
        <v>0</v>
      </c>
      <c r="Q112" s="199">
        <v>3.0000000000000001E-5</v>
      </c>
      <c r="R112" s="199">
        <f t="shared" si="12"/>
        <v>3.0000000000000001E-5</v>
      </c>
      <c r="S112" s="199">
        <v>0</v>
      </c>
      <c r="T112" s="200">
        <f t="shared" si="13"/>
        <v>0</v>
      </c>
      <c r="AR112" s="21" t="s">
        <v>441</v>
      </c>
      <c r="AT112" s="21" t="s">
        <v>138</v>
      </c>
      <c r="AU112" s="21" t="s">
        <v>82</v>
      </c>
      <c r="AY112" s="21" t="s">
        <v>136</v>
      </c>
      <c r="BE112" s="201">
        <f t="shared" si="14"/>
        <v>0</v>
      </c>
      <c r="BF112" s="201">
        <f t="shared" si="15"/>
        <v>0</v>
      </c>
      <c r="BG112" s="201">
        <f t="shared" si="16"/>
        <v>0</v>
      </c>
      <c r="BH112" s="201">
        <f t="shared" si="17"/>
        <v>0</v>
      </c>
      <c r="BI112" s="201">
        <f t="shared" si="18"/>
        <v>0</v>
      </c>
      <c r="BJ112" s="21" t="s">
        <v>24</v>
      </c>
      <c r="BK112" s="201">
        <f t="shared" si="19"/>
        <v>0</v>
      </c>
      <c r="BL112" s="21" t="s">
        <v>441</v>
      </c>
      <c r="BM112" s="21" t="s">
        <v>566</v>
      </c>
    </row>
    <row r="113" spans="2:65" s="1" customFormat="1" ht="22.5" customHeight="1">
      <c r="B113" s="38"/>
      <c r="C113" s="205" t="s">
        <v>253</v>
      </c>
      <c r="D113" s="205" t="s">
        <v>203</v>
      </c>
      <c r="E113" s="206" t="s">
        <v>567</v>
      </c>
      <c r="F113" s="207" t="s">
        <v>568</v>
      </c>
      <c r="G113" s="208" t="s">
        <v>328</v>
      </c>
      <c r="H113" s="209">
        <v>1</v>
      </c>
      <c r="I113" s="210"/>
      <c r="J113" s="211">
        <f t="shared" si="10"/>
        <v>0</v>
      </c>
      <c r="K113" s="207" t="s">
        <v>22</v>
      </c>
      <c r="L113" s="212"/>
      <c r="M113" s="213" t="s">
        <v>22</v>
      </c>
      <c r="N113" s="214" t="s">
        <v>44</v>
      </c>
      <c r="O113" s="39"/>
      <c r="P113" s="199">
        <f t="shared" si="11"/>
        <v>0</v>
      </c>
      <c r="Q113" s="199">
        <v>0</v>
      </c>
      <c r="R113" s="199">
        <f t="shared" si="12"/>
        <v>0</v>
      </c>
      <c r="S113" s="199">
        <v>0</v>
      </c>
      <c r="T113" s="200">
        <f t="shared" si="13"/>
        <v>0</v>
      </c>
      <c r="AR113" s="21" t="s">
        <v>550</v>
      </c>
      <c r="AT113" s="21" t="s">
        <v>203</v>
      </c>
      <c r="AU113" s="21" t="s">
        <v>82</v>
      </c>
      <c r="AY113" s="21" t="s">
        <v>136</v>
      </c>
      <c r="BE113" s="201">
        <f t="shared" si="14"/>
        <v>0</v>
      </c>
      <c r="BF113" s="201">
        <f t="shared" si="15"/>
        <v>0</v>
      </c>
      <c r="BG113" s="201">
        <f t="shared" si="16"/>
        <v>0</v>
      </c>
      <c r="BH113" s="201">
        <f t="shared" si="17"/>
        <v>0</v>
      </c>
      <c r="BI113" s="201">
        <f t="shared" si="18"/>
        <v>0</v>
      </c>
      <c r="BJ113" s="21" t="s">
        <v>24</v>
      </c>
      <c r="BK113" s="201">
        <f t="shared" si="19"/>
        <v>0</v>
      </c>
      <c r="BL113" s="21" t="s">
        <v>441</v>
      </c>
      <c r="BM113" s="21" t="s">
        <v>569</v>
      </c>
    </row>
    <row r="114" spans="2:65" s="1" customFormat="1" ht="22.5" customHeight="1">
      <c r="B114" s="38"/>
      <c r="C114" s="190" t="s">
        <v>257</v>
      </c>
      <c r="D114" s="190" t="s">
        <v>138</v>
      </c>
      <c r="E114" s="191" t="s">
        <v>570</v>
      </c>
      <c r="F114" s="192" t="s">
        <v>571</v>
      </c>
      <c r="G114" s="193" t="s">
        <v>466</v>
      </c>
      <c r="H114" s="194">
        <v>1</v>
      </c>
      <c r="I114" s="195"/>
      <c r="J114" s="196">
        <f t="shared" si="10"/>
        <v>0</v>
      </c>
      <c r="K114" s="192" t="s">
        <v>142</v>
      </c>
      <c r="L114" s="58"/>
      <c r="M114" s="197" t="s">
        <v>22</v>
      </c>
      <c r="N114" s="198" t="s">
        <v>44</v>
      </c>
      <c r="O114" s="39"/>
      <c r="P114" s="199">
        <f t="shared" si="11"/>
        <v>0</v>
      </c>
      <c r="Q114" s="199">
        <v>0</v>
      </c>
      <c r="R114" s="199">
        <f t="shared" si="12"/>
        <v>0</v>
      </c>
      <c r="S114" s="199">
        <v>0</v>
      </c>
      <c r="T114" s="200">
        <f t="shared" si="13"/>
        <v>0</v>
      </c>
      <c r="AR114" s="21" t="s">
        <v>441</v>
      </c>
      <c r="AT114" s="21" t="s">
        <v>138</v>
      </c>
      <c r="AU114" s="21" t="s">
        <v>82</v>
      </c>
      <c r="AY114" s="21" t="s">
        <v>136</v>
      </c>
      <c r="BE114" s="201">
        <f t="shared" si="14"/>
        <v>0</v>
      </c>
      <c r="BF114" s="201">
        <f t="shared" si="15"/>
        <v>0</v>
      </c>
      <c r="BG114" s="201">
        <f t="shared" si="16"/>
        <v>0</v>
      </c>
      <c r="BH114" s="201">
        <f t="shared" si="17"/>
        <v>0</v>
      </c>
      <c r="BI114" s="201">
        <f t="shared" si="18"/>
        <v>0</v>
      </c>
      <c r="BJ114" s="21" t="s">
        <v>24</v>
      </c>
      <c r="BK114" s="201">
        <f t="shared" si="19"/>
        <v>0</v>
      </c>
      <c r="BL114" s="21" t="s">
        <v>441</v>
      </c>
      <c r="BM114" s="21" t="s">
        <v>572</v>
      </c>
    </row>
    <row r="115" spans="2:65" s="1" customFormat="1" ht="22.5" customHeight="1">
      <c r="B115" s="38"/>
      <c r="C115" s="190" t="s">
        <v>316</v>
      </c>
      <c r="D115" s="190" t="s">
        <v>138</v>
      </c>
      <c r="E115" s="191" t="s">
        <v>573</v>
      </c>
      <c r="F115" s="192" t="s">
        <v>574</v>
      </c>
      <c r="G115" s="193" t="s">
        <v>466</v>
      </c>
      <c r="H115" s="194">
        <v>1</v>
      </c>
      <c r="I115" s="195"/>
      <c r="J115" s="196">
        <f t="shared" si="10"/>
        <v>0</v>
      </c>
      <c r="K115" s="192" t="s">
        <v>142</v>
      </c>
      <c r="L115" s="58"/>
      <c r="M115" s="197" t="s">
        <v>22</v>
      </c>
      <c r="N115" s="198" t="s">
        <v>44</v>
      </c>
      <c r="O115" s="39"/>
      <c r="P115" s="199">
        <f t="shared" si="11"/>
        <v>0</v>
      </c>
      <c r="Q115" s="199">
        <v>8.0000000000000007E-5</v>
      </c>
      <c r="R115" s="199">
        <f t="shared" si="12"/>
        <v>8.0000000000000007E-5</v>
      </c>
      <c r="S115" s="199">
        <v>0</v>
      </c>
      <c r="T115" s="200">
        <f t="shared" si="13"/>
        <v>0</v>
      </c>
      <c r="AR115" s="21" t="s">
        <v>441</v>
      </c>
      <c r="AT115" s="21" t="s">
        <v>138</v>
      </c>
      <c r="AU115" s="21" t="s">
        <v>82</v>
      </c>
      <c r="AY115" s="21" t="s">
        <v>136</v>
      </c>
      <c r="BE115" s="201">
        <f t="shared" si="14"/>
        <v>0</v>
      </c>
      <c r="BF115" s="201">
        <f t="shared" si="15"/>
        <v>0</v>
      </c>
      <c r="BG115" s="201">
        <f t="shared" si="16"/>
        <v>0</v>
      </c>
      <c r="BH115" s="201">
        <f t="shared" si="17"/>
        <v>0</v>
      </c>
      <c r="BI115" s="201">
        <f t="shared" si="18"/>
        <v>0</v>
      </c>
      <c r="BJ115" s="21" t="s">
        <v>24</v>
      </c>
      <c r="BK115" s="201">
        <f t="shared" si="19"/>
        <v>0</v>
      </c>
      <c r="BL115" s="21" t="s">
        <v>441</v>
      </c>
      <c r="BM115" s="21" t="s">
        <v>575</v>
      </c>
    </row>
    <row r="116" spans="2:65" s="1" customFormat="1" ht="22.5" customHeight="1">
      <c r="B116" s="38"/>
      <c r="C116" s="205" t="s">
        <v>261</v>
      </c>
      <c r="D116" s="205" t="s">
        <v>203</v>
      </c>
      <c r="E116" s="206" t="s">
        <v>576</v>
      </c>
      <c r="F116" s="207" t="s">
        <v>577</v>
      </c>
      <c r="G116" s="208" t="s">
        <v>466</v>
      </c>
      <c r="H116" s="209">
        <v>1</v>
      </c>
      <c r="I116" s="210"/>
      <c r="J116" s="211">
        <f t="shared" si="10"/>
        <v>0</v>
      </c>
      <c r="K116" s="207" t="s">
        <v>22</v>
      </c>
      <c r="L116" s="212"/>
      <c r="M116" s="213" t="s">
        <v>22</v>
      </c>
      <c r="N116" s="214" t="s">
        <v>44</v>
      </c>
      <c r="O116" s="39"/>
      <c r="P116" s="199">
        <f t="shared" si="11"/>
        <v>0</v>
      </c>
      <c r="Q116" s="199">
        <v>0</v>
      </c>
      <c r="R116" s="199">
        <f t="shared" si="12"/>
        <v>0</v>
      </c>
      <c r="S116" s="199">
        <v>0</v>
      </c>
      <c r="T116" s="200">
        <f t="shared" si="13"/>
        <v>0</v>
      </c>
      <c r="AR116" s="21" t="s">
        <v>550</v>
      </c>
      <c r="AT116" s="21" t="s">
        <v>203</v>
      </c>
      <c r="AU116" s="21" t="s">
        <v>82</v>
      </c>
      <c r="AY116" s="21" t="s">
        <v>136</v>
      </c>
      <c r="BE116" s="201">
        <f t="shared" si="14"/>
        <v>0</v>
      </c>
      <c r="BF116" s="201">
        <f t="shared" si="15"/>
        <v>0</v>
      </c>
      <c r="BG116" s="201">
        <f t="shared" si="16"/>
        <v>0</v>
      </c>
      <c r="BH116" s="201">
        <f t="shared" si="17"/>
        <v>0</v>
      </c>
      <c r="BI116" s="201">
        <f t="shared" si="18"/>
        <v>0</v>
      </c>
      <c r="BJ116" s="21" t="s">
        <v>24</v>
      </c>
      <c r="BK116" s="201">
        <f t="shared" si="19"/>
        <v>0</v>
      </c>
      <c r="BL116" s="21" t="s">
        <v>441</v>
      </c>
      <c r="BM116" s="21" t="s">
        <v>578</v>
      </c>
    </row>
    <row r="117" spans="2:65" s="1" customFormat="1" ht="22.5" customHeight="1">
      <c r="B117" s="38"/>
      <c r="C117" s="190" t="s">
        <v>265</v>
      </c>
      <c r="D117" s="190" t="s">
        <v>138</v>
      </c>
      <c r="E117" s="191" t="s">
        <v>579</v>
      </c>
      <c r="F117" s="192" t="s">
        <v>580</v>
      </c>
      <c r="G117" s="193" t="s">
        <v>153</v>
      </c>
      <c r="H117" s="194">
        <v>3</v>
      </c>
      <c r="I117" s="195"/>
      <c r="J117" s="196">
        <f t="shared" si="10"/>
        <v>0</v>
      </c>
      <c r="K117" s="192" t="s">
        <v>142</v>
      </c>
      <c r="L117" s="58"/>
      <c r="M117" s="197" t="s">
        <v>22</v>
      </c>
      <c r="N117" s="198" t="s">
        <v>44</v>
      </c>
      <c r="O117" s="39"/>
      <c r="P117" s="199">
        <f t="shared" si="11"/>
        <v>0</v>
      </c>
      <c r="Q117" s="199">
        <v>0</v>
      </c>
      <c r="R117" s="199">
        <f t="shared" si="12"/>
        <v>0</v>
      </c>
      <c r="S117" s="199">
        <v>0</v>
      </c>
      <c r="T117" s="200">
        <f t="shared" si="13"/>
        <v>0</v>
      </c>
      <c r="AR117" s="21" t="s">
        <v>441</v>
      </c>
      <c r="AT117" s="21" t="s">
        <v>138</v>
      </c>
      <c r="AU117" s="21" t="s">
        <v>82</v>
      </c>
      <c r="AY117" s="21" t="s">
        <v>136</v>
      </c>
      <c r="BE117" s="201">
        <f t="shared" si="14"/>
        <v>0</v>
      </c>
      <c r="BF117" s="201">
        <f t="shared" si="15"/>
        <v>0</v>
      </c>
      <c r="BG117" s="201">
        <f t="shared" si="16"/>
        <v>0</v>
      </c>
      <c r="BH117" s="201">
        <f t="shared" si="17"/>
        <v>0</v>
      </c>
      <c r="BI117" s="201">
        <f t="shared" si="18"/>
        <v>0</v>
      </c>
      <c r="BJ117" s="21" t="s">
        <v>24</v>
      </c>
      <c r="BK117" s="201">
        <f t="shared" si="19"/>
        <v>0</v>
      </c>
      <c r="BL117" s="21" t="s">
        <v>441</v>
      </c>
      <c r="BM117" s="21" t="s">
        <v>581</v>
      </c>
    </row>
    <row r="118" spans="2:65" s="1" customFormat="1" ht="22.5" customHeight="1">
      <c r="B118" s="38"/>
      <c r="C118" s="205" t="s">
        <v>271</v>
      </c>
      <c r="D118" s="205" t="s">
        <v>203</v>
      </c>
      <c r="E118" s="206" t="s">
        <v>582</v>
      </c>
      <c r="F118" s="207" t="s">
        <v>583</v>
      </c>
      <c r="G118" s="208" t="s">
        <v>328</v>
      </c>
      <c r="H118" s="209">
        <v>1</v>
      </c>
      <c r="I118" s="210"/>
      <c r="J118" s="211">
        <f t="shared" si="10"/>
        <v>0</v>
      </c>
      <c r="K118" s="207" t="s">
        <v>22</v>
      </c>
      <c r="L118" s="212"/>
      <c r="M118" s="213" t="s">
        <v>22</v>
      </c>
      <c r="N118" s="214" t="s">
        <v>44</v>
      </c>
      <c r="O118" s="39"/>
      <c r="P118" s="199">
        <f t="shared" si="11"/>
        <v>0</v>
      </c>
      <c r="Q118" s="199">
        <v>0</v>
      </c>
      <c r="R118" s="199">
        <f t="shared" si="12"/>
        <v>0</v>
      </c>
      <c r="S118" s="199">
        <v>0</v>
      </c>
      <c r="T118" s="200">
        <f t="shared" si="13"/>
        <v>0</v>
      </c>
      <c r="AR118" s="21" t="s">
        <v>550</v>
      </c>
      <c r="AT118" s="21" t="s">
        <v>203</v>
      </c>
      <c r="AU118" s="21" t="s">
        <v>82</v>
      </c>
      <c r="AY118" s="21" t="s">
        <v>136</v>
      </c>
      <c r="BE118" s="201">
        <f t="shared" si="14"/>
        <v>0</v>
      </c>
      <c r="BF118" s="201">
        <f t="shared" si="15"/>
        <v>0</v>
      </c>
      <c r="BG118" s="201">
        <f t="shared" si="16"/>
        <v>0</v>
      </c>
      <c r="BH118" s="201">
        <f t="shared" si="17"/>
        <v>0</v>
      </c>
      <c r="BI118" s="201">
        <f t="shared" si="18"/>
        <v>0</v>
      </c>
      <c r="BJ118" s="21" t="s">
        <v>24</v>
      </c>
      <c r="BK118" s="201">
        <f t="shared" si="19"/>
        <v>0</v>
      </c>
      <c r="BL118" s="21" t="s">
        <v>441</v>
      </c>
      <c r="BM118" s="21" t="s">
        <v>584</v>
      </c>
    </row>
    <row r="119" spans="2:65" s="1" customFormat="1" ht="22.5" customHeight="1">
      <c r="B119" s="38"/>
      <c r="C119" s="190" t="s">
        <v>277</v>
      </c>
      <c r="D119" s="190" t="s">
        <v>138</v>
      </c>
      <c r="E119" s="191" t="s">
        <v>585</v>
      </c>
      <c r="F119" s="192" t="s">
        <v>586</v>
      </c>
      <c r="G119" s="193" t="s">
        <v>153</v>
      </c>
      <c r="H119" s="194">
        <v>1</v>
      </c>
      <c r="I119" s="195"/>
      <c r="J119" s="196">
        <f t="shared" si="10"/>
        <v>0</v>
      </c>
      <c r="K119" s="192" t="s">
        <v>142</v>
      </c>
      <c r="L119" s="58"/>
      <c r="M119" s="197" t="s">
        <v>22</v>
      </c>
      <c r="N119" s="198" t="s">
        <v>44</v>
      </c>
      <c r="O119" s="39"/>
      <c r="P119" s="199">
        <f t="shared" si="11"/>
        <v>0</v>
      </c>
      <c r="Q119" s="199">
        <v>1.0000000000000001E-5</v>
      </c>
      <c r="R119" s="199">
        <f t="shared" si="12"/>
        <v>1.0000000000000001E-5</v>
      </c>
      <c r="S119" s="199">
        <v>0</v>
      </c>
      <c r="T119" s="200">
        <f t="shared" si="13"/>
        <v>0</v>
      </c>
      <c r="AR119" s="21" t="s">
        <v>441</v>
      </c>
      <c r="AT119" s="21" t="s">
        <v>138</v>
      </c>
      <c r="AU119" s="21" t="s">
        <v>82</v>
      </c>
      <c r="AY119" s="21" t="s">
        <v>136</v>
      </c>
      <c r="BE119" s="201">
        <f t="shared" si="14"/>
        <v>0</v>
      </c>
      <c r="BF119" s="201">
        <f t="shared" si="15"/>
        <v>0</v>
      </c>
      <c r="BG119" s="201">
        <f t="shared" si="16"/>
        <v>0</v>
      </c>
      <c r="BH119" s="201">
        <f t="shared" si="17"/>
        <v>0</v>
      </c>
      <c r="BI119" s="201">
        <f t="shared" si="18"/>
        <v>0</v>
      </c>
      <c r="BJ119" s="21" t="s">
        <v>24</v>
      </c>
      <c r="BK119" s="201">
        <f t="shared" si="19"/>
        <v>0</v>
      </c>
      <c r="BL119" s="21" t="s">
        <v>441</v>
      </c>
      <c r="BM119" s="21" t="s">
        <v>587</v>
      </c>
    </row>
    <row r="120" spans="2:65" s="1" customFormat="1" ht="22.5" customHeight="1">
      <c r="B120" s="38"/>
      <c r="C120" s="205" t="s">
        <v>282</v>
      </c>
      <c r="D120" s="205" t="s">
        <v>203</v>
      </c>
      <c r="E120" s="206" t="s">
        <v>588</v>
      </c>
      <c r="F120" s="207" t="s">
        <v>589</v>
      </c>
      <c r="G120" s="208" t="s">
        <v>328</v>
      </c>
      <c r="H120" s="209">
        <v>1</v>
      </c>
      <c r="I120" s="210"/>
      <c r="J120" s="211">
        <f t="shared" si="10"/>
        <v>0</v>
      </c>
      <c r="K120" s="207" t="s">
        <v>22</v>
      </c>
      <c r="L120" s="212"/>
      <c r="M120" s="213" t="s">
        <v>22</v>
      </c>
      <c r="N120" s="214" t="s">
        <v>44</v>
      </c>
      <c r="O120" s="39"/>
      <c r="P120" s="199">
        <f t="shared" si="11"/>
        <v>0</v>
      </c>
      <c r="Q120" s="199">
        <v>0</v>
      </c>
      <c r="R120" s="199">
        <f t="shared" si="12"/>
        <v>0</v>
      </c>
      <c r="S120" s="199">
        <v>0</v>
      </c>
      <c r="T120" s="200">
        <f t="shared" si="13"/>
        <v>0</v>
      </c>
      <c r="AR120" s="21" t="s">
        <v>550</v>
      </c>
      <c r="AT120" s="21" t="s">
        <v>203</v>
      </c>
      <c r="AU120" s="21" t="s">
        <v>82</v>
      </c>
      <c r="AY120" s="21" t="s">
        <v>136</v>
      </c>
      <c r="BE120" s="201">
        <f t="shared" si="14"/>
        <v>0</v>
      </c>
      <c r="BF120" s="201">
        <f t="shared" si="15"/>
        <v>0</v>
      </c>
      <c r="BG120" s="201">
        <f t="shared" si="16"/>
        <v>0</v>
      </c>
      <c r="BH120" s="201">
        <f t="shared" si="17"/>
        <v>0</v>
      </c>
      <c r="BI120" s="201">
        <f t="shared" si="18"/>
        <v>0</v>
      </c>
      <c r="BJ120" s="21" t="s">
        <v>24</v>
      </c>
      <c r="BK120" s="201">
        <f t="shared" si="19"/>
        <v>0</v>
      </c>
      <c r="BL120" s="21" t="s">
        <v>441</v>
      </c>
      <c r="BM120" s="21" t="s">
        <v>590</v>
      </c>
    </row>
    <row r="121" spans="2:65" s="1" customFormat="1" ht="22.5" customHeight="1">
      <c r="B121" s="38"/>
      <c r="C121" s="190" t="s">
        <v>288</v>
      </c>
      <c r="D121" s="190" t="s">
        <v>138</v>
      </c>
      <c r="E121" s="191" t="s">
        <v>591</v>
      </c>
      <c r="F121" s="192" t="s">
        <v>592</v>
      </c>
      <c r="G121" s="193" t="s">
        <v>328</v>
      </c>
      <c r="H121" s="194">
        <v>1</v>
      </c>
      <c r="I121" s="195"/>
      <c r="J121" s="196">
        <f t="shared" si="10"/>
        <v>0</v>
      </c>
      <c r="K121" s="192" t="s">
        <v>142</v>
      </c>
      <c r="L121" s="58"/>
      <c r="M121" s="197" t="s">
        <v>22</v>
      </c>
      <c r="N121" s="198" t="s">
        <v>44</v>
      </c>
      <c r="O121" s="39"/>
      <c r="P121" s="199">
        <f t="shared" si="11"/>
        <v>0</v>
      </c>
      <c r="Q121" s="199">
        <v>2.0000000000000002E-5</v>
      </c>
      <c r="R121" s="199">
        <f t="shared" si="12"/>
        <v>2.0000000000000002E-5</v>
      </c>
      <c r="S121" s="199">
        <v>0</v>
      </c>
      <c r="T121" s="200">
        <f t="shared" si="13"/>
        <v>0</v>
      </c>
      <c r="AR121" s="21" t="s">
        <v>441</v>
      </c>
      <c r="AT121" s="21" t="s">
        <v>138</v>
      </c>
      <c r="AU121" s="21" t="s">
        <v>82</v>
      </c>
      <c r="AY121" s="21" t="s">
        <v>136</v>
      </c>
      <c r="BE121" s="201">
        <f t="shared" si="14"/>
        <v>0</v>
      </c>
      <c r="BF121" s="201">
        <f t="shared" si="15"/>
        <v>0</v>
      </c>
      <c r="BG121" s="201">
        <f t="shared" si="16"/>
        <v>0</v>
      </c>
      <c r="BH121" s="201">
        <f t="shared" si="17"/>
        <v>0</v>
      </c>
      <c r="BI121" s="201">
        <f t="shared" si="18"/>
        <v>0</v>
      </c>
      <c r="BJ121" s="21" t="s">
        <v>24</v>
      </c>
      <c r="BK121" s="201">
        <f t="shared" si="19"/>
        <v>0</v>
      </c>
      <c r="BL121" s="21" t="s">
        <v>441</v>
      </c>
      <c r="BM121" s="21" t="s">
        <v>593</v>
      </c>
    </row>
    <row r="122" spans="2:65" s="1" customFormat="1" ht="22.5" customHeight="1">
      <c r="B122" s="38"/>
      <c r="C122" s="205" t="s">
        <v>293</v>
      </c>
      <c r="D122" s="205" t="s">
        <v>203</v>
      </c>
      <c r="E122" s="206" t="s">
        <v>594</v>
      </c>
      <c r="F122" s="207" t="s">
        <v>595</v>
      </c>
      <c r="G122" s="208" t="s">
        <v>328</v>
      </c>
      <c r="H122" s="209">
        <v>1</v>
      </c>
      <c r="I122" s="210"/>
      <c r="J122" s="211">
        <f t="shared" si="10"/>
        <v>0</v>
      </c>
      <c r="K122" s="207" t="s">
        <v>22</v>
      </c>
      <c r="L122" s="212"/>
      <c r="M122" s="213" t="s">
        <v>22</v>
      </c>
      <c r="N122" s="214" t="s">
        <v>44</v>
      </c>
      <c r="O122" s="39"/>
      <c r="P122" s="199">
        <f t="shared" si="11"/>
        <v>0</v>
      </c>
      <c r="Q122" s="199">
        <v>0</v>
      </c>
      <c r="R122" s="199">
        <f t="shared" si="12"/>
        <v>0</v>
      </c>
      <c r="S122" s="199">
        <v>0</v>
      </c>
      <c r="T122" s="200">
        <f t="shared" si="13"/>
        <v>0</v>
      </c>
      <c r="AR122" s="21" t="s">
        <v>550</v>
      </c>
      <c r="AT122" s="21" t="s">
        <v>203</v>
      </c>
      <c r="AU122" s="21" t="s">
        <v>82</v>
      </c>
      <c r="AY122" s="21" t="s">
        <v>136</v>
      </c>
      <c r="BE122" s="201">
        <f t="shared" si="14"/>
        <v>0</v>
      </c>
      <c r="BF122" s="201">
        <f t="shared" si="15"/>
        <v>0</v>
      </c>
      <c r="BG122" s="201">
        <f t="shared" si="16"/>
        <v>0</v>
      </c>
      <c r="BH122" s="201">
        <f t="shared" si="17"/>
        <v>0</v>
      </c>
      <c r="BI122" s="201">
        <f t="shared" si="18"/>
        <v>0</v>
      </c>
      <c r="BJ122" s="21" t="s">
        <v>24</v>
      </c>
      <c r="BK122" s="201">
        <f t="shared" si="19"/>
        <v>0</v>
      </c>
      <c r="BL122" s="21" t="s">
        <v>441</v>
      </c>
      <c r="BM122" s="21" t="s">
        <v>596</v>
      </c>
    </row>
    <row r="123" spans="2:65" s="1" customFormat="1" ht="22.5" customHeight="1">
      <c r="B123" s="38"/>
      <c r="C123" s="190" t="s">
        <v>297</v>
      </c>
      <c r="D123" s="190" t="s">
        <v>138</v>
      </c>
      <c r="E123" s="191" t="s">
        <v>597</v>
      </c>
      <c r="F123" s="192" t="s">
        <v>598</v>
      </c>
      <c r="G123" s="193" t="s">
        <v>328</v>
      </c>
      <c r="H123" s="194">
        <v>3</v>
      </c>
      <c r="I123" s="195"/>
      <c r="J123" s="196">
        <f t="shared" si="10"/>
        <v>0</v>
      </c>
      <c r="K123" s="192" t="s">
        <v>142</v>
      </c>
      <c r="L123" s="58"/>
      <c r="M123" s="197" t="s">
        <v>22</v>
      </c>
      <c r="N123" s="198" t="s">
        <v>44</v>
      </c>
      <c r="O123" s="39"/>
      <c r="P123" s="199">
        <f t="shared" si="11"/>
        <v>0</v>
      </c>
      <c r="Q123" s="199">
        <v>2.0000000000000002E-5</v>
      </c>
      <c r="R123" s="199">
        <f t="shared" si="12"/>
        <v>6.0000000000000008E-5</v>
      </c>
      <c r="S123" s="199">
        <v>0</v>
      </c>
      <c r="T123" s="200">
        <f t="shared" si="13"/>
        <v>0</v>
      </c>
      <c r="AR123" s="21" t="s">
        <v>441</v>
      </c>
      <c r="AT123" s="21" t="s">
        <v>138</v>
      </c>
      <c r="AU123" s="21" t="s">
        <v>82</v>
      </c>
      <c r="AY123" s="21" t="s">
        <v>136</v>
      </c>
      <c r="BE123" s="201">
        <f t="shared" si="14"/>
        <v>0</v>
      </c>
      <c r="BF123" s="201">
        <f t="shared" si="15"/>
        <v>0</v>
      </c>
      <c r="BG123" s="201">
        <f t="shared" si="16"/>
        <v>0</v>
      </c>
      <c r="BH123" s="201">
        <f t="shared" si="17"/>
        <v>0</v>
      </c>
      <c r="BI123" s="201">
        <f t="shared" si="18"/>
        <v>0</v>
      </c>
      <c r="BJ123" s="21" t="s">
        <v>24</v>
      </c>
      <c r="BK123" s="201">
        <f t="shared" si="19"/>
        <v>0</v>
      </c>
      <c r="BL123" s="21" t="s">
        <v>441</v>
      </c>
      <c r="BM123" s="21" t="s">
        <v>599</v>
      </c>
    </row>
    <row r="124" spans="2:65" s="1" customFormat="1" ht="22.5" customHeight="1">
      <c r="B124" s="38"/>
      <c r="C124" s="205" t="s">
        <v>302</v>
      </c>
      <c r="D124" s="205" t="s">
        <v>203</v>
      </c>
      <c r="E124" s="206" t="s">
        <v>600</v>
      </c>
      <c r="F124" s="207" t="s">
        <v>601</v>
      </c>
      <c r="G124" s="208" t="s">
        <v>328</v>
      </c>
      <c r="H124" s="209">
        <v>1</v>
      </c>
      <c r="I124" s="210"/>
      <c r="J124" s="211">
        <f t="shared" si="10"/>
        <v>0</v>
      </c>
      <c r="K124" s="207" t="s">
        <v>22</v>
      </c>
      <c r="L124" s="212"/>
      <c r="M124" s="213" t="s">
        <v>22</v>
      </c>
      <c r="N124" s="214" t="s">
        <v>44</v>
      </c>
      <c r="O124" s="39"/>
      <c r="P124" s="199">
        <f t="shared" si="11"/>
        <v>0</v>
      </c>
      <c r="Q124" s="199">
        <v>0</v>
      </c>
      <c r="R124" s="199">
        <f t="shared" si="12"/>
        <v>0</v>
      </c>
      <c r="S124" s="199">
        <v>0</v>
      </c>
      <c r="T124" s="200">
        <f t="shared" si="13"/>
        <v>0</v>
      </c>
      <c r="AR124" s="21" t="s">
        <v>550</v>
      </c>
      <c r="AT124" s="21" t="s">
        <v>203</v>
      </c>
      <c r="AU124" s="21" t="s">
        <v>82</v>
      </c>
      <c r="AY124" s="21" t="s">
        <v>136</v>
      </c>
      <c r="BE124" s="201">
        <f t="shared" si="14"/>
        <v>0</v>
      </c>
      <c r="BF124" s="201">
        <f t="shared" si="15"/>
        <v>0</v>
      </c>
      <c r="BG124" s="201">
        <f t="shared" si="16"/>
        <v>0</v>
      </c>
      <c r="BH124" s="201">
        <f t="shared" si="17"/>
        <v>0</v>
      </c>
      <c r="BI124" s="201">
        <f t="shared" si="18"/>
        <v>0</v>
      </c>
      <c r="BJ124" s="21" t="s">
        <v>24</v>
      </c>
      <c r="BK124" s="201">
        <f t="shared" si="19"/>
        <v>0</v>
      </c>
      <c r="BL124" s="21" t="s">
        <v>441</v>
      </c>
      <c r="BM124" s="21" t="s">
        <v>602</v>
      </c>
    </row>
    <row r="125" spans="2:65" s="1" customFormat="1" ht="22.5" customHeight="1">
      <c r="B125" s="38"/>
      <c r="C125" s="205" t="s">
        <v>306</v>
      </c>
      <c r="D125" s="205" t="s">
        <v>203</v>
      </c>
      <c r="E125" s="206" t="s">
        <v>603</v>
      </c>
      <c r="F125" s="207" t="s">
        <v>604</v>
      </c>
      <c r="G125" s="208" t="s">
        <v>328</v>
      </c>
      <c r="H125" s="209">
        <v>1</v>
      </c>
      <c r="I125" s="210"/>
      <c r="J125" s="211">
        <f t="shared" si="10"/>
        <v>0</v>
      </c>
      <c r="K125" s="207" t="s">
        <v>22</v>
      </c>
      <c r="L125" s="212"/>
      <c r="M125" s="213" t="s">
        <v>22</v>
      </c>
      <c r="N125" s="214" t="s">
        <v>44</v>
      </c>
      <c r="O125" s="39"/>
      <c r="P125" s="199">
        <f t="shared" si="11"/>
        <v>0</v>
      </c>
      <c r="Q125" s="199">
        <v>0</v>
      </c>
      <c r="R125" s="199">
        <f t="shared" si="12"/>
        <v>0</v>
      </c>
      <c r="S125" s="199">
        <v>0</v>
      </c>
      <c r="T125" s="200">
        <f t="shared" si="13"/>
        <v>0</v>
      </c>
      <c r="AR125" s="21" t="s">
        <v>550</v>
      </c>
      <c r="AT125" s="21" t="s">
        <v>203</v>
      </c>
      <c r="AU125" s="21" t="s">
        <v>82</v>
      </c>
      <c r="AY125" s="21" t="s">
        <v>136</v>
      </c>
      <c r="BE125" s="201">
        <f t="shared" si="14"/>
        <v>0</v>
      </c>
      <c r="BF125" s="201">
        <f t="shared" si="15"/>
        <v>0</v>
      </c>
      <c r="BG125" s="201">
        <f t="shared" si="16"/>
        <v>0</v>
      </c>
      <c r="BH125" s="201">
        <f t="shared" si="17"/>
        <v>0</v>
      </c>
      <c r="BI125" s="201">
        <f t="shared" si="18"/>
        <v>0</v>
      </c>
      <c r="BJ125" s="21" t="s">
        <v>24</v>
      </c>
      <c r="BK125" s="201">
        <f t="shared" si="19"/>
        <v>0</v>
      </c>
      <c r="BL125" s="21" t="s">
        <v>441</v>
      </c>
      <c r="BM125" s="21" t="s">
        <v>605</v>
      </c>
    </row>
    <row r="126" spans="2:65" s="1" customFormat="1" ht="22.5" customHeight="1">
      <c r="B126" s="38"/>
      <c r="C126" s="205" t="s">
        <v>311</v>
      </c>
      <c r="D126" s="205" t="s">
        <v>203</v>
      </c>
      <c r="E126" s="206" t="s">
        <v>606</v>
      </c>
      <c r="F126" s="207" t="s">
        <v>607</v>
      </c>
      <c r="G126" s="208" t="s">
        <v>328</v>
      </c>
      <c r="H126" s="209">
        <v>1</v>
      </c>
      <c r="I126" s="210"/>
      <c r="J126" s="211">
        <f t="shared" si="10"/>
        <v>0</v>
      </c>
      <c r="K126" s="207" t="s">
        <v>22</v>
      </c>
      <c r="L126" s="212"/>
      <c r="M126" s="213" t="s">
        <v>22</v>
      </c>
      <c r="N126" s="214" t="s">
        <v>44</v>
      </c>
      <c r="O126" s="39"/>
      <c r="P126" s="199">
        <f t="shared" si="11"/>
        <v>0</v>
      </c>
      <c r="Q126" s="199">
        <v>0</v>
      </c>
      <c r="R126" s="199">
        <f t="shared" si="12"/>
        <v>0</v>
      </c>
      <c r="S126" s="199">
        <v>0</v>
      </c>
      <c r="T126" s="200">
        <f t="shared" si="13"/>
        <v>0</v>
      </c>
      <c r="AR126" s="21" t="s">
        <v>550</v>
      </c>
      <c r="AT126" s="21" t="s">
        <v>203</v>
      </c>
      <c r="AU126" s="21" t="s">
        <v>82</v>
      </c>
      <c r="AY126" s="21" t="s">
        <v>136</v>
      </c>
      <c r="BE126" s="201">
        <f t="shared" si="14"/>
        <v>0</v>
      </c>
      <c r="BF126" s="201">
        <f t="shared" si="15"/>
        <v>0</v>
      </c>
      <c r="BG126" s="201">
        <f t="shared" si="16"/>
        <v>0</v>
      </c>
      <c r="BH126" s="201">
        <f t="shared" si="17"/>
        <v>0</v>
      </c>
      <c r="BI126" s="201">
        <f t="shared" si="18"/>
        <v>0</v>
      </c>
      <c r="BJ126" s="21" t="s">
        <v>24</v>
      </c>
      <c r="BK126" s="201">
        <f t="shared" si="19"/>
        <v>0</v>
      </c>
      <c r="BL126" s="21" t="s">
        <v>441</v>
      </c>
      <c r="BM126" s="21" t="s">
        <v>608</v>
      </c>
    </row>
    <row r="127" spans="2:65" s="10" customFormat="1" ht="29.85" customHeight="1">
      <c r="B127" s="173"/>
      <c r="C127" s="174"/>
      <c r="D127" s="187" t="s">
        <v>72</v>
      </c>
      <c r="E127" s="188" t="s">
        <v>609</v>
      </c>
      <c r="F127" s="188" t="s">
        <v>610</v>
      </c>
      <c r="G127" s="174"/>
      <c r="H127" s="174"/>
      <c r="I127" s="177"/>
      <c r="J127" s="189">
        <f>BK127</f>
        <v>0</v>
      </c>
      <c r="K127" s="174"/>
      <c r="L127" s="179"/>
      <c r="M127" s="180"/>
      <c r="N127" s="181"/>
      <c r="O127" s="181"/>
      <c r="P127" s="182">
        <f>SUM(P128:P134)</f>
        <v>0</v>
      </c>
      <c r="Q127" s="181"/>
      <c r="R127" s="182">
        <f>SUM(R128:R134)</f>
        <v>2.111E-2</v>
      </c>
      <c r="S127" s="181"/>
      <c r="T127" s="183">
        <f>SUM(T128:T134)</f>
        <v>0</v>
      </c>
      <c r="AR127" s="184" t="s">
        <v>150</v>
      </c>
      <c r="AT127" s="185" t="s">
        <v>72</v>
      </c>
      <c r="AU127" s="185" t="s">
        <v>24</v>
      </c>
      <c r="AY127" s="184" t="s">
        <v>136</v>
      </c>
      <c r="BK127" s="186">
        <f>SUM(BK128:BK134)</f>
        <v>0</v>
      </c>
    </row>
    <row r="128" spans="2:65" s="1" customFormat="1" ht="31.5" customHeight="1">
      <c r="B128" s="38"/>
      <c r="C128" s="190" t="s">
        <v>320</v>
      </c>
      <c r="D128" s="190" t="s">
        <v>138</v>
      </c>
      <c r="E128" s="191" t="s">
        <v>611</v>
      </c>
      <c r="F128" s="192" t="s">
        <v>612</v>
      </c>
      <c r="G128" s="193" t="s">
        <v>328</v>
      </c>
      <c r="H128" s="194">
        <v>1</v>
      </c>
      <c r="I128" s="195"/>
      <c r="J128" s="196">
        <f t="shared" ref="J128:J134" si="20">ROUND(I128*H128,2)</f>
        <v>0</v>
      </c>
      <c r="K128" s="192" t="s">
        <v>142</v>
      </c>
      <c r="L128" s="58"/>
      <c r="M128" s="197" t="s">
        <v>22</v>
      </c>
      <c r="N128" s="198" t="s">
        <v>44</v>
      </c>
      <c r="O128" s="39"/>
      <c r="P128" s="199">
        <f t="shared" ref="P128:P134" si="21">O128*H128</f>
        <v>0</v>
      </c>
      <c r="Q128" s="199">
        <v>2.96E-3</v>
      </c>
      <c r="R128" s="199">
        <f t="shared" ref="R128:R134" si="22">Q128*H128</f>
        <v>2.96E-3</v>
      </c>
      <c r="S128" s="199">
        <v>0</v>
      </c>
      <c r="T128" s="200">
        <f t="shared" ref="T128:T134" si="23">S128*H128</f>
        <v>0</v>
      </c>
      <c r="AR128" s="21" t="s">
        <v>441</v>
      </c>
      <c r="AT128" s="21" t="s">
        <v>138</v>
      </c>
      <c r="AU128" s="21" t="s">
        <v>82</v>
      </c>
      <c r="AY128" s="21" t="s">
        <v>136</v>
      </c>
      <c r="BE128" s="201">
        <f t="shared" ref="BE128:BE134" si="24">IF(N128="základní",J128,0)</f>
        <v>0</v>
      </c>
      <c r="BF128" s="201">
        <f t="shared" ref="BF128:BF134" si="25">IF(N128="snížená",J128,0)</f>
        <v>0</v>
      </c>
      <c r="BG128" s="201">
        <f t="shared" ref="BG128:BG134" si="26">IF(N128="zákl. přenesená",J128,0)</f>
        <v>0</v>
      </c>
      <c r="BH128" s="201">
        <f t="shared" ref="BH128:BH134" si="27">IF(N128="sníž. přenesená",J128,0)</f>
        <v>0</v>
      </c>
      <c r="BI128" s="201">
        <f t="shared" ref="BI128:BI134" si="28">IF(N128="nulová",J128,0)</f>
        <v>0</v>
      </c>
      <c r="BJ128" s="21" t="s">
        <v>24</v>
      </c>
      <c r="BK128" s="201">
        <f t="shared" ref="BK128:BK134" si="29">ROUND(I128*H128,2)</f>
        <v>0</v>
      </c>
      <c r="BL128" s="21" t="s">
        <v>441</v>
      </c>
      <c r="BM128" s="21" t="s">
        <v>613</v>
      </c>
    </row>
    <row r="129" spans="2:65" s="1" customFormat="1" ht="22.5" customHeight="1">
      <c r="B129" s="38"/>
      <c r="C129" s="205" t="s">
        <v>325</v>
      </c>
      <c r="D129" s="205" t="s">
        <v>203</v>
      </c>
      <c r="E129" s="206" t="s">
        <v>614</v>
      </c>
      <c r="F129" s="207" t="s">
        <v>615</v>
      </c>
      <c r="G129" s="208" t="s">
        <v>328</v>
      </c>
      <c r="H129" s="209">
        <v>1</v>
      </c>
      <c r="I129" s="210"/>
      <c r="J129" s="211">
        <f t="shared" si="20"/>
        <v>0</v>
      </c>
      <c r="K129" s="207" t="s">
        <v>22</v>
      </c>
      <c r="L129" s="212"/>
      <c r="M129" s="213" t="s">
        <v>22</v>
      </c>
      <c r="N129" s="214" t="s">
        <v>44</v>
      </c>
      <c r="O129" s="39"/>
      <c r="P129" s="199">
        <f t="shared" si="21"/>
        <v>0</v>
      </c>
      <c r="Q129" s="199">
        <v>0</v>
      </c>
      <c r="R129" s="199">
        <f t="shared" si="22"/>
        <v>0</v>
      </c>
      <c r="S129" s="199">
        <v>0</v>
      </c>
      <c r="T129" s="200">
        <f t="shared" si="23"/>
        <v>0</v>
      </c>
      <c r="AR129" s="21" t="s">
        <v>550</v>
      </c>
      <c r="AT129" s="21" t="s">
        <v>203</v>
      </c>
      <c r="AU129" s="21" t="s">
        <v>82</v>
      </c>
      <c r="AY129" s="21" t="s">
        <v>136</v>
      </c>
      <c r="BE129" s="201">
        <f t="shared" si="24"/>
        <v>0</v>
      </c>
      <c r="BF129" s="201">
        <f t="shared" si="25"/>
        <v>0</v>
      </c>
      <c r="BG129" s="201">
        <f t="shared" si="26"/>
        <v>0</v>
      </c>
      <c r="BH129" s="201">
        <f t="shared" si="27"/>
        <v>0</v>
      </c>
      <c r="BI129" s="201">
        <f t="shared" si="28"/>
        <v>0</v>
      </c>
      <c r="BJ129" s="21" t="s">
        <v>24</v>
      </c>
      <c r="BK129" s="201">
        <f t="shared" si="29"/>
        <v>0</v>
      </c>
      <c r="BL129" s="21" t="s">
        <v>441</v>
      </c>
      <c r="BM129" s="21" t="s">
        <v>616</v>
      </c>
    </row>
    <row r="130" spans="2:65" s="1" customFormat="1" ht="31.5" customHeight="1">
      <c r="B130" s="38"/>
      <c r="C130" s="190" t="s">
        <v>331</v>
      </c>
      <c r="D130" s="190" t="s">
        <v>138</v>
      </c>
      <c r="E130" s="191" t="s">
        <v>617</v>
      </c>
      <c r="F130" s="192" t="s">
        <v>618</v>
      </c>
      <c r="G130" s="193" t="s">
        <v>328</v>
      </c>
      <c r="H130" s="194">
        <v>1</v>
      </c>
      <c r="I130" s="195"/>
      <c r="J130" s="196">
        <f t="shared" si="20"/>
        <v>0</v>
      </c>
      <c r="K130" s="192" t="s">
        <v>142</v>
      </c>
      <c r="L130" s="58"/>
      <c r="M130" s="197" t="s">
        <v>22</v>
      </c>
      <c r="N130" s="198" t="s">
        <v>44</v>
      </c>
      <c r="O130" s="39"/>
      <c r="P130" s="199">
        <f t="shared" si="21"/>
        <v>0</v>
      </c>
      <c r="Q130" s="199">
        <v>3.6600000000000001E-3</v>
      </c>
      <c r="R130" s="199">
        <f t="shared" si="22"/>
        <v>3.6600000000000001E-3</v>
      </c>
      <c r="S130" s="199">
        <v>0</v>
      </c>
      <c r="T130" s="200">
        <f t="shared" si="23"/>
        <v>0</v>
      </c>
      <c r="AR130" s="21" t="s">
        <v>441</v>
      </c>
      <c r="AT130" s="21" t="s">
        <v>138</v>
      </c>
      <c r="AU130" s="21" t="s">
        <v>82</v>
      </c>
      <c r="AY130" s="21" t="s">
        <v>136</v>
      </c>
      <c r="BE130" s="201">
        <f t="shared" si="24"/>
        <v>0</v>
      </c>
      <c r="BF130" s="201">
        <f t="shared" si="25"/>
        <v>0</v>
      </c>
      <c r="BG130" s="201">
        <f t="shared" si="26"/>
        <v>0</v>
      </c>
      <c r="BH130" s="201">
        <f t="shared" si="27"/>
        <v>0</v>
      </c>
      <c r="BI130" s="201">
        <f t="shared" si="28"/>
        <v>0</v>
      </c>
      <c r="BJ130" s="21" t="s">
        <v>24</v>
      </c>
      <c r="BK130" s="201">
        <f t="shared" si="29"/>
        <v>0</v>
      </c>
      <c r="BL130" s="21" t="s">
        <v>441</v>
      </c>
      <c r="BM130" s="21" t="s">
        <v>619</v>
      </c>
    </row>
    <row r="131" spans="2:65" s="1" customFormat="1" ht="31.5" customHeight="1">
      <c r="B131" s="38"/>
      <c r="C131" s="190" t="s">
        <v>335</v>
      </c>
      <c r="D131" s="190" t="s">
        <v>138</v>
      </c>
      <c r="E131" s="191" t="s">
        <v>620</v>
      </c>
      <c r="F131" s="192" t="s">
        <v>621</v>
      </c>
      <c r="G131" s="193" t="s">
        <v>328</v>
      </c>
      <c r="H131" s="194">
        <v>20</v>
      </c>
      <c r="I131" s="195"/>
      <c r="J131" s="196">
        <f t="shared" si="20"/>
        <v>0</v>
      </c>
      <c r="K131" s="192" t="s">
        <v>142</v>
      </c>
      <c r="L131" s="58"/>
      <c r="M131" s="197" t="s">
        <v>22</v>
      </c>
      <c r="N131" s="198" t="s">
        <v>44</v>
      </c>
      <c r="O131" s="39"/>
      <c r="P131" s="199">
        <f t="shared" si="21"/>
        <v>0</v>
      </c>
      <c r="Q131" s="199">
        <v>2.5999999999999998E-4</v>
      </c>
      <c r="R131" s="199">
        <f t="shared" si="22"/>
        <v>5.1999999999999998E-3</v>
      </c>
      <c r="S131" s="199">
        <v>0</v>
      </c>
      <c r="T131" s="200">
        <f t="shared" si="23"/>
        <v>0</v>
      </c>
      <c r="AR131" s="21" t="s">
        <v>441</v>
      </c>
      <c r="AT131" s="21" t="s">
        <v>138</v>
      </c>
      <c r="AU131" s="21" t="s">
        <v>82</v>
      </c>
      <c r="AY131" s="21" t="s">
        <v>136</v>
      </c>
      <c r="BE131" s="201">
        <f t="shared" si="24"/>
        <v>0</v>
      </c>
      <c r="BF131" s="201">
        <f t="shared" si="25"/>
        <v>0</v>
      </c>
      <c r="BG131" s="201">
        <f t="shared" si="26"/>
        <v>0</v>
      </c>
      <c r="BH131" s="201">
        <f t="shared" si="27"/>
        <v>0</v>
      </c>
      <c r="BI131" s="201">
        <f t="shared" si="28"/>
        <v>0</v>
      </c>
      <c r="BJ131" s="21" t="s">
        <v>24</v>
      </c>
      <c r="BK131" s="201">
        <f t="shared" si="29"/>
        <v>0</v>
      </c>
      <c r="BL131" s="21" t="s">
        <v>441</v>
      </c>
      <c r="BM131" s="21" t="s">
        <v>622</v>
      </c>
    </row>
    <row r="132" spans="2:65" s="1" customFormat="1" ht="22.5" customHeight="1">
      <c r="B132" s="38"/>
      <c r="C132" s="205" t="s">
        <v>339</v>
      </c>
      <c r="D132" s="205" t="s">
        <v>203</v>
      </c>
      <c r="E132" s="206" t="s">
        <v>623</v>
      </c>
      <c r="F132" s="207" t="s">
        <v>624</v>
      </c>
      <c r="G132" s="208" t="s">
        <v>328</v>
      </c>
      <c r="H132" s="209">
        <v>1</v>
      </c>
      <c r="I132" s="210"/>
      <c r="J132" s="211">
        <f t="shared" si="20"/>
        <v>0</v>
      </c>
      <c r="K132" s="207" t="s">
        <v>22</v>
      </c>
      <c r="L132" s="212"/>
      <c r="M132" s="213" t="s">
        <v>22</v>
      </c>
      <c r="N132" s="214" t="s">
        <v>44</v>
      </c>
      <c r="O132" s="39"/>
      <c r="P132" s="199">
        <f t="shared" si="21"/>
        <v>0</v>
      </c>
      <c r="Q132" s="199">
        <v>0</v>
      </c>
      <c r="R132" s="199">
        <f t="shared" si="22"/>
        <v>0</v>
      </c>
      <c r="S132" s="199">
        <v>0</v>
      </c>
      <c r="T132" s="200">
        <f t="shared" si="23"/>
        <v>0</v>
      </c>
      <c r="AR132" s="21" t="s">
        <v>550</v>
      </c>
      <c r="AT132" s="21" t="s">
        <v>203</v>
      </c>
      <c r="AU132" s="21" t="s">
        <v>82</v>
      </c>
      <c r="AY132" s="21" t="s">
        <v>136</v>
      </c>
      <c r="BE132" s="201">
        <f t="shared" si="24"/>
        <v>0</v>
      </c>
      <c r="BF132" s="201">
        <f t="shared" si="25"/>
        <v>0</v>
      </c>
      <c r="BG132" s="201">
        <f t="shared" si="26"/>
        <v>0</v>
      </c>
      <c r="BH132" s="201">
        <f t="shared" si="27"/>
        <v>0</v>
      </c>
      <c r="BI132" s="201">
        <f t="shared" si="28"/>
        <v>0</v>
      </c>
      <c r="BJ132" s="21" t="s">
        <v>24</v>
      </c>
      <c r="BK132" s="201">
        <f t="shared" si="29"/>
        <v>0</v>
      </c>
      <c r="BL132" s="21" t="s">
        <v>441</v>
      </c>
      <c r="BM132" s="21" t="s">
        <v>625</v>
      </c>
    </row>
    <row r="133" spans="2:65" s="1" customFormat="1" ht="22.5" customHeight="1">
      <c r="B133" s="38"/>
      <c r="C133" s="190" t="s">
        <v>343</v>
      </c>
      <c r="D133" s="190" t="s">
        <v>138</v>
      </c>
      <c r="E133" s="191" t="s">
        <v>626</v>
      </c>
      <c r="F133" s="192" t="s">
        <v>627</v>
      </c>
      <c r="G133" s="193" t="s">
        <v>328</v>
      </c>
      <c r="H133" s="194">
        <v>1</v>
      </c>
      <c r="I133" s="195"/>
      <c r="J133" s="196">
        <f t="shared" si="20"/>
        <v>0</v>
      </c>
      <c r="K133" s="192" t="s">
        <v>142</v>
      </c>
      <c r="L133" s="58"/>
      <c r="M133" s="197" t="s">
        <v>22</v>
      </c>
      <c r="N133" s="198" t="s">
        <v>44</v>
      </c>
      <c r="O133" s="39"/>
      <c r="P133" s="199">
        <f t="shared" si="21"/>
        <v>0</v>
      </c>
      <c r="Q133" s="199">
        <v>9.2899999999999996E-3</v>
      </c>
      <c r="R133" s="199">
        <f t="shared" si="22"/>
        <v>9.2899999999999996E-3</v>
      </c>
      <c r="S133" s="199">
        <v>0</v>
      </c>
      <c r="T133" s="200">
        <f t="shared" si="23"/>
        <v>0</v>
      </c>
      <c r="AR133" s="21" t="s">
        <v>441</v>
      </c>
      <c r="AT133" s="21" t="s">
        <v>138</v>
      </c>
      <c r="AU133" s="21" t="s">
        <v>82</v>
      </c>
      <c r="AY133" s="21" t="s">
        <v>136</v>
      </c>
      <c r="BE133" s="201">
        <f t="shared" si="24"/>
        <v>0</v>
      </c>
      <c r="BF133" s="201">
        <f t="shared" si="25"/>
        <v>0</v>
      </c>
      <c r="BG133" s="201">
        <f t="shared" si="26"/>
        <v>0</v>
      </c>
      <c r="BH133" s="201">
        <f t="shared" si="27"/>
        <v>0</v>
      </c>
      <c r="BI133" s="201">
        <f t="shared" si="28"/>
        <v>0</v>
      </c>
      <c r="BJ133" s="21" t="s">
        <v>24</v>
      </c>
      <c r="BK133" s="201">
        <f t="shared" si="29"/>
        <v>0</v>
      </c>
      <c r="BL133" s="21" t="s">
        <v>441</v>
      </c>
      <c r="BM133" s="21" t="s">
        <v>628</v>
      </c>
    </row>
    <row r="134" spans="2:65" s="1" customFormat="1" ht="22.5" customHeight="1">
      <c r="B134" s="38"/>
      <c r="C134" s="205" t="s">
        <v>347</v>
      </c>
      <c r="D134" s="205" t="s">
        <v>203</v>
      </c>
      <c r="E134" s="206" t="s">
        <v>629</v>
      </c>
      <c r="F134" s="207" t="s">
        <v>630</v>
      </c>
      <c r="G134" s="208" t="s">
        <v>328</v>
      </c>
      <c r="H134" s="209">
        <v>1</v>
      </c>
      <c r="I134" s="210"/>
      <c r="J134" s="211">
        <f t="shared" si="20"/>
        <v>0</v>
      </c>
      <c r="K134" s="207" t="s">
        <v>22</v>
      </c>
      <c r="L134" s="212"/>
      <c r="M134" s="213" t="s">
        <v>22</v>
      </c>
      <c r="N134" s="221" t="s">
        <v>44</v>
      </c>
      <c r="O134" s="218"/>
      <c r="P134" s="219">
        <f t="shared" si="21"/>
        <v>0</v>
      </c>
      <c r="Q134" s="219">
        <v>0</v>
      </c>
      <c r="R134" s="219">
        <f t="shared" si="22"/>
        <v>0</v>
      </c>
      <c r="S134" s="219">
        <v>0</v>
      </c>
      <c r="T134" s="220">
        <f t="shared" si="23"/>
        <v>0</v>
      </c>
      <c r="AR134" s="21" t="s">
        <v>550</v>
      </c>
      <c r="AT134" s="21" t="s">
        <v>203</v>
      </c>
      <c r="AU134" s="21" t="s">
        <v>82</v>
      </c>
      <c r="AY134" s="21" t="s">
        <v>136</v>
      </c>
      <c r="BE134" s="201">
        <f t="shared" si="24"/>
        <v>0</v>
      </c>
      <c r="BF134" s="201">
        <f t="shared" si="25"/>
        <v>0</v>
      </c>
      <c r="BG134" s="201">
        <f t="shared" si="26"/>
        <v>0</v>
      </c>
      <c r="BH134" s="201">
        <f t="shared" si="27"/>
        <v>0</v>
      </c>
      <c r="BI134" s="201">
        <f t="shared" si="28"/>
        <v>0</v>
      </c>
      <c r="BJ134" s="21" t="s">
        <v>24</v>
      </c>
      <c r="BK134" s="201">
        <f t="shared" si="29"/>
        <v>0</v>
      </c>
      <c r="BL134" s="21" t="s">
        <v>441</v>
      </c>
      <c r="BM134" s="21" t="s">
        <v>631</v>
      </c>
    </row>
    <row r="135" spans="2:65" s="1" customFormat="1" ht="6.95" customHeight="1">
      <c r="B135" s="53"/>
      <c r="C135" s="54"/>
      <c r="D135" s="54"/>
      <c r="E135" s="54"/>
      <c r="F135" s="54"/>
      <c r="G135" s="54"/>
      <c r="H135" s="54"/>
      <c r="I135" s="136"/>
      <c r="J135" s="54"/>
      <c r="K135" s="54"/>
      <c r="L135" s="58"/>
    </row>
  </sheetData>
  <sheetProtection password="CC35" sheet="1" objects="1" scenarios="1" formatCells="0" formatColumns="0" formatRows="0" sort="0" autoFilter="0"/>
  <autoFilter ref="C81:K134"/>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92</v>
      </c>
      <c r="G1" s="355" t="s">
        <v>93</v>
      </c>
      <c r="H1" s="355"/>
      <c r="I1" s="112"/>
      <c r="J1" s="111" t="s">
        <v>94</v>
      </c>
      <c r="K1" s="110" t="s">
        <v>95</v>
      </c>
      <c r="L1" s="111" t="s">
        <v>96</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7"/>
      <c r="M2" s="347"/>
      <c r="N2" s="347"/>
      <c r="O2" s="347"/>
      <c r="P2" s="347"/>
      <c r="Q2" s="347"/>
      <c r="R2" s="347"/>
      <c r="S2" s="347"/>
      <c r="T2" s="347"/>
      <c r="U2" s="347"/>
      <c r="V2" s="347"/>
      <c r="AT2" s="21" t="s">
        <v>88</v>
      </c>
    </row>
    <row r="3" spans="1:70" ht="6.95" customHeight="1">
      <c r="B3" s="22"/>
      <c r="C3" s="23"/>
      <c r="D3" s="23"/>
      <c r="E3" s="23"/>
      <c r="F3" s="23"/>
      <c r="G3" s="23"/>
      <c r="H3" s="23"/>
      <c r="I3" s="113"/>
      <c r="J3" s="23"/>
      <c r="K3" s="24"/>
      <c r="AT3" s="21" t="s">
        <v>82</v>
      </c>
    </row>
    <row r="4" spans="1:70" ht="36.950000000000003" customHeight="1">
      <c r="B4" s="25"/>
      <c r="C4" s="26"/>
      <c r="D4" s="27" t="s">
        <v>97</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22.5" customHeight="1">
      <c r="B7" s="25"/>
      <c r="C7" s="26"/>
      <c r="D7" s="26"/>
      <c r="E7" s="348" t="str">
        <f>'Rekapitulace stavby'!K6</f>
        <v>Vodní zdroj pro JSDH Nový Bor</v>
      </c>
      <c r="F7" s="349"/>
      <c r="G7" s="349"/>
      <c r="H7" s="349"/>
      <c r="I7" s="114"/>
      <c r="J7" s="26"/>
      <c r="K7" s="28"/>
    </row>
    <row r="8" spans="1:70" s="1" customFormat="1">
      <c r="B8" s="38"/>
      <c r="C8" s="39"/>
      <c r="D8" s="34" t="s">
        <v>98</v>
      </c>
      <c r="E8" s="39"/>
      <c r="F8" s="39"/>
      <c r="G8" s="39"/>
      <c r="H8" s="39"/>
      <c r="I8" s="115"/>
      <c r="J8" s="39"/>
      <c r="K8" s="42"/>
    </row>
    <row r="9" spans="1:70" s="1" customFormat="1" ht="36.950000000000003" customHeight="1">
      <c r="B9" s="38"/>
      <c r="C9" s="39"/>
      <c r="D9" s="39"/>
      <c r="E9" s="350" t="s">
        <v>632</v>
      </c>
      <c r="F9" s="351"/>
      <c r="G9" s="351"/>
      <c r="H9" s="351"/>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21</v>
      </c>
      <c r="E11" s="39"/>
      <c r="F11" s="32" t="s">
        <v>22</v>
      </c>
      <c r="G11" s="39"/>
      <c r="H11" s="39"/>
      <c r="I11" s="116" t="s">
        <v>23</v>
      </c>
      <c r="J11" s="32" t="s">
        <v>22</v>
      </c>
      <c r="K11" s="42"/>
    </row>
    <row r="12" spans="1:70" s="1" customFormat="1" ht="14.45" customHeight="1">
      <c r="B12" s="38"/>
      <c r="C12" s="39"/>
      <c r="D12" s="34" t="s">
        <v>25</v>
      </c>
      <c r="E12" s="39"/>
      <c r="F12" s="32" t="s">
        <v>26</v>
      </c>
      <c r="G12" s="39"/>
      <c r="H12" s="39"/>
      <c r="I12" s="116" t="s">
        <v>27</v>
      </c>
      <c r="J12" s="117" t="str">
        <f>'Rekapitulace stavby'!AN8</f>
        <v>5. 9. 2018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31</v>
      </c>
      <c r="E14" s="39"/>
      <c r="F14" s="39"/>
      <c r="G14" s="39"/>
      <c r="H14" s="39"/>
      <c r="I14" s="116" t="s">
        <v>32</v>
      </c>
      <c r="J14" s="32" t="str">
        <f>IF('Rekapitulace stavby'!AN10="","",'Rekapitulace stavby'!AN10)</f>
        <v/>
      </c>
      <c r="K14" s="42"/>
    </row>
    <row r="15" spans="1:70" s="1" customFormat="1" ht="18" customHeight="1">
      <c r="B15" s="38"/>
      <c r="C15" s="39"/>
      <c r="D15" s="39"/>
      <c r="E15" s="32" t="str">
        <f>IF('Rekapitulace stavby'!E11="","",'Rekapitulace stavby'!E11)</f>
        <v xml:space="preserve"> </v>
      </c>
      <c r="F15" s="39"/>
      <c r="G15" s="39"/>
      <c r="H15" s="39"/>
      <c r="I15" s="116" t="s">
        <v>33</v>
      </c>
      <c r="J15" s="32" t="str">
        <f>IF('Rekapitulace stavby'!AN11="","",'Rekapitulace stavby'!AN11)</f>
        <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34</v>
      </c>
      <c r="E17" s="39"/>
      <c r="F17" s="39"/>
      <c r="G17" s="39"/>
      <c r="H17" s="39"/>
      <c r="I17" s="116" t="s">
        <v>32</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33</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36</v>
      </c>
      <c r="E20" s="39"/>
      <c r="F20" s="39"/>
      <c r="G20" s="39"/>
      <c r="H20" s="39"/>
      <c r="I20" s="116" t="s">
        <v>32</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33</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37</v>
      </c>
      <c r="E23" s="39"/>
      <c r="F23" s="39"/>
      <c r="G23" s="39"/>
      <c r="H23" s="39"/>
      <c r="I23" s="115"/>
      <c r="J23" s="39"/>
      <c r="K23" s="42"/>
    </row>
    <row r="24" spans="2:11" s="6" customFormat="1" ht="22.5" customHeight="1">
      <c r="B24" s="118"/>
      <c r="C24" s="119"/>
      <c r="D24" s="119"/>
      <c r="E24" s="317" t="s">
        <v>22</v>
      </c>
      <c r="F24" s="317"/>
      <c r="G24" s="317"/>
      <c r="H24" s="317"/>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39</v>
      </c>
      <c r="E27" s="39"/>
      <c r="F27" s="39"/>
      <c r="G27" s="39"/>
      <c r="H27" s="39"/>
      <c r="I27" s="115"/>
      <c r="J27" s="125">
        <f>ROUND(J80,2)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41</v>
      </c>
      <c r="G29" s="39"/>
      <c r="H29" s="39"/>
      <c r="I29" s="126" t="s">
        <v>40</v>
      </c>
      <c r="J29" s="43" t="s">
        <v>42</v>
      </c>
      <c r="K29" s="42"/>
    </row>
    <row r="30" spans="2:11" s="1" customFormat="1" ht="14.45" customHeight="1">
      <c r="B30" s="38"/>
      <c r="C30" s="39"/>
      <c r="D30" s="46" t="s">
        <v>43</v>
      </c>
      <c r="E30" s="46" t="s">
        <v>44</v>
      </c>
      <c r="F30" s="127">
        <f>ROUND(SUM(BE80:BE126), 2)</f>
        <v>0</v>
      </c>
      <c r="G30" s="39"/>
      <c r="H30" s="39"/>
      <c r="I30" s="128">
        <v>0.21</v>
      </c>
      <c r="J30" s="127">
        <f>ROUND(ROUND((SUM(BE80:BE126)), 2)*I30, 2)</f>
        <v>0</v>
      </c>
      <c r="K30" s="42"/>
    </row>
    <row r="31" spans="2:11" s="1" customFormat="1" ht="14.45" customHeight="1">
      <c r="B31" s="38"/>
      <c r="C31" s="39"/>
      <c r="D31" s="39"/>
      <c r="E31" s="46" t="s">
        <v>45</v>
      </c>
      <c r="F31" s="127">
        <f>ROUND(SUM(BF80:BF126), 2)</f>
        <v>0</v>
      </c>
      <c r="G31" s="39"/>
      <c r="H31" s="39"/>
      <c r="I31" s="128">
        <v>0.15</v>
      </c>
      <c r="J31" s="127">
        <f>ROUND(ROUND((SUM(BF80:BF126)), 2)*I31, 2)</f>
        <v>0</v>
      </c>
      <c r="K31" s="42"/>
    </row>
    <row r="32" spans="2:11" s="1" customFormat="1" ht="14.45" hidden="1" customHeight="1">
      <c r="B32" s="38"/>
      <c r="C32" s="39"/>
      <c r="D32" s="39"/>
      <c r="E32" s="46" t="s">
        <v>46</v>
      </c>
      <c r="F32" s="127">
        <f>ROUND(SUM(BG80:BG126), 2)</f>
        <v>0</v>
      </c>
      <c r="G32" s="39"/>
      <c r="H32" s="39"/>
      <c r="I32" s="128">
        <v>0.21</v>
      </c>
      <c r="J32" s="127">
        <v>0</v>
      </c>
      <c r="K32" s="42"/>
    </row>
    <row r="33" spans="2:11" s="1" customFormat="1" ht="14.45" hidden="1" customHeight="1">
      <c r="B33" s="38"/>
      <c r="C33" s="39"/>
      <c r="D33" s="39"/>
      <c r="E33" s="46" t="s">
        <v>47</v>
      </c>
      <c r="F33" s="127">
        <f>ROUND(SUM(BH80:BH126), 2)</f>
        <v>0</v>
      </c>
      <c r="G33" s="39"/>
      <c r="H33" s="39"/>
      <c r="I33" s="128">
        <v>0.15</v>
      </c>
      <c r="J33" s="127">
        <v>0</v>
      </c>
      <c r="K33" s="42"/>
    </row>
    <row r="34" spans="2:11" s="1" customFormat="1" ht="14.45" hidden="1" customHeight="1">
      <c r="B34" s="38"/>
      <c r="C34" s="39"/>
      <c r="D34" s="39"/>
      <c r="E34" s="46" t="s">
        <v>48</v>
      </c>
      <c r="F34" s="127">
        <f>ROUND(SUM(BI80:BI126),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49</v>
      </c>
      <c r="E36" s="76"/>
      <c r="F36" s="76"/>
      <c r="G36" s="131" t="s">
        <v>50</v>
      </c>
      <c r="H36" s="132" t="s">
        <v>51</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100</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22.5" customHeight="1">
      <c r="B45" s="38"/>
      <c r="C45" s="39"/>
      <c r="D45" s="39"/>
      <c r="E45" s="348" t="str">
        <f>E7</f>
        <v>Vodní zdroj pro JSDH Nový Bor</v>
      </c>
      <c r="F45" s="349"/>
      <c r="G45" s="349"/>
      <c r="H45" s="349"/>
      <c r="I45" s="115"/>
      <c r="J45" s="39"/>
      <c r="K45" s="42"/>
    </row>
    <row r="46" spans="2:11" s="1" customFormat="1" ht="14.45" customHeight="1">
      <c r="B46" s="38"/>
      <c r="C46" s="34" t="s">
        <v>98</v>
      </c>
      <c r="D46" s="39"/>
      <c r="E46" s="39"/>
      <c r="F46" s="39"/>
      <c r="G46" s="39"/>
      <c r="H46" s="39"/>
      <c r="I46" s="115"/>
      <c r="J46" s="39"/>
      <c r="K46" s="42"/>
    </row>
    <row r="47" spans="2:11" s="1" customFormat="1" ht="23.25" customHeight="1">
      <c r="B47" s="38"/>
      <c r="C47" s="39"/>
      <c r="D47" s="39"/>
      <c r="E47" s="350" t="str">
        <f>E9</f>
        <v>12-2018_3 - Elektroinstalace</v>
      </c>
      <c r="F47" s="351"/>
      <c r="G47" s="351"/>
      <c r="H47" s="351"/>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25</v>
      </c>
      <c r="D49" s="39"/>
      <c r="E49" s="39"/>
      <c r="F49" s="32" t="str">
        <f>F12</f>
        <v xml:space="preserve"> </v>
      </c>
      <c r="G49" s="39"/>
      <c r="H49" s="39"/>
      <c r="I49" s="116" t="s">
        <v>27</v>
      </c>
      <c r="J49" s="117" t="str">
        <f>IF(J12="","",J12)</f>
        <v>5. 9. 2018</v>
      </c>
      <c r="K49" s="42"/>
    </row>
    <row r="50" spans="2:47" s="1" customFormat="1" ht="6.95" customHeight="1">
      <c r="B50" s="38"/>
      <c r="C50" s="39"/>
      <c r="D50" s="39"/>
      <c r="E50" s="39"/>
      <c r="F50" s="39"/>
      <c r="G50" s="39"/>
      <c r="H50" s="39"/>
      <c r="I50" s="115"/>
      <c r="J50" s="39"/>
      <c r="K50" s="42"/>
    </row>
    <row r="51" spans="2:47" s="1" customFormat="1">
      <c r="B51" s="38"/>
      <c r="C51" s="34" t="s">
        <v>31</v>
      </c>
      <c r="D51" s="39"/>
      <c r="E51" s="39"/>
      <c r="F51" s="32" t="str">
        <f>E15</f>
        <v xml:space="preserve"> </v>
      </c>
      <c r="G51" s="39"/>
      <c r="H51" s="39"/>
      <c r="I51" s="116" t="s">
        <v>36</v>
      </c>
      <c r="J51" s="32" t="str">
        <f>E21</f>
        <v xml:space="preserve"> </v>
      </c>
      <c r="K51" s="42"/>
    </row>
    <row r="52" spans="2:47" s="1" customFormat="1" ht="14.45" customHeight="1">
      <c r="B52" s="38"/>
      <c r="C52" s="34" t="s">
        <v>34</v>
      </c>
      <c r="D52" s="39"/>
      <c r="E52" s="39"/>
      <c r="F52" s="32" t="str">
        <f>IF(E18="","",E18)</f>
        <v/>
      </c>
      <c r="G52" s="39"/>
      <c r="H52" s="39"/>
      <c r="I52" s="115"/>
      <c r="J52" s="39"/>
      <c r="K52" s="42"/>
    </row>
    <row r="53" spans="2:47" s="1" customFormat="1" ht="10.35" customHeight="1">
      <c r="B53" s="38"/>
      <c r="C53" s="39"/>
      <c r="D53" s="39"/>
      <c r="E53" s="39"/>
      <c r="F53" s="39"/>
      <c r="G53" s="39"/>
      <c r="H53" s="39"/>
      <c r="I53" s="115"/>
      <c r="J53" s="39"/>
      <c r="K53" s="42"/>
    </row>
    <row r="54" spans="2:47" s="1" customFormat="1" ht="29.25" customHeight="1">
      <c r="B54" s="38"/>
      <c r="C54" s="141" t="s">
        <v>101</v>
      </c>
      <c r="D54" s="129"/>
      <c r="E54" s="129"/>
      <c r="F54" s="129"/>
      <c r="G54" s="129"/>
      <c r="H54" s="129"/>
      <c r="I54" s="142"/>
      <c r="J54" s="143" t="s">
        <v>102</v>
      </c>
      <c r="K54" s="144"/>
    </row>
    <row r="55" spans="2:47" s="1" customFormat="1" ht="10.35" customHeight="1">
      <c r="B55" s="38"/>
      <c r="C55" s="39"/>
      <c r="D55" s="39"/>
      <c r="E55" s="39"/>
      <c r="F55" s="39"/>
      <c r="G55" s="39"/>
      <c r="H55" s="39"/>
      <c r="I55" s="115"/>
      <c r="J55" s="39"/>
      <c r="K55" s="42"/>
    </row>
    <row r="56" spans="2:47" s="1" customFormat="1" ht="29.25" customHeight="1">
      <c r="B56" s="38"/>
      <c r="C56" s="145" t="s">
        <v>103</v>
      </c>
      <c r="D56" s="39"/>
      <c r="E56" s="39"/>
      <c r="F56" s="39"/>
      <c r="G56" s="39"/>
      <c r="H56" s="39"/>
      <c r="I56" s="115"/>
      <c r="J56" s="125">
        <f>J80</f>
        <v>0</v>
      </c>
      <c r="K56" s="42"/>
      <c r="AU56" s="21" t="s">
        <v>104</v>
      </c>
    </row>
    <row r="57" spans="2:47" s="7" customFormat="1" ht="24.95" customHeight="1">
      <c r="B57" s="146"/>
      <c r="C57" s="147"/>
      <c r="D57" s="148" t="s">
        <v>483</v>
      </c>
      <c r="E57" s="149"/>
      <c r="F57" s="149"/>
      <c r="G57" s="149"/>
      <c r="H57" s="149"/>
      <c r="I57" s="150"/>
      <c r="J57" s="151">
        <f>J81</f>
        <v>0</v>
      </c>
      <c r="K57" s="152"/>
    </row>
    <row r="58" spans="2:47" s="8" customFormat="1" ht="19.899999999999999" customHeight="1">
      <c r="B58" s="153"/>
      <c r="C58" s="154"/>
      <c r="D58" s="155" t="s">
        <v>633</v>
      </c>
      <c r="E58" s="156"/>
      <c r="F58" s="156"/>
      <c r="G58" s="156"/>
      <c r="H58" s="156"/>
      <c r="I58" s="157"/>
      <c r="J58" s="158">
        <f>J82</f>
        <v>0</v>
      </c>
      <c r="K58" s="159"/>
    </row>
    <row r="59" spans="2:47" s="8" customFormat="1" ht="19.899999999999999" customHeight="1">
      <c r="B59" s="153"/>
      <c r="C59" s="154"/>
      <c r="D59" s="155" t="s">
        <v>634</v>
      </c>
      <c r="E59" s="156"/>
      <c r="F59" s="156"/>
      <c r="G59" s="156"/>
      <c r="H59" s="156"/>
      <c r="I59" s="157"/>
      <c r="J59" s="158">
        <f>J99</f>
        <v>0</v>
      </c>
      <c r="K59" s="159"/>
    </row>
    <row r="60" spans="2:47" s="8" customFormat="1" ht="19.899999999999999" customHeight="1">
      <c r="B60" s="153"/>
      <c r="C60" s="154"/>
      <c r="D60" s="155" t="s">
        <v>635</v>
      </c>
      <c r="E60" s="156"/>
      <c r="F60" s="156"/>
      <c r="G60" s="156"/>
      <c r="H60" s="156"/>
      <c r="I60" s="157"/>
      <c r="J60" s="158">
        <f>J104</f>
        <v>0</v>
      </c>
      <c r="K60" s="159"/>
    </row>
    <row r="61" spans="2:47" s="1" customFormat="1" ht="21.75" customHeight="1">
      <c r="B61" s="38"/>
      <c r="C61" s="39"/>
      <c r="D61" s="39"/>
      <c r="E61" s="39"/>
      <c r="F61" s="39"/>
      <c r="G61" s="39"/>
      <c r="H61" s="39"/>
      <c r="I61" s="115"/>
      <c r="J61" s="39"/>
      <c r="K61" s="42"/>
    </row>
    <row r="62" spans="2:47" s="1" customFormat="1" ht="6.95" customHeight="1">
      <c r="B62" s="53"/>
      <c r="C62" s="54"/>
      <c r="D62" s="54"/>
      <c r="E62" s="54"/>
      <c r="F62" s="54"/>
      <c r="G62" s="54"/>
      <c r="H62" s="54"/>
      <c r="I62" s="136"/>
      <c r="J62" s="54"/>
      <c r="K62" s="55"/>
    </row>
    <row r="66" spans="2:63" s="1" customFormat="1" ht="6.95" customHeight="1">
      <c r="B66" s="56"/>
      <c r="C66" s="57"/>
      <c r="D66" s="57"/>
      <c r="E66" s="57"/>
      <c r="F66" s="57"/>
      <c r="G66" s="57"/>
      <c r="H66" s="57"/>
      <c r="I66" s="139"/>
      <c r="J66" s="57"/>
      <c r="K66" s="57"/>
      <c r="L66" s="58"/>
    </row>
    <row r="67" spans="2:63" s="1" customFormat="1" ht="36.950000000000003" customHeight="1">
      <c r="B67" s="38"/>
      <c r="C67" s="59" t="s">
        <v>120</v>
      </c>
      <c r="D67" s="60"/>
      <c r="E67" s="60"/>
      <c r="F67" s="60"/>
      <c r="G67" s="60"/>
      <c r="H67" s="60"/>
      <c r="I67" s="160"/>
      <c r="J67" s="60"/>
      <c r="K67" s="60"/>
      <c r="L67" s="58"/>
    </row>
    <row r="68" spans="2:63" s="1" customFormat="1" ht="6.95" customHeight="1">
      <c r="B68" s="38"/>
      <c r="C68" s="60"/>
      <c r="D68" s="60"/>
      <c r="E68" s="60"/>
      <c r="F68" s="60"/>
      <c r="G68" s="60"/>
      <c r="H68" s="60"/>
      <c r="I68" s="160"/>
      <c r="J68" s="60"/>
      <c r="K68" s="60"/>
      <c r="L68" s="58"/>
    </row>
    <row r="69" spans="2:63" s="1" customFormat="1" ht="14.45" customHeight="1">
      <c r="B69" s="38"/>
      <c r="C69" s="62" t="s">
        <v>18</v>
      </c>
      <c r="D69" s="60"/>
      <c r="E69" s="60"/>
      <c r="F69" s="60"/>
      <c r="G69" s="60"/>
      <c r="H69" s="60"/>
      <c r="I69" s="160"/>
      <c r="J69" s="60"/>
      <c r="K69" s="60"/>
      <c r="L69" s="58"/>
    </row>
    <row r="70" spans="2:63" s="1" customFormat="1" ht="22.5" customHeight="1">
      <c r="B70" s="38"/>
      <c r="C70" s="60"/>
      <c r="D70" s="60"/>
      <c r="E70" s="352" t="str">
        <f>E7</f>
        <v>Vodní zdroj pro JSDH Nový Bor</v>
      </c>
      <c r="F70" s="353"/>
      <c r="G70" s="353"/>
      <c r="H70" s="353"/>
      <c r="I70" s="160"/>
      <c r="J70" s="60"/>
      <c r="K70" s="60"/>
      <c r="L70" s="58"/>
    </row>
    <row r="71" spans="2:63" s="1" customFormat="1" ht="14.45" customHeight="1">
      <c r="B71" s="38"/>
      <c r="C71" s="62" t="s">
        <v>98</v>
      </c>
      <c r="D71" s="60"/>
      <c r="E71" s="60"/>
      <c r="F71" s="60"/>
      <c r="G71" s="60"/>
      <c r="H71" s="60"/>
      <c r="I71" s="160"/>
      <c r="J71" s="60"/>
      <c r="K71" s="60"/>
      <c r="L71" s="58"/>
    </row>
    <row r="72" spans="2:63" s="1" customFormat="1" ht="23.25" customHeight="1">
      <c r="B72" s="38"/>
      <c r="C72" s="60"/>
      <c r="D72" s="60"/>
      <c r="E72" s="328" t="str">
        <f>E9</f>
        <v>12-2018_3 - Elektroinstalace</v>
      </c>
      <c r="F72" s="354"/>
      <c r="G72" s="354"/>
      <c r="H72" s="354"/>
      <c r="I72" s="160"/>
      <c r="J72" s="60"/>
      <c r="K72" s="60"/>
      <c r="L72" s="58"/>
    </row>
    <row r="73" spans="2:63" s="1" customFormat="1" ht="6.95" customHeight="1">
      <c r="B73" s="38"/>
      <c r="C73" s="60"/>
      <c r="D73" s="60"/>
      <c r="E73" s="60"/>
      <c r="F73" s="60"/>
      <c r="G73" s="60"/>
      <c r="H73" s="60"/>
      <c r="I73" s="160"/>
      <c r="J73" s="60"/>
      <c r="K73" s="60"/>
      <c r="L73" s="58"/>
    </row>
    <row r="74" spans="2:63" s="1" customFormat="1" ht="18" customHeight="1">
      <c r="B74" s="38"/>
      <c r="C74" s="62" t="s">
        <v>25</v>
      </c>
      <c r="D74" s="60"/>
      <c r="E74" s="60"/>
      <c r="F74" s="161" t="str">
        <f>F12</f>
        <v xml:space="preserve"> </v>
      </c>
      <c r="G74" s="60"/>
      <c r="H74" s="60"/>
      <c r="I74" s="162" t="s">
        <v>27</v>
      </c>
      <c r="J74" s="70" t="str">
        <f>IF(J12="","",J12)</f>
        <v>5. 9. 2018</v>
      </c>
      <c r="K74" s="60"/>
      <c r="L74" s="58"/>
    </row>
    <row r="75" spans="2:63" s="1" customFormat="1" ht="6.95" customHeight="1">
      <c r="B75" s="38"/>
      <c r="C75" s="60"/>
      <c r="D75" s="60"/>
      <c r="E75" s="60"/>
      <c r="F75" s="60"/>
      <c r="G75" s="60"/>
      <c r="H75" s="60"/>
      <c r="I75" s="160"/>
      <c r="J75" s="60"/>
      <c r="K75" s="60"/>
      <c r="L75" s="58"/>
    </row>
    <row r="76" spans="2:63" s="1" customFormat="1">
      <c r="B76" s="38"/>
      <c r="C76" s="62" t="s">
        <v>31</v>
      </c>
      <c r="D76" s="60"/>
      <c r="E76" s="60"/>
      <c r="F76" s="161" t="str">
        <f>E15</f>
        <v xml:space="preserve"> </v>
      </c>
      <c r="G76" s="60"/>
      <c r="H76" s="60"/>
      <c r="I76" s="162" t="s">
        <v>36</v>
      </c>
      <c r="J76" s="161" t="str">
        <f>E21</f>
        <v xml:space="preserve"> </v>
      </c>
      <c r="K76" s="60"/>
      <c r="L76" s="58"/>
    </row>
    <row r="77" spans="2:63" s="1" customFormat="1" ht="14.45" customHeight="1">
      <c r="B77" s="38"/>
      <c r="C77" s="62" t="s">
        <v>34</v>
      </c>
      <c r="D77" s="60"/>
      <c r="E77" s="60"/>
      <c r="F77" s="161" t="str">
        <f>IF(E18="","",E18)</f>
        <v/>
      </c>
      <c r="G77" s="60"/>
      <c r="H77" s="60"/>
      <c r="I77" s="160"/>
      <c r="J77" s="60"/>
      <c r="K77" s="60"/>
      <c r="L77" s="58"/>
    </row>
    <row r="78" spans="2:63" s="1" customFormat="1" ht="10.35" customHeight="1">
      <c r="B78" s="38"/>
      <c r="C78" s="60"/>
      <c r="D78" s="60"/>
      <c r="E78" s="60"/>
      <c r="F78" s="60"/>
      <c r="G78" s="60"/>
      <c r="H78" s="60"/>
      <c r="I78" s="160"/>
      <c r="J78" s="60"/>
      <c r="K78" s="60"/>
      <c r="L78" s="58"/>
    </row>
    <row r="79" spans="2:63" s="9" customFormat="1" ht="29.25" customHeight="1">
      <c r="B79" s="163"/>
      <c r="C79" s="164" t="s">
        <v>121</v>
      </c>
      <c r="D79" s="165" t="s">
        <v>58</v>
      </c>
      <c r="E79" s="165" t="s">
        <v>54</v>
      </c>
      <c r="F79" s="165" t="s">
        <v>122</v>
      </c>
      <c r="G79" s="165" t="s">
        <v>123</v>
      </c>
      <c r="H79" s="165" t="s">
        <v>124</v>
      </c>
      <c r="I79" s="166" t="s">
        <v>125</v>
      </c>
      <c r="J79" s="165" t="s">
        <v>102</v>
      </c>
      <c r="K79" s="167" t="s">
        <v>126</v>
      </c>
      <c r="L79" s="168"/>
      <c r="M79" s="78" t="s">
        <v>127</v>
      </c>
      <c r="N79" s="79" t="s">
        <v>43</v>
      </c>
      <c r="O79" s="79" t="s">
        <v>128</v>
      </c>
      <c r="P79" s="79" t="s">
        <v>129</v>
      </c>
      <c r="Q79" s="79" t="s">
        <v>130</v>
      </c>
      <c r="R79" s="79" t="s">
        <v>131</v>
      </c>
      <c r="S79" s="79" t="s">
        <v>132</v>
      </c>
      <c r="T79" s="80" t="s">
        <v>133</v>
      </c>
    </row>
    <row r="80" spans="2:63" s="1" customFormat="1" ht="29.25" customHeight="1">
      <c r="B80" s="38"/>
      <c r="C80" s="84" t="s">
        <v>103</v>
      </c>
      <c r="D80" s="60"/>
      <c r="E80" s="60"/>
      <c r="F80" s="60"/>
      <c r="G80" s="60"/>
      <c r="H80" s="60"/>
      <c r="I80" s="160"/>
      <c r="J80" s="169">
        <f>BK80</f>
        <v>0</v>
      </c>
      <c r="K80" s="60"/>
      <c r="L80" s="58"/>
      <c r="M80" s="81"/>
      <c r="N80" s="82"/>
      <c r="O80" s="82"/>
      <c r="P80" s="170">
        <f>P81</f>
        <v>0</v>
      </c>
      <c r="Q80" s="82"/>
      <c r="R80" s="170">
        <f>R81</f>
        <v>3.4340000000000002E-2</v>
      </c>
      <c r="S80" s="82"/>
      <c r="T80" s="171">
        <f>T81</f>
        <v>0</v>
      </c>
      <c r="AT80" s="21" t="s">
        <v>72</v>
      </c>
      <c r="AU80" s="21" t="s">
        <v>104</v>
      </c>
      <c r="BK80" s="172">
        <f>BK81</f>
        <v>0</v>
      </c>
    </row>
    <row r="81" spans="2:65" s="10" customFormat="1" ht="37.35" customHeight="1">
      <c r="B81" s="173"/>
      <c r="C81" s="174"/>
      <c r="D81" s="175" t="s">
        <v>72</v>
      </c>
      <c r="E81" s="176" t="s">
        <v>203</v>
      </c>
      <c r="F81" s="176" t="s">
        <v>535</v>
      </c>
      <c r="G81" s="174"/>
      <c r="H81" s="174"/>
      <c r="I81" s="177"/>
      <c r="J81" s="178">
        <f>BK81</f>
        <v>0</v>
      </c>
      <c r="K81" s="174"/>
      <c r="L81" s="179"/>
      <c r="M81" s="180"/>
      <c r="N81" s="181"/>
      <c r="O81" s="181"/>
      <c r="P81" s="182">
        <f>P82+P99+P104</f>
        <v>0</v>
      </c>
      <c r="Q81" s="181"/>
      <c r="R81" s="182">
        <f>R82+R99+R104</f>
        <v>3.4340000000000002E-2</v>
      </c>
      <c r="S81" s="181"/>
      <c r="T81" s="183">
        <f>T82+T99+T104</f>
        <v>0</v>
      </c>
      <c r="AR81" s="184" t="s">
        <v>150</v>
      </c>
      <c r="AT81" s="185" t="s">
        <v>72</v>
      </c>
      <c r="AU81" s="185" t="s">
        <v>73</v>
      </c>
      <c r="AY81" s="184" t="s">
        <v>136</v>
      </c>
      <c r="BK81" s="186">
        <f>BK82+BK99+BK104</f>
        <v>0</v>
      </c>
    </row>
    <row r="82" spans="2:65" s="10" customFormat="1" ht="19.899999999999999" customHeight="1">
      <c r="B82" s="173"/>
      <c r="C82" s="174"/>
      <c r="D82" s="187" t="s">
        <v>72</v>
      </c>
      <c r="E82" s="188" t="s">
        <v>636</v>
      </c>
      <c r="F82" s="188" t="s">
        <v>637</v>
      </c>
      <c r="G82" s="174"/>
      <c r="H82" s="174"/>
      <c r="I82" s="177"/>
      <c r="J82" s="189">
        <f>BK82</f>
        <v>0</v>
      </c>
      <c r="K82" s="174"/>
      <c r="L82" s="179"/>
      <c r="M82" s="180"/>
      <c r="N82" s="181"/>
      <c r="O82" s="181"/>
      <c r="P82" s="182">
        <f>SUM(P83:P98)</f>
        <v>0</v>
      </c>
      <c r="Q82" s="181"/>
      <c r="R82" s="182">
        <f>SUM(R83:R98)</f>
        <v>3.4340000000000002E-2</v>
      </c>
      <c r="S82" s="181"/>
      <c r="T82" s="183">
        <f>SUM(T83:T98)</f>
        <v>0</v>
      </c>
      <c r="AR82" s="184" t="s">
        <v>150</v>
      </c>
      <c r="AT82" s="185" t="s">
        <v>72</v>
      </c>
      <c r="AU82" s="185" t="s">
        <v>24</v>
      </c>
      <c r="AY82" s="184" t="s">
        <v>136</v>
      </c>
      <c r="BK82" s="186">
        <f>SUM(BK83:BK98)</f>
        <v>0</v>
      </c>
    </row>
    <row r="83" spans="2:65" s="1" customFormat="1" ht="31.5" customHeight="1">
      <c r="B83" s="38"/>
      <c r="C83" s="190" t="s">
        <v>24</v>
      </c>
      <c r="D83" s="190" t="s">
        <v>138</v>
      </c>
      <c r="E83" s="191" t="s">
        <v>638</v>
      </c>
      <c r="F83" s="192" t="s">
        <v>639</v>
      </c>
      <c r="G83" s="193" t="s">
        <v>153</v>
      </c>
      <c r="H83" s="194">
        <v>47</v>
      </c>
      <c r="I83" s="195"/>
      <c r="J83" s="196">
        <f t="shared" ref="J83:J90" si="0">ROUND(I83*H83,2)</f>
        <v>0</v>
      </c>
      <c r="K83" s="192" t="s">
        <v>142</v>
      </c>
      <c r="L83" s="58"/>
      <c r="M83" s="197" t="s">
        <v>22</v>
      </c>
      <c r="N83" s="198" t="s">
        <v>44</v>
      </c>
      <c r="O83" s="39"/>
      <c r="P83" s="199">
        <f t="shared" ref="P83:P90" si="1">O83*H83</f>
        <v>0</v>
      </c>
      <c r="Q83" s="199">
        <v>0</v>
      </c>
      <c r="R83" s="199">
        <f t="shared" ref="R83:R90" si="2">Q83*H83</f>
        <v>0</v>
      </c>
      <c r="S83" s="199">
        <v>0</v>
      </c>
      <c r="T83" s="200">
        <f t="shared" ref="T83:T90" si="3">S83*H83</f>
        <v>0</v>
      </c>
      <c r="AR83" s="21" t="s">
        <v>441</v>
      </c>
      <c r="AT83" s="21" t="s">
        <v>138</v>
      </c>
      <c r="AU83" s="21" t="s">
        <v>82</v>
      </c>
      <c r="AY83" s="21" t="s">
        <v>136</v>
      </c>
      <c r="BE83" s="201">
        <f t="shared" ref="BE83:BE90" si="4">IF(N83="základní",J83,0)</f>
        <v>0</v>
      </c>
      <c r="BF83" s="201">
        <f t="shared" ref="BF83:BF90" si="5">IF(N83="snížená",J83,0)</f>
        <v>0</v>
      </c>
      <c r="BG83" s="201">
        <f t="shared" ref="BG83:BG90" si="6">IF(N83="zákl. přenesená",J83,0)</f>
        <v>0</v>
      </c>
      <c r="BH83" s="201">
        <f t="shared" ref="BH83:BH90" si="7">IF(N83="sníž. přenesená",J83,0)</f>
        <v>0</v>
      </c>
      <c r="BI83" s="201">
        <f t="shared" ref="BI83:BI90" si="8">IF(N83="nulová",J83,0)</f>
        <v>0</v>
      </c>
      <c r="BJ83" s="21" t="s">
        <v>24</v>
      </c>
      <c r="BK83" s="201">
        <f t="shared" ref="BK83:BK90" si="9">ROUND(I83*H83,2)</f>
        <v>0</v>
      </c>
      <c r="BL83" s="21" t="s">
        <v>441</v>
      </c>
      <c r="BM83" s="21" t="s">
        <v>640</v>
      </c>
    </row>
    <row r="84" spans="2:65" s="1" customFormat="1" ht="22.5" customHeight="1">
      <c r="B84" s="38"/>
      <c r="C84" s="205" t="s">
        <v>82</v>
      </c>
      <c r="D84" s="205" t="s">
        <v>203</v>
      </c>
      <c r="E84" s="206" t="s">
        <v>641</v>
      </c>
      <c r="F84" s="207" t="s">
        <v>642</v>
      </c>
      <c r="G84" s="208" t="s">
        <v>153</v>
      </c>
      <c r="H84" s="209">
        <v>47</v>
      </c>
      <c r="I84" s="210"/>
      <c r="J84" s="211">
        <f t="shared" si="0"/>
        <v>0</v>
      </c>
      <c r="K84" s="207" t="s">
        <v>142</v>
      </c>
      <c r="L84" s="212"/>
      <c r="M84" s="213" t="s">
        <v>22</v>
      </c>
      <c r="N84" s="214" t="s">
        <v>44</v>
      </c>
      <c r="O84" s="39"/>
      <c r="P84" s="199">
        <f t="shared" si="1"/>
        <v>0</v>
      </c>
      <c r="Q84" s="199">
        <v>1.7000000000000001E-4</v>
      </c>
      <c r="R84" s="199">
        <f t="shared" si="2"/>
        <v>7.9900000000000006E-3</v>
      </c>
      <c r="S84" s="199">
        <v>0</v>
      </c>
      <c r="T84" s="200">
        <f t="shared" si="3"/>
        <v>0</v>
      </c>
      <c r="AR84" s="21" t="s">
        <v>550</v>
      </c>
      <c r="AT84" s="21" t="s">
        <v>203</v>
      </c>
      <c r="AU84" s="21" t="s">
        <v>82</v>
      </c>
      <c r="AY84" s="21" t="s">
        <v>136</v>
      </c>
      <c r="BE84" s="201">
        <f t="shared" si="4"/>
        <v>0</v>
      </c>
      <c r="BF84" s="201">
        <f t="shared" si="5"/>
        <v>0</v>
      </c>
      <c r="BG84" s="201">
        <f t="shared" si="6"/>
        <v>0</v>
      </c>
      <c r="BH84" s="201">
        <f t="shared" si="7"/>
        <v>0</v>
      </c>
      <c r="BI84" s="201">
        <f t="shared" si="8"/>
        <v>0</v>
      </c>
      <c r="BJ84" s="21" t="s">
        <v>24</v>
      </c>
      <c r="BK84" s="201">
        <f t="shared" si="9"/>
        <v>0</v>
      </c>
      <c r="BL84" s="21" t="s">
        <v>441</v>
      </c>
      <c r="BM84" s="21" t="s">
        <v>643</v>
      </c>
    </row>
    <row r="85" spans="2:65" s="1" customFormat="1" ht="31.5" customHeight="1">
      <c r="B85" s="38"/>
      <c r="C85" s="190" t="s">
        <v>150</v>
      </c>
      <c r="D85" s="190" t="s">
        <v>138</v>
      </c>
      <c r="E85" s="191" t="s">
        <v>644</v>
      </c>
      <c r="F85" s="192" t="s">
        <v>645</v>
      </c>
      <c r="G85" s="193" t="s">
        <v>153</v>
      </c>
      <c r="H85" s="194">
        <v>25</v>
      </c>
      <c r="I85" s="195"/>
      <c r="J85" s="196">
        <f t="shared" si="0"/>
        <v>0</v>
      </c>
      <c r="K85" s="192" t="s">
        <v>142</v>
      </c>
      <c r="L85" s="58"/>
      <c r="M85" s="197" t="s">
        <v>22</v>
      </c>
      <c r="N85" s="198" t="s">
        <v>44</v>
      </c>
      <c r="O85" s="39"/>
      <c r="P85" s="199">
        <f t="shared" si="1"/>
        <v>0</v>
      </c>
      <c r="Q85" s="199">
        <v>0</v>
      </c>
      <c r="R85" s="199">
        <f t="shared" si="2"/>
        <v>0</v>
      </c>
      <c r="S85" s="199">
        <v>0</v>
      </c>
      <c r="T85" s="200">
        <f t="shared" si="3"/>
        <v>0</v>
      </c>
      <c r="AR85" s="21" t="s">
        <v>441</v>
      </c>
      <c r="AT85" s="21" t="s">
        <v>138</v>
      </c>
      <c r="AU85" s="21" t="s">
        <v>82</v>
      </c>
      <c r="AY85" s="21" t="s">
        <v>136</v>
      </c>
      <c r="BE85" s="201">
        <f t="shared" si="4"/>
        <v>0</v>
      </c>
      <c r="BF85" s="201">
        <f t="shared" si="5"/>
        <v>0</v>
      </c>
      <c r="BG85" s="201">
        <f t="shared" si="6"/>
        <v>0</v>
      </c>
      <c r="BH85" s="201">
        <f t="shared" si="7"/>
        <v>0</v>
      </c>
      <c r="BI85" s="201">
        <f t="shared" si="8"/>
        <v>0</v>
      </c>
      <c r="BJ85" s="21" t="s">
        <v>24</v>
      </c>
      <c r="BK85" s="201">
        <f t="shared" si="9"/>
        <v>0</v>
      </c>
      <c r="BL85" s="21" t="s">
        <v>441</v>
      </c>
      <c r="BM85" s="21" t="s">
        <v>646</v>
      </c>
    </row>
    <row r="86" spans="2:65" s="1" customFormat="1" ht="22.5" customHeight="1">
      <c r="B86" s="38"/>
      <c r="C86" s="205" t="s">
        <v>143</v>
      </c>
      <c r="D86" s="205" t="s">
        <v>203</v>
      </c>
      <c r="E86" s="206" t="s">
        <v>647</v>
      </c>
      <c r="F86" s="207" t="s">
        <v>648</v>
      </c>
      <c r="G86" s="208" t="s">
        <v>153</v>
      </c>
      <c r="H86" s="209">
        <v>25</v>
      </c>
      <c r="I86" s="210"/>
      <c r="J86" s="211">
        <f t="shared" si="0"/>
        <v>0</v>
      </c>
      <c r="K86" s="207" t="s">
        <v>142</v>
      </c>
      <c r="L86" s="212"/>
      <c r="M86" s="213" t="s">
        <v>22</v>
      </c>
      <c r="N86" s="214" t="s">
        <v>44</v>
      </c>
      <c r="O86" s="39"/>
      <c r="P86" s="199">
        <f t="shared" si="1"/>
        <v>0</v>
      </c>
      <c r="Q86" s="199">
        <v>2.1000000000000001E-4</v>
      </c>
      <c r="R86" s="199">
        <f t="shared" si="2"/>
        <v>5.2500000000000003E-3</v>
      </c>
      <c r="S86" s="199">
        <v>0</v>
      </c>
      <c r="T86" s="200">
        <f t="shared" si="3"/>
        <v>0</v>
      </c>
      <c r="AR86" s="21" t="s">
        <v>543</v>
      </c>
      <c r="AT86" s="21" t="s">
        <v>203</v>
      </c>
      <c r="AU86" s="21" t="s">
        <v>82</v>
      </c>
      <c r="AY86" s="21" t="s">
        <v>136</v>
      </c>
      <c r="BE86" s="201">
        <f t="shared" si="4"/>
        <v>0</v>
      </c>
      <c r="BF86" s="201">
        <f t="shared" si="5"/>
        <v>0</v>
      </c>
      <c r="BG86" s="201">
        <f t="shared" si="6"/>
        <v>0</v>
      </c>
      <c r="BH86" s="201">
        <f t="shared" si="7"/>
        <v>0</v>
      </c>
      <c r="BI86" s="201">
        <f t="shared" si="8"/>
        <v>0</v>
      </c>
      <c r="BJ86" s="21" t="s">
        <v>24</v>
      </c>
      <c r="BK86" s="201">
        <f t="shared" si="9"/>
        <v>0</v>
      </c>
      <c r="BL86" s="21" t="s">
        <v>543</v>
      </c>
      <c r="BM86" s="21" t="s">
        <v>649</v>
      </c>
    </row>
    <row r="87" spans="2:65" s="1" customFormat="1" ht="31.5" customHeight="1">
      <c r="B87" s="38"/>
      <c r="C87" s="190" t="s">
        <v>159</v>
      </c>
      <c r="D87" s="190" t="s">
        <v>138</v>
      </c>
      <c r="E87" s="191" t="s">
        <v>650</v>
      </c>
      <c r="F87" s="192" t="s">
        <v>651</v>
      </c>
      <c r="G87" s="193" t="s">
        <v>153</v>
      </c>
      <c r="H87" s="194">
        <v>20</v>
      </c>
      <c r="I87" s="195"/>
      <c r="J87" s="196">
        <f t="shared" si="0"/>
        <v>0</v>
      </c>
      <c r="K87" s="192" t="s">
        <v>142</v>
      </c>
      <c r="L87" s="58"/>
      <c r="M87" s="197" t="s">
        <v>22</v>
      </c>
      <c r="N87" s="198" t="s">
        <v>44</v>
      </c>
      <c r="O87" s="39"/>
      <c r="P87" s="199">
        <f t="shared" si="1"/>
        <v>0</v>
      </c>
      <c r="Q87" s="199">
        <v>0</v>
      </c>
      <c r="R87" s="199">
        <f t="shared" si="2"/>
        <v>0</v>
      </c>
      <c r="S87" s="199">
        <v>0</v>
      </c>
      <c r="T87" s="200">
        <f t="shared" si="3"/>
        <v>0</v>
      </c>
      <c r="AR87" s="21" t="s">
        <v>441</v>
      </c>
      <c r="AT87" s="21" t="s">
        <v>138</v>
      </c>
      <c r="AU87" s="21" t="s">
        <v>82</v>
      </c>
      <c r="AY87" s="21" t="s">
        <v>136</v>
      </c>
      <c r="BE87" s="201">
        <f t="shared" si="4"/>
        <v>0</v>
      </c>
      <c r="BF87" s="201">
        <f t="shared" si="5"/>
        <v>0</v>
      </c>
      <c r="BG87" s="201">
        <f t="shared" si="6"/>
        <v>0</v>
      </c>
      <c r="BH87" s="201">
        <f t="shared" si="7"/>
        <v>0</v>
      </c>
      <c r="BI87" s="201">
        <f t="shared" si="8"/>
        <v>0</v>
      </c>
      <c r="BJ87" s="21" t="s">
        <v>24</v>
      </c>
      <c r="BK87" s="201">
        <f t="shared" si="9"/>
        <v>0</v>
      </c>
      <c r="BL87" s="21" t="s">
        <v>441</v>
      </c>
      <c r="BM87" s="21" t="s">
        <v>652</v>
      </c>
    </row>
    <row r="88" spans="2:65" s="1" customFormat="1" ht="22.5" customHeight="1">
      <c r="B88" s="38"/>
      <c r="C88" s="205" t="s">
        <v>165</v>
      </c>
      <c r="D88" s="205" t="s">
        <v>203</v>
      </c>
      <c r="E88" s="206" t="s">
        <v>653</v>
      </c>
      <c r="F88" s="207" t="s">
        <v>654</v>
      </c>
      <c r="G88" s="208" t="s">
        <v>153</v>
      </c>
      <c r="H88" s="209">
        <v>20</v>
      </c>
      <c r="I88" s="210"/>
      <c r="J88" s="211">
        <f t="shared" si="0"/>
        <v>0</v>
      </c>
      <c r="K88" s="207" t="s">
        <v>142</v>
      </c>
      <c r="L88" s="212"/>
      <c r="M88" s="213" t="s">
        <v>22</v>
      </c>
      <c r="N88" s="214" t="s">
        <v>44</v>
      </c>
      <c r="O88" s="39"/>
      <c r="P88" s="199">
        <f t="shared" si="1"/>
        <v>0</v>
      </c>
      <c r="Q88" s="199">
        <v>3.4000000000000002E-4</v>
      </c>
      <c r="R88" s="199">
        <f t="shared" si="2"/>
        <v>6.8000000000000005E-3</v>
      </c>
      <c r="S88" s="199">
        <v>0</v>
      </c>
      <c r="T88" s="200">
        <f t="shared" si="3"/>
        <v>0</v>
      </c>
      <c r="AR88" s="21" t="s">
        <v>543</v>
      </c>
      <c r="AT88" s="21" t="s">
        <v>203</v>
      </c>
      <c r="AU88" s="21" t="s">
        <v>82</v>
      </c>
      <c r="AY88" s="21" t="s">
        <v>136</v>
      </c>
      <c r="BE88" s="201">
        <f t="shared" si="4"/>
        <v>0</v>
      </c>
      <c r="BF88" s="201">
        <f t="shared" si="5"/>
        <v>0</v>
      </c>
      <c r="BG88" s="201">
        <f t="shared" si="6"/>
        <v>0</v>
      </c>
      <c r="BH88" s="201">
        <f t="shared" si="7"/>
        <v>0</v>
      </c>
      <c r="BI88" s="201">
        <f t="shared" si="8"/>
        <v>0</v>
      </c>
      <c r="BJ88" s="21" t="s">
        <v>24</v>
      </c>
      <c r="BK88" s="201">
        <f t="shared" si="9"/>
        <v>0</v>
      </c>
      <c r="BL88" s="21" t="s">
        <v>543</v>
      </c>
      <c r="BM88" s="21" t="s">
        <v>655</v>
      </c>
    </row>
    <row r="89" spans="2:65" s="1" customFormat="1" ht="22.5" customHeight="1">
      <c r="B89" s="38"/>
      <c r="C89" s="190" t="s">
        <v>169</v>
      </c>
      <c r="D89" s="190" t="s">
        <v>138</v>
      </c>
      <c r="E89" s="191" t="s">
        <v>656</v>
      </c>
      <c r="F89" s="192" t="s">
        <v>657</v>
      </c>
      <c r="G89" s="193" t="s">
        <v>153</v>
      </c>
      <c r="H89" s="194">
        <v>65</v>
      </c>
      <c r="I89" s="195"/>
      <c r="J89" s="196">
        <f t="shared" si="0"/>
        <v>0</v>
      </c>
      <c r="K89" s="192" t="s">
        <v>142</v>
      </c>
      <c r="L89" s="58"/>
      <c r="M89" s="197" t="s">
        <v>22</v>
      </c>
      <c r="N89" s="198" t="s">
        <v>44</v>
      </c>
      <c r="O89" s="39"/>
      <c r="P89" s="199">
        <f t="shared" si="1"/>
        <v>0</v>
      </c>
      <c r="Q89" s="199">
        <v>0</v>
      </c>
      <c r="R89" s="199">
        <f t="shared" si="2"/>
        <v>0</v>
      </c>
      <c r="S89" s="199">
        <v>0</v>
      </c>
      <c r="T89" s="200">
        <f t="shared" si="3"/>
        <v>0</v>
      </c>
      <c r="AR89" s="21" t="s">
        <v>212</v>
      </c>
      <c r="AT89" s="21" t="s">
        <v>138</v>
      </c>
      <c r="AU89" s="21" t="s">
        <v>82</v>
      </c>
      <c r="AY89" s="21" t="s">
        <v>136</v>
      </c>
      <c r="BE89" s="201">
        <f t="shared" si="4"/>
        <v>0</v>
      </c>
      <c r="BF89" s="201">
        <f t="shared" si="5"/>
        <v>0</v>
      </c>
      <c r="BG89" s="201">
        <f t="shared" si="6"/>
        <v>0</v>
      </c>
      <c r="BH89" s="201">
        <f t="shared" si="7"/>
        <v>0</v>
      </c>
      <c r="BI89" s="201">
        <f t="shared" si="8"/>
        <v>0</v>
      </c>
      <c r="BJ89" s="21" t="s">
        <v>24</v>
      </c>
      <c r="BK89" s="201">
        <f t="shared" si="9"/>
        <v>0</v>
      </c>
      <c r="BL89" s="21" t="s">
        <v>212</v>
      </c>
      <c r="BM89" s="21" t="s">
        <v>658</v>
      </c>
    </row>
    <row r="90" spans="2:65" s="1" customFormat="1" ht="22.5" customHeight="1">
      <c r="B90" s="38"/>
      <c r="C90" s="205" t="s">
        <v>174</v>
      </c>
      <c r="D90" s="205" t="s">
        <v>203</v>
      </c>
      <c r="E90" s="206" t="s">
        <v>659</v>
      </c>
      <c r="F90" s="207" t="s">
        <v>660</v>
      </c>
      <c r="G90" s="208" t="s">
        <v>153</v>
      </c>
      <c r="H90" s="209">
        <v>71.5</v>
      </c>
      <c r="I90" s="210"/>
      <c r="J90" s="211">
        <f t="shared" si="0"/>
        <v>0</v>
      </c>
      <c r="K90" s="207" t="s">
        <v>142</v>
      </c>
      <c r="L90" s="212"/>
      <c r="M90" s="213" t="s">
        <v>22</v>
      </c>
      <c r="N90" s="214" t="s">
        <v>44</v>
      </c>
      <c r="O90" s="39"/>
      <c r="P90" s="199">
        <f t="shared" si="1"/>
        <v>0</v>
      </c>
      <c r="Q90" s="199">
        <v>2.0000000000000001E-4</v>
      </c>
      <c r="R90" s="199">
        <f t="shared" si="2"/>
        <v>1.43E-2</v>
      </c>
      <c r="S90" s="199">
        <v>0</v>
      </c>
      <c r="T90" s="200">
        <f t="shared" si="3"/>
        <v>0</v>
      </c>
      <c r="AR90" s="21" t="s">
        <v>288</v>
      </c>
      <c r="AT90" s="21" t="s">
        <v>203</v>
      </c>
      <c r="AU90" s="21" t="s">
        <v>82</v>
      </c>
      <c r="AY90" s="21" t="s">
        <v>136</v>
      </c>
      <c r="BE90" s="201">
        <f t="shared" si="4"/>
        <v>0</v>
      </c>
      <c r="BF90" s="201">
        <f t="shared" si="5"/>
        <v>0</v>
      </c>
      <c r="BG90" s="201">
        <f t="shared" si="6"/>
        <v>0</v>
      </c>
      <c r="BH90" s="201">
        <f t="shared" si="7"/>
        <v>0</v>
      </c>
      <c r="BI90" s="201">
        <f t="shared" si="8"/>
        <v>0</v>
      </c>
      <c r="BJ90" s="21" t="s">
        <v>24</v>
      </c>
      <c r="BK90" s="201">
        <f t="shared" si="9"/>
        <v>0</v>
      </c>
      <c r="BL90" s="21" t="s">
        <v>212</v>
      </c>
      <c r="BM90" s="21" t="s">
        <v>661</v>
      </c>
    </row>
    <row r="91" spans="2:65" s="11" customFormat="1" ht="13.5">
      <c r="B91" s="222"/>
      <c r="C91" s="223"/>
      <c r="D91" s="202" t="s">
        <v>662</v>
      </c>
      <c r="E91" s="223"/>
      <c r="F91" s="224" t="s">
        <v>663</v>
      </c>
      <c r="G91" s="223"/>
      <c r="H91" s="225">
        <v>71.5</v>
      </c>
      <c r="I91" s="226"/>
      <c r="J91" s="223"/>
      <c r="K91" s="223"/>
      <c r="L91" s="227"/>
      <c r="M91" s="228"/>
      <c r="N91" s="229"/>
      <c r="O91" s="229"/>
      <c r="P91" s="229"/>
      <c r="Q91" s="229"/>
      <c r="R91" s="229"/>
      <c r="S91" s="229"/>
      <c r="T91" s="230"/>
      <c r="AT91" s="231" t="s">
        <v>662</v>
      </c>
      <c r="AU91" s="231" t="s">
        <v>82</v>
      </c>
      <c r="AV91" s="11" t="s">
        <v>82</v>
      </c>
      <c r="AW91" s="11" t="s">
        <v>6</v>
      </c>
      <c r="AX91" s="11" t="s">
        <v>24</v>
      </c>
      <c r="AY91" s="231" t="s">
        <v>136</v>
      </c>
    </row>
    <row r="92" spans="2:65" s="1" customFormat="1" ht="22.5" customHeight="1">
      <c r="B92" s="38"/>
      <c r="C92" s="190" t="s">
        <v>178</v>
      </c>
      <c r="D92" s="190" t="s">
        <v>138</v>
      </c>
      <c r="E92" s="191" t="s">
        <v>664</v>
      </c>
      <c r="F92" s="192" t="s">
        <v>665</v>
      </c>
      <c r="G92" s="193" t="s">
        <v>666</v>
      </c>
      <c r="H92" s="194">
        <v>4</v>
      </c>
      <c r="I92" s="195"/>
      <c r="J92" s="196">
        <f t="shared" ref="J92:J98" si="10">ROUND(I92*H92,2)</f>
        <v>0</v>
      </c>
      <c r="K92" s="192" t="s">
        <v>22</v>
      </c>
      <c r="L92" s="58"/>
      <c r="M92" s="197" t="s">
        <v>22</v>
      </c>
      <c r="N92" s="198" t="s">
        <v>44</v>
      </c>
      <c r="O92" s="39"/>
      <c r="P92" s="199">
        <f t="shared" ref="P92:P98" si="11">O92*H92</f>
        <v>0</v>
      </c>
      <c r="Q92" s="199">
        <v>0</v>
      </c>
      <c r="R92" s="199">
        <f t="shared" ref="R92:R98" si="12">Q92*H92</f>
        <v>0</v>
      </c>
      <c r="S92" s="199">
        <v>0</v>
      </c>
      <c r="T92" s="200">
        <f t="shared" ref="T92:T98" si="13">S92*H92</f>
        <v>0</v>
      </c>
      <c r="AR92" s="21" t="s">
        <v>212</v>
      </c>
      <c r="AT92" s="21" t="s">
        <v>138</v>
      </c>
      <c r="AU92" s="21" t="s">
        <v>82</v>
      </c>
      <c r="AY92" s="21" t="s">
        <v>136</v>
      </c>
      <c r="BE92" s="201">
        <f t="shared" ref="BE92:BE98" si="14">IF(N92="základní",J92,0)</f>
        <v>0</v>
      </c>
      <c r="BF92" s="201">
        <f t="shared" ref="BF92:BF98" si="15">IF(N92="snížená",J92,0)</f>
        <v>0</v>
      </c>
      <c r="BG92" s="201">
        <f t="shared" ref="BG92:BG98" si="16">IF(N92="zákl. přenesená",J92,0)</f>
        <v>0</v>
      </c>
      <c r="BH92" s="201">
        <f t="shared" ref="BH92:BH98" si="17">IF(N92="sníž. přenesená",J92,0)</f>
        <v>0</v>
      </c>
      <c r="BI92" s="201">
        <f t="shared" ref="BI92:BI98" si="18">IF(N92="nulová",J92,0)</f>
        <v>0</v>
      </c>
      <c r="BJ92" s="21" t="s">
        <v>24</v>
      </c>
      <c r="BK92" s="201">
        <f t="shared" ref="BK92:BK98" si="19">ROUND(I92*H92,2)</f>
        <v>0</v>
      </c>
      <c r="BL92" s="21" t="s">
        <v>212</v>
      </c>
      <c r="BM92" s="21" t="s">
        <v>667</v>
      </c>
    </row>
    <row r="93" spans="2:65" s="1" customFormat="1" ht="22.5" customHeight="1">
      <c r="B93" s="38"/>
      <c r="C93" s="190" t="s">
        <v>29</v>
      </c>
      <c r="D93" s="190" t="s">
        <v>138</v>
      </c>
      <c r="E93" s="191" t="s">
        <v>668</v>
      </c>
      <c r="F93" s="192" t="s">
        <v>669</v>
      </c>
      <c r="G93" s="193" t="s">
        <v>666</v>
      </c>
      <c r="H93" s="194">
        <v>1</v>
      </c>
      <c r="I93" s="195"/>
      <c r="J93" s="196">
        <f t="shared" si="10"/>
        <v>0</v>
      </c>
      <c r="K93" s="192" t="s">
        <v>22</v>
      </c>
      <c r="L93" s="58"/>
      <c r="M93" s="197" t="s">
        <v>22</v>
      </c>
      <c r="N93" s="198" t="s">
        <v>44</v>
      </c>
      <c r="O93" s="39"/>
      <c r="P93" s="199">
        <f t="shared" si="11"/>
        <v>0</v>
      </c>
      <c r="Q93" s="199">
        <v>0</v>
      </c>
      <c r="R93" s="199">
        <f t="shared" si="12"/>
        <v>0</v>
      </c>
      <c r="S93" s="199">
        <v>0</v>
      </c>
      <c r="T93" s="200">
        <f t="shared" si="13"/>
        <v>0</v>
      </c>
      <c r="AR93" s="21" t="s">
        <v>212</v>
      </c>
      <c r="AT93" s="21" t="s">
        <v>138</v>
      </c>
      <c r="AU93" s="21" t="s">
        <v>82</v>
      </c>
      <c r="AY93" s="21" t="s">
        <v>136</v>
      </c>
      <c r="BE93" s="201">
        <f t="shared" si="14"/>
        <v>0</v>
      </c>
      <c r="BF93" s="201">
        <f t="shared" si="15"/>
        <v>0</v>
      </c>
      <c r="BG93" s="201">
        <f t="shared" si="16"/>
        <v>0</v>
      </c>
      <c r="BH93" s="201">
        <f t="shared" si="17"/>
        <v>0</v>
      </c>
      <c r="BI93" s="201">
        <f t="shared" si="18"/>
        <v>0</v>
      </c>
      <c r="BJ93" s="21" t="s">
        <v>24</v>
      </c>
      <c r="BK93" s="201">
        <f t="shared" si="19"/>
        <v>0</v>
      </c>
      <c r="BL93" s="21" t="s">
        <v>212</v>
      </c>
      <c r="BM93" s="21" t="s">
        <v>670</v>
      </c>
    </row>
    <row r="94" spans="2:65" s="1" customFormat="1" ht="22.5" customHeight="1">
      <c r="B94" s="38"/>
      <c r="C94" s="190" t="s">
        <v>187</v>
      </c>
      <c r="D94" s="190" t="s">
        <v>138</v>
      </c>
      <c r="E94" s="191" t="s">
        <v>671</v>
      </c>
      <c r="F94" s="192" t="s">
        <v>672</v>
      </c>
      <c r="G94" s="193" t="s">
        <v>673</v>
      </c>
      <c r="H94" s="194">
        <v>2</v>
      </c>
      <c r="I94" s="195"/>
      <c r="J94" s="196">
        <f t="shared" si="10"/>
        <v>0</v>
      </c>
      <c r="K94" s="192" t="s">
        <v>22</v>
      </c>
      <c r="L94" s="58"/>
      <c r="M94" s="197" t="s">
        <v>22</v>
      </c>
      <c r="N94" s="198" t="s">
        <v>44</v>
      </c>
      <c r="O94" s="39"/>
      <c r="P94" s="199">
        <f t="shared" si="11"/>
        <v>0</v>
      </c>
      <c r="Q94" s="199">
        <v>0</v>
      </c>
      <c r="R94" s="199">
        <f t="shared" si="12"/>
        <v>0</v>
      </c>
      <c r="S94" s="199">
        <v>0</v>
      </c>
      <c r="T94" s="200">
        <f t="shared" si="13"/>
        <v>0</v>
      </c>
      <c r="AR94" s="21" t="s">
        <v>212</v>
      </c>
      <c r="AT94" s="21" t="s">
        <v>138</v>
      </c>
      <c r="AU94" s="21" t="s">
        <v>82</v>
      </c>
      <c r="AY94" s="21" t="s">
        <v>136</v>
      </c>
      <c r="BE94" s="201">
        <f t="shared" si="14"/>
        <v>0</v>
      </c>
      <c r="BF94" s="201">
        <f t="shared" si="15"/>
        <v>0</v>
      </c>
      <c r="BG94" s="201">
        <f t="shared" si="16"/>
        <v>0</v>
      </c>
      <c r="BH94" s="201">
        <f t="shared" si="17"/>
        <v>0</v>
      </c>
      <c r="BI94" s="201">
        <f t="shared" si="18"/>
        <v>0</v>
      </c>
      <c r="BJ94" s="21" t="s">
        <v>24</v>
      </c>
      <c r="BK94" s="201">
        <f t="shared" si="19"/>
        <v>0</v>
      </c>
      <c r="BL94" s="21" t="s">
        <v>212</v>
      </c>
      <c r="BM94" s="21" t="s">
        <v>674</v>
      </c>
    </row>
    <row r="95" spans="2:65" s="1" customFormat="1" ht="22.5" customHeight="1">
      <c r="B95" s="38"/>
      <c r="C95" s="190" t="s">
        <v>192</v>
      </c>
      <c r="D95" s="190" t="s">
        <v>138</v>
      </c>
      <c r="E95" s="191" t="s">
        <v>675</v>
      </c>
      <c r="F95" s="192" t="s">
        <v>676</v>
      </c>
      <c r="G95" s="193" t="s">
        <v>666</v>
      </c>
      <c r="H95" s="194">
        <v>1</v>
      </c>
      <c r="I95" s="195"/>
      <c r="J95" s="196">
        <f t="shared" si="10"/>
        <v>0</v>
      </c>
      <c r="K95" s="192" t="s">
        <v>22</v>
      </c>
      <c r="L95" s="58"/>
      <c r="M95" s="197" t="s">
        <v>22</v>
      </c>
      <c r="N95" s="198" t="s">
        <v>44</v>
      </c>
      <c r="O95" s="39"/>
      <c r="P95" s="199">
        <f t="shared" si="11"/>
        <v>0</v>
      </c>
      <c r="Q95" s="199">
        <v>0</v>
      </c>
      <c r="R95" s="199">
        <f t="shared" si="12"/>
        <v>0</v>
      </c>
      <c r="S95" s="199">
        <v>0</v>
      </c>
      <c r="T95" s="200">
        <f t="shared" si="13"/>
        <v>0</v>
      </c>
      <c r="AR95" s="21" t="s">
        <v>212</v>
      </c>
      <c r="AT95" s="21" t="s">
        <v>138</v>
      </c>
      <c r="AU95" s="21" t="s">
        <v>82</v>
      </c>
      <c r="AY95" s="21" t="s">
        <v>136</v>
      </c>
      <c r="BE95" s="201">
        <f t="shared" si="14"/>
        <v>0</v>
      </c>
      <c r="BF95" s="201">
        <f t="shared" si="15"/>
        <v>0</v>
      </c>
      <c r="BG95" s="201">
        <f t="shared" si="16"/>
        <v>0</v>
      </c>
      <c r="BH95" s="201">
        <f t="shared" si="17"/>
        <v>0</v>
      </c>
      <c r="BI95" s="201">
        <f t="shared" si="18"/>
        <v>0</v>
      </c>
      <c r="BJ95" s="21" t="s">
        <v>24</v>
      </c>
      <c r="BK95" s="201">
        <f t="shared" si="19"/>
        <v>0</v>
      </c>
      <c r="BL95" s="21" t="s">
        <v>212</v>
      </c>
      <c r="BM95" s="21" t="s">
        <v>677</v>
      </c>
    </row>
    <row r="96" spans="2:65" s="1" customFormat="1" ht="22.5" customHeight="1">
      <c r="B96" s="38"/>
      <c r="C96" s="190" t="s">
        <v>197</v>
      </c>
      <c r="D96" s="190" t="s">
        <v>138</v>
      </c>
      <c r="E96" s="191" t="s">
        <v>678</v>
      </c>
      <c r="F96" s="192" t="s">
        <v>679</v>
      </c>
      <c r="G96" s="193" t="s">
        <v>673</v>
      </c>
      <c r="H96" s="194">
        <v>6</v>
      </c>
      <c r="I96" s="195"/>
      <c r="J96" s="196">
        <f t="shared" si="10"/>
        <v>0</v>
      </c>
      <c r="K96" s="192" t="s">
        <v>22</v>
      </c>
      <c r="L96" s="58"/>
      <c r="M96" s="197" t="s">
        <v>22</v>
      </c>
      <c r="N96" s="198" t="s">
        <v>44</v>
      </c>
      <c r="O96" s="39"/>
      <c r="P96" s="199">
        <f t="shared" si="11"/>
        <v>0</v>
      </c>
      <c r="Q96" s="199">
        <v>0</v>
      </c>
      <c r="R96" s="199">
        <f t="shared" si="12"/>
        <v>0</v>
      </c>
      <c r="S96" s="199">
        <v>0</v>
      </c>
      <c r="T96" s="200">
        <f t="shared" si="13"/>
        <v>0</v>
      </c>
      <c r="AR96" s="21" t="s">
        <v>212</v>
      </c>
      <c r="AT96" s="21" t="s">
        <v>138</v>
      </c>
      <c r="AU96" s="21" t="s">
        <v>82</v>
      </c>
      <c r="AY96" s="21" t="s">
        <v>136</v>
      </c>
      <c r="BE96" s="201">
        <f t="shared" si="14"/>
        <v>0</v>
      </c>
      <c r="BF96" s="201">
        <f t="shared" si="15"/>
        <v>0</v>
      </c>
      <c r="BG96" s="201">
        <f t="shared" si="16"/>
        <v>0</v>
      </c>
      <c r="BH96" s="201">
        <f t="shared" si="17"/>
        <v>0</v>
      </c>
      <c r="BI96" s="201">
        <f t="shared" si="18"/>
        <v>0</v>
      </c>
      <c r="BJ96" s="21" t="s">
        <v>24</v>
      </c>
      <c r="BK96" s="201">
        <f t="shared" si="19"/>
        <v>0</v>
      </c>
      <c r="BL96" s="21" t="s">
        <v>212</v>
      </c>
      <c r="BM96" s="21" t="s">
        <v>680</v>
      </c>
    </row>
    <row r="97" spans="2:65" s="1" customFormat="1" ht="22.5" customHeight="1">
      <c r="B97" s="38"/>
      <c r="C97" s="190" t="s">
        <v>202</v>
      </c>
      <c r="D97" s="190" t="s">
        <v>138</v>
      </c>
      <c r="E97" s="191" t="s">
        <v>681</v>
      </c>
      <c r="F97" s="192" t="s">
        <v>682</v>
      </c>
      <c r="G97" s="193" t="s">
        <v>673</v>
      </c>
      <c r="H97" s="194">
        <v>12</v>
      </c>
      <c r="I97" s="195"/>
      <c r="J97" s="196">
        <f t="shared" si="10"/>
        <v>0</v>
      </c>
      <c r="K97" s="192" t="s">
        <v>22</v>
      </c>
      <c r="L97" s="58"/>
      <c r="M97" s="197" t="s">
        <v>22</v>
      </c>
      <c r="N97" s="198" t="s">
        <v>44</v>
      </c>
      <c r="O97" s="39"/>
      <c r="P97" s="199">
        <f t="shared" si="11"/>
        <v>0</v>
      </c>
      <c r="Q97" s="199">
        <v>0</v>
      </c>
      <c r="R97" s="199">
        <f t="shared" si="12"/>
        <v>0</v>
      </c>
      <c r="S97" s="199">
        <v>0</v>
      </c>
      <c r="T97" s="200">
        <f t="shared" si="13"/>
        <v>0</v>
      </c>
      <c r="AR97" s="21" t="s">
        <v>212</v>
      </c>
      <c r="AT97" s="21" t="s">
        <v>138</v>
      </c>
      <c r="AU97" s="21" t="s">
        <v>82</v>
      </c>
      <c r="AY97" s="21" t="s">
        <v>136</v>
      </c>
      <c r="BE97" s="201">
        <f t="shared" si="14"/>
        <v>0</v>
      </c>
      <c r="BF97" s="201">
        <f t="shared" si="15"/>
        <v>0</v>
      </c>
      <c r="BG97" s="201">
        <f t="shared" si="16"/>
        <v>0</v>
      </c>
      <c r="BH97" s="201">
        <f t="shared" si="17"/>
        <v>0</v>
      </c>
      <c r="BI97" s="201">
        <f t="shared" si="18"/>
        <v>0</v>
      </c>
      <c r="BJ97" s="21" t="s">
        <v>24</v>
      </c>
      <c r="BK97" s="201">
        <f t="shared" si="19"/>
        <v>0</v>
      </c>
      <c r="BL97" s="21" t="s">
        <v>212</v>
      </c>
      <c r="BM97" s="21" t="s">
        <v>683</v>
      </c>
    </row>
    <row r="98" spans="2:65" s="1" customFormat="1" ht="22.5" customHeight="1">
      <c r="B98" s="38"/>
      <c r="C98" s="190" t="s">
        <v>10</v>
      </c>
      <c r="D98" s="190" t="s">
        <v>138</v>
      </c>
      <c r="E98" s="191" t="s">
        <v>684</v>
      </c>
      <c r="F98" s="192" t="s">
        <v>685</v>
      </c>
      <c r="G98" s="193" t="s">
        <v>673</v>
      </c>
      <c r="H98" s="194">
        <v>4</v>
      </c>
      <c r="I98" s="195"/>
      <c r="J98" s="196">
        <f t="shared" si="10"/>
        <v>0</v>
      </c>
      <c r="K98" s="192" t="s">
        <v>22</v>
      </c>
      <c r="L98" s="58"/>
      <c r="M98" s="197" t="s">
        <v>22</v>
      </c>
      <c r="N98" s="198" t="s">
        <v>44</v>
      </c>
      <c r="O98" s="39"/>
      <c r="P98" s="199">
        <f t="shared" si="11"/>
        <v>0</v>
      </c>
      <c r="Q98" s="199">
        <v>0</v>
      </c>
      <c r="R98" s="199">
        <f t="shared" si="12"/>
        <v>0</v>
      </c>
      <c r="S98" s="199">
        <v>0</v>
      </c>
      <c r="T98" s="200">
        <f t="shared" si="13"/>
        <v>0</v>
      </c>
      <c r="AR98" s="21" t="s">
        <v>212</v>
      </c>
      <c r="AT98" s="21" t="s">
        <v>138</v>
      </c>
      <c r="AU98" s="21" t="s">
        <v>82</v>
      </c>
      <c r="AY98" s="21" t="s">
        <v>136</v>
      </c>
      <c r="BE98" s="201">
        <f t="shared" si="14"/>
        <v>0</v>
      </c>
      <c r="BF98" s="201">
        <f t="shared" si="15"/>
        <v>0</v>
      </c>
      <c r="BG98" s="201">
        <f t="shared" si="16"/>
        <v>0</v>
      </c>
      <c r="BH98" s="201">
        <f t="shared" si="17"/>
        <v>0</v>
      </c>
      <c r="BI98" s="201">
        <f t="shared" si="18"/>
        <v>0</v>
      </c>
      <c r="BJ98" s="21" t="s">
        <v>24</v>
      </c>
      <c r="BK98" s="201">
        <f t="shared" si="19"/>
        <v>0</v>
      </c>
      <c r="BL98" s="21" t="s">
        <v>212</v>
      </c>
      <c r="BM98" s="21" t="s">
        <v>686</v>
      </c>
    </row>
    <row r="99" spans="2:65" s="10" customFormat="1" ht="29.85" customHeight="1">
      <c r="B99" s="173"/>
      <c r="C99" s="174"/>
      <c r="D99" s="187" t="s">
        <v>72</v>
      </c>
      <c r="E99" s="188" t="s">
        <v>687</v>
      </c>
      <c r="F99" s="188" t="s">
        <v>688</v>
      </c>
      <c r="G99" s="174"/>
      <c r="H99" s="174"/>
      <c r="I99" s="177"/>
      <c r="J99" s="189">
        <f>BK99</f>
        <v>0</v>
      </c>
      <c r="K99" s="174"/>
      <c r="L99" s="179"/>
      <c r="M99" s="180"/>
      <c r="N99" s="181"/>
      <c r="O99" s="181"/>
      <c r="P99" s="182">
        <f>SUM(P100:P103)</f>
        <v>0</v>
      </c>
      <c r="Q99" s="181"/>
      <c r="R99" s="182">
        <f>SUM(R100:R103)</f>
        <v>0</v>
      </c>
      <c r="S99" s="181"/>
      <c r="T99" s="183">
        <f>SUM(T100:T103)</f>
        <v>0</v>
      </c>
      <c r="AR99" s="184" t="s">
        <v>150</v>
      </c>
      <c r="AT99" s="185" t="s">
        <v>72</v>
      </c>
      <c r="AU99" s="185" t="s">
        <v>24</v>
      </c>
      <c r="AY99" s="184" t="s">
        <v>136</v>
      </c>
      <c r="BK99" s="186">
        <f>SUM(BK100:BK103)</f>
        <v>0</v>
      </c>
    </row>
    <row r="100" spans="2:65" s="1" customFormat="1" ht="22.5" customHeight="1">
      <c r="B100" s="38"/>
      <c r="C100" s="190" t="s">
        <v>212</v>
      </c>
      <c r="D100" s="190" t="s">
        <v>138</v>
      </c>
      <c r="E100" s="191" t="s">
        <v>689</v>
      </c>
      <c r="F100" s="192" t="s">
        <v>690</v>
      </c>
      <c r="G100" s="193" t="s">
        <v>328</v>
      </c>
      <c r="H100" s="194">
        <v>1</v>
      </c>
      <c r="I100" s="195"/>
      <c r="J100" s="196">
        <f>ROUND(I100*H100,2)</f>
        <v>0</v>
      </c>
      <c r="K100" s="192" t="s">
        <v>22</v>
      </c>
      <c r="L100" s="58"/>
      <c r="M100" s="197" t="s">
        <v>22</v>
      </c>
      <c r="N100" s="198" t="s">
        <v>44</v>
      </c>
      <c r="O100" s="39"/>
      <c r="P100" s="199">
        <f>O100*H100</f>
        <v>0</v>
      </c>
      <c r="Q100" s="199">
        <v>0</v>
      </c>
      <c r="R100" s="199">
        <f>Q100*H100</f>
        <v>0</v>
      </c>
      <c r="S100" s="199">
        <v>0</v>
      </c>
      <c r="T100" s="200">
        <f>S100*H100</f>
        <v>0</v>
      </c>
      <c r="AR100" s="21" t="s">
        <v>441</v>
      </c>
      <c r="AT100" s="21" t="s">
        <v>138</v>
      </c>
      <c r="AU100" s="21" t="s">
        <v>82</v>
      </c>
      <c r="AY100" s="21" t="s">
        <v>136</v>
      </c>
      <c r="BE100" s="201">
        <f>IF(N100="základní",J100,0)</f>
        <v>0</v>
      </c>
      <c r="BF100" s="201">
        <f>IF(N100="snížená",J100,0)</f>
        <v>0</v>
      </c>
      <c r="BG100" s="201">
        <f>IF(N100="zákl. přenesená",J100,0)</f>
        <v>0</v>
      </c>
      <c r="BH100" s="201">
        <f>IF(N100="sníž. přenesená",J100,0)</f>
        <v>0</v>
      </c>
      <c r="BI100" s="201">
        <f>IF(N100="nulová",J100,0)</f>
        <v>0</v>
      </c>
      <c r="BJ100" s="21" t="s">
        <v>24</v>
      </c>
      <c r="BK100" s="201">
        <f>ROUND(I100*H100,2)</f>
        <v>0</v>
      </c>
      <c r="BL100" s="21" t="s">
        <v>441</v>
      </c>
      <c r="BM100" s="21" t="s">
        <v>691</v>
      </c>
    </row>
    <row r="101" spans="2:65" s="1" customFormat="1" ht="22.5" customHeight="1">
      <c r="B101" s="38"/>
      <c r="C101" s="190" t="s">
        <v>216</v>
      </c>
      <c r="D101" s="190" t="s">
        <v>138</v>
      </c>
      <c r="E101" s="191" t="s">
        <v>692</v>
      </c>
      <c r="F101" s="192" t="s">
        <v>693</v>
      </c>
      <c r="G101" s="193" t="s">
        <v>673</v>
      </c>
      <c r="H101" s="194">
        <v>2</v>
      </c>
      <c r="I101" s="195"/>
      <c r="J101" s="196">
        <f>ROUND(I101*H101,2)</f>
        <v>0</v>
      </c>
      <c r="K101" s="192" t="s">
        <v>22</v>
      </c>
      <c r="L101" s="58"/>
      <c r="M101" s="197" t="s">
        <v>22</v>
      </c>
      <c r="N101" s="198" t="s">
        <v>44</v>
      </c>
      <c r="O101" s="39"/>
      <c r="P101" s="199">
        <f>O101*H101</f>
        <v>0</v>
      </c>
      <c r="Q101" s="199">
        <v>0</v>
      </c>
      <c r="R101" s="199">
        <f>Q101*H101</f>
        <v>0</v>
      </c>
      <c r="S101" s="199">
        <v>0</v>
      </c>
      <c r="T101" s="200">
        <f>S101*H101</f>
        <v>0</v>
      </c>
      <c r="AR101" s="21" t="s">
        <v>441</v>
      </c>
      <c r="AT101" s="21" t="s">
        <v>138</v>
      </c>
      <c r="AU101" s="21" t="s">
        <v>82</v>
      </c>
      <c r="AY101" s="21" t="s">
        <v>136</v>
      </c>
      <c r="BE101" s="201">
        <f>IF(N101="základní",J101,0)</f>
        <v>0</v>
      </c>
      <c r="BF101" s="201">
        <f>IF(N101="snížená",J101,0)</f>
        <v>0</v>
      </c>
      <c r="BG101" s="201">
        <f>IF(N101="zákl. přenesená",J101,0)</f>
        <v>0</v>
      </c>
      <c r="BH101" s="201">
        <f>IF(N101="sníž. přenesená",J101,0)</f>
        <v>0</v>
      </c>
      <c r="BI101" s="201">
        <f>IF(N101="nulová",J101,0)</f>
        <v>0</v>
      </c>
      <c r="BJ101" s="21" t="s">
        <v>24</v>
      </c>
      <c r="BK101" s="201">
        <f>ROUND(I101*H101,2)</f>
        <v>0</v>
      </c>
      <c r="BL101" s="21" t="s">
        <v>441</v>
      </c>
      <c r="BM101" s="21" t="s">
        <v>694</v>
      </c>
    </row>
    <row r="102" spans="2:65" s="1" customFormat="1" ht="22.5" customHeight="1">
      <c r="B102" s="38"/>
      <c r="C102" s="190" t="s">
        <v>220</v>
      </c>
      <c r="D102" s="190" t="s">
        <v>138</v>
      </c>
      <c r="E102" s="191" t="s">
        <v>695</v>
      </c>
      <c r="F102" s="192" t="s">
        <v>696</v>
      </c>
      <c r="G102" s="193" t="s">
        <v>328</v>
      </c>
      <c r="H102" s="194">
        <v>1</v>
      </c>
      <c r="I102" s="195"/>
      <c r="J102" s="196">
        <f>ROUND(I102*H102,2)</f>
        <v>0</v>
      </c>
      <c r="K102" s="192" t="s">
        <v>22</v>
      </c>
      <c r="L102" s="58"/>
      <c r="M102" s="197" t="s">
        <v>22</v>
      </c>
      <c r="N102" s="198" t="s">
        <v>44</v>
      </c>
      <c r="O102" s="39"/>
      <c r="P102" s="199">
        <f>O102*H102</f>
        <v>0</v>
      </c>
      <c r="Q102" s="199">
        <v>0</v>
      </c>
      <c r="R102" s="199">
        <f>Q102*H102</f>
        <v>0</v>
      </c>
      <c r="S102" s="199">
        <v>0</v>
      </c>
      <c r="T102" s="200">
        <f>S102*H102</f>
        <v>0</v>
      </c>
      <c r="AR102" s="21" t="s">
        <v>441</v>
      </c>
      <c r="AT102" s="21" t="s">
        <v>138</v>
      </c>
      <c r="AU102" s="21" t="s">
        <v>82</v>
      </c>
      <c r="AY102" s="21" t="s">
        <v>136</v>
      </c>
      <c r="BE102" s="201">
        <f>IF(N102="základní",J102,0)</f>
        <v>0</v>
      </c>
      <c r="BF102" s="201">
        <f>IF(N102="snížená",J102,0)</f>
        <v>0</v>
      </c>
      <c r="BG102" s="201">
        <f>IF(N102="zákl. přenesená",J102,0)</f>
        <v>0</v>
      </c>
      <c r="BH102" s="201">
        <f>IF(N102="sníž. přenesená",J102,0)</f>
        <v>0</v>
      </c>
      <c r="BI102" s="201">
        <f>IF(N102="nulová",J102,0)</f>
        <v>0</v>
      </c>
      <c r="BJ102" s="21" t="s">
        <v>24</v>
      </c>
      <c r="BK102" s="201">
        <f>ROUND(I102*H102,2)</f>
        <v>0</v>
      </c>
      <c r="BL102" s="21" t="s">
        <v>441</v>
      </c>
      <c r="BM102" s="21" t="s">
        <v>697</v>
      </c>
    </row>
    <row r="103" spans="2:65" s="1" customFormat="1" ht="22.5" customHeight="1">
      <c r="B103" s="38"/>
      <c r="C103" s="190" t="s">
        <v>225</v>
      </c>
      <c r="D103" s="190" t="s">
        <v>138</v>
      </c>
      <c r="E103" s="191" t="s">
        <v>698</v>
      </c>
      <c r="F103" s="192" t="s">
        <v>699</v>
      </c>
      <c r="G103" s="193" t="s">
        <v>666</v>
      </c>
      <c r="H103" s="194">
        <v>1</v>
      </c>
      <c r="I103" s="195"/>
      <c r="J103" s="196">
        <f>ROUND(I103*H103,2)</f>
        <v>0</v>
      </c>
      <c r="K103" s="192" t="s">
        <v>22</v>
      </c>
      <c r="L103" s="58"/>
      <c r="M103" s="197" t="s">
        <v>22</v>
      </c>
      <c r="N103" s="198" t="s">
        <v>44</v>
      </c>
      <c r="O103" s="39"/>
      <c r="P103" s="199">
        <f>O103*H103</f>
        <v>0</v>
      </c>
      <c r="Q103" s="199">
        <v>0</v>
      </c>
      <c r="R103" s="199">
        <f>Q103*H103</f>
        <v>0</v>
      </c>
      <c r="S103" s="199">
        <v>0</v>
      </c>
      <c r="T103" s="200">
        <f>S103*H103</f>
        <v>0</v>
      </c>
      <c r="AR103" s="21" t="s">
        <v>441</v>
      </c>
      <c r="AT103" s="21" t="s">
        <v>138</v>
      </c>
      <c r="AU103" s="21" t="s">
        <v>82</v>
      </c>
      <c r="AY103" s="21" t="s">
        <v>136</v>
      </c>
      <c r="BE103" s="201">
        <f>IF(N103="základní",J103,0)</f>
        <v>0</v>
      </c>
      <c r="BF103" s="201">
        <f>IF(N103="snížená",J103,0)</f>
        <v>0</v>
      </c>
      <c r="BG103" s="201">
        <f>IF(N103="zákl. přenesená",J103,0)</f>
        <v>0</v>
      </c>
      <c r="BH103" s="201">
        <f>IF(N103="sníž. přenesená",J103,0)</f>
        <v>0</v>
      </c>
      <c r="BI103" s="201">
        <f>IF(N103="nulová",J103,0)</f>
        <v>0</v>
      </c>
      <c r="BJ103" s="21" t="s">
        <v>24</v>
      </c>
      <c r="BK103" s="201">
        <f>ROUND(I103*H103,2)</f>
        <v>0</v>
      </c>
      <c r="BL103" s="21" t="s">
        <v>441</v>
      </c>
      <c r="BM103" s="21" t="s">
        <v>700</v>
      </c>
    </row>
    <row r="104" spans="2:65" s="10" customFormat="1" ht="29.85" customHeight="1">
      <c r="B104" s="173"/>
      <c r="C104" s="174"/>
      <c r="D104" s="187" t="s">
        <v>72</v>
      </c>
      <c r="E104" s="188" t="s">
        <v>701</v>
      </c>
      <c r="F104" s="188" t="s">
        <v>702</v>
      </c>
      <c r="G104" s="174"/>
      <c r="H104" s="174"/>
      <c r="I104" s="177"/>
      <c r="J104" s="189">
        <f>BK104</f>
        <v>0</v>
      </c>
      <c r="K104" s="174"/>
      <c r="L104" s="179"/>
      <c r="M104" s="180"/>
      <c r="N104" s="181"/>
      <c r="O104" s="181"/>
      <c r="P104" s="182">
        <f>SUM(P105:P126)</f>
        <v>0</v>
      </c>
      <c r="Q104" s="181"/>
      <c r="R104" s="182">
        <f>SUM(R105:R126)</f>
        <v>0</v>
      </c>
      <c r="S104" s="181"/>
      <c r="T104" s="183">
        <f>SUM(T105:T126)</f>
        <v>0</v>
      </c>
      <c r="AR104" s="184" t="s">
        <v>150</v>
      </c>
      <c r="AT104" s="185" t="s">
        <v>72</v>
      </c>
      <c r="AU104" s="185" t="s">
        <v>24</v>
      </c>
      <c r="AY104" s="184" t="s">
        <v>136</v>
      </c>
      <c r="BK104" s="186">
        <f>SUM(BK105:BK126)</f>
        <v>0</v>
      </c>
    </row>
    <row r="105" spans="2:65" s="1" customFormat="1" ht="22.5" customHeight="1">
      <c r="B105" s="38"/>
      <c r="C105" s="190" t="s">
        <v>229</v>
      </c>
      <c r="D105" s="190" t="s">
        <v>138</v>
      </c>
      <c r="E105" s="191" t="s">
        <v>703</v>
      </c>
      <c r="F105" s="192" t="s">
        <v>704</v>
      </c>
      <c r="G105" s="193" t="s">
        <v>328</v>
      </c>
      <c r="H105" s="194">
        <v>1</v>
      </c>
      <c r="I105" s="195"/>
      <c r="J105" s="196">
        <f t="shared" ref="J105:J126" si="20">ROUND(I105*H105,2)</f>
        <v>0</v>
      </c>
      <c r="K105" s="192" t="s">
        <v>22</v>
      </c>
      <c r="L105" s="58"/>
      <c r="M105" s="197" t="s">
        <v>22</v>
      </c>
      <c r="N105" s="198" t="s">
        <v>44</v>
      </c>
      <c r="O105" s="39"/>
      <c r="P105" s="199">
        <f t="shared" ref="P105:P126" si="21">O105*H105</f>
        <v>0</v>
      </c>
      <c r="Q105" s="199">
        <v>0</v>
      </c>
      <c r="R105" s="199">
        <f t="shared" ref="R105:R126" si="22">Q105*H105</f>
        <v>0</v>
      </c>
      <c r="S105" s="199">
        <v>0</v>
      </c>
      <c r="T105" s="200">
        <f t="shared" ref="T105:T126" si="23">S105*H105</f>
        <v>0</v>
      </c>
      <c r="AR105" s="21" t="s">
        <v>441</v>
      </c>
      <c r="AT105" s="21" t="s">
        <v>138</v>
      </c>
      <c r="AU105" s="21" t="s">
        <v>82</v>
      </c>
      <c r="AY105" s="21" t="s">
        <v>136</v>
      </c>
      <c r="BE105" s="201">
        <f t="shared" ref="BE105:BE126" si="24">IF(N105="základní",J105,0)</f>
        <v>0</v>
      </c>
      <c r="BF105" s="201">
        <f t="shared" ref="BF105:BF126" si="25">IF(N105="snížená",J105,0)</f>
        <v>0</v>
      </c>
      <c r="BG105" s="201">
        <f t="shared" ref="BG105:BG126" si="26">IF(N105="zákl. přenesená",J105,0)</f>
        <v>0</v>
      </c>
      <c r="BH105" s="201">
        <f t="shared" ref="BH105:BH126" si="27">IF(N105="sníž. přenesená",J105,0)</f>
        <v>0</v>
      </c>
      <c r="BI105" s="201">
        <f t="shared" ref="BI105:BI126" si="28">IF(N105="nulová",J105,0)</f>
        <v>0</v>
      </c>
      <c r="BJ105" s="21" t="s">
        <v>24</v>
      </c>
      <c r="BK105" s="201">
        <f t="shared" ref="BK105:BK126" si="29">ROUND(I105*H105,2)</f>
        <v>0</v>
      </c>
      <c r="BL105" s="21" t="s">
        <v>441</v>
      </c>
      <c r="BM105" s="21" t="s">
        <v>705</v>
      </c>
    </row>
    <row r="106" spans="2:65" s="1" customFormat="1" ht="22.5" customHeight="1">
      <c r="B106" s="38"/>
      <c r="C106" s="190" t="s">
        <v>9</v>
      </c>
      <c r="D106" s="190" t="s">
        <v>138</v>
      </c>
      <c r="E106" s="191" t="s">
        <v>706</v>
      </c>
      <c r="F106" s="192" t="s">
        <v>707</v>
      </c>
      <c r="G106" s="193" t="s">
        <v>22</v>
      </c>
      <c r="H106" s="194">
        <v>1</v>
      </c>
      <c r="I106" s="195"/>
      <c r="J106" s="196">
        <f t="shared" si="20"/>
        <v>0</v>
      </c>
      <c r="K106" s="192" t="s">
        <v>22</v>
      </c>
      <c r="L106" s="58"/>
      <c r="M106" s="197" t="s">
        <v>22</v>
      </c>
      <c r="N106" s="198" t="s">
        <v>44</v>
      </c>
      <c r="O106" s="39"/>
      <c r="P106" s="199">
        <f t="shared" si="21"/>
        <v>0</v>
      </c>
      <c r="Q106" s="199">
        <v>0</v>
      </c>
      <c r="R106" s="199">
        <f t="shared" si="22"/>
        <v>0</v>
      </c>
      <c r="S106" s="199">
        <v>0</v>
      </c>
      <c r="T106" s="200">
        <f t="shared" si="23"/>
        <v>0</v>
      </c>
      <c r="AR106" s="21" t="s">
        <v>441</v>
      </c>
      <c r="AT106" s="21" t="s">
        <v>138</v>
      </c>
      <c r="AU106" s="21" t="s">
        <v>82</v>
      </c>
      <c r="AY106" s="21" t="s">
        <v>136</v>
      </c>
      <c r="BE106" s="201">
        <f t="shared" si="24"/>
        <v>0</v>
      </c>
      <c r="BF106" s="201">
        <f t="shared" si="25"/>
        <v>0</v>
      </c>
      <c r="BG106" s="201">
        <f t="shared" si="26"/>
        <v>0</v>
      </c>
      <c r="BH106" s="201">
        <f t="shared" si="27"/>
        <v>0</v>
      </c>
      <c r="BI106" s="201">
        <f t="shared" si="28"/>
        <v>0</v>
      </c>
      <c r="BJ106" s="21" t="s">
        <v>24</v>
      </c>
      <c r="BK106" s="201">
        <f t="shared" si="29"/>
        <v>0</v>
      </c>
      <c r="BL106" s="21" t="s">
        <v>441</v>
      </c>
      <c r="BM106" s="21" t="s">
        <v>708</v>
      </c>
    </row>
    <row r="107" spans="2:65" s="1" customFormat="1" ht="22.5" customHeight="1">
      <c r="B107" s="38"/>
      <c r="C107" s="190" t="s">
        <v>237</v>
      </c>
      <c r="D107" s="190" t="s">
        <v>138</v>
      </c>
      <c r="E107" s="191" t="s">
        <v>709</v>
      </c>
      <c r="F107" s="192" t="s">
        <v>710</v>
      </c>
      <c r="G107" s="193" t="s">
        <v>328</v>
      </c>
      <c r="H107" s="194">
        <v>1</v>
      </c>
      <c r="I107" s="195"/>
      <c r="J107" s="196">
        <f t="shared" si="20"/>
        <v>0</v>
      </c>
      <c r="K107" s="192" t="s">
        <v>22</v>
      </c>
      <c r="L107" s="58"/>
      <c r="M107" s="197" t="s">
        <v>22</v>
      </c>
      <c r="N107" s="198" t="s">
        <v>44</v>
      </c>
      <c r="O107" s="39"/>
      <c r="P107" s="199">
        <f t="shared" si="21"/>
        <v>0</v>
      </c>
      <c r="Q107" s="199">
        <v>0</v>
      </c>
      <c r="R107" s="199">
        <f t="shared" si="22"/>
        <v>0</v>
      </c>
      <c r="S107" s="199">
        <v>0</v>
      </c>
      <c r="T107" s="200">
        <f t="shared" si="23"/>
        <v>0</v>
      </c>
      <c r="AR107" s="21" t="s">
        <v>441</v>
      </c>
      <c r="AT107" s="21" t="s">
        <v>138</v>
      </c>
      <c r="AU107" s="21" t="s">
        <v>82</v>
      </c>
      <c r="AY107" s="21" t="s">
        <v>136</v>
      </c>
      <c r="BE107" s="201">
        <f t="shared" si="24"/>
        <v>0</v>
      </c>
      <c r="BF107" s="201">
        <f t="shared" si="25"/>
        <v>0</v>
      </c>
      <c r="BG107" s="201">
        <f t="shared" si="26"/>
        <v>0</v>
      </c>
      <c r="BH107" s="201">
        <f t="shared" si="27"/>
        <v>0</v>
      </c>
      <c r="BI107" s="201">
        <f t="shared" si="28"/>
        <v>0</v>
      </c>
      <c r="BJ107" s="21" t="s">
        <v>24</v>
      </c>
      <c r="BK107" s="201">
        <f t="shared" si="29"/>
        <v>0</v>
      </c>
      <c r="BL107" s="21" t="s">
        <v>441</v>
      </c>
      <c r="BM107" s="21" t="s">
        <v>711</v>
      </c>
    </row>
    <row r="108" spans="2:65" s="1" customFormat="1" ht="22.5" customHeight="1">
      <c r="B108" s="38"/>
      <c r="C108" s="190" t="s">
        <v>242</v>
      </c>
      <c r="D108" s="190" t="s">
        <v>138</v>
      </c>
      <c r="E108" s="191" t="s">
        <v>712</v>
      </c>
      <c r="F108" s="192" t="s">
        <v>713</v>
      </c>
      <c r="G108" s="193" t="s">
        <v>328</v>
      </c>
      <c r="H108" s="194">
        <v>1</v>
      </c>
      <c r="I108" s="195"/>
      <c r="J108" s="196">
        <f t="shared" si="20"/>
        <v>0</v>
      </c>
      <c r="K108" s="192" t="s">
        <v>22</v>
      </c>
      <c r="L108" s="58"/>
      <c r="M108" s="197" t="s">
        <v>22</v>
      </c>
      <c r="N108" s="198" t="s">
        <v>44</v>
      </c>
      <c r="O108" s="39"/>
      <c r="P108" s="199">
        <f t="shared" si="21"/>
        <v>0</v>
      </c>
      <c r="Q108" s="199">
        <v>0</v>
      </c>
      <c r="R108" s="199">
        <f t="shared" si="22"/>
        <v>0</v>
      </c>
      <c r="S108" s="199">
        <v>0</v>
      </c>
      <c r="T108" s="200">
        <f t="shared" si="23"/>
        <v>0</v>
      </c>
      <c r="AR108" s="21" t="s">
        <v>441</v>
      </c>
      <c r="AT108" s="21" t="s">
        <v>138</v>
      </c>
      <c r="AU108" s="21" t="s">
        <v>82</v>
      </c>
      <c r="AY108" s="21" t="s">
        <v>136</v>
      </c>
      <c r="BE108" s="201">
        <f t="shared" si="24"/>
        <v>0</v>
      </c>
      <c r="BF108" s="201">
        <f t="shared" si="25"/>
        <v>0</v>
      </c>
      <c r="BG108" s="201">
        <f t="shared" si="26"/>
        <v>0</v>
      </c>
      <c r="BH108" s="201">
        <f t="shared" si="27"/>
        <v>0</v>
      </c>
      <c r="BI108" s="201">
        <f t="shared" si="28"/>
        <v>0</v>
      </c>
      <c r="BJ108" s="21" t="s">
        <v>24</v>
      </c>
      <c r="BK108" s="201">
        <f t="shared" si="29"/>
        <v>0</v>
      </c>
      <c r="BL108" s="21" t="s">
        <v>441</v>
      </c>
      <c r="BM108" s="21" t="s">
        <v>714</v>
      </c>
    </row>
    <row r="109" spans="2:65" s="1" customFormat="1" ht="22.5" customHeight="1">
      <c r="B109" s="38"/>
      <c r="C109" s="190" t="s">
        <v>248</v>
      </c>
      <c r="D109" s="190" t="s">
        <v>138</v>
      </c>
      <c r="E109" s="191" t="s">
        <v>715</v>
      </c>
      <c r="F109" s="192" t="s">
        <v>716</v>
      </c>
      <c r="G109" s="193" t="s">
        <v>328</v>
      </c>
      <c r="H109" s="194">
        <v>1</v>
      </c>
      <c r="I109" s="195"/>
      <c r="J109" s="196">
        <f t="shared" si="20"/>
        <v>0</v>
      </c>
      <c r="K109" s="192" t="s">
        <v>22</v>
      </c>
      <c r="L109" s="58"/>
      <c r="M109" s="197" t="s">
        <v>22</v>
      </c>
      <c r="N109" s="198" t="s">
        <v>44</v>
      </c>
      <c r="O109" s="39"/>
      <c r="P109" s="199">
        <f t="shared" si="21"/>
        <v>0</v>
      </c>
      <c r="Q109" s="199">
        <v>0</v>
      </c>
      <c r="R109" s="199">
        <f t="shared" si="22"/>
        <v>0</v>
      </c>
      <c r="S109" s="199">
        <v>0</v>
      </c>
      <c r="T109" s="200">
        <f t="shared" si="23"/>
        <v>0</v>
      </c>
      <c r="AR109" s="21" t="s">
        <v>441</v>
      </c>
      <c r="AT109" s="21" t="s">
        <v>138</v>
      </c>
      <c r="AU109" s="21" t="s">
        <v>82</v>
      </c>
      <c r="AY109" s="21" t="s">
        <v>136</v>
      </c>
      <c r="BE109" s="201">
        <f t="shared" si="24"/>
        <v>0</v>
      </c>
      <c r="BF109" s="201">
        <f t="shared" si="25"/>
        <v>0</v>
      </c>
      <c r="BG109" s="201">
        <f t="shared" si="26"/>
        <v>0</v>
      </c>
      <c r="BH109" s="201">
        <f t="shared" si="27"/>
        <v>0</v>
      </c>
      <c r="BI109" s="201">
        <f t="shared" si="28"/>
        <v>0</v>
      </c>
      <c r="BJ109" s="21" t="s">
        <v>24</v>
      </c>
      <c r="BK109" s="201">
        <f t="shared" si="29"/>
        <v>0</v>
      </c>
      <c r="BL109" s="21" t="s">
        <v>441</v>
      </c>
      <c r="BM109" s="21" t="s">
        <v>717</v>
      </c>
    </row>
    <row r="110" spans="2:65" s="1" customFormat="1" ht="22.5" customHeight="1">
      <c r="B110" s="38"/>
      <c r="C110" s="190" t="s">
        <v>253</v>
      </c>
      <c r="D110" s="190" t="s">
        <v>138</v>
      </c>
      <c r="E110" s="191" t="s">
        <v>718</v>
      </c>
      <c r="F110" s="192" t="s">
        <v>719</v>
      </c>
      <c r="G110" s="193" t="s">
        <v>328</v>
      </c>
      <c r="H110" s="194">
        <v>1</v>
      </c>
      <c r="I110" s="195"/>
      <c r="J110" s="196">
        <f t="shared" si="20"/>
        <v>0</v>
      </c>
      <c r="K110" s="192" t="s">
        <v>22</v>
      </c>
      <c r="L110" s="58"/>
      <c r="M110" s="197" t="s">
        <v>22</v>
      </c>
      <c r="N110" s="198" t="s">
        <v>44</v>
      </c>
      <c r="O110" s="39"/>
      <c r="P110" s="199">
        <f t="shared" si="21"/>
        <v>0</v>
      </c>
      <c r="Q110" s="199">
        <v>0</v>
      </c>
      <c r="R110" s="199">
        <f t="shared" si="22"/>
        <v>0</v>
      </c>
      <c r="S110" s="199">
        <v>0</v>
      </c>
      <c r="T110" s="200">
        <f t="shared" si="23"/>
        <v>0</v>
      </c>
      <c r="AR110" s="21" t="s">
        <v>441</v>
      </c>
      <c r="AT110" s="21" t="s">
        <v>138</v>
      </c>
      <c r="AU110" s="21" t="s">
        <v>82</v>
      </c>
      <c r="AY110" s="21" t="s">
        <v>136</v>
      </c>
      <c r="BE110" s="201">
        <f t="shared" si="24"/>
        <v>0</v>
      </c>
      <c r="BF110" s="201">
        <f t="shared" si="25"/>
        <v>0</v>
      </c>
      <c r="BG110" s="201">
        <f t="shared" si="26"/>
        <v>0</v>
      </c>
      <c r="BH110" s="201">
        <f t="shared" si="27"/>
        <v>0</v>
      </c>
      <c r="BI110" s="201">
        <f t="shared" si="28"/>
        <v>0</v>
      </c>
      <c r="BJ110" s="21" t="s">
        <v>24</v>
      </c>
      <c r="BK110" s="201">
        <f t="shared" si="29"/>
        <v>0</v>
      </c>
      <c r="BL110" s="21" t="s">
        <v>441</v>
      </c>
      <c r="BM110" s="21" t="s">
        <v>720</v>
      </c>
    </row>
    <row r="111" spans="2:65" s="1" customFormat="1" ht="22.5" customHeight="1">
      <c r="B111" s="38"/>
      <c r="C111" s="190" t="s">
        <v>257</v>
      </c>
      <c r="D111" s="190" t="s">
        <v>138</v>
      </c>
      <c r="E111" s="191" t="s">
        <v>721</v>
      </c>
      <c r="F111" s="192" t="s">
        <v>722</v>
      </c>
      <c r="G111" s="193" t="s">
        <v>328</v>
      </c>
      <c r="H111" s="194">
        <v>1</v>
      </c>
      <c r="I111" s="195"/>
      <c r="J111" s="196">
        <f t="shared" si="20"/>
        <v>0</v>
      </c>
      <c r="K111" s="192" t="s">
        <v>22</v>
      </c>
      <c r="L111" s="58"/>
      <c r="M111" s="197" t="s">
        <v>22</v>
      </c>
      <c r="N111" s="198" t="s">
        <v>44</v>
      </c>
      <c r="O111" s="39"/>
      <c r="P111" s="199">
        <f t="shared" si="21"/>
        <v>0</v>
      </c>
      <c r="Q111" s="199">
        <v>0</v>
      </c>
      <c r="R111" s="199">
        <f t="shared" si="22"/>
        <v>0</v>
      </c>
      <c r="S111" s="199">
        <v>0</v>
      </c>
      <c r="T111" s="200">
        <f t="shared" si="23"/>
        <v>0</v>
      </c>
      <c r="AR111" s="21" t="s">
        <v>441</v>
      </c>
      <c r="AT111" s="21" t="s">
        <v>138</v>
      </c>
      <c r="AU111" s="21" t="s">
        <v>82</v>
      </c>
      <c r="AY111" s="21" t="s">
        <v>136</v>
      </c>
      <c r="BE111" s="201">
        <f t="shared" si="24"/>
        <v>0</v>
      </c>
      <c r="BF111" s="201">
        <f t="shared" si="25"/>
        <v>0</v>
      </c>
      <c r="BG111" s="201">
        <f t="shared" si="26"/>
        <v>0</v>
      </c>
      <c r="BH111" s="201">
        <f t="shared" si="27"/>
        <v>0</v>
      </c>
      <c r="BI111" s="201">
        <f t="shared" si="28"/>
        <v>0</v>
      </c>
      <c r="BJ111" s="21" t="s">
        <v>24</v>
      </c>
      <c r="BK111" s="201">
        <f t="shared" si="29"/>
        <v>0</v>
      </c>
      <c r="BL111" s="21" t="s">
        <v>441</v>
      </c>
      <c r="BM111" s="21" t="s">
        <v>723</v>
      </c>
    </row>
    <row r="112" spans="2:65" s="1" customFormat="1" ht="22.5" customHeight="1">
      <c r="B112" s="38"/>
      <c r="C112" s="190" t="s">
        <v>261</v>
      </c>
      <c r="D112" s="190" t="s">
        <v>138</v>
      </c>
      <c r="E112" s="191" t="s">
        <v>724</v>
      </c>
      <c r="F112" s="192" t="s">
        <v>725</v>
      </c>
      <c r="G112" s="193" t="s">
        <v>328</v>
      </c>
      <c r="H112" s="194">
        <v>1</v>
      </c>
      <c r="I112" s="195"/>
      <c r="J112" s="196">
        <f t="shared" si="20"/>
        <v>0</v>
      </c>
      <c r="K112" s="192" t="s">
        <v>22</v>
      </c>
      <c r="L112" s="58"/>
      <c r="M112" s="197" t="s">
        <v>22</v>
      </c>
      <c r="N112" s="198" t="s">
        <v>44</v>
      </c>
      <c r="O112" s="39"/>
      <c r="P112" s="199">
        <f t="shared" si="21"/>
        <v>0</v>
      </c>
      <c r="Q112" s="199">
        <v>0</v>
      </c>
      <c r="R112" s="199">
        <f t="shared" si="22"/>
        <v>0</v>
      </c>
      <c r="S112" s="199">
        <v>0</v>
      </c>
      <c r="T112" s="200">
        <f t="shared" si="23"/>
        <v>0</v>
      </c>
      <c r="AR112" s="21" t="s">
        <v>441</v>
      </c>
      <c r="AT112" s="21" t="s">
        <v>138</v>
      </c>
      <c r="AU112" s="21" t="s">
        <v>82</v>
      </c>
      <c r="AY112" s="21" t="s">
        <v>136</v>
      </c>
      <c r="BE112" s="201">
        <f t="shared" si="24"/>
        <v>0</v>
      </c>
      <c r="BF112" s="201">
        <f t="shared" si="25"/>
        <v>0</v>
      </c>
      <c r="BG112" s="201">
        <f t="shared" si="26"/>
        <v>0</v>
      </c>
      <c r="BH112" s="201">
        <f t="shared" si="27"/>
        <v>0</v>
      </c>
      <c r="BI112" s="201">
        <f t="shared" si="28"/>
        <v>0</v>
      </c>
      <c r="BJ112" s="21" t="s">
        <v>24</v>
      </c>
      <c r="BK112" s="201">
        <f t="shared" si="29"/>
        <v>0</v>
      </c>
      <c r="BL112" s="21" t="s">
        <v>441</v>
      </c>
      <c r="BM112" s="21" t="s">
        <v>726</v>
      </c>
    </row>
    <row r="113" spans="2:65" s="1" customFormat="1" ht="22.5" customHeight="1">
      <c r="B113" s="38"/>
      <c r="C113" s="190" t="s">
        <v>265</v>
      </c>
      <c r="D113" s="190" t="s">
        <v>138</v>
      </c>
      <c r="E113" s="191" t="s">
        <v>727</v>
      </c>
      <c r="F113" s="192" t="s">
        <v>728</v>
      </c>
      <c r="G113" s="193" t="s">
        <v>328</v>
      </c>
      <c r="H113" s="194">
        <v>3</v>
      </c>
      <c r="I113" s="195"/>
      <c r="J113" s="196">
        <f t="shared" si="20"/>
        <v>0</v>
      </c>
      <c r="K113" s="192" t="s">
        <v>22</v>
      </c>
      <c r="L113" s="58"/>
      <c r="M113" s="197" t="s">
        <v>22</v>
      </c>
      <c r="N113" s="198" t="s">
        <v>44</v>
      </c>
      <c r="O113" s="39"/>
      <c r="P113" s="199">
        <f t="shared" si="21"/>
        <v>0</v>
      </c>
      <c r="Q113" s="199">
        <v>0</v>
      </c>
      <c r="R113" s="199">
        <f t="shared" si="22"/>
        <v>0</v>
      </c>
      <c r="S113" s="199">
        <v>0</v>
      </c>
      <c r="T113" s="200">
        <f t="shared" si="23"/>
        <v>0</v>
      </c>
      <c r="AR113" s="21" t="s">
        <v>441</v>
      </c>
      <c r="AT113" s="21" t="s">
        <v>138</v>
      </c>
      <c r="AU113" s="21" t="s">
        <v>82</v>
      </c>
      <c r="AY113" s="21" t="s">
        <v>136</v>
      </c>
      <c r="BE113" s="201">
        <f t="shared" si="24"/>
        <v>0</v>
      </c>
      <c r="BF113" s="201">
        <f t="shared" si="25"/>
        <v>0</v>
      </c>
      <c r="BG113" s="201">
        <f t="shared" si="26"/>
        <v>0</v>
      </c>
      <c r="BH113" s="201">
        <f t="shared" si="27"/>
        <v>0</v>
      </c>
      <c r="BI113" s="201">
        <f t="shared" si="28"/>
        <v>0</v>
      </c>
      <c r="BJ113" s="21" t="s">
        <v>24</v>
      </c>
      <c r="BK113" s="201">
        <f t="shared" si="29"/>
        <v>0</v>
      </c>
      <c r="BL113" s="21" t="s">
        <v>441</v>
      </c>
      <c r="BM113" s="21" t="s">
        <v>729</v>
      </c>
    </row>
    <row r="114" spans="2:65" s="1" customFormat="1" ht="22.5" customHeight="1">
      <c r="B114" s="38"/>
      <c r="C114" s="190" t="s">
        <v>271</v>
      </c>
      <c r="D114" s="190" t="s">
        <v>138</v>
      </c>
      <c r="E114" s="191" t="s">
        <v>730</v>
      </c>
      <c r="F114" s="192" t="s">
        <v>731</v>
      </c>
      <c r="G114" s="193" t="s">
        <v>328</v>
      </c>
      <c r="H114" s="194">
        <v>3</v>
      </c>
      <c r="I114" s="195"/>
      <c r="J114" s="196">
        <f t="shared" si="20"/>
        <v>0</v>
      </c>
      <c r="K114" s="192" t="s">
        <v>22</v>
      </c>
      <c r="L114" s="58"/>
      <c r="M114" s="197" t="s">
        <v>22</v>
      </c>
      <c r="N114" s="198" t="s">
        <v>44</v>
      </c>
      <c r="O114" s="39"/>
      <c r="P114" s="199">
        <f t="shared" si="21"/>
        <v>0</v>
      </c>
      <c r="Q114" s="199">
        <v>0</v>
      </c>
      <c r="R114" s="199">
        <f t="shared" si="22"/>
        <v>0</v>
      </c>
      <c r="S114" s="199">
        <v>0</v>
      </c>
      <c r="T114" s="200">
        <f t="shared" si="23"/>
        <v>0</v>
      </c>
      <c r="AR114" s="21" t="s">
        <v>441</v>
      </c>
      <c r="AT114" s="21" t="s">
        <v>138</v>
      </c>
      <c r="AU114" s="21" t="s">
        <v>82</v>
      </c>
      <c r="AY114" s="21" t="s">
        <v>136</v>
      </c>
      <c r="BE114" s="201">
        <f t="shared" si="24"/>
        <v>0</v>
      </c>
      <c r="BF114" s="201">
        <f t="shared" si="25"/>
        <v>0</v>
      </c>
      <c r="BG114" s="201">
        <f t="shared" si="26"/>
        <v>0</v>
      </c>
      <c r="BH114" s="201">
        <f t="shared" si="27"/>
        <v>0</v>
      </c>
      <c r="BI114" s="201">
        <f t="shared" si="28"/>
        <v>0</v>
      </c>
      <c r="BJ114" s="21" t="s">
        <v>24</v>
      </c>
      <c r="BK114" s="201">
        <f t="shared" si="29"/>
        <v>0</v>
      </c>
      <c r="BL114" s="21" t="s">
        <v>441</v>
      </c>
      <c r="BM114" s="21" t="s">
        <v>732</v>
      </c>
    </row>
    <row r="115" spans="2:65" s="1" customFormat="1" ht="22.5" customHeight="1">
      <c r="B115" s="38"/>
      <c r="C115" s="190" t="s">
        <v>277</v>
      </c>
      <c r="D115" s="190" t="s">
        <v>138</v>
      </c>
      <c r="E115" s="191" t="s">
        <v>733</v>
      </c>
      <c r="F115" s="192" t="s">
        <v>734</v>
      </c>
      <c r="G115" s="193" t="s">
        <v>328</v>
      </c>
      <c r="H115" s="194">
        <v>3</v>
      </c>
      <c r="I115" s="195"/>
      <c r="J115" s="196">
        <f t="shared" si="20"/>
        <v>0</v>
      </c>
      <c r="K115" s="192" t="s">
        <v>22</v>
      </c>
      <c r="L115" s="58"/>
      <c r="M115" s="197" t="s">
        <v>22</v>
      </c>
      <c r="N115" s="198" t="s">
        <v>44</v>
      </c>
      <c r="O115" s="39"/>
      <c r="P115" s="199">
        <f t="shared" si="21"/>
        <v>0</v>
      </c>
      <c r="Q115" s="199">
        <v>0</v>
      </c>
      <c r="R115" s="199">
        <f t="shared" si="22"/>
        <v>0</v>
      </c>
      <c r="S115" s="199">
        <v>0</v>
      </c>
      <c r="T115" s="200">
        <f t="shared" si="23"/>
        <v>0</v>
      </c>
      <c r="AR115" s="21" t="s">
        <v>441</v>
      </c>
      <c r="AT115" s="21" t="s">
        <v>138</v>
      </c>
      <c r="AU115" s="21" t="s">
        <v>82</v>
      </c>
      <c r="AY115" s="21" t="s">
        <v>136</v>
      </c>
      <c r="BE115" s="201">
        <f t="shared" si="24"/>
        <v>0</v>
      </c>
      <c r="BF115" s="201">
        <f t="shared" si="25"/>
        <v>0</v>
      </c>
      <c r="BG115" s="201">
        <f t="shared" si="26"/>
        <v>0</v>
      </c>
      <c r="BH115" s="201">
        <f t="shared" si="27"/>
        <v>0</v>
      </c>
      <c r="BI115" s="201">
        <f t="shared" si="28"/>
        <v>0</v>
      </c>
      <c r="BJ115" s="21" t="s">
        <v>24</v>
      </c>
      <c r="BK115" s="201">
        <f t="shared" si="29"/>
        <v>0</v>
      </c>
      <c r="BL115" s="21" t="s">
        <v>441</v>
      </c>
      <c r="BM115" s="21" t="s">
        <v>735</v>
      </c>
    </row>
    <row r="116" spans="2:65" s="1" customFormat="1" ht="22.5" customHeight="1">
      <c r="B116" s="38"/>
      <c r="C116" s="190" t="s">
        <v>282</v>
      </c>
      <c r="D116" s="190" t="s">
        <v>138</v>
      </c>
      <c r="E116" s="191" t="s">
        <v>736</v>
      </c>
      <c r="F116" s="192" t="s">
        <v>737</v>
      </c>
      <c r="G116" s="193" t="s">
        <v>666</v>
      </c>
      <c r="H116" s="194">
        <v>1</v>
      </c>
      <c r="I116" s="195"/>
      <c r="J116" s="196">
        <f t="shared" si="20"/>
        <v>0</v>
      </c>
      <c r="K116" s="192" t="s">
        <v>22</v>
      </c>
      <c r="L116" s="58"/>
      <c r="M116" s="197" t="s">
        <v>22</v>
      </c>
      <c r="N116" s="198" t="s">
        <v>44</v>
      </c>
      <c r="O116" s="39"/>
      <c r="P116" s="199">
        <f t="shared" si="21"/>
        <v>0</v>
      </c>
      <c r="Q116" s="199">
        <v>0</v>
      </c>
      <c r="R116" s="199">
        <f t="shared" si="22"/>
        <v>0</v>
      </c>
      <c r="S116" s="199">
        <v>0</v>
      </c>
      <c r="T116" s="200">
        <f t="shared" si="23"/>
        <v>0</v>
      </c>
      <c r="AR116" s="21" t="s">
        <v>441</v>
      </c>
      <c r="AT116" s="21" t="s">
        <v>138</v>
      </c>
      <c r="AU116" s="21" t="s">
        <v>82</v>
      </c>
      <c r="AY116" s="21" t="s">
        <v>136</v>
      </c>
      <c r="BE116" s="201">
        <f t="shared" si="24"/>
        <v>0</v>
      </c>
      <c r="BF116" s="201">
        <f t="shared" si="25"/>
        <v>0</v>
      </c>
      <c r="BG116" s="201">
        <f t="shared" si="26"/>
        <v>0</v>
      </c>
      <c r="BH116" s="201">
        <f t="shared" si="27"/>
        <v>0</v>
      </c>
      <c r="BI116" s="201">
        <f t="shared" si="28"/>
        <v>0</v>
      </c>
      <c r="BJ116" s="21" t="s">
        <v>24</v>
      </c>
      <c r="BK116" s="201">
        <f t="shared" si="29"/>
        <v>0</v>
      </c>
      <c r="BL116" s="21" t="s">
        <v>441</v>
      </c>
      <c r="BM116" s="21" t="s">
        <v>738</v>
      </c>
    </row>
    <row r="117" spans="2:65" s="1" customFormat="1" ht="22.5" customHeight="1">
      <c r="B117" s="38"/>
      <c r="C117" s="190" t="s">
        <v>288</v>
      </c>
      <c r="D117" s="190" t="s">
        <v>138</v>
      </c>
      <c r="E117" s="191" t="s">
        <v>739</v>
      </c>
      <c r="F117" s="192" t="s">
        <v>740</v>
      </c>
      <c r="G117" s="193" t="s">
        <v>328</v>
      </c>
      <c r="H117" s="194">
        <v>2</v>
      </c>
      <c r="I117" s="195"/>
      <c r="J117" s="196">
        <f t="shared" si="20"/>
        <v>0</v>
      </c>
      <c r="K117" s="192" t="s">
        <v>22</v>
      </c>
      <c r="L117" s="58"/>
      <c r="M117" s="197" t="s">
        <v>22</v>
      </c>
      <c r="N117" s="198" t="s">
        <v>44</v>
      </c>
      <c r="O117" s="39"/>
      <c r="P117" s="199">
        <f t="shared" si="21"/>
        <v>0</v>
      </c>
      <c r="Q117" s="199">
        <v>0</v>
      </c>
      <c r="R117" s="199">
        <f t="shared" si="22"/>
        <v>0</v>
      </c>
      <c r="S117" s="199">
        <v>0</v>
      </c>
      <c r="T117" s="200">
        <f t="shared" si="23"/>
        <v>0</v>
      </c>
      <c r="AR117" s="21" t="s">
        <v>441</v>
      </c>
      <c r="AT117" s="21" t="s">
        <v>138</v>
      </c>
      <c r="AU117" s="21" t="s">
        <v>82</v>
      </c>
      <c r="AY117" s="21" t="s">
        <v>136</v>
      </c>
      <c r="BE117" s="201">
        <f t="shared" si="24"/>
        <v>0</v>
      </c>
      <c r="BF117" s="201">
        <f t="shared" si="25"/>
        <v>0</v>
      </c>
      <c r="BG117" s="201">
        <f t="shared" si="26"/>
        <v>0</v>
      </c>
      <c r="BH117" s="201">
        <f t="shared" si="27"/>
        <v>0</v>
      </c>
      <c r="BI117" s="201">
        <f t="shared" si="28"/>
        <v>0</v>
      </c>
      <c r="BJ117" s="21" t="s">
        <v>24</v>
      </c>
      <c r="BK117" s="201">
        <f t="shared" si="29"/>
        <v>0</v>
      </c>
      <c r="BL117" s="21" t="s">
        <v>441</v>
      </c>
      <c r="BM117" s="21" t="s">
        <v>741</v>
      </c>
    </row>
    <row r="118" spans="2:65" s="1" customFormat="1" ht="22.5" customHeight="1">
      <c r="B118" s="38"/>
      <c r="C118" s="190" t="s">
        <v>293</v>
      </c>
      <c r="D118" s="190" t="s">
        <v>138</v>
      </c>
      <c r="E118" s="191" t="s">
        <v>742</v>
      </c>
      <c r="F118" s="192" t="s">
        <v>743</v>
      </c>
      <c r="G118" s="193" t="s">
        <v>328</v>
      </c>
      <c r="H118" s="194">
        <v>1</v>
      </c>
      <c r="I118" s="195"/>
      <c r="J118" s="196">
        <f t="shared" si="20"/>
        <v>0</v>
      </c>
      <c r="K118" s="192" t="s">
        <v>22</v>
      </c>
      <c r="L118" s="58"/>
      <c r="M118" s="197" t="s">
        <v>22</v>
      </c>
      <c r="N118" s="198" t="s">
        <v>44</v>
      </c>
      <c r="O118" s="39"/>
      <c r="P118" s="199">
        <f t="shared" si="21"/>
        <v>0</v>
      </c>
      <c r="Q118" s="199">
        <v>0</v>
      </c>
      <c r="R118" s="199">
        <f t="shared" si="22"/>
        <v>0</v>
      </c>
      <c r="S118" s="199">
        <v>0</v>
      </c>
      <c r="T118" s="200">
        <f t="shared" si="23"/>
        <v>0</v>
      </c>
      <c r="AR118" s="21" t="s">
        <v>441</v>
      </c>
      <c r="AT118" s="21" t="s">
        <v>138</v>
      </c>
      <c r="AU118" s="21" t="s">
        <v>82</v>
      </c>
      <c r="AY118" s="21" t="s">
        <v>136</v>
      </c>
      <c r="BE118" s="201">
        <f t="shared" si="24"/>
        <v>0</v>
      </c>
      <c r="BF118" s="201">
        <f t="shared" si="25"/>
        <v>0</v>
      </c>
      <c r="BG118" s="201">
        <f t="shared" si="26"/>
        <v>0</v>
      </c>
      <c r="BH118" s="201">
        <f t="shared" si="27"/>
        <v>0</v>
      </c>
      <c r="BI118" s="201">
        <f t="shared" si="28"/>
        <v>0</v>
      </c>
      <c r="BJ118" s="21" t="s">
        <v>24</v>
      </c>
      <c r="BK118" s="201">
        <f t="shared" si="29"/>
        <v>0</v>
      </c>
      <c r="BL118" s="21" t="s">
        <v>441</v>
      </c>
      <c r="BM118" s="21" t="s">
        <v>744</v>
      </c>
    </row>
    <row r="119" spans="2:65" s="1" customFormat="1" ht="22.5" customHeight="1">
      <c r="B119" s="38"/>
      <c r="C119" s="190" t="s">
        <v>297</v>
      </c>
      <c r="D119" s="190" t="s">
        <v>138</v>
      </c>
      <c r="E119" s="191" t="s">
        <v>745</v>
      </c>
      <c r="F119" s="192" t="s">
        <v>746</v>
      </c>
      <c r="G119" s="193" t="s">
        <v>328</v>
      </c>
      <c r="H119" s="194">
        <v>1</v>
      </c>
      <c r="I119" s="195"/>
      <c r="J119" s="196">
        <f t="shared" si="20"/>
        <v>0</v>
      </c>
      <c r="K119" s="192" t="s">
        <v>22</v>
      </c>
      <c r="L119" s="58"/>
      <c r="M119" s="197" t="s">
        <v>22</v>
      </c>
      <c r="N119" s="198" t="s">
        <v>44</v>
      </c>
      <c r="O119" s="39"/>
      <c r="P119" s="199">
        <f t="shared" si="21"/>
        <v>0</v>
      </c>
      <c r="Q119" s="199">
        <v>0</v>
      </c>
      <c r="R119" s="199">
        <f t="shared" si="22"/>
        <v>0</v>
      </c>
      <c r="S119" s="199">
        <v>0</v>
      </c>
      <c r="T119" s="200">
        <f t="shared" si="23"/>
        <v>0</v>
      </c>
      <c r="AR119" s="21" t="s">
        <v>441</v>
      </c>
      <c r="AT119" s="21" t="s">
        <v>138</v>
      </c>
      <c r="AU119" s="21" t="s">
        <v>82</v>
      </c>
      <c r="AY119" s="21" t="s">
        <v>136</v>
      </c>
      <c r="BE119" s="201">
        <f t="shared" si="24"/>
        <v>0</v>
      </c>
      <c r="BF119" s="201">
        <f t="shared" si="25"/>
        <v>0</v>
      </c>
      <c r="BG119" s="201">
        <f t="shared" si="26"/>
        <v>0</v>
      </c>
      <c r="BH119" s="201">
        <f t="shared" si="27"/>
        <v>0</v>
      </c>
      <c r="BI119" s="201">
        <f t="shared" si="28"/>
        <v>0</v>
      </c>
      <c r="BJ119" s="21" t="s">
        <v>24</v>
      </c>
      <c r="BK119" s="201">
        <f t="shared" si="29"/>
        <v>0</v>
      </c>
      <c r="BL119" s="21" t="s">
        <v>441</v>
      </c>
      <c r="BM119" s="21" t="s">
        <v>747</v>
      </c>
    </row>
    <row r="120" spans="2:65" s="1" customFormat="1" ht="22.5" customHeight="1">
      <c r="B120" s="38"/>
      <c r="C120" s="190" t="s">
        <v>302</v>
      </c>
      <c r="D120" s="190" t="s">
        <v>138</v>
      </c>
      <c r="E120" s="191" t="s">
        <v>748</v>
      </c>
      <c r="F120" s="192" t="s">
        <v>749</v>
      </c>
      <c r="G120" s="193" t="s">
        <v>328</v>
      </c>
      <c r="H120" s="194">
        <v>1</v>
      </c>
      <c r="I120" s="195"/>
      <c r="J120" s="196">
        <f t="shared" si="20"/>
        <v>0</v>
      </c>
      <c r="K120" s="192" t="s">
        <v>22</v>
      </c>
      <c r="L120" s="58"/>
      <c r="M120" s="197" t="s">
        <v>22</v>
      </c>
      <c r="N120" s="198" t="s">
        <v>44</v>
      </c>
      <c r="O120" s="39"/>
      <c r="P120" s="199">
        <f t="shared" si="21"/>
        <v>0</v>
      </c>
      <c r="Q120" s="199">
        <v>0</v>
      </c>
      <c r="R120" s="199">
        <f t="shared" si="22"/>
        <v>0</v>
      </c>
      <c r="S120" s="199">
        <v>0</v>
      </c>
      <c r="T120" s="200">
        <f t="shared" si="23"/>
        <v>0</v>
      </c>
      <c r="AR120" s="21" t="s">
        <v>441</v>
      </c>
      <c r="AT120" s="21" t="s">
        <v>138</v>
      </c>
      <c r="AU120" s="21" t="s">
        <v>82</v>
      </c>
      <c r="AY120" s="21" t="s">
        <v>136</v>
      </c>
      <c r="BE120" s="201">
        <f t="shared" si="24"/>
        <v>0</v>
      </c>
      <c r="BF120" s="201">
        <f t="shared" si="25"/>
        <v>0</v>
      </c>
      <c r="BG120" s="201">
        <f t="shared" si="26"/>
        <v>0</v>
      </c>
      <c r="BH120" s="201">
        <f t="shared" si="27"/>
        <v>0</v>
      </c>
      <c r="BI120" s="201">
        <f t="shared" si="28"/>
        <v>0</v>
      </c>
      <c r="BJ120" s="21" t="s">
        <v>24</v>
      </c>
      <c r="BK120" s="201">
        <f t="shared" si="29"/>
        <v>0</v>
      </c>
      <c r="BL120" s="21" t="s">
        <v>441</v>
      </c>
      <c r="BM120" s="21" t="s">
        <v>750</v>
      </c>
    </row>
    <row r="121" spans="2:65" s="1" customFormat="1" ht="22.5" customHeight="1">
      <c r="B121" s="38"/>
      <c r="C121" s="190" t="s">
        <v>306</v>
      </c>
      <c r="D121" s="190" t="s">
        <v>138</v>
      </c>
      <c r="E121" s="191" t="s">
        <v>751</v>
      </c>
      <c r="F121" s="192" t="s">
        <v>752</v>
      </c>
      <c r="G121" s="193" t="s">
        <v>328</v>
      </c>
      <c r="H121" s="194">
        <v>1</v>
      </c>
      <c r="I121" s="195"/>
      <c r="J121" s="196">
        <f t="shared" si="20"/>
        <v>0</v>
      </c>
      <c r="K121" s="192" t="s">
        <v>22</v>
      </c>
      <c r="L121" s="58"/>
      <c r="M121" s="197" t="s">
        <v>22</v>
      </c>
      <c r="N121" s="198" t="s">
        <v>44</v>
      </c>
      <c r="O121" s="39"/>
      <c r="P121" s="199">
        <f t="shared" si="21"/>
        <v>0</v>
      </c>
      <c r="Q121" s="199">
        <v>0</v>
      </c>
      <c r="R121" s="199">
        <f t="shared" si="22"/>
        <v>0</v>
      </c>
      <c r="S121" s="199">
        <v>0</v>
      </c>
      <c r="T121" s="200">
        <f t="shared" si="23"/>
        <v>0</v>
      </c>
      <c r="AR121" s="21" t="s">
        <v>441</v>
      </c>
      <c r="AT121" s="21" t="s">
        <v>138</v>
      </c>
      <c r="AU121" s="21" t="s">
        <v>82</v>
      </c>
      <c r="AY121" s="21" t="s">
        <v>136</v>
      </c>
      <c r="BE121" s="201">
        <f t="shared" si="24"/>
        <v>0</v>
      </c>
      <c r="BF121" s="201">
        <f t="shared" si="25"/>
        <v>0</v>
      </c>
      <c r="BG121" s="201">
        <f t="shared" si="26"/>
        <v>0</v>
      </c>
      <c r="BH121" s="201">
        <f t="shared" si="27"/>
        <v>0</v>
      </c>
      <c r="BI121" s="201">
        <f t="shared" si="28"/>
        <v>0</v>
      </c>
      <c r="BJ121" s="21" t="s">
        <v>24</v>
      </c>
      <c r="BK121" s="201">
        <f t="shared" si="29"/>
        <v>0</v>
      </c>
      <c r="BL121" s="21" t="s">
        <v>441</v>
      </c>
      <c r="BM121" s="21" t="s">
        <v>753</v>
      </c>
    </row>
    <row r="122" spans="2:65" s="1" customFormat="1" ht="22.5" customHeight="1">
      <c r="B122" s="38"/>
      <c r="C122" s="190" t="s">
        <v>311</v>
      </c>
      <c r="D122" s="190" t="s">
        <v>138</v>
      </c>
      <c r="E122" s="191" t="s">
        <v>754</v>
      </c>
      <c r="F122" s="192" t="s">
        <v>755</v>
      </c>
      <c r="G122" s="193" t="s">
        <v>328</v>
      </c>
      <c r="H122" s="194">
        <v>1</v>
      </c>
      <c r="I122" s="195"/>
      <c r="J122" s="196">
        <f t="shared" si="20"/>
        <v>0</v>
      </c>
      <c r="K122" s="192" t="s">
        <v>22</v>
      </c>
      <c r="L122" s="58"/>
      <c r="M122" s="197" t="s">
        <v>22</v>
      </c>
      <c r="N122" s="198" t="s">
        <v>44</v>
      </c>
      <c r="O122" s="39"/>
      <c r="P122" s="199">
        <f t="shared" si="21"/>
        <v>0</v>
      </c>
      <c r="Q122" s="199">
        <v>0</v>
      </c>
      <c r="R122" s="199">
        <f t="shared" si="22"/>
        <v>0</v>
      </c>
      <c r="S122" s="199">
        <v>0</v>
      </c>
      <c r="T122" s="200">
        <f t="shared" si="23"/>
        <v>0</v>
      </c>
      <c r="AR122" s="21" t="s">
        <v>441</v>
      </c>
      <c r="AT122" s="21" t="s">
        <v>138</v>
      </c>
      <c r="AU122" s="21" t="s">
        <v>82</v>
      </c>
      <c r="AY122" s="21" t="s">
        <v>136</v>
      </c>
      <c r="BE122" s="201">
        <f t="shared" si="24"/>
        <v>0</v>
      </c>
      <c r="BF122" s="201">
        <f t="shared" si="25"/>
        <v>0</v>
      </c>
      <c r="BG122" s="201">
        <f t="shared" si="26"/>
        <v>0</v>
      </c>
      <c r="BH122" s="201">
        <f t="shared" si="27"/>
        <v>0</v>
      </c>
      <c r="BI122" s="201">
        <f t="shared" si="28"/>
        <v>0</v>
      </c>
      <c r="BJ122" s="21" t="s">
        <v>24</v>
      </c>
      <c r="BK122" s="201">
        <f t="shared" si="29"/>
        <v>0</v>
      </c>
      <c r="BL122" s="21" t="s">
        <v>441</v>
      </c>
      <c r="BM122" s="21" t="s">
        <v>756</v>
      </c>
    </row>
    <row r="123" spans="2:65" s="1" customFormat="1" ht="22.5" customHeight="1">
      <c r="B123" s="38"/>
      <c r="C123" s="190" t="s">
        <v>316</v>
      </c>
      <c r="D123" s="190" t="s">
        <v>138</v>
      </c>
      <c r="E123" s="191" t="s">
        <v>757</v>
      </c>
      <c r="F123" s="192" t="s">
        <v>758</v>
      </c>
      <c r="G123" s="193" t="s">
        <v>328</v>
      </c>
      <c r="H123" s="194">
        <v>3</v>
      </c>
      <c r="I123" s="195"/>
      <c r="J123" s="196">
        <f t="shared" si="20"/>
        <v>0</v>
      </c>
      <c r="K123" s="192" t="s">
        <v>22</v>
      </c>
      <c r="L123" s="58"/>
      <c r="M123" s="197" t="s">
        <v>22</v>
      </c>
      <c r="N123" s="198" t="s">
        <v>44</v>
      </c>
      <c r="O123" s="39"/>
      <c r="P123" s="199">
        <f t="shared" si="21"/>
        <v>0</v>
      </c>
      <c r="Q123" s="199">
        <v>0</v>
      </c>
      <c r="R123" s="199">
        <f t="shared" si="22"/>
        <v>0</v>
      </c>
      <c r="S123" s="199">
        <v>0</v>
      </c>
      <c r="T123" s="200">
        <f t="shared" si="23"/>
        <v>0</v>
      </c>
      <c r="AR123" s="21" t="s">
        <v>441</v>
      </c>
      <c r="AT123" s="21" t="s">
        <v>138</v>
      </c>
      <c r="AU123" s="21" t="s">
        <v>82</v>
      </c>
      <c r="AY123" s="21" t="s">
        <v>136</v>
      </c>
      <c r="BE123" s="201">
        <f t="shared" si="24"/>
        <v>0</v>
      </c>
      <c r="BF123" s="201">
        <f t="shared" si="25"/>
        <v>0</v>
      </c>
      <c r="BG123" s="201">
        <f t="shared" si="26"/>
        <v>0</v>
      </c>
      <c r="BH123" s="201">
        <f t="shared" si="27"/>
        <v>0</v>
      </c>
      <c r="BI123" s="201">
        <f t="shared" si="28"/>
        <v>0</v>
      </c>
      <c r="BJ123" s="21" t="s">
        <v>24</v>
      </c>
      <c r="BK123" s="201">
        <f t="shared" si="29"/>
        <v>0</v>
      </c>
      <c r="BL123" s="21" t="s">
        <v>441</v>
      </c>
      <c r="BM123" s="21" t="s">
        <v>759</v>
      </c>
    </row>
    <row r="124" spans="2:65" s="1" customFormat="1" ht="22.5" customHeight="1">
      <c r="B124" s="38"/>
      <c r="C124" s="190" t="s">
        <v>320</v>
      </c>
      <c r="D124" s="190" t="s">
        <v>138</v>
      </c>
      <c r="E124" s="191" t="s">
        <v>760</v>
      </c>
      <c r="F124" s="192" t="s">
        <v>761</v>
      </c>
      <c r="G124" s="193" t="s">
        <v>328</v>
      </c>
      <c r="H124" s="194">
        <v>1</v>
      </c>
      <c r="I124" s="195"/>
      <c r="J124" s="196">
        <f t="shared" si="20"/>
        <v>0</v>
      </c>
      <c r="K124" s="192" t="s">
        <v>22</v>
      </c>
      <c r="L124" s="58"/>
      <c r="M124" s="197" t="s">
        <v>22</v>
      </c>
      <c r="N124" s="198" t="s">
        <v>44</v>
      </c>
      <c r="O124" s="39"/>
      <c r="P124" s="199">
        <f t="shared" si="21"/>
        <v>0</v>
      </c>
      <c r="Q124" s="199">
        <v>0</v>
      </c>
      <c r="R124" s="199">
        <f t="shared" si="22"/>
        <v>0</v>
      </c>
      <c r="S124" s="199">
        <v>0</v>
      </c>
      <c r="T124" s="200">
        <f t="shared" si="23"/>
        <v>0</v>
      </c>
      <c r="AR124" s="21" t="s">
        <v>441</v>
      </c>
      <c r="AT124" s="21" t="s">
        <v>138</v>
      </c>
      <c r="AU124" s="21" t="s">
        <v>82</v>
      </c>
      <c r="AY124" s="21" t="s">
        <v>136</v>
      </c>
      <c r="BE124" s="201">
        <f t="shared" si="24"/>
        <v>0</v>
      </c>
      <c r="BF124" s="201">
        <f t="shared" si="25"/>
        <v>0</v>
      </c>
      <c r="BG124" s="201">
        <f t="shared" si="26"/>
        <v>0</v>
      </c>
      <c r="BH124" s="201">
        <f t="shared" si="27"/>
        <v>0</v>
      </c>
      <c r="BI124" s="201">
        <f t="shared" si="28"/>
        <v>0</v>
      </c>
      <c r="BJ124" s="21" t="s">
        <v>24</v>
      </c>
      <c r="BK124" s="201">
        <f t="shared" si="29"/>
        <v>0</v>
      </c>
      <c r="BL124" s="21" t="s">
        <v>441</v>
      </c>
      <c r="BM124" s="21" t="s">
        <v>762</v>
      </c>
    </row>
    <row r="125" spans="2:65" s="1" customFormat="1" ht="22.5" customHeight="1">
      <c r="B125" s="38"/>
      <c r="C125" s="190" t="s">
        <v>325</v>
      </c>
      <c r="D125" s="190" t="s">
        <v>138</v>
      </c>
      <c r="E125" s="191" t="s">
        <v>763</v>
      </c>
      <c r="F125" s="192" t="s">
        <v>764</v>
      </c>
      <c r="G125" s="193" t="s">
        <v>328</v>
      </c>
      <c r="H125" s="194">
        <v>3</v>
      </c>
      <c r="I125" s="195"/>
      <c r="J125" s="196">
        <f t="shared" si="20"/>
        <v>0</v>
      </c>
      <c r="K125" s="192" t="s">
        <v>22</v>
      </c>
      <c r="L125" s="58"/>
      <c r="M125" s="197" t="s">
        <v>22</v>
      </c>
      <c r="N125" s="198" t="s">
        <v>44</v>
      </c>
      <c r="O125" s="39"/>
      <c r="P125" s="199">
        <f t="shared" si="21"/>
        <v>0</v>
      </c>
      <c r="Q125" s="199">
        <v>0</v>
      </c>
      <c r="R125" s="199">
        <f t="shared" si="22"/>
        <v>0</v>
      </c>
      <c r="S125" s="199">
        <v>0</v>
      </c>
      <c r="T125" s="200">
        <f t="shared" si="23"/>
        <v>0</v>
      </c>
      <c r="AR125" s="21" t="s">
        <v>441</v>
      </c>
      <c r="AT125" s="21" t="s">
        <v>138</v>
      </c>
      <c r="AU125" s="21" t="s">
        <v>82</v>
      </c>
      <c r="AY125" s="21" t="s">
        <v>136</v>
      </c>
      <c r="BE125" s="201">
        <f t="shared" si="24"/>
        <v>0</v>
      </c>
      <c r="BF125" s="201">
        <f t="shared" si="25"/>
        <v>0</v>
      </c>
      <c r="BG125" s="201">
        <f t="shared" si="26"/>
        <v>0</v>
      </c>
      <c r="BH125" s="201">
        <f t="shared" si="27"/>
        <v>0</v>
      </c>
      <c r="BI125" s="201">
        <f t="shared" si="28"/>
        <v>0</v>
      </c>
      <c r="BJ125" s="21" t="s">
        <v>24</v>
      </c>
      <c r="BK125" s="201">
        <f t="shared" si="29"/>
        <v>0</v>
      </c>
      <c r="BL125" s="21" t="s">
        <v>441</v>
      </c>
      <c r="BM125" s="21" t="s">
        <v>765</v>
      </c>
    </row>
    <row r="126" spans="2:65" s="1" customFormat="1" ht="22.5" customHeight="1">
      <c r="B126" s="38"/>
      <c r="C126" s="190" t="s">
        <v>331</v>
      </c>
      <c r="D126" s="190" t="s">
        <v>138</v>
      </c>
      <c r="E126" s="191" t="s">
        <v>766</v>
      </c>
      <c r="F126" s="192" t="s">
        <v>767</v>
      </c>
      <c r="G126" s="193" t="s">
        <v>328</v>
      </c>
      <c r="H126" s="194">
        <v>1</v>
      </c>
      <c r="I126" s="195"/>
      <c r="J126" s="196">
        <f t="shared" si="20"/>
        <v>0</v>
      </c>
      <c r="K126" s="192" t="s">
        <v>22</v>
      </c>
      <c r="L126" s="58"/>
      <c r="M126" s="197" t="s">
        <v>22</v>
      </c>
      <c r="N126" s="217" t="s">
        <v>44</v>
      </c>
      <c r="O126" s="218"/>
      <c r="P126" s="219">
        <f t="shared" si="21"/>
        <v>0</v>
      </c>
      <c r="Q126" s="219">
        <v>0</v>
      </c>
      <c r="R126" s="219">
        <f t="shared" si="22"/>
        <v>0</v>
      </c>
      <c r="S126" s="219">
        <v>0</v>
      </c>
      <c r="T126" s="220">
        <f t="shared" si="23"/>
        <v>0</v>
      </c>
      <c r="AR126" s="21" t="s">
        <v>441</v>
      </c>
      <c r="AT126" s="21" t="s">
        <v>138</v>
      </c>
      <c r="AU126" s="21" t="s">
        <v>82</v>
      </c>
      <c r="AY126" s="21" t="s">
        <v>136</v>
      </c>
      <c r="BE126" s="201">
        <f t="shared" si="24"/>
        <v>0</v>
      </c>
      <c r="BF126" s="201">
        <f t="shared" si="25"/>
        <v>0</v>
      </c>
      <c r="BG126" s="201">
        <f t="shared" si="26"/>
        <v>0</v>
      </c>
      <c r="BH126" s="201">
        <f t="shared" si="27"/>
        <v>0</v>
      </c>
      <c r="BI126" s="201">
        <f t="shared" si="28"/>
        <v>0</v>
      </c>
      <c r="BJ126" s="21" t="s">
        <v>24</v>
      </c>
      <c r="BK126" s="201">
        <f t="shared" si="29"/>
        <v>0</v>
      </c>
      <c r="BL126" s="21" t="s">
        <v>441</v>
      </c>
      <c r="BM126" s="21" t="s">
        <v>768</v>
      </c>
    </row>
    <row r="127" spans="2:65" s="1" customFormat="1" ht="6.95" customHeight="1">
      <c r="B127" s="53"/>
      <c r="C127" s="54"/>
      <c r="D127" s="54"/>
      <c r="E127" s="54"/>
      <c r="F127" s="54"/>
      <c r="G127" s="54"/>
      <c r="H127" s="54"/>
      <c r="I127" s="136"/>
      <c r="J127" s="54"/>
      <c r="K127" s="54"/>
      <c r="L127" s="58"/>
    </row>
  </sheetData>
  <sheetProtection password="CC35" sheet="1" objects="1" scenarios="1" formatCells="0" formatColumns="0" formatRows="0" sort="0" autoFilter="0"/>
  <autoFilter ref="C79:K126"/>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92</v>
      </c>
      <c r="G1" s="355" t="s">
        <v>93</v>
      </c>
      <c r="H1" s="355"/>
      <c r="I1" s="112"/>
      <c r="J1" s="111" t="s">
        <v>94</v>
      </c>
      <c r="K1" s="110" t="s">
        <v>95</v>
      </c>
      <c r="L1" s="111" t="s">
        <v>96</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7"/>
      <c r="M2" s="347"/>
      <c r="N2" s="347"/>
      <c r="O2" s="347"/>
      <c r="P2" s="347"/>
      <c r="Q2" s="347"/>
      <c r="R2" s="347"/>
      <c r="S2" s="347"/>
      <c r="T2" s="347"/>
      <c r="U2" s="347"/>
      <c r="V2" s="347"/>
      <c r="AT2" s="21" t="s">
        <v>91</v>
      </c>
    </row>
    <row r="3" spans="1:70" ht="6.95" customHeight="1">
      <c r="B3" s="22"/>
      <c r="C3" s="23"/>
      <c r="D3" s="23"/>
      <c r="E3" s="23"/>
      <c r="F3" s="23"/>
      <c r="G3" s="23"/>
      <c r="H3" s="23"/>
      <c r="I3" s="113"/>
      <c r="J3" s="23"/>
      <c r="K3" s="24"/>
      <c r="AT3" s="21" t="s">
        <v>82</v>
      </c>
    </row>
    <row r="4" spans="1:70" ht="36.950000000000003" customHeight="1">
      <c r="B4" s="25"/>
      <c r="C4" s="26"/>
      <c r="D4" s="27" t="s">
        <v>97</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22.5" customHeight="1">
      <c r="B7" s="25"/>
      <c r="C7" s="26"/>
      <c r="D7" s="26"/>
      <c r="E7" s="348" t="str">
        <f>'Rekapitulace stavby'!K6</f>
        <v>Vodní zdroj pro JSDH Nový Bor</v>
      </c>
      <c r="F7" s="349"/>
      <c r="G7" s="349"/>
      <c r="H7" s="349"/>
      <c r="I7" s="114"/>
      <c r="J7" s="26"/>
      <c r="K7" s="28"/>
    </row>
    <row r="8" spans="1:70" s="1" customFormat="1">
      <c r="B8" s="38"/>
      <c r="C8" s="39"/>
      <c r="D8" s="34" t="s">
        <v>98</v>
      </c>
      <c r="E8" s="39"/>
      <c r="F8" s="39"/>
      <c r="G8" s="39"/>
      <c r="H8" s="39"/>
      <c r="I8" s="115"/>
      <c r="J8" s="39"/>
      <c r="K8" s="42"/>
    </row>
    <row r="9" spans="1:70" s="1" customFormat="1" ht="36.950000000000003" customHeight="1">
      <c r="B9" s="38"/>
      <c r="C9" s="39"/>
      <c r="D9" s="39"/>
      <c r="E9" s="350" t="s">
        <v>769</v>
      </c>
      <c r="F9" s="351"/>
      <c r="G9" s="351"/>
      <c r="H9" s="351"/>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21</v>
      </c>
      <c r="E11" s="39"/>
      <c r="F11" s="32" t="s">
        <v>22</v>
      </c>
      <c r="G11" s="39"/>
      <c r="H11" s="39"/>
      <c r="I11" s="116" t="s">
        <v>23</v>
      </c>
      <c r="J11" s="32" t="s">
        <v>22</v>
      </c>
      <c r="K11" s="42"/>
    </row>
    <row r="12" spans="1:70" s="1" customFormat="1" ht="14.45" customHeight="1">
      <c r="B12" s="38"/>
      <c r="C12" s="39"/>
      <c r="D12" s="34" t="s">
        <v>25</v>
      </c>
      <c r="E12" s="39"/>
      <c r="F12" s="32" t="s">
        <v>26</v>
      </c>
      <c r="G12" s="39"/>
      <c r="H12" s="39"/>
      <c r="I12" s="116" t="s">
        <v>27</v>
      </c>
      <c r="J12" s="117" t="str">
        <f>'Rekapitulace stavby'!AN8</f>
        <v>5. 9. 2018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31</v>
      </c>
      <c r="E14" s="39"/>
      <c r="F14" s="39"/>
      <c r="G14" s="39"/>
      <c r="H14" s="39"/>
      <c r="I14" s="116" t="s">
        <v>32</v>
      </c>
      <c r="J14" s="32" t="str">
        <f>IF('Rekapitulace stavby'!AN10="","",'Rekapitulace stavby'!AN10)</f>
        <v/>
      </c>
      <c r="K14" s="42"/>
    </row>
    <row r="15" spans="1:70" s="1" customFormat="1" ht="18" customHeight="1">
      <c r="B15" s="38"/>
      <c r="C15" s="39"/>
      <c r="D15" s="39"/>
      <c r="E15" s="32" t="str">
        <f>IF('Rekapitulace stavby'!E11="","",'Rekapitulace stavby'!E11)</f>
        <v xml:space="preserve"> </v>
      </c>
      <c r="F15" s="39"/>
      <c r="G15" s="39"/>
      <c r="H15" s="39"/>
      <c r="I15" s="116" t="s">
        <v>33</v>
      </c>
      <c r="J15" s="32" t="str">
        <f>IF('Rekapitulace stavby'!AN11="","",'Rekapitulace stavby'!AN11)</f>
        <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34</v>
      </c>
      <c r="E17" s="39"/>
      <c r="F17" s="39"/>
      <c r="G17" s="39"/>
      <c r="H17" s="39"/>
      <c r="I17" s="116" t="s">
        <v>32</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33</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36</v>
      </c>
      <c r="E20" s="39"/>
      <c r="F20" s="39"/>
      <c r="G20" s="39"/>
      <c r="H20" s="39"/>
      <c r="I20" s="116" t="s">
        <v>32</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33</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37</v>
      </c>
      <c r="E23" s="39"/>
      <c r="F23" s="39"/>
      <c r="G23" s="39"/>
      <c r="H23" s="39"/>
      <c r="I23" s="115"/>
      <c r="J23" s="39"/>
      <c r="K23" s="42"/>
    </row>
    <row r="24" spans="2:11" s="6" customFormat="1" ht="22.5" customHeight="1">
      <c r="B24" s="118"/>
      <c r="C24" s="119"/>
      <c r="D24" s="119"/>
      <c r="E24" s="317" t="s">
        <v>22</v>
      </c>
      <c r="F24" s="317"/>
      <c r="G24" s="317"/>
      <c r="H24" s="317"/>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39</v>
      </c>
      <c r="E27" s="39"/>
      <c r="F27" s="39"/>
      <c r="G27" s="39"/>
      <c r="H27" s="39"/>
      <c r="I27" s="115"/>
      <c r="J27" s="125">
        <f>ROUND(J81,2)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41</v>
      </c>
      <c r="G29" s="39"/>
      <c r="H29" s="39"/>
      <c r="I29" s="126" t="s">
        <v>40</v>
      </c>
      <c r="J29" s="43" t="s">
        <v>42</v>
      </c>
      <c r="K29" s="42"/>
    </row>
    <row r="30" spans="2:11" s="1" customFormat="1" ht="14.45" customHeight="1">
      <c r="B30" s="38"/>
      <c r="C30" s="39"/>
      <c r="D30" s="46" t="s">
        <v>43</v>
      </c>
      <c r="E30" s="46" t="s">
        <v>44</v>
      </c>
      <c r="F30" s="127">
        <f>ROUND(SUM(BE81:BE92), 2)</f>
        <v>0</v>
      </c>
      <c r="G30" s="39"/>
      <c r="H30" s="39"/>
      <c r="I30" s="128">
        <v>0.21</v>
      </c>
      <c r="J30" s="127">
        <f>ROUND(ROUND((SUM(BE81:BE92)), 2)*I30, 2)</f>
        <v>0</v>
      </c>
      <c r="K30" s="42"/>
    </row>
    <row r="31" spans="2:11" s="1" customFormat="1" ht="14.45" customHeight="1">
      <c r="B31" s="38"/>
      <c r="C31" s="39"/>
      <c r="D31" s="39"/>
      <c r="E31" s="46" t="s">
        <v>45</v>
      </c>
      <c r="F31" s="127">
        <f>ROUND(SUM(BF81:BF92), 2)</f>
        <v>0</v>
      </c>
      <c r="G31" s="39"/>
      <c r="H31" s="39"/>
      <c r="I31" s="128">
        <v>0.15</v>
      </c>
      <c r="J31" s="127">
        <f>ROUND(ROUND((SUM(BF81:BF92)), 2)*I31, 2)</f>
        <v>0</v>
      </c>
      <c r="K31" s="42"/>
    </row>
    <row r="32" spans="2:11" s="1" customFormat="1" ht="14.45" hidden="1" customHeight="1">
      <c r="B32" s="38"/>
      <c r="C32" s="39"/>
      <c r="D32" s="39"/>
      <c r="E32" s="46" t="s">
        <v>46</v>
      </c>
      <c r="F32" s="127">
        <f>ROUND(SUM(BG81:BG92), 2)</f>
        <v>0</v>
      </c>
      <c r="G32" s="39"/>
      <c r="H32" s="39"/>
      <c r="I32" s="128">
        <v>0.21</v>
      </c>
      <c r="J32" s="127">
        <v>0</v>
      </c>
      <c r="K32" s="42"/>
    </row>
    <row r="33" spans="2:11" s="1" customFormat="1" ht="14.45" hidden="1" customHeight="1">
      <c r="B33" s="38"/>
      <c r="C33" s="39"/>
      <c r="D33" s="39"/>
      <c r="E33" s="46" t="s">
        <v>47</v>
      </c>
      <c r="F33" s="127">
        <f>ROUND(SUM(BH81:BH92), 2)</f>
        <v>0</v>
      </c>
      <c r="G33" s="39"/>
      <c r="H33" s="39"/>
      <c r="I33" s="128">
        <v>0.15</v>
      </c>
      <c r="J33" s="127">
        <v>0</v>
      </c>
      <c r="K33" s="42"/>
    </row>
    <row r="34" spans="2:11" s="1" customFormat="1" ht="14.45" hidden="1" customHeight="1">
      <c r="B34" s="38"/>
      <c r="C34" s="39"/>
      <c r="D34" s="39"/>
      <c r="E34" s="46" t="s">
        <v>48</v>
      </c>
      <c r="F34" s="127">
        <f>ROUND(SUM(BI81:BI92),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49</v>
      </c>
      <c r="E36" s="76"/>
      <c r="F36" s="76"/>
      <c r="G36" s="131" t="s">
        <v>50</v>
      </c>
      <c r="H36" s="132" t="s">
        <v>51</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100</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22.5" customHeight="1">
      <c r="B45" s="38"/>
      <c r="C45" s="39"/>
      <c r="D45" s="39"/>
      <c r="E45" s="348" t="str">
        <f>E7</f>
        <v>Vodní zdroj pro JSDH Nový Bor</v>
      </c>
      <c r="F45" s="349"/>
      <c r="G45" s="349"/>
      <c r="H45" s="349"/>
      <c r="I45" s="115"/>
      <c r="J45" s="39"/>
      <c r="K45" s="42"/>
    </row>
    <row r="46" spans="2:11" s="1" customFormat="1" ht="14.45" customHeight="1">
      <c r="B46" s="38"/>
      <c r="C46" s="34" t="s">
        <v>98</v>
      </c>
      <c r="D46" s="39"/>
      <c r="E46" s="39"/>
      <c r="F46" s="39"/>
      <c r="G46" s="39"/>
      <c r="H46" s="39"/>
      <c r="I46" s="115"/>
      <c r="J46" s="39"/>
      <c r="K46" s="42"/>
    </row>
    <row r="47" spans="2:11" s="1" customFormat="1" ht="23.25" customHeight="1">
      <c r="B47" s="38"/>
      <c r="C47" s="39"/>
      <c r="D47" s="39"/>
      <c r="E47" s="350" t="str">
        <f>E9</f>
        <v>12-2018-4 - Ostatní náklady</v>
      </c>
      <c r="F47" s="351"/>
      <c r="G47" s="351"/>
      <c r="H47" s="351"/>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25</v>
      </c>
      <c r="D49" s="39"/>
      <c r="E49" s="39"/>
      <c r="F49" s="32" t="str">
        <f>F12</f>
        <v xml:space="preserve"> </v>
      </c>
      <c r="G49" s="39"/>
      <c r="H49" s="39"/>
      <c r="I49" s="116" t="s">
        <v>27</v>
      </c>
      <c r="J49" s="117" t="str">
        <f>IF(J12="","",J12)</f>
        <v>5. 9. 2018</v>
      </c>
      <c r="K49" s="42"/>
    </row>
    <row r="50" spans="2:47" s="1" customFormat="1" ht="6.95" customHeight="1">
      <c r="B50" s="38"/>
      <c r="C50" s="39"/>
      <c r="D50" s="39"/>
      <c r="E50" s="39"/>
      <c r="F50" s="39"/>
      <c r="G50" s="39"/>
      <c r="H50" s="39"/>
      <c r="I50" s="115"/>
      <c r="J50" s="39"/>
      <c r="K50" s="42"/>
    </row>
    <row r="51" spans="2:47" s="1" customFormat="1">
      <c r="B51" s="38"/>
      <c r="C51" s="34" t="s">
        <v>31</v>
      </c>
      <c r="D51" s="39"/>
      <c r="E51" s="39"/>
      <c r="F51" s="32" t="str">
        <f>E15</f>
        <v xml:space="preserve"> </v>
      </c>
      <c r="G51" s="39"/>
      <c r="H51" s="39"/>
      <c r="I51" s="116" t="s">
        <v>36</v>
      </c>
      <c r="J51" s="32" t="str">
        <f>E21</f>
        <v xml:space="preserve"> </v>
      </c>
      <c r="K51" s="42"/>
    </row>
    <row r="52" spans="2:47" s="1" customFormat="1" ht="14.45" customHeight="1">
      <c r="B52" s="38"/>
      <c r="C52" s="34" t="s">
        <v>34</v>
      </c>
      <c r="D52" s="39"/>
      <c r="E52" s="39"/>
      <c r="F52" s="32" t="str">
        <f>IF(E18="","",E18)</f>
        <v/>
      </c>
      <c r="G52" s="39"/>
      <c r="H52" s="39"/>
      <c r="I52" s="115"/>
      <c r="J52" s="39"/>
      <c r="K52" s="42"/>
    </row>
    <row r="53" spans="2:47" s="1" customFormat="1" ht="10.35" customHeight="1">
      <c r="B53" s="38"/>
      <c r="C53" s="39"/>
      <c r="D53" s="39"/>
      <c r="E53" s="39"/>
      <c r="F53" s="39"/>
      <c r="G53" s="39"/>
      <c r="H53" s="39"/>
      <c r="I53" s="115"/>
      <c r="J53" s="39"/>
      <c r="K53" s="42"/>
    </row>
    <row r="54" spans="2:47" s="1" customFormat="1" ht="29.25" customHeight="1">
      <c r="B54" s="38"/>
      <c r="C54" s="141" t="s">
        <v>101</v>
      </c>
      <c r="D54" s="129"/>
      <c r="E54" s="129"/>
      <c r="F54" s="129"/>
      <c r="G54" s="129"/>
      <c r="H54" s="129"/>
      <c r="I54" s="142"/>
      <c r="J54" s="143" t="s">
        <v>102</v>
      </c>
      <c r="K54" s="144"/>
    </row>
    <row r="55" spans="2:47" s="1" customFormat="1" ht="10.35" customHeight="1">
      <c r="B55" s="38"/>
      <c r="C55" s="39"/>
      <c r="D55" s="39"/>
      <c r="E55" s="39"/>
      <c r="F55" s="39"/>
      <c r="G55" s="39"/>
      <c r="H55" s="39"/>
      <c r="I55" s="115"/>
      <c r="J55" s="39"/>
      <c r="K55" s="42"/>
    </row>
    <row r="56" spans="2:47" s="1" customFormat="1" ht="29.25" customHeight="1">
      <c r="B56" s="38"/>
      <c r="C56" s="145" t="s">
        <v>103</v>
      </c>
      <c r="D56" s="39"/>
      <c r="E56" s="39"/>
      <c r="F56" s="39"/>
      <c r="G56" s="39"/>
      <c r="H56" s="39"/>
      <c r="I56" s="115"/>
      <c r="J56" s="125">
        <f>J81</f>
        <v>0</v>
      </c>
      <c r="K56" s="42"/>
      <c r="AU56" s="21" t="s">
        <v>104</v>
      </c>
    </row>
    <row r="57" spans="2:47" s="7" customFormat="1" ht="24.95" customHeight="1">
      <c r="B57" s="146"/>
      <c r="C57" s="147"/>
      <c r="D57" s="148" t="s">
        <v>770</v>
      </c>
      <c r="E57" s="149"/>
      <c r="F57" s="149"/>
      <c r="G57" s="149"/>
      <c r="H57" s="149"/>
      <c r="I57" s="150"/>
      <c r="J57" s="151">
        <f>J82</f>
        <v>0</v>
      </c>
      <c r="K57" s="152"/>
    </row>
    <row r="58" spans="2:47" s="8" customFormat="1" ht="19.899999999999999" customHeight="1">
      <c r="B58" s="153"/>
      <c r="C58" s="154"/>
      <c r="D58" s="155" t="s">
        <v>771</v>
      </c>
      <c r="E58" s="156"/>
      <c r="F58" s="156"/>
      <c r="G58" s="156"/>
      <c r="H58" s="156"/>
      <c r="I58" s="157"/>
      <c r="J58" s="158">
        <f>J83</f>
        <v>0</v>
      </c>
      <c r="K58" s="159"/>
    </row>
    <row r="59" spans="2:47" s="8" customFormat="1" ht="19.899999999999999" customHeight="1">
      <c r="B59" s="153"/>
      <c r="C59" s="154"/>
      <c r="D59" s="155" t="s">
        <v>772</v>
      </c>
      <c r="E59" s="156"/>
      <c r="F59" s="156"/>
      <c r="G59" s="156"/>
      <c r="H59" s="156"/>
      <c r="I59" s="157"/>
      <c r="J59" s="158">
        <f>J86</f>
        <v>0</v>
      </c>
      <c r="K59" s="159"/>
    </row>
    <row r="60" spans="2:47" s="8" customFormat="1" ht="19.899999999999999" customHeight="1">
      <c r="B60" s="153"/>
      <c r="C60" s="154"/>
      <c r="D60" s="155" t="s">
        <v>773</v>
      </c>
      <c r="E60" s="156"/>
      <c r="F60" s="156"/>
      <c r="G60" s="156"/>
      <c r="H60" s="156"/>
      <c r="I60" s="157"/>
      <c r="J60" s="158">
        <f>J89</f>
        <v>0</v>
      </c>
      <c r="K60" s="159"/>
    </row>
    <row r="61" spans="2:47" s="8" customFormat="1" ht="19.899999999999999" customHeight="1">
      <c r="B61" s="153"/>
      <c r="C61" s="154"/>
      <c r="D61" s="155" t="s">
        <v>774</v>
      </c>
      <c r="E61" s="156"/>
      <c r="F61" s="156"/>
      <c r="G61" s="156"/>
      <c r="H61" s="156"/>
      <c r="I61" s="157"/>
      <c r="J61" s="158">
        <f>J91</f>
        <v>0</v>
      </c>
      <c r="K61" s="159"/>
    </row>
    <row r="62" spans="2:47" s="1" customFormat="1" ht="21.75" customHeight="1">
      <c r="B62" s="38"/>
      <c r="C62" s="39"/>
      <c r="D62" s="39"/>
      <c r="E62" s="39"/>
      <c r="F62" s="39"/>
      <c r="G62" s="39"/>
      <c r="H62" s="39"/>
      <c r="I62" s="115"/>
      <c r="J62" s="39"/>
      <c r="K62" s="42"/>
    </row>
    <row r="63" spans="2:47" s="1" customFormat="1" ht="6.95" customHeight="1">
      <c r="B63" s="53"/>
      <c r="C63" s="54"/>
      <c r="D63" s="54"/>
      <c r="E63" s="54"/>
      <c r="F63" s="54"/>
      <c r="G63" s="54"/>
      <c r="H63" s="54"/>
      <c r="I63" s="136"/>
      <c r="J63" s="54"/>
      <c r="K63" s="55"/>
    </row>
    <row r="67" spans="2:20" s="1" customFormat="1" ht="6.95" customHeight="1">
      <c r="B67" s="56"/>
      <c r="C67" s="57"/>
      <c r="D67" s="57"/>
      <c r="E67" s="57"/>
      <c r="F67" s="57"/>
      <c r="G67" s="57"/>
      <c r="H67" s="57"/>
      <c r="I67" s="139"/>
      <c r="J67" s="57"/>
      <c r="K67" s="57"/>
      <c r="L67" s="58"/>
    </row>
    <row r="68" spans="2:20" s="1" customFormat="1" ht="36.950000000000003" customHeight="1">
      <c r="B68" s="38"/>
      <c r="C68" s="59" t="s">
        <v>120</v>
      </c>
      <c r="D68" s="60"/>
      <c r="E68" s="60"/>
      <c r="F68" s="60"/>
      <c r="G68" s="60"/>
      <c r="H68" s="60"/>
      <c r="I68" s="160"/>
      <c r="J68" s="60"/>
      <c r="K68" s="60"/>
      <c r="L68" s="58"/>
    </row>
    <row r="69" spans="2:20" s="1" customFormat="1" ht="6.95" customHeight="1">
      <c r="B69" s="38"/>
      <c r="C69" s="60"/>
      <c r="D69" s="60"/>
      <c r="E69" s="60"/>
      <c r="F69" s="60"/>
      <c r="G69" s="60"/>
      <c r="H69" s="60"/>
      <c r="I69" s="160"/>
      <c r="J69" s="60"/>
      <c r="K69" s="60"/>
      <c r="L69" s="58"/>
    </row>
    <row r="70" spans="2:20" s="1" customFormat="1" ht="14.45" customHeight="1">
      <c r="B70" s="38"/>
      <c r="C70" s="62" t="s">
        <v>18</v>
      </c>
      <c r="D70" s="60"/>
      <c r="E70" s="60"/>
      <c r="F70" s="60"/>
      <c r="G70" s="60"/>
      <c r="H70" s="60"/>
      <c r="I70" s="160"/>
      <c r="J70" s="60"/>
      <c r="K70" s="60"/>
      <c r="L70" s="58"/>
    </row>
    <row r="71" spans="2:20" s="1" customFormat="1" ht="22.5" customHeight="1">
      <c r="B71" s="38"/>
      <c r="C71" s="60"/>
      <c r="D71" s="60"/>
      <c r="E71" s="352" t="str">
        <f>E7</f>
        <v>Vodní zdroj pro JSDH Nový Bor</v>
      </c>
      <c r="F71" s="353"/>
      <c r="G71" s="353"/>
      <c r="H71" s="353"/>
      <c r="I71" s="160"/>
      <c r="J71" s="60"/>
      <c r="K71" s="60"/>
      <c r="L71" s="58"/>
    </row>
    <row r="72" spans="2:20" s="1" customFormat="1" ht="14.45" customHeight="1">
      <c r="B72" s="38"/>
      <c r="C72" s="62" t="s">
        <v>98</v>
      </c>
      <c r="D72" s="60"/>
      <c r="E72" s="60"/>
      <c r="F72" s="60"/>
      <c r="G72" s="60"/>
      <c r="H72" s="60"/>
      <c r="I72" s="160"/>
      <c r="J72" s="60"/>
      <c r="K72" s="60"/>
      <c r="L72" s="58"/>
    </row>
    <row r="73" spans="2:20" s="1" customFormat="1" ht="23.25" customHeight="1">
      <c r="B73" s="38"/>
      <c r="C73" s="60"/>
      <c r="D73" s="60"/>
      <c r="E73" s="328" t="str">
        <f>E9</f>
        <v>12-2018-4 - Ostatní náklady</v>
      </c>
      <c r="F73" s="354"/>
      <c r="G73" s="354"/>
      <c r="H73" s="354"/>
      <c r="I73" s="160"/>
      <c r="J73" s="60"/>
      <c r="K73" s="60"/>
      <c r="L73" s="58"/>
    </row>
    <row r="74" spans="2:20" s="1" customFormat="1" ht="6.95" customHeight="1">
      <c r="B74" s="38"/>
      <c r="C74" s="60"/>
      <c r="D74" s="60"/>
      <c r="E74" s="60"/>
      <c r="F74" s="60"/>
      <c r="G74" s="60"/>
      <c r="H74" s="60"/>
      <c r="I74" s="160"/>
      <c r="J74" s="60"/>
      <c r="K74" s="60"/>
      <c r="L74" s="58"/>
    </row>
    <row r="75" spans="2:20" s="1" customFormat="1" ht="18" customHeight="1">
      <c r="B75" s="38"/>
      <c r="C75" s="62" t="s">
        <v>25</v>
      </c>
      <c r="D75" s="60"/>
      <c r="E75" s="60"/>
      <c r="F75" s="161" t="str">
        <f>F12</f>
        <v xml:space="preserve"> </v>
      </c>
      <c r="G75" s="60"/>
      <c r="H75" s="60"/>
      <c r="I75" s="162" t="s">
        <v>27</v>
      </c>
      <c r="J75" s="70" t="str">
        <f>IF(J12="","",J12)</f>
        <v>5. 9. 2018</v>
      </c>
      <c r="K75" s="60"/>
      <c r="L75" s="58"/>
    </row>
    <row r="76" spans="2:20" s="1" customFormat="1" ht="6.95" customHeight="1">
      <c r="B76" s="38"/>
      <c r="C76" s="60"/>
      <c r="D76" s="60"/>
      <c r="E76" s="60"/>
      <c r="F76" s="60"/>
      <c r="G76" s="60"/>
      <c r="H76" s="60"/>
      <c r="I76" s="160"/>
      <c r="J76" s="60"/>
      <c r="K76" s="60"/>
      <c r="L76" s="58"/>
    </row>
    <row r="77" spans="2:20" s="1" customFormat="1">
      <c r="B77" s="38"/>
      <c r="C77" s="62" t="s">
        <v>31</v>
      </c>
      <c r="D77" s="60"/>
      <c r="E77" s="60"/>
      <c r="F77" s="161" t="str">
        <f>E15</f>
        <v xml:space="preserve"> </v>
      </c>
      <c r="G77" s="60"/>
      <c r="H77" s="60"/>
      <c r="I77" s="162" t="s">
        <v>36</v>
      </c>
      <c r="J77" s="161" t="str">
        <f>E21</f>
        <v xml:space="preserve"> </v>
      </c>
      <c r="K77" s="60"/>
      <c r="L77" s="58"/>
    </row>
    <row r="78" spans="2:20" s="1" customFormat="1" ht="14.45" customHeight="1">
      <c r="B78" s="38"/>
      <c r="C78" s="62" t="s">
        <v>34</v>
      </c>
      <c r="D78" s="60"/>
      <c r="E78" s="60"/>
      <c r="F78" s="161" t="str">
        <f>IF(E18="","",E18)</f>
        <v/>
      </c>
      <c r="G78" s="60"/>
      <c r="H78" s="60"/>
      <c r="I78" s="160"/>
      <c r="J78" s="60"/>
      <c r="K78" s="60"/>
      <c r="L78" s="58"/>
    </row>
    <row r="79" spans="2:20" s="1" customFormat="1" ht="10.35" customHeight="1">
      <c r="B79" s="38"/>
      <c r="C79" s="60"/>
      <c r="D79" s="60"/>
      <c r="E79" s="60"/>
      <c r="F79" s="60"/>
      <c r="G79" s="60"/>
      <c r="H79" s="60"/>
      <c r="I79" s="160"/>
      <c r="J79" s="60"/>
      <c r="K79" s="60"/>
      <c r="L79" s="58"/>
    </row>
    <row r="80" spans="2:20" s="9" customFormat="1" ht="29.25" customHeight="1">
      <c r="B80" s="163"/>
      <c r="C80" s="164" t="s">
        <v>121</v>
      </c>
      <c r="D80" s="165" t="s">
        <v>58</v>
      </c>
      <c r="E80" s="165" t="s">
        <v>54</v>
      </c>
      <c r="F80" s="165" t="s">
        <v>122</v>
      </c>
      <c r="G80" s="165" t="s">
        <v>123</v>
      </c>
      <c r="H80" s="165" t="s">
        <v>124</v>
      </c>
      <c r="I80" s="166" t="s">
        <v>125</v>
      </c>
      <c r="J80" s="165" t="s">
        <v>102</v>
      </c>
      <c r="K80" s="167" t="s">
        <v>126</v>
      </c>
      <c r="L80" s="168"/>
      <c r="M80" s="78" t="s">
        <v>127</v>
      </c>
      <c r="N80" s="79" t="s">
        <v>43</v>
      </c>
      <c r="O80" s="79" t="s">
        <v>128</v>
      </c>
      <c r="P80" s="79" t="s">
        <v>129</v>
      </c>
      <c r="Q80" s="79" t="s">
        <v>130</v>
      </c>
      <c r="R80" s="79" t="s">
        <v>131</v>
      </c>
      <c r="S80" s="79" t="s">
        <v>132</v>
      </c>
      <c r="T80" s="80" t="s">
        <v>133</v>
      </c>
    </row>
    <row r="81" spans="2:65" s="1" customFormat="1" ht="29.25" customHeight="1">
      <c r="B81" s="38"/>
      <c r="C81" s="84" t="s">
        <v>103</v>
      </c>
      <c r="D81" s="60"/>
      <c r="E81" s="60"/>
      <c r="F81" s="60"/>
      <c r="G81" s="60"/>
      <c r="H81" s="60"/>
      <c r="I81" s="160"/>
      <c r="J81" s="169">
        <f>BK81</f>
        <v>0</v>
      </c>
      <c r="K81" s="60"/>
      <c r="L81" s="58"/>
      <c r="M81" s="81"/>
      <c r="N81" s="82"/>
      <c r="O81" s="82"/>
      <c r="P81" s="170">
        <f>P82</f>
        <v>0</v>
      </c>
      <c r="Q81" s="82"/>
      <c r="R81" s="170">
        <f>R82</f>
        <v>0</v>
      </c>
      <c r="S81" s="82"/>
      <c r="T81" s="171">
        <f>T82</f>
        <v>0</v>
      </c>
      <c r="AT81" s="21" t="s">
        <v>72</v>
      </c>
      <c r="AU81" s="21" t="s">
        <v>104</v>
      </c>
      <c r="BK81" s="172">
        <f>BK82</f>
        <v>0</v>
      </c>
    </row>
    <row r="82" spans="2:65" s="10" customFormat="1" ht="37.35" customHeight="1">
      <c r="B82" s="173"/>
      <c r="C82" s="174"/>
      <c r="D82" s="175" t="s">
        <v>72</v>
      </c>
      <c r="E82" s="176" t="s">
        <v>775</v>
      </c>
      <c r="F82" s="176" t="s">
        <v>776</v>
      </c>
      <c r="G82" s="174"/>
      <c r="H82" s="174"/>
      <c r="I82" s="177"/>
      <c r="J82" s="178">
        <f>BK82</f>
        <v>0</v>
      </c>
      <c r="K82" s="174"/>
      <c r="L82" s="179"/>
      <c r="M82" s="180"/>
      <c r="N82" s="181"/>
      <c r="O82" s="181"/>
      <c r="P82" s="182">
        <f>P83+P86+P89+P91</f>
        <v>0</v>
      </c>
      <c r="Q82" s="181"/>
      <c r="R82" s="182">
        <f>R83+R86+R89+R91</f>
        <v>0</v>
      </c>
      <c r="S82" s="181"/>
      <c r="T82" s="183">
        <f>T83+T86+T89+T91</f>
        <v>0</v>
      </c>
      <c r="AR82" s="184" t="s">
        <v>159</v>
      </c>
      <c r="AT82" s="185" t="s">
        <v>72</v>
      </c>
      <c r="AU82" s="185" t="s">
        <v>73</v>
      </c>
      <c r="AY82" s="184" t="s">
        <v>136</v>
      </c>
      <c r="BK82" s="186">
        <f>BK83+BK86+BK89+BK91</f>
        <v>0</v>
      </c>
    </row>
    <row r="83" spans="2:65" s="10" customFormat="1" ht="19.899999999999999" customHeight="1">
      <c r="B83" s="173"/>
      <c r="C83" s="174"/>
      <c r="D83" s="187" t="s">
        <v>72</v>
      </c>
      <c r="E83" s="188" t="s">
        <v>777</v>
      </c>
      <c r="F83" s="188" t="s">
        <v>778</v>
      </c>
      <c r="G83" s="174"/>
      <c r="H83" s="174"/>
      <c r="I83" s="177"/>
      <c r="J83" s="189">
        <f>BK83</f>
        <v>0</v>
      </c>
      <c r="K83" s="174"/>
      <c r="L83" s="179"/>
      <c r="M83" s="180"/>
      <c r="N83" s="181"/>
      <c r="O83" s="181"/>
      <c r="P83" s="182">
        <f>SUM(P84:P85)</f>
        <v>0</v>
      </c>
      <c r="Q83" s="181"/>
      <c r="R83" s="182">
        <f>SUM(R84:R85)</f>
        <v>0</v>
      </c>
      <c r="S83" s="181"/>
      <c r="T83" s="183">
        <f>SUM(T84:T85)</f>
        <v>0</v>
      </c>
      <c r="AR83" s="184" t="s">
        <v>159</v>
      </c>
      <c r="AT83" s="185" t="s">
        <v>72</v>
      </c>
      <c r="AU83" s="185" t="s">
        <v>24</v>
      </c>
      <c r="AY83" s="184" t="s">
        <v>136</v>
      </c>
      <c r="BK83" s="186">
        <f>SUM(BK84:BK85)</f>
        <v>0</v>
      </c>
    </row>
    <row r="84" spans="2:65" s="1" customFormat="1" ht="31.5" customHeight="1">
      <c r="B84" s="38"/>
      <c r="C84" s="190" t="s">
        <v>24</v>
      </c>
      <c r="D84" s="190" t="s">
        <v>138</v>
      </c>
      <c r="E84" s="191" t="s">
        <v>779</v>
      </c>
      <c r="F84" s="192" t="s">
        <v>780</v>
      </c>
      <c r="G84" s="193" t="s">
        <v>666</v>
      </c>
      <c r="H84" s="194">
        <v>1</v>
      </c>
      <c r="I84" s="195"/>
      <c r="J84" s="196">
        <f>ROUND(I84*H84,2)</f>
        <v>0</v>
      </c>
      <c r="K84" s="192" t="s">
        <v>142</v>
      </c>
      <c r="L84" s="58"/>
      <c r="M84" s="197" t="s">
        <v>22</v>
      </c>
      <c r="N84" s="198" t="s">
        <v>44</v>
      </c>
      <c r="O84" s="39"/>
      <c r="P84" s="199">
        <f>O84*H84</f>
        <v>0</v>
      </c>
      <c r="Q84" s="199">
        <v>0</v>
      </c>
      <c r="R84" s="199">
        <f>Q84*H84</f>
        <v>0</v>
      </c>
      <c r="S84" s="199">
        <v>0</v>
      </c>
      <c r="T84" s="200">
        <f>S84*H84</f>
        <v>0</v>
      </c>
      <c r="AR84" s="21" t="s">
        <v>781</v>
      </c>
      <c r="AT84" s="21" t="s">
        <v>138</v>
      </c>
      <c r="AU84" s="21" t="s">
        <v>82</v>
      </c>
      <c r="AY84" s="21" t="s">
        <v>136</v>
      </c>
      <c r="BE84" s="201">
        <f>IF(N84="základní",J84,0)</f>
        <v>0</v>
      </c>
      <c r="BF84" s="201">
        <f>IF(N84="snížená",J84,0)</f>
        <v>0</v>
      </c>
      <c r="BG84" s="201">
        <f>IF(N84="zákl. přenesená",J84,0)</f>
        <v>0</v>
      </c>
      <c r="BH84" s="201">
        <f>IF(N84="sníž. přenesená",J84,0)</f>
        <v>0</v>
      </c>
      <c r="BI84" s="201">
        <f>IF(N84="nulová",J84,0)</f>
        <v>0</v>
      </c>
      <c r="BJ84" s="21" t="s">
        <v>24</v>
      </c>
      <c r="BK84" s="201">
        <f>ROUND(I84*H84,2)</f>
        <v>0</v>
      </c>
      <c r="BL84" s="21" t="s">
        <v>781</v>
      </c>
      <c r="BM84" s="21" t="s">
        <v>782</v>
      </c>
    </row>
    <row r="85" spans="2:65" s="1" customFormat="1" ht="31.5" customHeight="1">
      <c r="B85" s="38"/>
      <c r="C85" s="190" t="s">
        <v>82</v>
      </c>
      <c r="D85" s="190" t="s">
        <v>138</v>
      </c>
      <c r="E85" s="191" t="s">
        <v>783</v>
      </c>
      <c r="F85" s="192" t="s">
        <v>784</v>
      </c>
      <c r="G85" s="193" t="s">
        <v>666</v>
      </c>
      <c r="H85" s="194">
        <v>1</v>
      </c>
      <c r="I85" s="195"/>
      <c r="J85" s="196">
        <f>ROUND(I85*H85,2)</f>
        <v>0</v>
      </c>
      <c r="K85" s="192" t="s">
        <v>142</v>
      </c>
      <c r="L85" s="58"/>
      <c r="M85" s="197" t="s">
        <v>22</v>
      </c>
      <c r="N85" s="198" t="s">
        <v>44</v>
      </c>
      <c r="O85" s="39"/>
      <c r="P85" s="199">
        <f>O85*H85</f>
        <v>0</v>
      </c>
      <c r="Q85" s="199">
        <v>0</v>
      </c>
      <c r="R85" s="199">
        <f>Q85*H85</f>
        <v>0</v>
      </c>
      <c r="S85" s="199">
        <v>0</v>
      </c>
      <c r="T85" s="200">
        <f>S85*H85</f>
        <v>0</v>
      </c>
      <c r="AR85" s="21" t="s">
        <v>781</v>
      </c>
      <c r="AT85" s="21" t="s">
        <v>138</v>
      </c>
      <c r="AU85" s="21" t="s">
        <v>82</v>
      </c>
      <c r="AY85" s="21" t="s">
        <v>136</v>
      </c>
      <c r="BE85" s="201">
        <f>IF(N85="základní",J85,0)</f>
        <v>0</v>
      </c>
      <c r="BF85" s="201">
        <f>IF(N85="snížená",J85,0)</f>
        <v>0</v>
      </c>
      <c r="BG85" s="201">
        <f>IF(N85="zákl. přenesená",J85,0)</f>
        <v>0</v>
      </c>
      <c r="BH85" s="201">
        <f>IF(N85="sníž. přenesená",J85,0)</f>
        <v>0</v>
      </c>
      <c r="BI85" s="201">
        <f>IF(N85="nulová",J85,0)</f>
        <v>0</v>
      </c>
      <c r="BJ85" s="21" t="s">
        <v>24</v>
      </c>
      <c r="BK85" s="201">
        <f>ROUND(I85*H85,2)</f>
        <v>0</v>
      </c>
      <c r="BL85" s="21" t="s">
        <v>781</v>
      </c>
      <c r="BM85" s="21" t="s">
        <v>785</v>
      </c>
    </row>
    <row r="86" spans="2:65" s="10" customFormat="1" ht="29.85" customHeight="1">
      <c r="B86" s="173"/>
      <c r="C86" s="174"/>
      <c r="D86" s="187" t="s">
        <v>72</v>
      </c>
      <c r="E86" s="188" t="s">
        <v>786</v>
      </c>
      <c r="F86" s="188" t="s">
        <v>787</v>
      </c>
      <c r="G86" s="174"/>
      <c r="H86" s="174"/>
      <c r="I86" s="177"/>
      <c r="J86" s="189">
        <f>BK86</f>
        <v>0</v>
      </c>
      <c r="K86" s="174"/>
      <c r="L86" s="179"/>
      <c r="M86" s="180"/>
      <c r="N86" s="181"/>
      <c r="O86" s="181"/>
      <c r="P86" s="182">
        <f>SUM(P87:P88)</f>
        <v>0</v>
      </c>
      <c r="Q86" s="181"/>
      <c r="R86" s="182">
        <f>SUM(R87:R88)</f>
        <v>0</v>
      </c>
      <c r="S86" s="181"/>
      <c r="T86" s="183">
        <f>SUM(T87:T88)</f>
        <v>0</v>
      </c>
      <c r="AR86" s="184" t="s">
        <v>159</v>
      </c>
      <c r="AT86" s="185" t="s">
        <v>72</v>
      </c>
      <c r="AU86" s="185" t="s">
        <v>24</v>
      </c>
      <c r="AY86" s="184" t="s">
        <v>136</v>
      </c>
      <c r="BK86" s="186">
        <f>SUM(BK87:BK88)</f>
        <v>0</v>
      </c>
    </row>
    <row r="87" spans="2:65" s="1" customFormat="1" ht="22.5" customHeight="1">
      <c r="B87" s="38"/>
      <c r="C87" s="190" t="s">
        <v>150</v>
      </c>
      <c r="D87" s="190" t="s">
        <v>138</v>
      </c>
      <c r="E87" s="191" t="s">
        <v>788</v>
      </c>
      <c r="F87" s="192" t="s">
        <v>789</v>
      </c>
      <c r="G87" s="193" t="s">
        <v>666</v>
      </c>
      <c r="H87" s="194">
        <v>1</v>
      </c>
      <c r="I87" s="195"/>
      <c r="J87" s="196">
        <f>ROUND(I87*H87,2)</f>
        <v>0</v>
      </c>
      <c r="K87" s="192" t="s">
        <v>142</v>
      </c>
      <c r="L87" s="58"/>
      <c r="M87" s="197" t="s">
        <v>22</v>
      </c>
      <c r="N87" s="198" t="s">
        <v>44</v>
      </c>
      <c r="O87" s="39"/>
      <c r="P87" s="199">
        <f>O87*H87</f>
        <v>0</v>
      </c>
      <c r="Q87" s="199">
        <v>0</v>
      </c>
      <c r="R87" s="199">
        <f>Q87*H87</f>
        <v>0</v>
      </c>
      <c r="S87" s="199">
        <v>0</v>
      </c>
      <c r="T87" s="200">
        <f>S87*H87</f>
        <v>0</v>
      </c>
      <c r="AR87" s="21" t="s">
        <v>781</v>
      </c>
      <c r="AT87" s="21" t="s">
        <v>138</v>
      </c>
      <c r="AU87" s="21" t="s">
        <v>82</v>
      </c>
      <c r="AY87" s="21" t="s">
        <v>136</v>
      </c>
      <c r="BE87" s="201">
        <f>IF(N87="základní",J87,0)</f>
        <v>0</v>
      </c>
      <c r="BF87" s="201">
        <f>IF(N87="snížená",J87,0)</f>
        <v>0</v>
      </c>
      <c r="BG87" s="201">
        <f>IF(N87="zákl. přenesená",J87,0)</f>
        <v>0</v>
      </c>
      <c r="BH87" s="201">
        <f>IF(N87="sníž. přenesená",J87,0)</f>
        <v>0</v>
      </c>
      <c r="BI87" s="201">
        <f>IF(N87="nulová",J87,0)</f>
        <v>0</v>
      </c>
      <c r="BJ87" s="21" t="s">
        <v>24</v>
      </c>
      <c r="BK87" s="201">
        <f>ROUND(I87*H87,2)</f>
        <v>0</v>
      </c>
      <c r="BL87" s="21" t="s">
        <v>781</v>
      </c>
      <c r="BM87" s="21" t="s">
        <v>790</v>
      </c>
    </row>
    <row r="88" spans="2:65" s="1" customFormat="1" ht="31.5" customHeight="1">
      <c r="B88" s="38"/>
      <c r="C88" s="190" t="s">
        <v>143</v>
      </c>
      <c r="D88" s="190" t="s">
        <v>138</v>
      </c>
      <c r="E88" s="191" t="s">
        <v>791</v>
      </c>
      <c r="F88" s="192" t="s">
        <v>792</v>
      </c>
      <c r="G88" s="193" t="s">
        <v>666</v>
      </c>
      <c r="H88" s="194">
        <v>1</v>
      </c>
      <c r="I88" s="195"/>
      <c r="J88" s="196">
        <f>ROUND(I88*H88,2)</f>
        <v>0</v>
      </c>
      <c r="K88" s="192" t="s">
        <v>142</v>
      </c>
      <c r="L88" s="58"/>
      <c r="M88" s="197" t="s">
        <v>22</v>
      </c>
      <c r="N88" s="198" t="s">
        <v>44</v>
      </c>
      <c r="O88" s="39"/>
      <c r="P88" s="199">
        <f>O88*H88</f>
        <v>0</v>
      </c>
      <c r="Q88" s="199">
        <v>0</v>
      </c>
      <c r="R88" s="199">
        <f>Q88*H88</f>
        <v>0</v>
      </c>
      <c r="S88" s="199">
        <v>0</v>
      </c>
      <c r="T88" s="200">
        <f>S88*H88</f>
        <v>0</v>
      </c>
      <c r="AR88" s="21" t="s">
        <v>781</v>
      </c>
      <c r="AT88" s="21" t="s">
        <v>138</v>
      </c>
      <c r="AU88" s="21" t="s">
        <v>82</v>
      </c>
      <c r="AY88" s="21" t="s">
        <v>136</v>
      </c>
      <c r="BE88" s="201">
        <f>IF(N88="základní",J88,0)</f>
        <v>0</v>
      </c>
      <c r="BF88" s="201">
        <f>IF(N88="snížená",J88,0)</f>
        <v>0</v>
      </c>
      <c r="BG88" s="201">
        <f>IF(N88="zákl. přenesená",J88,0)</f>
        <v>0</v>
      </c>
      <c r="BH88" s="201">
        <f>IF(N88="sníž. přenesená",J88,0)</f>
        <v>0</v>
      </c>
      <c r="BI88" s="201">
        <f>IF(N88="nulová",J88,0)</f>
        <v>0</v>
      </c>
      <c r="BJ88" s="21" t="s">
        <v>24</v>
      </c>
      <c r="BK88" s="201">
        <f>ROUND(I88*H88,2)</f>
        <v>0</v>
      </c>
      <c r="BL88" s="21" t="s">
        <v>781</v>
      </c>
      <c r="BM88" s="21" t="s">
        <v>793</v>
      </c>
    </row>
    <row r="89" spans="2:65" s="10" customFormat="1" ht="29.85" customHeight="1">
      <c r="B89" s="173"/>
      <c r="C89" s="174"/>
      <c r="D89" s="187" t="s">
        <v>72</v>
      </c>
      <c r="E89" s="188" t="s">
        <v>794</v>
      </c>
      <c r="F89" s="188" t="s">
        <v>795</v>
      </c>
      <c r="G89" s="174"/>
      <c r="H89" s="174"/>
      <c r="I89" s="177"/>
      <c r="J89" s="189">
        <f>BK89</f>
        <v>0</v>
      </c>
      <c r="K89" s="174"/>
      <c r="L89" s="179"/>
      <c r="M89" s="180"/>
      <c r="N89" s="181"/>
      <c r="O89" s="181"/>
      <c r="P89" s="182">
        <f>P90</f>
        <v>0</v>
      </c>
      <c r="Q89" s="181"/>
      <c r="R89" s="182">
        <f>R90</f>
        <v>0</v>
      </c>
      <c r="S89" s="181"/>
      <c r="T89" s="183">
        <f>T90</f>
        <v>0</v>
      </c>
      <c r="AR89" s="184" t="s">
        <v>159</v>
      </c>
      <c r="AT89" s="185" t="s">
        <v>72</v>
      </c>
      <c r="AU89" s="185" t="s">
        <v>24</v>
      </c>
      <c r="AY89" s="184" t="s">
        <v>136</v>
      </c>
      <c r="BK89" s="186">
        <f>BK90</f>
        <v>0</v>
      </c>
    </row>
    <row r="90" spans="2:65" s="1" customFormat="1" ht="31.5" customHeight="1">
      <c r="B90" s="38"/>
      <c r="C90" s="190" t="s">
        <v>159</v>
      </c>
      <c r="D90" s="190" t="s">
        <v>138</v>
      </c>
      <c r="E90" s="191" t="s">
        <v>796</v>
      </c>
      <c r="F90" s="192" t="s">
        <v>797</v>
      </c>
      <c r="G90" s="193" t="s">
        <v>666</v>
      </c>
      <c r="H90" s="194">
        <v>1</v>
      </c>
      <c r="I90" s="195"/>
      <c r="J90" s="196">
        <f>ROUND(I90*H90,2)</f>
        <v>0</v>
      </c>
      <c r="K90" s="192" t="s">
        <v>142</v>
      </c>
      <c r="L90" s="58"/>
      <c r="M90" s="197" t="s">
        <v>22</v>
      </c>
      <c r="N90" s="198" t="s">
        <v>44</v>
      </c>
      <c r="O90" s="39"/>
      <c r="P90" s="199">
        <f>O90*H90</f>
        <v>0</v>
      </c>
      <c r="Q90" s="199">
        <v>0</v>
      </c>
      <c r="R90" s="199">
        <f>Q90*H90</f>
        <v>0</v>
      </c>
      <c r="S90" s="199">
        <v>0</v>
      </c>
      <c r="T90" s="200">
        <f>S90*H90</f>
        <v>0</v>
      </c>
      <c r="AR90" s="21" t="s">
        <v>781</v>
      </c>
      <c r="AT90" s="21" t="s">
        <v>138</v>
      </c>
      <c r="AU90" s="21" t="s">
        <v>82</v>
      </c>
      <c r="AY90" s="21" t="s">
        <v>136</v>
      </c>
      <c r="BE90" s="201">
        <f>IF(N90="základní",J90,0)</f>
        <v>0</v>
      </c>
      <c r="BF90" s="201">
        <f>IF(N90="snížená",J90,0)</f>
        <v>0</v>
      </c>
      <c r="BG90" s="201">
        <f>IF(N90="zákl. přenesená",J90,0)</f>
        <v>0</v>
      </c>
      <c r="BH90" s="201">
        <f>IF(N90="sníž. přenesená",J90,0)</f>
        <v>0</v>
      </c>
      <c r="BI90" s="201">
        <f>IF(N90="nulová",J90,0)</f>
        <v>0</v>
      </c>
      <c r="BJ90" s="21" t="s">
        <v>24</v>
      </c>
      <c r="BK90" s="201">
        <f>ROUND(I90*H90,2)</f>
        <v>0</v>
      </c>
      <c r="BL90" s="21" t="s">
        <v>781</v>
      </c>
      <c r="BM90" s="21" t="s">
        <v>798</v>
      </c>
    </row>
    <row r="91" spans="2:65" s="10" customFormat="1" ht="29.85" customHeight="1">
      <c r="B91" s="173"/>
      <c r="C91" s="174"/>
      <c r="D91" s="187" t="s">
        <v>72</v>
      </c>
      <c r="E91" s="188" t="s">
        <v>799</v>
      </c>
      <c r="F91" s="188" t="s">
        <v>800</v>
      </c>
      <c r="G91" s="174"/>
      <c r="H91" s="174"/>
      <c r="I91" s="177"/>
      <c r="J91" s="189">
        <f>BK91</f>
        <v>0</v>
      </c>
      <c r="K91" s="174"/>
      <c r="L91" s="179"/>
      <c r="M91" s="180"/>
      <c r="N91" s="181"/>
      <c r="O91" s="181"/>
      <c r="P91" s="182">
        <f>P92</f>
        <v>0</v>
      </c>
      <c r="Q91" s="181"/>
      <c r="R91" s="182">
        <f>R92</f>
        <v>0</v>
      </c>
      <c r="S91" s="181"/>
      <c r="T91" s="183">
        <f>T92</f>
        <v>0</v>
      </c>
      <c r="AR91" s="184" t="s">
        <v>159</v>
      </c>
      <c r="AT91" s="185" t="s">
        <v>72</v>
      </c>
      <c r="AU91" s="185" t="s">
        <v>24</v>
      </c>
      <c r="AY91" s="184" t="s">
        <v>136</v>
      </c>
      <c r="BK91" s="186">
        <f>BK92</f>
        <v>0</v>
      </c>
    </row>
    <row r="92" spans="2:65" s="1" customFormat="1" ht="22.5" customHeight="1">
      <c r="B92" s="38"/>
      <c r="C92" s="190" t="s">
        <v>165</v>
      </c>
      <c r="D92" s="190" t="s">
        <v>138</v>
      </c>
      <c r="E92" s="191" t="s">
        <v>801</v>
      </c>
      <c r="F92" s="192" t="s">
        <v>802</v>
      </c>
      <c r="G92" s="193" t="s">
        <v>666</v>
      </c>
      <c r="H92" s="194">
        <v>1</v>
      </c>
      <c r="I92" s="195"/>
      <c r="J92" s="196">
        <f>ROUND(I92*H92,2)</f>
        <v>0</v>
      </c>
      <c r="K92" s="192" t="s">
        <v>142</v>
      </c>
      <c r="L92" s="58"/>
      <c r="M92" s="197" t="s">
        <v>22</v>
      </c>
      <c r="N92" s="217" t="s">
        <v>44</v>
      </c>
      <c r="O92" s="218"/>
      <c r="P92" s="219">
        <f>O92*H92</f>
        <v>0</v>
      </c>
      <c r="Q92" s="219">
        <v>0</v>
      </c>
      <c r="R92" s="219">
        <f>Q92*H92</f>
        <v>0</v>
      </c>
      <c r="S92" s="219">
        <v>0</v>
      </c>
      <c r="T92" s="220">
        <f>S92*H92</f>
        <v>0</v>
      </c>
      <c r="AR92" s="21" t="s">
        <v>781</v>
      </c>
      <c r="AT92" s="21" t="s">
        <v>138</v>
      </c>
      <c r="AU92" s="21" t="s">
        <v>82</v>
      </c>
      <c r="AY92" s="21" t="s">
        <v>136</v>
      </c>
      <c r="BE92" s="201">
        <f>IF(N92="základní",J92,0)</f>
        <v>0</v>
      </c>
      <c r="BF92" s="201">
        <f>IF(N92="snížená",J92,0)</f>
        <v>0</v>
      </c>
      <c r="BG92" s="201">
        <f>IF(N92="zákl. přenesená",J92,0)</f>
        <v>0</v>
      </c>
      <c r="BH92" s="201">
        <f>IF(N92="sníž. přenesená",J92,0)</f>
        <v>0</v>
      </c>
      <c r="BI92" s="201">
        <f>IF(N92="nulová",J92,0)</f>
        <v>0</v>
      </c>
      <c r="BJ92" s="21" t="s">
        <v>24</v>
      </c>
      <c r="BK92" s="201">
        <f>ROUND(I92*H92,2)</f>
        <v>0</v>
      </c>
      <c r="BL92" s="21" t="s">
        <v>781</v>
      </c>
      <c r="BM92" s="21" t="s">
        <v>803</v>
      </c>
    </row>
    <row r="93" spans="2:65" s="1" customFormat="1" ht="6.95" customHeight="1">
      <c r="B93" s="53"/>
      <c r="C93" s="54"/>
      <c r="D93" s="54"/>
      <c r="E93" s="54"/>
      <c r="F93" s="54"/>
      <c r="G93" s="54"/>
      <c r="H93" s="54"/>
      <c r="I93" s="136"/>
      <c r="J93" s="54"/>
      <c r="K93" s="54"/>
      <c r="L93" s="58"/>
    </row>
  </sheetData>
  <sheetProtection password="CC35" sheet="1" objects="1" scenarios="1" formatCells="0" formatColumns="0" formatRows="0" sort="0" autoFilter="0"/>
  <autoFilter ref="C80:K92"/>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2" customWidth="1"/>
    <col min="2" max="2" width="1.6640625" style="232" customWidth="1"/>
    <col min="3" max="4" width="5" style="232" customWidth="1"/>
    <col min="5" max="5" width="11.6640625" style="232" customWidth="1"/>
    <col min="6" max="6" width="9.1640625" style="232" customWidth="1"/>
    <col min="7" max="7" width="5" style="232" customWidth="1"/>
    <col min="8" max="8" width="77.83203125" style="232" customWidth="1"/>
    <col min="9" max="10" width="20" style="232" customWidth="1"/>
    <col min="11" max="11" width="1.6640625" style="232" customWidth="1"/>
  </cols>
  <sheetData>
    <row r="1" spans="2:11" ht="37.5" customHeight="1"/>
    <row r="2" spans="2:11" ht="7.5" customHeight="1">
      <c r="B2" s="233"/>
      <c r="C2" s="234"/>
      <c r="D2" s="234"/>
      <c r="E2" s="234"/>
      <c r="F2" s="234"/>
      <c r="G2" s="234"/>
      <c r="H2" s="234"/>
      <c r="I2" s="234"/>
      <c r="J2" s="234"/>
      <c r="K2" s="235"/>
    </row>
    <row r="3" spans="2:11" s="12" customFormat="1" ht="45" customHeight="1">
      <c r="B3" s="236"/>
      <c r="C3" s="359" t="s">
        <v>804</v>
      </c>
      <c r="D3" s="359"/>
      <c r="E3" s="359"/>
      <c r="F3" s="359"/>
      <c r="G3" s="359"/>
      <c r="H3" s="359"/>
      <c r="I3" s="359"/>
      <c r="J3" s="359"/>
      <c r="K3" s="237"/>
    </row>
    <row r="4" spans="2:11" ht="25.5" customHeight="1">
      <c r="B4" s="238"/>
      <c r="C4" s="363" t="s">
        <v>805</v>
      </c>
      <c r="D4" s="363"/>
      <c r="E4" s="363"/>
      <c r="F4" s="363"/>
      <c r="G4" s="363"/>
      <c r="H4" s="363"/>
      <c r="I4" s="363"/>
      <c r="J4" s="363"/>
      <c r="K4" s="239"/>
    </row>
    <row r="5" spans="2:11" ht="5.25" customHeight="1">
      <c r="B5" s="238"/>
      <c r="C5" s="240"/>
      <c r="D5" s="240"/>
      <c r="E5" s="240"/>
      <c r="F5" s="240"/>
      <c r="G5" s="240"/>
      <c r="H5" s="240"/>
      <c r="I5" s="240"/>
      <c r="J5" s="240"/>
      <c r="K5" s="239"/>
    </row>
    <row r="6" spans="2:11" ht="15" customHeight="1">
      <c r="B6" s="238"/>
      <c r="C6" s="362" t="s">
        <v>806</v>
      </c>
      <c r="D6" s="362"/>
      <c r="E6" s="362"/>
      <c r="F6" s="362"/>
      <c r="G6" s="362"/>
      <c r="H6" s="362"/>
      <c r="I6" s="362"/>
      <c r="J6" s="362"/>
      <c r="K6" s="239"/>
    </row>
    <row r="7" spans="2:11" ht="15" customHeight="1">
      <c r="B7" s="242"/>
      <c r="C7" s="362" t="s">
        <v>807</v>
      </c>
      <c r="D7" s="362"/>
      <c r="E7" s="362"/>
      <c r="F7" s="362"/>
      <c r="G7" s="362"/>
      <c r="H7" s="362"/>
      <c r="I7" s="362"/>
      <c r="J7" s="362"/>
      <c r="K7" s="239"/>
    </row>
    <row r="8" spans="2:11" ht="12.75" customHeight="1">
      <c r="B8" s="242"/>
      <c r="C8" s="241"/>
      <c r="D8" s="241"/>
      <c r="E8" s="241"/>
      <c r="F8" s="241"/>
      <c r="G8" s="241"/>
      <c r="H8" s="241"/>
      <c r="I8" s="241"/>
      <c r="J8" s="241"/>
      <c r="K8" s="239"/>
    </row>
    <row r="9" spans="2:11" ht="15" customHeight="1">
      <c r="B9" s="242"/>
      <c r="C9" s="362" t="s">
        <v>808</v>
      </c>
      <c r="D9" s="362"/>
      <c r="E9" s="362"/>
      <c r="F9" s="362"/>
      <c r="G9" s="362"/>
      <c r="H9" s="362"/>
      <c r="I9" s="362"/>
      <c r="J9" s="362"/>
      <c r="K9" s="239"/>
    </row>
    <row r="10" spans="2:11" ht="15" customHeight="1">
      <c r="B10" s="242"/>
      <c r="C10" s="241"/>
      <c r="D10" s="362" t="s">
        <v>809</v>
      </c>
      <c r="E10" s="362"/>
      <c r="F10" s="362"/>
      <c r="G10" s="362"/>
      <c r="H10" s="362"/>
      <c r="I10" s="362"/>
      <c r="J10" s="362"/>
      <c r="K10" s="239"/>
    </row>
    <row r="11" spans="2:11" ht="15" customHeight="1">
      <c r="B11" s="242"/>
      <c r="C11" s="243"/>
      <c r="D11" s="362" t="s">
        <v>810</v>
      </c>
      <c r="E11" s="362"/>
      <c r="F11" s="362"/>
      <c r="G11" s="362"/>
      <c r="H11" s="362"/>
      <c r="I11" s="362"/>
      <c r="J11" s="362"/>
      <c r="K11" s="239"/>
    </row>
    <row r="12" spans="2:11" ht="12.75" customHeight="1">
      <c r="B12" s="242"/>
      <c r="C12" s="243"/>
      <c r="D12" s="243"/>
      <c r="E12" s="243"/>
      <c r="F12" s="243"/>
      <c r="G12" s="243"/>
      <c r="H12" s="243"/>
      <c r="I12" s="243"/>
      <c r="J12" s="243"/>
      <c r="K12" s="239"/>
    </row>
    <row r="13" spans="2:11" ht="15" customHeight="1">
      <c r="B13" s="242"/>
      <c r="C13" s="243"/>
      <c r="D13" s="362" t="s">
        <v>811</v>
      </c>
      <c r="E13" s="362"/>
      <c r="F13" s="362"/>
      <c r="G13" s="362"/>
      <c r="H13" s="362"/>
      <c r="I13" s="362"/>
      <c r="J13" s="362"/>
      <c r="K13" s="239"/>
    </row>
    <row r="14" spans="2:11" ht="15" customHeight="1">
      <c r="B14" s="242"/>
      <c r="C14" s="243"/>
      <c r="D14" s="362" t="s">
        <v>812</v>
      </c>
      <c r="E14" s="362"/>
      <c r="F14" s="362"/>
      <c r="G14" s="362"/>
      <c r="H14" s="362"/>
      <c r="I14" s="362"/>
      <c r="J14" s="362"/>
      <c r="K14" s="239"/>
    </row>
    <row r="15" spans="2:11" ht="15" customHeight="1">
      <c r="B15" s="242"/>
      <c r="C15" s="243"/>
      <c r="D15" s="362" t="s">
        <v>813</v>
      </c>
      <c r="E15" s="362"/>
      <c r="F15" s="362"/>
      <c r="G15" s="362"/>
      <c r="H15" s="362"/>
      <c r="I15" s="362"/>
      <c r="J15" s="362"/>
      <c r="K15" s="239"/>
    </row>
    <row r="16" spans="2:11" ht="15" customHeight="1">
      <c r="B16" s="242"/>
      <c r="C16" s="243"/>
      <c r="D16" s="243"/>
      <c r="E16" s="244" t="s">
        <v>80</v>
      </c>
      <c r="F16" s="362" t="s">
        <v>814</v>
      </c>
      <c r="G16" s="362"/>
      <c r="H16" s="362"/>
      <c r="I16" s="362"/>
      <c r="J16" s="362"/>
      <c r="K16" s="239"/>
    </row>
    <row r="17" spans="2:11" ht="15" customHeight="1">
      <c r="B17" s="242"/>
      <c r="C17" s="243"/>
      <c r="D17" s="243"/>
      <c r="E17" s="244" t="s">
        <v>815</v>
      </c>
      <c r="F17" s="362" t="s">
        <v>816</v>
      </c>
      <c r="G17" s="362"/>
      <c r="H17" s="362"/>
      <c r="I17" s="362"/>
      <c r="J17" s="362"/>
      <c r="K17" s="239"/>
    </row>
    <row r="18" spans="2:11" ht="15" customHeight="1">
      <c r="B18" s="242"/>
      <c r="C18" s="243"/>
      <c r="D18" s="243"/>
      <c r="E18" s="244" t="s">
        <v>817</v>
      </c>
      <c r="F18" s="362" t="s">
        <v>818</v>
      </c>
      <c r="G18" s="362"/>
      <c r="H18" s="362"/>
      <c r="I18" s="362"/>
      <c r="J18" s="362"/>
      <c r="K18" s="239"/>
    </row>
    <row r="19" spans="2:11" ht="15" customHeight="1">
      <c r="B19" s="242"/>
      <c r="C19" s="243"/>
      <c r="D19" s="243"/>
      <c r="E19" s="244" t="s">
        <v>819</v>
      </c>
      <c r="F19" s="362" t="s">
        <v>820</v>
      </c>
      <c r="G19" s="362"/>
      <c r="H19" s="362"/>
      <c r="I19" s="362"/>
      <c r="J19" s="362"/>
      <c r="K19" s="239"/>
    </row>
    <row r="20" spans="2:11" ht="15" customHeight="1">
      <c r="B20" s="242"/>
      <c r="C20" s="243"/>
      <c r="D20" s="243"/>
      <c r="E20" s="244" t="s">
        <v>821</v>
      </c>
      <c r="F20" s="362" t="s">
        <v>822</v>
      </c>
      <c r="G20" s="362"/>
      <c r="H20" s="362"/>
      <c r="I20" s="362"/>
      <c r="J20" s="362"/>
      <c r="K20" s="239"/>
    </row>
    <row r="21" spans="2:11" ht="15" customHeight="1">
      <c r="B21" s="242"/>
      <c r="C21" s="243"/>
      <c r="D21" s="243"/>
      <c r="E21" s="244" t="s">
        <v>823</v>
      </c>
      <c r="F21" s="362" t="s">
        <v>824</v>
      </c>
      <c r="G21" s="362"/>
      <c r="H21" s="362"/>
      <c r="I21" s="362"/>
      <c r="J21" s="362"/>
      <c r="K21" s="239"/>
    </row>
    <row r="22" spans="2:11" ht="12.75" customHeight="1">
      <c r="B22" s="242"/>
      <c r="C22" s="243"/>
      <c r="D22" s="243"/>
      <c r="E22" s="243"/>
      <c r="F22" s="243"/>
      <c r="G22" s="243"/>
      <c r="H22" s="243"/>
      <c r="I22" s="243"/>
      <c r="J22" s="243"/>
      <c r="K22" s="239"/>
    </row>
    <row r="23" spans="2:11" ht="15" customHeight="1">
      <c r="B23" s="242"/>
      <c r="C23" s="362" t="s">
        <v>825</v>
      </c>
      <c r="D23" s="362"/>
      <c r="E23" s="362"/>
      <c r="F23" s="362"/>
      <c r="G23" s="362"/>
      <c r="H23" s="362"/>
      <c r="I23" s="362"/>
      <c r="J23" s="362"/>
      <c r="K23" s="239"/>
    </row>
    <row r="24" spans="2:11" ht="15" customHeight="1">
      <c r="B24" s="242"/>
      <c r="C24" s="362" t="s">
        <v>826</v>
      </c>
      <c r="D24" s="362"/>
      <c r="E24" s="362"/>
      <c r="F24" s="362"/>
      <c r="G24" s="362"/>
      <c r="H24" s="362"/>
      <c r="I24" s="362"/>
      <c r="J24" s="362"/>
      <c r="K24" s="239"/>
    </row>
    <row r="25" spans="2:11" ht="15" customHeight="1">
      <c r="B25" s="242"/>
      <c r="C25" s="241"/>
      <c r="D25" s="362" t="s">
        <v>827</v>
      </c>
      <c r="E25" s="362"/>
      <c r="F25" s="362"/>
      <c r="G25" s="362"/>
      <c r="H25" s="362"/>
      <c r="I25" s="362"/>
      <c r="J25" s="362"/>
      <c r="K25" s="239"/>
    </row>
    <row r="26" spans="2:11" ht="15" customHeight="1">
      <c r="B26" s="242"/>
      <c r="C26" s="243"/>
      <c r="D26" s="362" t="s">
        <v>828</v>
      </c>
      <c r="E26" s="362"/>
      <c r="F26" s="362"/>
      <c r="G26" s="362"/>
      <c r="H26" s="362"/>
      <c r="I26" s="362"/>
      <c r="J26" s="362"/>
      <c r="K26" s="239"/>
    </row>
    <row r="27" spans="2:11" ht="12.75" customHeight="1">
      <c r="B27" s="242"/>
      <c r="C27" s="243"/>
      <c r="D27" s="243"/>
      <c r="E27" s="243"/>
      <c r="F27" s="243"/>
      <c r="G27" s="243"/>
      <c r="H27" s="243"/>
      <c r="I27" s="243"/>
      <c r="J27" s="243"/>
      <c r="K27" s="239"/>
    </row>
    <row r="28" spans="2:11" ht="15" customHeight="1">
      <c r="B28" s="242"/>
      <c r="C28" s="243"/>
      <c r="D28" s="362" t="s">
        <v>829</v>
      </c>
      <c r="E28" s="362"/>
      <c r="F28" s="362"/>
      <c r="G28" s="362"/>
      <c r="H28" s="362"/>
      <c r="I28" s="362"/>
      <c r="J28" s="362"/>
      <c r="K28" s="239"/>
    </row>
    <row r="29" spans="2:11" ht="15" customHeight="1">
      <c r="B29" s="242"/>
      <c r="C29" s="243"/>
      <c r="D29" s="362" t="s">
        <v>830</v>
      </c>
      <c r="E29" s="362"/>
      <c r="F29" s="362"/>
      <c r="G29" s="362"/>
      <c r="H29" s="362"/>
      <c r="I29" s="362"/>
      <c r="J29" s="362"/>
      <c r="K29" s="239"/>
    </row>
    <row r="30" spans="2:11" ht="12.75" customHeight="1">
      <c r="B30" s="242"/>
      <c r="C30" s="243"/>
      <c r="D30" s="243"/>
      <c r="E30" s="243"/>
      <c r="F30" s="243"/>
      <c r="G30" s="243"/>
      <c r="H30" s="243"/>
      <c r="I30" s="243"/>
      <c r="J30" s="243"/>
      <c r="K30" s="239"/>
    </row>
    <row r="31" spans="2:11" ht="15" customHeight="1">
      <c r="B31" s="242"/>
      <c r="C31" s="243"/>
      <c r="D31" s="362" t="s">
        <v>831</v>
      </c>
      <c r="E31" s="362"/>
      <c r="F31" s="362"/>
      <c r="G31" s="362"/>
      <c r="H31" s="362"/>
      <c r="I31" s="362"/>
      <c r="J31" s="362"/>
      <c r="K31" s="239"/>
    </row>
    <row r="32" spans="2:11" ht="15" customHeight="1">
      <c r="B32" s="242"/>
      <c r="C32" s="243"/>
      <c r="D32" s="362" t="s">
        <v>832</v>
      </c>
      <c r="E32" s="362"/>
      <c r="F32" s="362"/>
      <c r="G32" s="362"/>
      <c r="H32" s="362"/>
      <c r="I32" s="362"/>
      <c r="J32" s="362"/>
      <c r="K32" s="239"/>
    </row>
    <row r="33" spans="2:11" ht="15" customHeight="1">
      <c r="B33" s="242"/>
      <c r="C33" s="243"/>
      <c r="D33" s="362" t="s">
        <v>833</v>
      </c>
      <c r="E33" s="362"/>
      <c r="F33" s="362"/>
      <c r="G33" s="362"/>
      <c r="H33" s="362"/>
      <c r="I33" s="362"/>
      <c r="J33" s="362"/>
      <c r="K33" s="239"/>
    </row>
    <row r="34" spans="2:11" ht="15" customHeight="1">
      <c r="B34" s="242"/>
      <c r="C34" s="243"/>
      <c r="D34" s="241"/>
      <c r="E34" s="245" t="s">
        <v>121</v>
      </c>
      <c r="F34" s="241"/>
      <c r="G34" s="362" t="s">
        <v>834</v>
      </c>
      <c r="H34" s="362"/>
      <c r="I34" s="362"/>
      <c r="J34" s="362"/>
      <c r="K34" s="239"/>
    </row>
    <row r="35" spans="2:11" ht="30.75" customHeight="1">
      <c r="B35" s="242"/>
      <c r="C35" s="243"/>
      <c r="D35" s="241"/>
      <c r="E35" s="245" t="s">
        <v>835</v>
      </c>
      <c r="F35" s="241"/>
      <c r="G35" s="362" t="s">
        <v>836</v>
      </c>
      <c r="H35" s="362"/>
      <c r="I35" s="362"/>
      <c r="J35" s="362"/>
      <c r="K35" s="239"/>
    </row>
    <row r="36" spans="2:11" ht="15" customHeight="1">
      <c r="B36" s="242"/>
      <c r="C36" s="243"/>
      <c r="D36" s="241"/>
      <c r="E36" s="245" t="s">
        <v>54</v>
      </c>
      <c r="F36" s="241"/>
      <c r="G36" s="362" t="s">
        <v>837</v>
      </c>
      <c r="H36" s="362"/>
      <c r="I36" s="362"/>
      <c r="J36" s="362"/>
      <c r="K36" s="239"/>
    </row>
    <row r="37" spans="2:11" ht="15" customHeight="1">
      <c r="B37" s="242"/>
      <c r="C37" s="243"/>
      <c r="D37" s="241"/>
      <c r="E37" s="245" t="s">
        <v>122</v>
      </c>
      <c r="F37" s="241"/>
      <c r="G37" s="362" t="s">
        <v>838</v>
      </c>
      <c r="H37" s="362"/>
      <c r="I37" s="362"/>
      <c r="J37" s="362"/>
      <c r="K37" s="239"/>
    </row>
    <row r="38" spans="2:11" ht="15" customHeight="1">
      <c r="B38" s="242"/>
      <c r="C38" s="243"/>
      <c r="D38" s="241"/>
      <c r="E38" s="245" t="s">
        <v>123</v>
      </c>
      <c r="F38" s="241"/>
      <c r="G38" s="362" t="s">
        <v>839</v>
      </c>
      <c r="H38" s="362"/>
      <c r="I38" s="362"/>
      <c r="J38" s="362"/>
      <c r="K38" s="239"/>
    </row>
    <row r="39" spans="2:11" ht="15" customHeight="1">
      <c r="B39" s="242"/>
      <c r="C39" s="243"/>
      <c r="D39" s="241"/>
      <c r="E39" s="245" t="s">
        <v>124</v>
      </c>
      <c r="F39" s="241"/>
      <c r="G39" s="362" t="s">
        <v>840</v>
      </c>
      <c r="H39" s="362"/>
      <c r="I39" s="362"/>
      <c r="J39" s="362"/>
      <c r="K39" s="239"/>
    </row>
    <row r="40" spans="2:11" ht="15" customHeight="1">
      <c r="B40" s="242"/>
      <c r="C40" s="243"/>
      <c r="D40" s="241"/>
      <c r="E40" s="245" t="s">
        <v>841</v>
      </c>
      <c r="F40" s="241"/>
      <c r="G40" s="362" t="s">
        <v>842</v>
      </c>
      <c r="H40" s="362"/>
      <c r="I40" s="362"/>
      <c r="J40" s="362"/>
      <c r="K40" s="239"/>
    </row>
    <row r="41" spans="2:11" ht="15" customHeight="1">
      <c r="B41" s="242"/>
      <c r="C41" s="243"/>
      <c r="D41" s="241"/>
      <c r="E41" s="245"/>
      <c r="F41" s="241"/>
      <c r="G41" s="362" t="s">
        <v>843</v>
      </c>
      <c r="H41" s="362"/>
      <c r="I41" s="362"/>
      <c r="J41" s="362"/>
      <c r="K41" s="239"/>
    </row>
    <row r="42" spans="2:11" ht="15" customHeight="1">
      <c r="B42" s="242"/>
      <c r="C42" s="243"/>
      <c r="D42" s="241"/>
      <c r="E42" s="245" t="s">
        <v>844</v>
      </c>
      <c r="F42" s="241"/>
      <c r="G42" s="362" t="s">
        <v>845</v>
      </c>
      <c r="H42" s="362"/>
      <c r="I42" s="362"/>
      <c r="J42" s="362"/>
      <c r="K42" s="239"/>
    </row>
    <row r="43" spans="2:11" ht="15" customHeight="1">
      <c r="B43" s="242"/>
      <c r="C43" s="243"/>
      <c r="D43" s="241"/>
      <c r="E43" s="245" t="s">
        <v>126</v>
      </c>
      <c r="F43" s="241"/>
      <c r="G43" s="362" t="s">
        <v>846</v>
      </c>
      <c r="H43" s="362"/>
      <c r="I43" s="362"/>
      <c r="J43" s="362"/>
      <c r="K43" s="239"/>
    </row>
    <row r="44" spans="2:11" ht="12.75" customHeight="1">
      <c r="B44" s="242"/>
      <c r="C44" s="243"/>
      <c r="D44" s="241"/>
      <c r="E44" s="241"/>
      <c r="F44" s="241"/>
      <c r="G44" s="241"/>
      <c r="H44" s="241"/>
      <c r="I44" s="241"/>
      <c r="J44" s="241"/>
      <c r="K44" s="239"/>
    </row>
    <row r="45" spans="2:11" ht="15" customHeight="1">
      <c r="B45" s="242"/>
      <c r="C45" s="243"/>
      <c r="D45" s="362" t="s">
        <v>847</v>
      </c>
      <c r="E45" s="362"/>
      <c r="F45" s="362"/>
      <c r="G45" s="362"/>
      <c r="H45" s="362"/>
      <c r="I45" s="362"/>
      <c r="J45" s="362"/>
      <c r="K45" s="239"/>
    </row>
    <row r="46" spans="2:11" ht="15" customHeight="1">
      <c r="B46" s="242"/>
      <c r="C46" s="243"/>
      <c r="D46" s="243"/>
      <c r="E46" s="362" t="s">
        <v>848</v>
      </c>
      <c r="F46" s="362"/>
      <c r="G46" s="362"/>
      <c r="H46" s="362"/>
      <c r="I46" s="362"/>
      <c r="J46" s="362"/>
      <c r="K46" s="239"/>
    </row>
    <row r="47" spans="2:11" ht="15" customHeight="1">
      <c r="B47" s="242"/>
      <c r="C47" s="243"/>
      <c r="D47" s="243"/>
      <c r="E47" s="362" t="s">
        <v>849</v>
      </c>
      <c r="F47" s="362"/>
      <c r="G47" s="362"/>
      <c r="H47" s="362"/>
      <c r="I47" s="362"/>
      <c r="J47" s="362"/>
      <c r="K47" s="239"/>
    </row>
    <row r="48" spans="2:11" ht="15" customHeight="1">
      <c r="B48" s="242"/>
      <c r="C48" s="243"/>
      <c r="D48" s="243"/>
      <c r="E48" s="362" t="s">
        <v>850</v>
      </c>
      <c r="F48" s="362"/>
      <c r="G48" s="362"/>
      <c r="H48" s="362"/>
      <c r="I48" s="362"/>
      <c r="J48" s="362"/>
      <c r="K48" s="239"/>
    </row>
    <row r="49" spans="2:11" ht="15" customHeight="1">
      <c r="B49" s="242"/>
      <c r="C49" s="243"/>
      <c r="D49" s="362" t="s">
        <v>851</v>
      </c>
      <c r="E49" s="362"/>
      <c r="F49" s="362"/>
      <c r="G49" s="362"/>
      <c r="H49" s="362"/>
      <c r="I49" s="362"/>
      <c r="J49" s="362"/>
      <c r="K49" s="239"/>
    </row>
    <row r="50" spans="2:11" ht="25.5" customHeight="1">
      <c r="B50" s="238"/>
      <c r="C50" s="363" t="s">
        <v>852</v>
      </c>
      <c r="D50" s="363"/>
      <c r="E50" s="363"/>
      <c r="F50" s="363"/>
      <c r="G50" s="363"/>
      <c r="H50" s="363"/>
      <c r="I50" s="363"/>
      <c r="J50" s="363"/>
      <c r="K50" s="239"/>
    </row>
    <row r="51" spans="2:11" ht="5.25" customHeight="1">
      <c r="B51" s="238"/>
      <c r="C51" s="240"/>
      <c r="D51" s="240"/>
      <c r="E51" s="240"/>
      <c r="F51" s="240"/>
      <c r="G51" s="240"/>
      <c r="H51" s="240"/>
      <c r="I51" s="240"/>
      <c r="J51" s="240"/>
      <c r="K51" s="239"/>
    </row>
    <row r="52" spans="2:11" ht="15" customHeight="1">
      <c r="B52" s="238"/>
      <c r="C52" s="362" t="s">
        <v>853</v>
      </c>
      <c r="D52" s="362"/>
      <c r="E52" s="362"/>
      <c r="F52" s="362"/>
      <c r="G52" s="362"/>
      <c r="H52" s="362"/>
      <c r="I52" s="362"/>
      <c r="J52" s="362"/>
      <c r="K52" s="239"/>
    </row>
    <row r="53" spans="2:11" ht="15" customHeight="1">
      <c r="B53" s="238"/>
      <c r="C53" s="362" t="s">
        <v>854</v>
      </c>
      <c r="D53" s="362"/>
      <c r="E53" s="362"/>
      <c r="F53" s="362"/>
      <c r="G53" s="362"/>
      <c r="H53" s="362"/>
      <c r="I53" s="362"/>
      <c r="J53" s="362"/>
      <c r="K53" s="239"/>
    </row>
    <row r="54" spans="2:11" ht="12.75" customHeight="1">
      <c r="B54" s="238"/>
      <c r="C54" s="241"/>
      <c r="D54" s="241"/>
      <c r="E54" s="241"/>
      <c r="F54" s="241"/>
      <c r="G54" s="241"/>
      <c r="H54" s="241"/>
      <c r="I54" s="241"/>
      <c r="J54" s="241"/>
      <c r="K54" s="239"/>
    </row>
    <row r="55" spans="2:11" ht="15" customHeight="1">
      <c r="B55" s="238"/>
      <c r="C55" s="362" t="s">
        <v>855</v>
      </c>
      <c r="D55" s="362"/>
      <c r="E55" s="362"/>
      <c r="F55" s="362"/>
      <c r="G55" s="362"/>
      <c r="H55" s="362"/>
      <c r="I55" s="362"/>
      <c r="J55" s="362"/>
      <c r="K55" s="239"/>
    </row>
    <row r="56" spans="2:11" ht="15" customHeight="1">
      <c r="B56" s="238"/>
      <c r="C56" s="243"/>
      <c r="D56" s="362" t="s">
        <v>856</v>
      </c>
      <c r="E56" s="362"/>
      <c r="F56" s="362"/>
      <c r="G56" s="362"/>
      <c r="H56" s="362"/>
      <c r="I56" s="362"/>
      <c r="J56" s="362"/>
      <c r="K56" s="239"/>
    </row>
    <row r="57" spans="2:11" ht="15" customHeight="1">
      <c r="B57" s="238"/>
      <c r="C57" s="243"/>
      <c r="D57" s="362" t="s">
        <v>857</v>
      </c>
      <c r="E57" s="362"/>
      <c r="F57" s="362"/>
      <c r="G57" s="362"/>
      <c r="H57" s="362"/>
      <c r="I57" s="362"/>
      <c r="J57" s="362"/>
      <c r="K57" s="239"/>
    </row>
    <row r="58" spans="2:11" ht="15" customHeight="1">
      <c r="B58" s="238"/>
      <c r="C58" s="243"/>
      <c r="D58" s="362" t="s">
        <v>858</v>
      </c>
      <c r="E58" s="362"/>
      <c r="F58" s="362"/>
      <c r="G58" s="362"/>
      <c r="H58" s="362"/>
      <c r="I58" s="362"/>
      <c r="J58" s="362"/>
      <c r="K58" s="239"/>
    </row>
    <row r="59" spans="2:11" ht="15" customHeight="1">
      <c r="B59" s="238"/>
      <c r="C59" s="243"/>
      <c r="D59" s="362" t="s">
        <v>859</v>
      </c>
      <c r="E59" s="362"/>
      <c r="F59" s="362"/>
      <c r="G59" s="362"/>
      <c r="H59" s="362"/>
      <c r="I59" s="362"/>
      <c r="J59" s="362"/>
      <c r="K59" s="239"/>
    </row>
    <row r="60" spans="2:11" ht="15" customHeight="1">
      <c r="B60" s="238"/>
      <c r="C60" s="243"/>
      <c r="D60" s="361" t="s">
        <v>860</v>
      </c>
      <c r="E60" s="361"/>
      <c r="F60" s="361"/>
      <c r="G60" s="361"/>
      <c r="H60" s="361"/>
      <c r="I60" s="361"/>
      <c r="J60" s="361"/>
      <c r="K60" s="239"/>
    </row>
    <row r="61" spans="2:11" ht="15" customHeight="1">
      <c r="B61" s="238"/>
      <c r="C61" s="243"/>
      <c r="D61" s="362" t="s">
        <v>861</v>
      </c>
      <c r="E61" s="362"/>
      <c r="F61" s="362"/>
      <c r="G61" s="362"/>
      <c r="H61" s="362"/>
      <c r="I61" s="362"/>
      <c r="J61" s="362"/>
      <c r="K61" s="239"/>
    </row>
    <row r="62" spans="2:11" ht="12.75" customHeight="1">
      <c r="B62" s="238"/>
      <c r="C62" s="243"/>
      <c r="D62" s="243"/>
      <c r="E62" s="246"/>
      <c r="F62" s="243"/>
      <c r="G62" s="243"/>
      <c r="H62" s="243"/>
      <c r="I62" s="243"/>
      <c r="J62" s="243"/>
      <c r="K62" s="239"/>
    </row>
    <row r="63" spans="2:11" ht="15" customHeight="1">
      <c r="B63" s="238"/>
      <c r="C63" s="243"/>
      <c r="D63" s="362" t="s">
        <v>862</v>
      </c>
      <c r="E63" s="362"/>
      <c r="F63" s="362"/>
      <c r="G63" s="362"/>
      <c r="H63" s="362"/>
      <c r="I63" s="362"/>
      <c r="J63" s="362"/>
      <c r="K63" s="239"/>
    </row>
    <row r="64" spans="2:11" ht="15" customHeight="1">
      <c r="B64" s="238"/>
      <c r="C64" s="243"/>
      <c r="D64" s="361" t="s">
        <v>863</v>
      </c>
      <c r="E64" s="361"/>
      <c r="F64" s="361"/>
      <c r="G64" s="361"/>
      <c r="H64" s="361"/>
      <c r="I64" s="361"/>
      <c r="J64" s="361"/>
      <c r="K64" s="239"/>
    </row>
    <row r="65" spans="2:11" ht="15" customHeight="1">
      <c r="B65" s="238"/>
      <c r="C65" s="243"/>
      <c r="D65" s="362" t="s">
        <v>864</v>
      </c>
      <c r="E65" s="362"/>
      <c r="F65" s="362"/>
      <c r="G65" s="362"/>
      <c r="H65" s="362"/>
      <c r="I65" s="362"/>
      <c r="J65" s="362"/>
      <c r="K65" s="239"/>
    </row>
    <row r="66" spans="2:11" ht="15" customHeight="1">
      <c r="B66" s="238"/>
      <c r="C66" s="243"/>
      <c r="D66" s="362" t="s">
        <v>865</v>
      </c>
      <c r="E66" s="362"/>
      <c r="F66" s="362"/>
      <c r="G66" s="362"/>
      <c r="H66" s="362"/>
      <c r="I66" s="362"/>
      <c r="J66" s="362"/>
      <c r="K66" s="239"/>
    </row>
    <row r="67" spans="2:11" ht="15" customHeight="1">
      <c r="B67" s="238"/>
      <c r="C67" s="243"/>
      <c r="D67" s="362" t="s">
        <v>866</v>
      </c>
      <c r="E67" s="362"/>
      <c r="F67" s="362"/>
      <c r="G67" s="362"/>
      <c r="H67" s="362"/>
      <c r="I67" s="362"/>
      <c r="J67" s="362"/>
      <c r="K67" s="239"/>
    </row>
    <row r="68" spans="2:11" ht="15" customHeight="1">
      <c r="B68" s="238"/>
      <c r="C68" s="243"/>
      <c r="D68" s="362" t="s">
        <v>867</v>
      </c>
      <c r="E68" s="362"/>
      <c r="F68" s="362"/>
      <c r="G68" s="362"/>
      <c r="H68" s="362"/>
      <c r="I68" s="362"/>
      <c r="J68" s="362"/>
      <c r="K68" s="239"/>
    </row>
    <row r="69" spans="2:11" ht="12.75" customHeight="1">
      <c r="B69" s="247"/>
      <c r="C69" s="248"/>
      <c r="D69" s="248"/>
      <c r="E69" s="248"/>
      <c r="F69" s="248"/>
      <c r="G69" s="248"/>
      <c r="H69" s="248"/>
      <c r="I69" s="248"/>
      <c r="J69" s="248"/>
      <c r="K69" s="249"/>
    </row>
    <row r="70" spans="2:11" ht="18.75" customHeight="1">
      <c r="B70" s="250"/>
      <c r="C70" s="250"/>
      <c r="D70" s="250"/>
      <c r="E70" s="250"/>
      <c r="F70" s="250"/>
      <c r="G70" s="250"/>
      <c r="H70" s="250"/>
      <c r="I70" s="250"/>
      <c r="J70" s="250"/>
      <c r="K70" s="251"/>
    </row>
    <row r="71" spans="2:11" ht="18.75" customHeight="1">
      <c r="B71" s="251"/>
      <c r="C71" s="251"/>
      <c r="D71" s="251"/>
      <c r="E71" s="251"/>
      <c r="F71" s="251"/>
      <c r="G71" s="251"/>
      <c r="H71" s="251"/>
      <c r="I71" s="251"/>
      <c r="J71" s="251"/>
      <c r="K71" s="251"/>
    </row>
    <row r="72" spans="2:11" ht="7.5" customHeight="1">
      <c r="B72" s="252"/>
      <c r="C72" s="253"/>
      <c r="D72" s="253"/>
      <c r="E72" s="253"/>
      <c r="F72" s="253"/>
      <c r="G72" s="253"/>
      <c r="H72" s="253"/>
      <c r="I72" s="253"/>
      <c r="J72" s="253"/>
      <c r="K72" s="254"/>
    </row>
    <row r="73" spans="2:11" ht="45" customHeight="1">
      <c r="B73" s="255"/>
      <c r="C73" s="360" t="s">
        <v>96</v>
      </c>
      <c r="D73" s="360"/>
      <c r="E73" s="360"/>
      <c r="F73" s="360"/>
      <c r="G73" s="360"/>
      <c r="H73" s="360"/>
      <c r="I73" s="360"/>
      <c r="J73" s="360"/>
      <c r="K73" s="256"/>
    </row>
    <row r="74" spans="2:11" ht="17.25" customHeight="1">
      <c r="B74" s="255"/>
      <c r="C74" s="257" t="s">
        <v>868</v>
      </c>
      <c r="D74" s="257"/>
      <c r="E74" s="257"/>
      <c r="F74" s="257" t="s">
        <v>869</v>
      </c>
      <c r="G74" s="258"/>
      <c r="H74" s="257" t="s">
        <v>122</v>
      </c>
      <c r="I74" s="257" t="s">
        <v>58</v>
      </c>
      <c r="J74" s="257" t="s">
        <v>870</v>
      </c>
      <c r="K74" s="256"/>
    </row>
    <row r="75" spans="2:11" ht="17.25" customHeight="1">
      <c r="B75" s="255"/>
      <c r="C75" s="259" t="s">
        <v>871</v>
      </c>
      <c r="D75" s="259"/>
      <c r="E75" s="259"/>
      <c r="F75" s="260" t="s">
        <v>872</v>
      </c>
      <c r="G75" s="261"/>
      <c r="H75" s="259"/>
      <c r="I75" s="259"/>
      <c r="J75" s="259" t="s">
        <v>873</v>
      </c>
      <c r="K75" s="256"/>
    </row>
    <row r="76" spans="2:11" ht="5.25" customHeight="1">
      <c r="B76" s="255"/>
      <c r="C76" s="262"/>
      <c r="D76" s="262"/>
      <c r="E76" s="262"/>
      <c r="F76" s="262"/>
      <c r="G76" s="263"/>
      <c r="H76" s="262"/>
      <c r="I76" s="262"/>
      <c r="J76" s="262"/>
      <c r="K76" s="256"/>
    </row>
    <row r="77" spans="2:11" ht="15" customHeight="1">
      <c r="B77" s="255"/>
      <c r="C77" s="245" t="s">
        <v>54</v>
      </c>
      <c r="D77" s="262"/>
      <c r="E77" s="262"/>
      <c r="F77" s="264" t="s">
        <v>874</v>
      </c>
      <c r="G77" s="263"/>
      <c r="H77" s="245" t="s">
        <v>875</v>
      </c>
      <c r="I77" s="245" t="s">
        <v>876</v>
      </c>
      <c r="J77" s="245">
        <v>20</v>
      </c>
      <c r="K77" s="256"/>
    </row>
    <row r="78" spans="2:11" ht="15" customHeight="1">
      <c r="B78" s="255"/>
      <c r="C78" s="245" t="s">
        <v>877</v>
      </c>
      <c r="D78" s="245"/>
      <c r="E78" s="245"/>
      <c r="F78" s="264" t="s">
        <v>874</v>
      </c>
      <c r="G78" s="263"/>
      <c r="H78" s="245" t="s">
        <v>878</v>
      </c>
      <c r="I78" s="245" t="s">
        <v>876</v>
      </c>
      <c r="J78" s="245">
        <v>120</v>
      </c>
      <c r="K78" s="256"/>
    </row>
    <row r="79" spans="2:11" ht="15" customHeight="1">
      <c r="B79" s="265"/>
      <c r="C79" s="245" t="s">
        <v>879</v>
      </c>
      <c r="D79" s="245"/>
      <c r="E79" s="245"/>
      <c r="F79" s="264" t="s">
        <v>880</v>
      </c>
      <c r="G79" s="263"/>
      <c r="H79" s="245" t="s">
        <v>881</v>
      </c>
      <c r="I79" s="245" t="s">
        <v>876</v>
      </c>
      <c r="J79" s="245">
        <v>50</v>
      </c>
      <c r="K79" s="256"/>
    </row>
    <row r="80" spans="2:11" ht="15" customHeight="1">
      <c r="B80" s="265"/>
      <c r="C80" s="245" t="s">
        <v>882</v>
      </c>
      <c r="D80" s="245"/>
      <c r="E80" s="245"/>
      <c r="F80" s="264" t="s">
        <v>874</v>
      </c>
      <c r="G80" s="263"/>
      <c r="H80" s="245" t="s">
        <v>883</v>
      </c>
      <c r="I80" s="245" t="s">
        <v>884</v>
      </c>
      <c r="J80" s="245"/>
      <c r="K80" s="256"/>
    </row>
    <row r="81" spans="2:11" ht="15" customHeight="1">
      <c r="B81" s="265"/>
      <c r="C81" s="266" t="s">
        <v>885</v>
      </c>
      <c r="D81" s="266"/>
      <c r="E81" s="266"/>
      <c r="F81" s="267" t="s">
        <v>880</v>
      </c>
      <c r="G81" s="266"/>
      <c r="H81" s="266" t="s">
        <v>886</v>
      </c>
      <c r="I81" s="266" t="s">
        <v>876</v>
      </c>
      <c r="J81" s="266">
        <v>15</v>
      </c>
      <c r="K81" s="256"/>
    </row>
    <row r="82" spans="2:11" ht="15" customHeight="1">
      <c r="B82" s="265"/>
      <c r="C82" s="266" t="s">
        <v>887</v>
      </c>
      <c r="D82" s="266"/>
      <c r="E82" s="266"/>
      <c r="F82" s="267" t="s">
        <v>880</v>
      </c>
      <c r="G82" s="266"/>
      <c r="H82" s="266" t="s">
        <v>888</v>
      </c>
      <c r="I82" s="266" t="s">
        <v>876</v>
      </c>
      <c r="J82" s="266">
        <v>15</v>
      </c>
      <c r="K82" s="256"/>
    </row>
    <row r="83" spans="2:11" ht="15" customHeight="1">
      <c r="B83" s="265"/>
      <c r="C83" s="266" t="s">
        <v>889</v>
      </c>
      <c r="D83" s="266"/>
      <c r="E83" s="266"/>
      <c r="F83" s="267" t="s">
        <v>880</v>
      </c>
      <c r="G83" s="266"/>
      <c r="H83" s="266" t="s">
        <v>890</v>
      </c>
      <c r="I83" s="266" t="s">
        <v>876</v>
      </c>
      <c r="J83" s="266">
        <v>20</v>
      </c>
      <c r="K83" s="256"/>
    </row>
    <row r="84" spans="2:11" ht="15" customHeight="1">
      <c r="B84" s="265"/>
      <c r="C84" s="266" t="s">
        <v>891</v>
      </c>
      <c r="D84" s="266"/>
      <c r="E84" s="266"/>
      <c r="F84" s="267" t="s">
        <v>880</v>
      </c>
      <c r="G84" s="266"/>
      <c r="H84" s="266" t="s">
        <v>892</v>
      </c>
      <c r="I84" s="266" t="s">
        <v>876</v>
      </c>
      <c r="J84" s="266">
        <v>20</v>
      </c>
      <c r="K84" s="256"/>
    </row>
    <row r="85" spans="2:11" ht="15" customHeight="1">
      <c r="B85" s="265"/>
      <c r="C85" s="245" t="s">
        <v>893</v>
      </c>
      <c r="D85" s="245"/>
      <c r="E85" s="245"/>
      <c r="F85" s="264" t="s">
        <v>880</v>
      </c>
      <c r="G85" s="263"/>
      <c r="H85" s="245" t="s">
        <v>894</v>
      </c>
      <c r="I85" s="245" t="s">
        <v>876</v>
      </c>
      <c r="J85" s="245">
        <v>50</v>
      </c>
      <c r="K85" s="256"/>
    </row>
    <row r="86" spans="2:11" ht="15" customHeight="1">
      <c r="B86" s="265"/>
      <c r="C86" s="245" t="s">
        <v>895</v>
      </c>
      <c r="D86" s="245"/>
      <c r="E86" s="245"/>
      <c r="F86" s="264" t="s">
        <v>880</v>
      </c>
      <c r="G86" s="263"/>
      <c r="H86" s="245" t="s">
        <v>896</v>
      </c>
      <c r="I86" s="245" t="s">
        <v>876</v>
      </c>
      <c r="J86" s="245">
        <v>20</v>
      </c>
      <c r="K86" s="256"/>
    </row>
    <row r="87" spans="2:11" ht="15" customHeight="1">
      <c r="B87" s="265"/>
      <c r="C87" s="245" t="s">
        <v>897</v>
      </c>
      <c r="D87" s="245"/>
      <c r="E87" s="245"/>
      <c r="F87" s="264" t="s">
        <v>880</v>
      </c>
      <c r="G87" s="263"/>
      <c r="H87" s="245" t="s">
        <v>898</v>
      </c>
      <c r="I87" s="245" t="s">
        <v>876</v>
      </c>
      <c r="J87" s="245">
        <v>20</v>
      </c>
      <c r="K87" s="256"/>
    </row>
    <row r="88" spans="2:11" ht="15" customHeight="1">
      <c r="B88" s="265"/>
      <c r="C88" s="245" t="s">
        <v>899</v>
      </c>
      <c r="D88" s="245"/>
      <c r="E88" s="245"/>
      <c r="F88" s="264" t="s">
        <v>880</v>
      </c>
      <c r="G88" s="263"/>
      <c r="H88" s="245" t="s">
        <v>900</v>
      </c>
      <c r="I88" s="245" t="s">
        <v>876</v>
      </c>
      <c r="J88" s="245">
        <v>50</v>
      </c>
      <c r="K88" s="256"/>
    </row>
    <row r="89" spans="2:11" ht="15" customHeight="1">
      <c r="B89" s="265"/>
      <c r="C89" s="245" t="s">
        <v>901</v>
      </c>
      <c r="D89" s="245"/>
      <c r="E89" s="245"/>
      <c r="F89" s="264" t="s">
        <v>880</v>
      </c>
      <c r="G89" s="263"/>
      <c r="H89" s="245" t="s">
        <v>901</v>
      </c>
      <c r="I89" s="245" t="s">
        <v>876</v>
      </c>
      <c r="J89" s="245">
        <v>50</v>
      </c>
      <c r="K89" s="256"/>
    </row>
    <row r="90" spans="2:11" ht="15" customHeight="1">
      <c r="B90" s="265"/>
      <c r="C90" s="245" t="s">
        <v>127</v>
      </c>
      <c r="D90" s="245"/>
      <c r="E90" s="245"/>
      <c r="F90" s="264" t="s">
        <v>880</v>
      </c>
      <c r="G90" s="263"/>
      <c r="H90" s="245" t="s">
        <v>902</v>
      </c>
      <c r="I90" s="245" t="s">
        <v>876</v>
      </c>
      <c r="J90" s="245">
        <v>255</v>
      </c>
      <c r="K90" s="256"/>
    </row>
    <row r="91" spans="2:11" ht="15" customHeight="1">
      <c r="B91" s="265"/>
      <c r="C91" s="245" t="s">
        <v>903</v>
      </c>
      <c r="D91" s="245"/>
      <c r="E91" s="245"/>
      <c r="F91" s="264" t="s">
        <v>874</v>
      </c>
      <c r="G91" s="263"/>
      <c r="H91" s="245" t="s">
        <v>904</v>
      </c>
      <c r="I91" s="245" t="s">
        <v>905</v>
      </c>
      <c r="J91" s="245"/>
      <c r="K91" s="256"/>
    </row>
    <row r="92" spans="2:11" ht="15" customHeight="1">
      <c r="B92" s="265"/>
      <c r="C92" s="245" t="s">
        <v>906</v>
      </c>
      <c r="D92" s="245"/>
      <c r="E92" s="245"/>
      <c r="F92" s="264" t="s">
        <v>874</v>
      </c>
      <c r="G92" s="263"/>
      <c r="H92" s="245" t="s">
        <v>907</v>
      </c>
      <c r="I92" s="245" t="s">
        <v>908</v>
      </c>
      <c r="J92" s="245"/>
      <c r="K92" s="256"/>
    </row>
    <row r="93" spans="2:11" ht="15" customHeight="1">
      <c r="B93" s="265"/>
      <c r="C93" s="245" t="s">
        <v>909</v>
      </c>
      <c r="D93" s="245"/>
      <c r="E93" s="245"/>
      <c r="F93" s="264" t="s">
        <v>874</v>
      </c>
      <c r="G93" s="263"/>
      <c r="H93" s="245" t="s">
        <v>909</v>
      </c>
      <c r="I93" s="245" t="s">
        <v>908</v>
      </c>
      <c r="J93" s="245"/>
      <c r="K93" s="256"/>
    </row>
    <row r="94" spans="2:11" ht="15" customHeight="1">
      <c r="B94" s="265"/>
      <c r="C94" s="245" t="s">
        <v>39</v>
      </c>
      <c r="D94" s="245"/>
      <c r="E94" s="245"/>
      <c r="F94" s="264" t="s">
        <v>874</v>
      </c>
      <c r="G94" s="263"/>
      <c r="H94" s="245" t="s">
        <v>910</v>
      </c>
      <c r="I94" s="245" t="s">
        <v>908</v>
      </c>
      <c r="J94" s="245"/>
      <c r="K94" s="256"/>
    </row>
    <row r="95" spans="2:11" ht="15" customHeight="1">
      <c r="B95" s="265"/>
      <c r="C95" s="245" t="s">
        <v>49</v>
      </c>
      <c r="D95" s="245"/>
      <c r="E95" s="245"/>
      <c r="F95" s="264" t="s">
        <v>874</v>
      </c>
      <c r="G95" s="263"/>
      <c r="H95" s="245" t="s">
        <v>911</v>
      </c>
      <c r="I95" s="245" t="s">
        <v>908</v>
      </c>
      <c r="J95" s="245"/>
      <c r="K95" s="256"/>
    </row>
    <row r="96" spans="2:11" ht="15" customHeight="1">
      <c r="B96" s="268"/>
      <c r="C96" s="269"/>
      <c r="D96" s="269"/>
      <c r="E96" s="269"/>
      <c r="F96" s="269"/>
      <c r="G96" s="269"/>
      <c r="H96" s="269"/>
      <c r="I96" s="269"/>
      <c r="J96" s="269"/>
      <c r="K96" s="270"/>
    </row>
    <row r="97" spans="2:11" ht="18.75" customHeight="1">
      <c r="B97" s="271"/>
      <c r="C97" s="272"/>
      <c r="D97" s="272"/>
      <c r="E97" s="272"/>
      <c r="F97" s="272"/>
      <c r="G97" s="272"/>
      <c r="H97" s="272"/>
      <c r="I97" s="272"/>
      <c r="J97" s="272"/>
      <c r="K97" s="271"/>
    </row>
    <row r="98" spans="2:11" ht="18.75" customHeight="1">
      <c r="B98" s="251"/>
      <c r="C98" s="251"/>
      <c r="D98" s="251"/>
      <c r="E98" s="251"/>
      <c r="F98" s="251"/>
      <c r="G98" s="251"/>
      <c r="H98" s="251"/>
      <c r="I98" s="251"/>
      <c r="J98" s="251"/>
      <c r="K98" s="251"/>
    </row>
    <row r="99" spans="2:11" ht="7.5" customHeight="1">
      <c r="B99" s="252"/>
      <c r="C99" s="253"/>
      <c r="D99" s="253"/>
      <c r="E99" s="253"/>
      <c r="F99" s="253"/>
      <c r="G99" s="253"/>
      <c r="H99" s="253"/>
      <c r="I99" s="253"/>
      <c r="J99" s="253"/>
      <c r="K99" s="254"/>
    </row>
    <row r="100" spans="2:11" ht="45" customHeight="1">
      <c r="B100" s="255"/>
      <c r="C100" s="360" t="s">
        <v>912</v>
      </c>
      <c r="D100" s="360"/>
      <c r="E100" s="360"/>
      <c r="F100" s="360"/>
      <c r="G100" s="360"/>
      <c r="H100" s="360"/>
      <c r="I100" s="360"/>
      <c r="J100" s="360"/>
      <c r="K100" s="256"/>
    </row>
    <row r="101" spans="2:11" ht="17.25" customHeight="1">
      <c r="B101" s="255"/>
      <c r="C101" s="257" t="s">
        <v>868</v>
      </c>
      <c r="D101" s="257"/>
      <c r="E101" s="257"/>
      <c r="F101" s="257" t="s">
        <v>869</v>
      </c>
      <c r="G101" s="258"/>
      <c r="H101" s="257" t="s">
        <v>122</v>
      </c>
      <c r="I101" s="257" t="s">
        <v>58</v>
      </c>
      <c r="J101" s="257" t="s">
        <v>870</v>
      </c>
      <c r="K101" s="256"/>
    </row>
    <row r="102" spans="2:11" ht="17.25" customHeight="1">
      <c r="B102" s="255"/>
      <c r="C102" s="259" t="s">
        <v>871</v>
      </c>
      <c r="D102" s="259"/>
      <c r="E102" s="259"/>
      <c r="F102" s="260" t="s">
        <v>872</v>
      </c>
      <c r="G102" s="261"/>
      <c r="H102" s="259"/>
      <c r="I102" s="259"/>
      <c r="J102" s="259" t="s">
        <v>873</v>
      </c>
      <c r="K102" s="256"/>
    </row>
    <row r="103" spans="2:11" ht="5.25" customHeight="1">
      <c r="B103" s="255"/>
      <c r="C103" s="257"/>
      <c r="D103" s="257"/>
      <c r="E103" s="257"/>
      <c r="F103" s="257"/>
      <c r="G103" s="273"/>
      <c r="H103" s="257"/>
      <c r="I103" s="257"/>
      <c r="J103" s="257"/>
      <c r="K103" s="256"/>
    </row>
    <row r="104" spans="2:11" ht="15" customHeight="1">
      <c r="B104" s="255"/>
      <c r="C104" s="245" t="s">
        <v>54</v>
      </c>
      <c r="D104" s="262"/>
      <c r="E104" s="262"/>
      <c r="F104" s="264" t="s">
        <v>874</v>
      </c>
      <c r="G104" s="273"/>
      <c r="H104" s="245" t="s">
        <v>913</v>
      </c>
      <c r="I104" s="245" t="s">
        <v>876</v>
      </c>
      <c r="J104" s="245">
        <v>20</v>
      </c>
      <c r="K104" s="256"/>
    </row>
    <row r="105" spans="2:11" ht="15" customHeight="1">
      <c r="B105" s="255"/>
      <c r="C105" s="245" t="s">
        <v>877</v>
      </c>
      <c r="D105" s="245"/>
      <c r="E105" s="245"/>
      <c r="F105" s="264" t="s">
        <v>874</v>
      </c>
      <c r="G105" s="245"/>
      <c r="H105" s="245" t="s">
        <v>913</v>
      </c>
      <c r="I105" s="245" t="s">
        <v>876</v>
      </c>
      <c r="J105" s="245">
        <v>120</v>
      </c>
      <c r="K105" s="256"/>
    </row>
    <row r="106" spans="2:11" ht="15" customHeight="1">
      <c r="B106" s="265"/>
      <c r="C106" s="245" t="s">
        <v>879</v>
      </c>
      <c r="D106" s="245"/>
      <c r="E106" s="245"/>
      <c r="F106" s="264" t="s">
        <v>880</v>
      </c>
      <c r="G106" s="245"/>
      <c r="H106" s="245" t="s">
        <v>913</v>
      </c>
      <c r="I106" s="245" t="s">
        <v>876</v>
      </c>
      <c r="J106" s="245">
        <v>50</v>
      </c>
      <c r="K106" s="256"/>
    </row>
    <row r="107" spans="2:11" ht="15" customHeight="1">
      <c r="B107" s="265"/>
      <c r="C107" s="245" t="s">
        <v>882</v>
      </c>
      <c r="D107" s="245"/>
      <c r="E107" s="245"/>
      <c r="F107" s="264" t="s">
        <v>874</v>
      </c>
      <c r="G107" s="245"/>
      <c r="H107" s="245" t="s">
        <v>913</v>
      </c>
      <c r="I107" s="245" t="s">
        <v>884</v>
      </c>
      <c r="J107" s="245"/>
      <c r="K107" s="256"/>
    </row>
    <row r="108" spans="2:11" ht="15" customHeight="1">
      <c r="B108" s="265"/>
      <c r="C108" s="245" t="s">
        <v>893</v>
      </c>
      <c r="D108" s="245"/>
      <c r="E108" s="245"/>
      <c r="F108" s="264" t="s">
        <v>880</v>
      </c>
      <c r="G108" s="245"/>
      <c r="H108" s="245" t="s">
        <v>913</v>
      </c>
      <c r="I108" s="245" t="s">
        <v>876</v>
      </c>
      <c r="J108" s="245">
        <v>50</v>
      </c>
      <c r="K108" s="256"/>
    </row>
    <row r="109" spans="2:11" ht="15" customHeight="1">
      <c r="B109" s="265"/>
      <c r="C109" s="245" t="s">
        <v>901</v>
      </c>
      <c r="D109" s="245"/>
      <c r="E109" s="245"/>
      <c r="F109" s="264" t="s">
        <v>880</v>
      </c>
      <c r="G109" s="245"/>
      <c r="H109" s="245" t="s">
        <v>913</v>
      </c>
      <c r="I109" s="245" t="s">
        <v>876</v>
      </c>
      <c r="J109" s="245">
        <v>50</v>
      </c>
      <c r="K109" s="256"/>
    </row>
    <row r="110" spans="2:11" ht="15" customHeight="1">
      <c r="B110" s="265"/>
      <c r="C110" s="245" t="s">
        <v>899</v>
      </c>
      <c r="D110" s="245"/>
      <c r="E110" s="245"/>
      <c r="F110" s="264" t="s">
        <v>880</v>
      </c>
      <c r="G110" s="245"/>
      <c r="H110" s="245" t="s">
        <v>913</v>
      </c>
      <c r="I110" s="245" t="s">
        <v>876</v>
      </c>
      <c r="J110" s="245">
        <v>50</v>
      </c>
      <c r="K110" s="256"/>
    </row>
    <row r="111" spans="2:11" ht="15" customHeight="1">
      <c r="B111" s="265"/>
      <c r="C111" s="245" t="s">
        <v>54</v>
      </c>
      <c r="D111" s="245"/>
      <c r="E111" s="245"/>
      <c r="F111" s="264" t="s">
        <v>874</v>
      </c>
      <c r="G111" s="245"/>
      <c r="H111" s="245" t="s">
        <v>914</v>
      </c>
      <c r="I111" s="245" t="s">
        <v>876</v>
      </c>
      <c r="J111" s="245">
        <v>20</v>
      </c>
      <c r="K111" s="256"/>
    </row>
    <row r="112" spans="2:11" ht="15" customHeight="1">
      <c r="B112" s="265"/>
      <c r="C112" s="245" t="s">
        <v>915</v>
      </c>
      <c r="D112" s="245"/>
      <c r="E112" s="245"/>
      <c r="F112" s="264" t="s">
        <v>874</v>
      </c>
      <c r="G112" s="245"/>
      <c r="H112" s="245" t="s">
        <v>916</v>
      </c>
      <c r="I112" s="245" t="s">
        <v>876</v>
      </c>
      <c r="J112" s="245">
        <v>120</v>
      </c>
      <c r="K112" s="256"/>
    </row>
    <row r="113" spans="2:11" ht="15" customHeight="1">
      <c r="B113" s="265"/>
      <c r="C113" s="245" t="s">
        <v>39</v>
      </c>
      <c r="D113" s="245"/>
      <c r="E113" s="245"/>
      <c r="F113" s="264" t="s">
        <v>874</v>
      </c>
      <c r="G113" s="245"/>
      <c r="H113" s="245" t="s">
        <v>917</v>
      </c>
      <c r="I113" s="245" t="s">
        <v>908</v>
      </c>
      <c r="J113" s="245"/>
      <c r="K113" s="256"/>
    </row>
    <row r="114" spans="2:11" ht="15" customHeight="1">
      <c r="B114" s="265"/>
      <c r="C114" s="245" t="s">
        <v>49</v>
      </c>
      <c r="D114" s="245"/>
      <c r="E114" s="245"/>
      <c r="F114" s="264" t="s">
        <v>874</v>
      </c>
      <c r="G114" s="245"/>
      <c r="H114" s="245" t="s">
        <v>918</v>
      </c>
      <c r="I114" s="245" t="s">
        <v>908</v>
      </c>
      <c r="J114" s="245"/>
      <c r="K114" s="256"/>
    </row>
    <row r="115" spans="2:11" ht="15" customHeight="1">
      <c r="B115" s="265"/>
      <c r="C115" s="245" t="s">
        <v>58</v>
      </c>
      <c r="D115" s="245"/>
      <c r="E115" s="245"/>
      <c r="F115" s="264" t="s">
        <v>874</v>
      </c>
      <c r="G115" s="245"/>
      <c r="H115" s="245" t="s">
        <v>919</v>
      </c>
      <c r="I115" s="245" t="s">
        <v>920</v>
      </c>
      <c r="J115" s="245"/>
      <c r="K115" s="256"/>
    </row>
    <row r="116" spans="2:11" ht="15" customHeight="1">
      <c r="B116" s="268"/>
      <c r="C116" s="274"/>
      <c r="D116" s="274"/>
      <c r="E116" s="274"/>
      <c r="F116" s="274"/>
      <c r="G116" s="274"/>
      <c r="H116" s="274"/>
      <c r="I116" s="274"/>
      <c r="J116" s="274"/>
      <c r="K116" s="270"/>
    </row>
    <row r="117" spans="2:11" ht="18.75" customHeight="1">
      <c r="B117" s="275"/>
      <c r="C117" s="241"/>
      <c r="D117" s="241"/>
      <c r="E117" s="241"/>
      <c r="F117" s="276"/>
      <c r="G117" s="241"/>
      <c r="H117" s="241"/>
      <c r="I117" s="241"/>
      <c r="J117" s="241"/>
      <c r="K117" s="275"/>
    </row>
    <row r="118" spans="2:11" ht="18.75" customHeight="1">
      <c r="B118" s="251"/>
      <c r="C118" s="251"/>
      <c r="D118" s="251"/>
      <c r="E118" s="251"/>
      <c r="F118" s="251"/>
      <c r="G118" s="251"/>
      <c r="H118" s="251"/>
      <c r="I118" s="251"/>
      <c r="J118" s="251"/>
      <c r="K118" s="251"/>
    </row>
    <row r="119" spans="2:11" ht="7.5" customHeight="1">
      <c r="B119" s="277"/>
      <c r="C119" s="278"/>
      <c r="D119" s="278"/>
      <c r="E119" s="278"/>
      <c r="F119" s="278"/>
      <c r="G119" s="278"/>
      <c r="H119" s="278"/>
      <c r="I119" s="278"/>
      <c r="J119" s="278"/>
      <c r="K119" s="279"/>
    </row>
    <row r="120" spans="2:11" ht="45" customHeight="1">
      <c r="B120" s="280"/>
      <c r="C120" s="359" t="s">
        <v>921</v>
      </c>
      <c r="D120" s="359"/>
      <c r="E120" s="359"/>
      <c r="F120" s="359"/>
      <c r="G120" s="359"/>
      <c r="H120" s="359"/>
      <c r="I120" s="359"/>
      <c r="J120" s="359"/>
      <c r="K120" s="281"/>
    </row>
    <row r="121" spans="2:11" ht="17.25" customHeight="1">
      <c r="B121" s="282"/>
      <c r="C121" s="257" t="s">
        <v>868</v>
      </c>
      <c r="D121" s="257"/>
      <c r="E121" s="257"/>
      <c r="F121" s="257" t="s">
        <v>869</v>
      </c>
      <c r="G121" s="258"/>
      <c r="H121" s="257" t="s">
        <v>122</v>
      </c>
      <c r="I121" s="257" t="s">
        <v>58</v>
      </c>
      <c r="J121" s="257" t="s">
        <v>870</v>
      </c>
      <c r="K121" s="283"/>
    </row>
    <row r="122" spans="2:11" ht="17.25" customHeight="1">
      <c r="B122" s="282"/>
      <c r="C122" s="259" t="s">
        <v>871</v>
      </c>
      <c r="D122" s="259"/>
      <c r="E122" s="259"/>
      <c r="F122" s="260" t="s">
        <v>872</v>
      </c>
      <c r="G122" s="261"/>
      <c r="H122" s="259"/>
      <c r="I122" s="259"/>
      <c r="J122" s="259" t="s">
        <v>873</v>
      </c>
      <c r="K122" s="283"/>
    </row>
    <row r="123" spans="2:11" ht="5.25" customHeight="1">
      <c r="B123" s="284"/>
      <c r="C123" s="262"/>
      <c r="D123" s="262"/>
      <c r="E123" s="262"/>
      <c r="F123" s="262"/>
      <c r="G123" s="245"/>
      <c r="H123" s="262"/>
      <c r="I123" s="262"/>
      <c r="J123" s="262"/>
      <c r="K123" s="285"/>
    </row>
    <row r="124" spans="2:11" ht="15" customHeight="1">
      <c r="B124" s="284"/>
      <c r="C124" s="245" t="s">
        <v>877</v>
      </c>
      <c r="D124" s="262"/>
      <c r="E124" s="262"/>
      <c r="F124" s="264" t="s">
        <v>874</v>
      </c>
      <c r="G124" s="245"/>
      <c r="H124" s="245" t="s">
        <v>913</v>
      </c>
      <c r="I124" s="245" t="s">
        <v>876</v>
      </c>
      <c r="J124" s="245">
        <v>120</v>
      </c>
      <c r="K124" s="286"/>
    </row>
    <row r="125" spans="2:11" ht="15" customHeight="1">
      <c r="B125" s="284"/>
      <c r="C125" s="245" t="s">
        <v>922</v>
      </c>
      <c r="D125" s="245"/>
      <c r="E125" s="245"/>
      <c r="F125" s="264" t="s">
        <v>874</v>
      </c>
      <c r="G125" s="245"/>
      <c r="H125" s="245" t="s">
        <v>923</v>
      </c>
      <c r="I125" s="245" t="s">
        <v>876</v>
      </c>
      <c r="J125" s="245" t="s">
        <v>924</v>
      </c>
      <c r="K125" s="286"/>
    </row>
    <row r="126" spans="2:11" ht="15" customHeight="1">
      <c r="B126" s="284"/>
      <c r="C126" s="245" t="s">
        <v>823</v>
      </c>
      <c r="D126" s="245"/>
      <c r="E126" s="245"/>
      <c r="F126" s="264" t="s">
        <v>874</v>
      </c>
      <c r="G126" s="245"/>
      <c r="H126" s="245" t="s">
        <v>925</v>
      </c>
      <c r="I126" s="245" t="s">
        <v>876</v>
      </c>
      <c r="J126" s="245" t="s">
        <v>924</v>
      </c>
      <c r="K126" s="286"/>
    </row>
    <row r="127" spans="2:11" ht="15" customHeight="1">
      <c r="B127" s="284"/>
      <c r="C127" s="245" t="s">
        <v>885</v>
      </c>
      <c r="D127" s="245"/>
      <c r="E127" s="245"/>
      <c r="F127" s="264" t="s">
        <v>880</v>
      </c>
      <c r="G127" s="245"/>
      <c r="H127" s="245" t="s">
        <v>886</v>
      </c>
      <c r="I127" s="245" t="s">
        <v>876</v>
      </c>
      <c r="J127" s="245">
        <v>15</v>
      </c>
      <c r="K127" s="286"/>
    </row>
    <row r="128" spans="2:11" ht="15" customHeight="1">
      <c r="B128" s="284"/>
      <c r="C128" s="266" t="s">
        <v>887</v>
      </c>
      <c r="D128" s="266"/>
      <c r="E128" s="266"/>
      <c r="F128" s="267" t="s">
        <v>880</v>
      </c>
      <c r="G128" s="266"/>
      <c r="H128" s="266" t="s">
        <v>888</v>
      </c>
      <c r="I128" s="266" t="s">
        <v>876</v>
      </c>
      <c r="J128" s="266">
        <v>15</v>
      </c>
      <c r="K128" s="286"/>
    </row>
    <row r="129" spans="2:11" ht="15" customHeight="1">
      <c r="B129" s="284"/>
      <c r="C129" s="266" t="s">
        <v>889</v>
      </c>
      <c r="D129" s="266"/>
      <c r="E129" s="266"/>
      <c r="F129" s="267" t="s">
        <v>880</v>
      </c>
      <c r="G129" s="266"/>
      <c r="H129" s="266" t="s">
        <v>890</v>
      </c>
      <c r="I129" s="266" t="s">
        <v>876</v>
      </c>
      <c r="J129" s="266">
        <v>20</v>
      </c>
      <c r="K129" s="286"/>
    </row>
    <row r="130" spans="2:11" ht="15" customHeight="1">
      <c r="B130" s="284"/>
      <c r="C130" s="266" t="s">
        <v>891</v>
      </c>
      <c r="D130" s="266"/>
      <c r="E130" s="266"/>
      <c r="F130" s="267" t="s">
        <v>880</v>
      </c>
      <c r="G130" s="266"/>
      <c r="H130" s="266" t="s">
        <v>892</v>
      </c>
      <c r="I130" s="266" t="s">
        <v>876</v>
      </c>
      <c r="J130" s="266">
        <v>20</v>
      </c>
      <c r="K130" s="286"/>
    </row>
    <row r="131" spans="2:11" ht="15" customHeight="1">
      <c r="B131" s="284"/>
      <c r="C131" s="245" t="s">
        <v>879</v>
      </c>
      <c r="D131" s="245"/>
      <c r="E131" s="245"/>
      <c r="F131" s="264" t="s">
        <v>880</v>
      </c>
      <c r="G131" s="245"/>
      <c r="H131" s="245" t="s">
        <v>913</v>
      </c>
      <c r="I131" s="245" t="s">
        <v>876</v>
      </c>
      <c r="J131" s="245">
        <v>50</v>
      </c>
      <c r="K131" s="286"/>
    </row>
    <row r="132" spans="2:11" ht="15" customHeight="1">
      <c r="B132" s="284"/>
      <c r="C132" s="245" t="s">
        <v>893</v>
      </c>
      <c r="D132" s="245"/>
      <c r="E132" s="245"/>
      <c r="F132" s="264" t="s">
        <v>880</v>
      </c>
      <c r="G132" s="245"/>
      <c r="H132" s="245" t="s">
        <v>913</v>
      </c>
      <c r="I132" s="245" t="s">
        <v>876</v>
      </c>
      <c r="J132" s="245">
        <v>50</v>
      </c>
      <c r="K132" s="286"/>
    </row>
    <row r="133" spans="2:11" ht="15" customHeight="1">
      <c r="B133" s="284"/>
      <c r="C133" s="245" t="s">
        <v>899</v>
      </c>
      <c r="D133" s="245"/>
      <c r="E133" s="245"/>
      <c r="F133" s="264" t="s">
        <v>880</v>
      </c>
      <c r="G133" s="245"/>
      <c r="H133" s="245" t="s">
        <v>913</v>
      </c>
      <c r="I133" s="245" t="s">
        <v>876</v>
      </c>
      <c r="J133" s="245">
        <v>50</v>
      </c>
      <c r="K133" s="286"/>
    </row>
    <row r="134" spans="2:11" ht="15" customHeight="1">
      <c r="B134" s="284"/>
      <c r="C134" s="245" t="s">
        <v>901</v>
      </c>
      <c r="D134" s="245"/>
      <c r="E134" s="245"/>
      <c r="F134" s="264" t="s">
        <v>880</v>
      </c>
      <c r="G134" s="245"/>
      <c r="H134" s="245" t="s">
        <v>913</v>
      </c>
      <c r="I134" s="245" t="s">
        <v>876</v>
      </c>
      <c r="J134" s="245">
        <v>50</v>
      </c>
      <c r="K134" s="286"/>
    </row>
    <row r="135" spans="2:11" ht="15" customHeight="1">
      <c r="B135" s="284"/>
      <c r="C135" s="245" t="s">
        <v>127</v>
      </c>
      <c r="D135" s="245"/>
      <c r="E135" s="245"/>
      <c r="F135" s="264" t="s">
        <v>880</v>
      </c>
      <c r="G135" s="245"/>
      <c r="H135" s="245" t="s">
        <v>926</v>
      </c>
      <c r="I135" s="245" t="s">
        <v>876</v>
      </c>
      <c r="J135" s="245">
        <v>255</v>
      </c>
      <c r="K135" s="286"/>
    </row>
    <row r="136" spans="2:11" ht="15" customHeight="1">
      <c r="B136" s="284"/>
      <c r="C136" s="245" t="s">
        <v>903</v>
      </c>
      <c r="D136" s="245"/>
      <c r="E136" s="245"/>
      <c r="F136" s="264" t="s">
        <v>874</v>
      </c>
      <c r="G136" s="245"/>
      <c r="H136" s="245" t="s">
        <v>927</v>
      </c>
      <c r="I136" s="245" t="s">
        <v>905</v>
      </c>
      <c r="J136" s="245"/>
      <c r="K136" s="286"/>
    </row>
    <row r="137" spans="2:11" ht="15" customHeight="1">
      <c r="B137" s="284"/>
      <c r="C137" s="245" t="s">
        <v>906</v>
      </c>
      <c r="D137" s="245"/>
      <c r="E137" s="245"/>
      <c r="F137" s="264" t="s">
        <v>874</v>
      </c>
      <c r="G137" s="245"/>
      <c r="H137" s="245" t="s">
        <v>928</v>
      </c>
      <c r="I137" s="245" t="s">
        <v>908</v>
      </c>
      <c r="J137" s="245"/>
      <c r="K137" s="286"/>
    </row>
    <row r="138" spans="2:11" ht="15" customHeight="1">
      <c r="B138" s="284"/>
      <c r="C138" s="245" t="s">
        <v>909</v>
      </c>
      <c r="D138" s="245"/>
      <c r="E138" s="245"/>
      <c r="F138" s="264" t="s">
        <v>874</v>
      </c>
      <c r="G138" s="245"/>
      <c r="H138" s="245" t="s">
        <v>909</v>
      </c>
      <c r="I138" s="245" t="s">
        <v>908</v>
      </c>
      <c r="J138" s="245"/>
      <c r="K138" s="286"/>
    </row>
    <row r="139" spans="2:11" ht="15" customHeight="1">
      <c r="B139" s="284"/>
      <c r="C139" s="245" t="s">
        <v>39</v>
      </c>
      <c r="D139" s="245"/>
      <c r="E139" s="245"/>
      <c r="F139" s="264" t="s">
        <v>874</v>
      </c>
      <c r="G139" s="245"/>
      <c r="H139" s="245" t="s">
        <v>929</v>
      </c>
      <c r="I139" s="245" t="s">
        <v>908</v>
      </c>
      <c r="J139" s="245"/>
      <c r="K139" s="286"/>
    </row>
    <row r="140" spans="2:11" ht="15" customHeight="1">
      <c r="B140" s="284"/>
      <c r="C140" s="245" t="s">
        <v>930</v>
      </c>
      <c r="D140" s="245"/>
      <c r="E140" s="245"/>
      <c r="F140" s="264" t="s">
        <v>874</v>
      </c>
      <c r="G140" s="245"/>
      <c r="H140" s="245" t="s">
        <v>931</v>
      </c>
      <c r="I140" s="245" t="s">
        <v>908</v>
      </c>
      <c r="J140" s="245"/>
      <c r="K140" s="286"/>
    </row>
    <row r="141" spans="2:11" ht="15" customHeight="1">
      <c r="B141" s="287"/>
      <c r="C141" s="288"/>
      <c r="D141" s="288"/>
      <c r="E141" s="288"/>
      <c r="F141" s="288"/>
      <c r="G141" s="288"/>
      <c r="H141" s="288"/>
      <c r="I141" s="288"/>
      <c r="J141" s="288"/>
      <c r="K141" s="289"/>
    </row>
    <row r="142" spans="2:11" ht="18.75" customHeight="1">
      <c r="B142" s="241"/>
      <c r="C142" s="241"/>
      <c r="D142" s="241"/>
      <c r="E142" s="241"/>
      <c r="F142" s="276"/>
      <c r="G142" s="241"/>
      <c r="H142" s="241"/>
      <c r="I142" s="241"/>
      <c r="J142" s="241"/>
      <c r="K142" s="241"/>
    </row>
    <row r="143" spans="2:11" ht="18.75" customHeight="1">
      <c r="B143" s="251"/>
      <c r="C143" s="251"/>
      <c r="D143" s="251"/>
      <c r="E143" s="251"/>
      <c r="F143" s="251"/>
      <c r="G143" s="251"/>
      <c r="H143" s="251"/>
      <c r="I143" s="251"/>
      <c r="J143" s="251"/>
      <c r="K143" s="251"/>
    </row>
    <row r="144" spans="2:11" ht="7.5" customHeight="1">
      <c r="B144" s="252"/>
      <c r="C144" s="253"/>
      <c r="D144" s="253"/>
      <c r="E144" s="253"/>
      <c r="F144" s="253"/>
      <c r="G144" s="253"/>
      <c r="H144" s="253"/>
      <c r="I144" s="253"/>
      <c r="J144" s="253"/>
      <c r="K144" s="254"/>
    </row>
    <row r="145" spans="2:11" ht="45" customHeight="1">
      <c r="B145" s="255"/>
      <c r="C145" s="360" t="s">
        <v>932</v>
      </c>
      <c r="D145" s="360"/>
      <c r="E145" s="360"/>
      <c r="F145" s="360"/>
      <c r="G145" s="360"/>
      <c r="H145" s="360"/>
      <c r="I145" s="360"/>
      <c r="J145" s="360"/>
      <c r="K145" s="256"/>
    </row>
    <row r="146" spans="2:11" ht="17.25" customHeight="1">
      <c r="B146" s="255"/>
      <c r="C146" s="257" t="s">
        <v>868</v>
      </c>
      <c r="D146" s="257"/>
      <c r="E146" s="257"/>
      <c r="F146" s="257" t="s">
        <v>869</v>
      </c>
      <c r="G146" s="258"/>
      <c r="H146" s="257" t="s">
        <v>122</v>
      </c>
      <c r="I146" s="257" t="s">
        <v>58</v>
      </c>
      <c r="J146" s="257" t="s">
        <v>870</v>
      </c>
      <c r="K146" s="256"/>
    </row>
    <row r="147" spans="2:11" ht="17.25" customHeight="1">
      <c r="B147" s="255"/>
      <c r="C147" s="259" t="s">
        <v>871</v>
      </c>
      <c r="D147" s="259"/>
      <c r="E147" s="259"/>
      <c r="F147" s="260" t="s">
        <v>872</v>
      </c>
      <c r="G147" s="261"/>
      <c r="H147" s="259"/>
      <c r="I147" s="259"/>
      <c r="J147" s="259" t="s">
        <v>873</v>
      </c>
      <c r="K147" s="256"/>
    </row>
    <row r="148" spans="2:11" ht="5.25" customHeight="1">
      <c r="B148" s="265"/>
      <c r="C148" s="262"/>
      <c r="D148" s="262"/>
      <c r="E148" s="262"/>
      <c r="F148" s="262"/>
      <c r="G148" s="263"/>
      <c r="H148" s="262"/>
      <c r="I148" s="262"/>
      <c r="J148" s="262"/>
      <c r="K148" s="286"/>
    </row>
    <row r="149" spans="2:11" ht="15" customHeight="1">
      <c r="B149" s="265"/>
      <c r="C149" s="290" t="s">
        <v>877</v>
      </c>
      <c r="D149" s="245"/>
      <c r="E149" s="245"/>
      <c r="F149" s="291" t="s">
        <v>874</v>
      </c>
      <c r="G149" s="245"/>
      <c r="H149" s="290" t="s">
        <v>913</v>
      </c>
      <c r="I149" s="290" t="s">
        <v>876</v>
      </c>
      <c r="J149" s="290">
        <v>120</v>
      </c>
      <c r="K149" s="286"/>
    </row>
    <row r="150" spans="2:11" ht="15" customHeight="1">
      <c r="B150" s="265"/>
      <c r="C150" s="290" t="s">
        <v>922</v>
      </c>
      <c r="D150" s="245"/>
      <c r="E150" s="245"/>
      <c r="F150" s="291" t="s">
        <v>874</v>
      </c>
      <c r="G150" s="245"/>
      <c r="H150" s="290" t="s">
        <v>933</v>
      </c>
      <c r="I150" s="290" t="s">
        <v>876</v>
      </c>
      <c r="J150" s="290" t="s">
        <v>924</v>
      </c>
      <c r="K150" s="286"/>
    </row>
    <row r="151" spans="2:11" ht="15" customHeight="1">
      <c r="B151" s="265"/>
      <c r="C151" s="290" t="s">
        <v>823</v>
      </c>
      <c r="D151" s="245"/>
      <c r="E151" s="245"/>
      <c r="F151" s="291" t="s">
        <v>874</v>
      </c>
      <c r="G151" s="245"/>
      <c r="H151" s="290" t="s">
        <v>934</v>
      </c>
      <c r="I151" s="290" t="s">
        <v>876</v>
      </c>
      <c r="J151" s="290" t="s">
        <v>924</v>
      </c>
      <c r="K151" s="286"/>
    </row>
    <row r="152" spans="2:11" ht="15" customHeight="1">
      <c r="B152" s="265"/>
      <c r="C152" s="290" t="s">
        <v>879</v>
      </c>
      <c r="D152" s="245"/>
      <c r="E152" s="245"/>
      <c r="F152" s="291" t="s">
        <v>880</v>
      </c>
      <c r="G152" s="245"/>
      <c r="H152" s="290" t="s">
        <v>913</v>
      </c>
      <c r="I152" s="290" t="s">
        <v>876</v>
      </c>
      <c r="J152" s="290">
        <v>50</v>
      </c>
      <c r="K152" s="286"/>
    </row>
    <row r="153" spans="2:11" ht="15" customHeight="1">
      <c r="B153" s="265"/>
      <c r="C153" s="290" t="s">
        <v>882</v>
      </c>
      <c r="D153" s="245"/>
      <c r="E153" s="245"/>
      <c r="F153" s="291" t="s">
        <v>874</v>
      </c>
      <c r="G153" s="245"/>
      <c r="H153" s="290" t="s">
        <v>913</v>
      </c>
      <c r="I153" s="290" t="s">
        <v>884</v>
      </c>
      <c r="J153" s="290"/>
      <c r="K153" s="286"/>
    </row>
    <row r="154" spans="2:11" ht="15" customHeight="1">
      <c r="B154" s="265"/>
      <c r="C154" s="290" t="s">
        <v>893</v>
      </c>
      <c r="D154" s="245"/>
      <c r="E154" s="245"/>
      <c r="F154" s="291" t="s">
        <v>880</v>
      </c>
      <c r="G154" s="245"/>
      <c r="H154" s="290" t="s">
        <v>913</v>
      </c>
      <c r="I154" s="290" t="s">
        <v>876</v>
      </c>
      <c r="J154" s="290">
        <v>50</v>
      </c>
      <c r="K154" s="286"/>
    </row>
    <row r="155" spans="2:11" ht="15" customHeight="1">
      <c r="B155" s="265"/>
      <c r="C155" s="290" t="s">
        <v>901</v>
      </c>
      <c r="D155" s="245"/>
      <c r="E155" s="245"/>
      <c r="F155" s="291" t="s">
        <v>880</v>
      </c>
      <c r="G155" s="245"/>
      <c r="H155" s="290" t="s">
        <v>913</v>
      </c>
      <c r="I155" s="290" t="s">
        <v>876</v>
      </c>
      <c r="J155" s="290">
        <v>50</v>
      </c>
      <c r="K155" s="286"/>
    </row>
    <row r="156" spans="2:11" ht="15" customHeight="1">
      <c r="B156" s="265"/>
      <c r="C156" s="290" t="s">
        <v>899</v>
      </c>
      <c r="D156" s="245"/>
      <c r="E156" s="245"/>
      <c r="F156" s="291" t="s">
        <v>880</v>
      </c>
      <c r="G156" s="245"/>
      <c r="H156" s="290" t="s">
        <v>913</v>
      </c>
      <c r="I156" s="290" t="s">
        <v>876</v>
      </c>
      <c r="J156" s="290">
        <v>50</v>
      </c>
      <c r="K156" s="286"/>
    </row>
    <row r="157" spans="2:11" ht="15" customHeight="1">
      <c r="B157" s="265"/>
      <c r="C157" s="290" t="s">
        <v>101</v>
      </c>
      <c r="D157" s="245"/>
      <c r="E157" s="245"/>
      <c r="F157" s="291" t="s">
        <v>874</v>
      </c>
      <c r="G157" s="245"/>
      <c r="H157" s="290" t="s">
        <v>935</v>
      </c>
      <c r="I157" s="290" t="s">
        <v>876</v>
      </c>
      <c r="J157" s="290" t="s">
        <v>936</v>
      </c>
      <c r="K157" s="286"/>
    </row>
    <row r="158" spans="2:11" ht="15" customHeight="1">
      <c r="B158" s="265"/>
      <c r="C158" s="290" t="s">
        <v>937</v>
      </c>
      <c r="D158" s="245"/>
      <c r="E158" s="245"/>
      <c r="F158" s="291" t="s">
        <v>874</v>
      </c>
      <c r="G158" s="245"/>
      <c r="H158" s="290" t="s">
        <v>938</v>
      </c>
      <c r="I158" s="290" t="s">
        <v>908</v>
      </c>
      <c r="J158" s="290"/>
      <c r="K158" s="286"/>
    </row>
    <row r="159" spans="2:11" ht="15" customHeight="1">
      <c r="B159" s="292"/>
      <c r="C159" s="274"/>
      <c r="D159" s="274"/>
      <c r="E159" s="274"/>
      <c r="F159" s="274"/>
      <c r="G159" s="274"/>
      <c r="H159" s="274"/>
      <c r="I159" s="274"/>
      <c r="J159" s="274"/>
      <c r="K159" s="293"/>
    </row>
    <row r="160" spans="2:11" ht="18.75" customHeight="1">
      <c r="B160" s="241"/>
      <c r="C160" s="245"/>
      <c r="D160" s="245"/>
      <c r="E160" s="245"/>
      <c r="F160" s="264"/>
      <c r="G160" s="245"/>
      <c r="H160" s="245"/>
      <c r="I160" s="245"/>
      <c r="J160" s="245"/>
      <c r="K160" s="241"/>
    </row>
    <row r="161" spans="2:11" ht="18.75" customHeight="1">
      <c r="B161" s="251"/>
      <c r="C161" s="251"/>
      <c r="D161" s="251"/>
      <c r="E161" s="251"/>
      <c r="F161" s="251"/>
      <c r="G161" s="251"/>
      <c r="H161" s="251"/>
      <c r="I161" s="251"/>
      <c r="J161" s="251"/>
      <c r="K161" s="251"/>
    </row>
    <row r="162" spans="2:11" ht="7.5" customHeight="1">
      <c r="B162" s="233"/>
      <c r="C162" s="234"/>
      <c r="D162" s="234"/>
      <c r="E162" s="234"/>
      <c r="F162" s="234"/>
      <c r="G162" s="234"/>
      <c r="H162" s="234"/>
      <c r="I162" s="234"/>
      <c r="J162" s="234"/>
      <c r="K162" s="235"/>
    </row>
    <row r="163" spans="2:11" ht="45" customHeight="1">
      <c r="B163" s="236"/>
      <c r="C163" s="359" t="s">
        <v>939</v>
      </c>
      <c r="D163" s="359"/>
      <c r="E163" s="359"/>
      <c r="F163" s="359"/>
      <c r="G163" s="359"/>
      <c r="H163" s="359"/>
      <c r="I163" s="359"/>
      <c r="J163" s="359"/>
      <c r="K163" s="237"/>
    </row>
    <row r="164" spans="2:11" ht="17.25" customHeight="1">
      <c r="B164" s="236"/>
      <c r="C164" s="257" t="s">
        <v>868</v>
      </c>
      <c r="D164" s="257"/>
      <c r="E164" s="257"/>
      <c r="F164" s="257" t="s">
        <v>869</v>
      </c>
      <c r="G164" s="294"/>
      <c r="H164" s="295" t="s">
        <v>122</v>
      </c>
      <c r="I164" s="295" t="s">
        <v>58</v>
      </c>
      <c r="J164" s="257" t="s">
        <v>870</v>
      </c>
      <c r="K164" s="237"/>
    </row>
    <row r="165" spans="2:11" ht="17.25" customHeight="1">
      <c r="B165" s="238"/>
      <c r="C165" s="259" t="s">
        <v>871</v>
      </c>
      <c r="D165" s="259"/>
      <c r="E165" s="259"/>
      <c r="F165" s="260" t="s">
        <v>872</v>
      </c>
      <c r="G165" s="296"/>
      <c r="H165" s="297"/>
      <c r="I165" s="297"/>
      <c r="J165" s="259" t="s">
        <v>873</v>
      </c>
      <c r="K165" s="239"/>
    </row>
    <row r="166" spans="2:11" ht="5.25" customHeight="1">
      <c r="B166" s="265"/>
      <c r="C166" s="262"/>
      <c r="D166" s="262"/>
      <c r="E166" s="262"/>
      <c r="F166" s="262"/>
      <c r="G166" s="263"/>
      <c r="H166" s="262"/>
      <c r="I166" s="262"/>
      <c r="J166" s="262"/>
      <c r="K166" s="286"/>
    </row>
    <row r="167" spans="2:11" ht="15" customHeight="1">
      <c r="B167" s="265"/>
      <c r="C167" s="245" t="s">
        <v>877</v>
      </c>
      <c r="D167" s="245"/>
      <c r="E167" s="245"/>
      <c r="F167" s="264" t="s">
        <v>874</v>
      </c>
      <c r="G167" s="245"/>
      <c r="H167" s="245" t="s">
        <v>913</v>
      </c>
      <c r="I167" s="245" t="s">
        <v>876</v>
      </c>
      <c r="J167" s="245">
        <v>120</v>
      </c>
      <c r="K167" s="286"/>
    </row>
    <row r="168" spans="2:11" ht="15" customHeight="1">
      <c r="B168" s="265"/>
      <c r="C168" s="245" t="s">
        <v>922</v>
      </c>
      <c r="D168" s="245"/>
      <c r="E168" s="245"/>
      <c r="F168" s="264" t="s">
        <v>874</v>
      </c>
      <c r="G168" s="245"/>
      <c r="H168" s="245" t="s">
        <v>923</v>
      </c>
      <c r="I168" s="245" t="s">
        <v>876</v>
      </c>
      <c r="J168" s="245" t="s">
        <v>924</v>
      </c>
      <c r="K168" s="286"/>
    </row>
    <row r="169" spans="2:11" ht="15" customHeight="1">
      <c r="B169" s="265"/>
      <c r="C169" s="245" t="s">
        <v>823</v>
      </c>
      <c r="D169" s="245"/>
      <c r="E169" s="245"/>
      <c r="F169" s="264" t="s">
        <v>874</v>
      </c>
      <c r="G169" s="245"/>
      <c r="H169" s="245" t="s">
        <v>940</v>
      </c>
      <c r="I169" s="245" t="s">
        <v>876</v>
      </c>
      <c r="J169" s="245" t="s">
        <v>924</v>
      </c>
      <c r="K169" s="286"/>
    </row>
    <row r="170" spans="2:11" ht="15" customHeight="1">
      <c r="B170" s="265"/>
      <c r="C170" s="245" t="s">
        <v>879</v>
      </c>
      <c r="D170" s="245"/>
      <c r="E170" s="245"/>
      <c r="F170" s="264" t="s">
        <v>880</v>
      </c>
      <c r="G170" s="245"/>
      <c r="H170" s="245" t="s">
        <v>940</v>
      </c>
      <c r="I170" s="245" t="s">
        <v>876</v>
      </c>
      <c r="J170" s="245">
        <v>50</v>
      </c>
      <c r="K170" s="286"/>
    </row>
    <row r="171" spans="2:11" ht="15" customHeight="1">
      <c r="B171" s="265"/>
      <c r="C171" s="245" t="s">
        <v>882</v>
      </c>
      <c r="D171" s="245"/>
      <c r="E171" s="245"/>
      <c r="F171" s="264" t="s">
        <v>874</v>
      </c>
      <c r="G171" s="245"/>
      <c r="H171" s="245" t="s">
        <v>940</v>
      </c>
      <c r="I171" s="245" t="s">
        <v>884</v>
      </c>
      <c r="J171" s="245"/>
      <c r="K171" s="286"/>
    </row>
    <row r="172" spans="2:11" ht="15" customHeight="1">
      <c r="B172" s="265"/>
      <c r="C172" s="245" t="s">
        <v>893</v>
      </c>
      <c r="D172" s="245"/>
      <c r="E172" s="245"/>
      <c r="F172" s="264" t="s">
        <v>880</v>
      </c>
      <c r="G172" s="245"/>
      <c r="H172" s="245" t="s">
        <v>940</v>
      </c>
      <c r="I172" s="245" t="s">
        <v>876</v>
      </c>
      <c r="J172" s="245">
        <v>50</v>
      </c>
      <c r="K172" s="286"/>
    </row>
    <row r="173" spans="2:11" ht="15" customHeight="1">
      <c r="B173" s="265"/>
      <c r="C173" s="245" t="s">
        <v>901</v>
      </c>
      <c r="D173" s="245"/>
      <c r="E173" s="245"/>
      <c r="F173" s="264" t="s">
        <v>880</v>
      </c>
      <c r="G173" s="245"/>
      <c r="H173" s="245" t="s">
        <v>940</v>
      </c>
      <c r="I173" s="245" t="s">
        <v>876</v>
      </c>
      <c r="J173" s="245">
        <v>50</v>
      </c>
      <c r="K173" s="286"/>
    </row>
    <row r="174" spans="2:11" ht="15" customHeight="1">
      <c r="B174" s="265"/>
      <c r="C174" s="245" t="s">
        <v>899</v>
      </c>
      <c r="D174" s="245"/>
      <c r="E174" s="245"/>
      <c r="F174" s="264" t="s">
        <v>880</v>
      </c>
      <c r="G174" s="245"/>
      <c r="H174" s="245" t="s">
        <v>940</v>
      </c>
      <c r="I174" s="245" t="s">
        <v>876</v>
      </c>
      <c r="J174" s="245">
        <v>50</v>
      </c>
      <c r="K174" s="286"/>
    </row>
    <row r="175" spans="2:11" ht="15" customHeight="1">
      <c r="B175" s="265"/>
      <c r="C175" s="245" t="s">
        <v>121</v>
      </c>
      <c r="D175" s="245"/>
      <c r="E175" s="245"/>
      <c r="F175" s="264" t="s">
        <v>874</v>
      </c>
      <c r="G175" s="245"/>
      <c r="H175" s="245" t="s">
        <v>941</v>
      </c>
      <c r="I175" s="245" t="s">
        <v>942</v>
      </c>
      <c r="J175" s="245"/>
      <c r="K175" s="286"/>
    </row>
    <row r="176" spans="2:11" ht="15" customHeight="1">
      <c r="B176" s="265"/>
      <c r="C176" s="245" t="s">
        <v>58</v>
      </c>
      <c r="D176" s="245"/>
      <c r="E176" s="245"/>
      <c r="F176" s="264" t="s">
        <v>874</v>
      </c>
      <c r="G176" s="245"/>
      <c r="H176" s="245" t="s">
        <v>943</v>
      </c>
      <c r="I176" s="245" t="s">
        <v>944</v>
      </c>
      <c r="J176" s="245">
        <v>1</v>
      </c>
      <c r="K176" s="286"/>
    </row>
    <row r="177" spans="2:11" ht="15" customHeight="1">
      <c r="B177" s="265"/>
      <c r="C177" s="245" t="s">
        <v>54</v>
      </c>
      <c r="D177" s="245"/>
      <c r="E177" s="245"/>
      <c r="F177" s="264" t="s">
        <v>874</v>
      </c>
      <c r="G177" s="245"/>
      <c r="H177" s="245" t="s">
        <v>945</v>
      </c>
      <c r="I177" s="245" t="s">
        <v>876</v>
      </c>
      <c r="J177" s="245">
        <v>20</v>
      </c>
      <c r="K177" s="286"/>
    </row>
    <row r="178" spans="2:11" ht="15" customHeight="1">
      <c r="B178" s="265"/>
      <c r="C178" s="245" t="s">
        <v>122</v>
      </c>
      <c r="D178" s="245"/>
      <c r="E178" s="245"/>
      <c r="F178" s="264" t="s">
        <v>874</v>
      </c>
      <c r="G178" s="245"/>
      <c r="H178" s="245" t="s">
        <v>946</v>
      </c>
      <c r="I178" s="245" t="s">
        <v>876</v>
      </c>
      <c r="J178" s="245">
        <v>255</v>
      </c>
      <c r="K178" s="286"/>
    </row>
    <row r="179" spans="2:11" ht="15" customHeight="1">
      <c r="B179" s="265"/>
      <c r="C179" s="245" t="s">
        <v>123</v>
      </c>
      <c r="D179" s="245"/>
      <c r="E179" s="245"/>
      <c r="F179" s="264" t="s">
        <v>874</v>
      </c>
      <c r="G179" s="245"/>
      <c r="H179" s="245" t="s">
        <v>839</v>
      </c>
      <c r="I179" s="245" t="s">
        <v>876</v>
      </c>
      <c r="J179" s="245">
        <v>10</v>
      </c>
      <c r="K179" s="286"/>
    </row>
    <row r="180" spans="2:11" ht="15" customHeight="1">
      <c r="B180" s="265"/>
      <c r="C180" s="245" t="s">
        <v>124</v>
      </c>
      <c r="D180" s="245"/>
      <c r="E180" s="245"/>
      <c r="F180" s="264" t="s">
        <v>874</v>
      </c>
      <c r="G180" s="245"/>
      <c r="H180" s="245" t="s">
        <v>947</v>
      </c>
      <c r="I180" s="245" t="s">
        <v>908</v>
      </c>
      <c r="J180" s="245"/>
      <c r="K180" s="286"/>
    </row>
    <row r="181" spans="2:11" ht="15" customHeight="1">
      <c r="B181" s="265"/>
      <c r="C181" s="245" t="s">
        <v>948</v>
      </c>
      <c r="D181" s="245"/>
      <c r="E181" s="245"/>
      <c r="F181" s="264" t="s">
        <v>874</v>
      </c>
      <c r="G181" s="245"/>
      <c r="H181" s="245" t="s">
        <v>949</v>
      </c>
      <c r="I181" s="245" t="s">
        <v>908</v>
      </c>
      <c r="J181" s="245"/>
      <c r="K181" s="286"/>
    </row>
    <row r="182" spans="2:11" ht="15" customHeight="1">
      <c r="B182" s="265"/>
      <c r="C182" s="245" t="s">
        <v>937</v>
      </c>
      <c r="D182" s="245"/>
      <c r="E182" s="245"/>
      <c r="F182" s="264" t="s">
        <v>874</v>
      </c>
      <c r="G182" s="245"/>
      <c r="H182" s="245" t="s">
        <v>950</v>
      </c>
      <c r="I182" s="245" t="s">
        <v>908</v>
      </c>
      <c r="J182" s="245"/>
      <c r="K182" s="286"/>
    </row>
    <row r="183" spans="2:11" ht="15" customHeight="1">
      <c r="B183" s="265"/>
      <c r="C183" s="245" t="s">
        <v>126</v>
      </c>
      <c r="D183" s="245"/>
      <c r="E183" s="245"/>
      <c r="F183" s="264" t="s">
        <v>880</v>
      </c>
      <c r="G183" s="245"/>
      <c r="H183" s="245" t="s">
        <v>951</v>
      </c>
      <c r="I183" s="245" t="s">
        <v>876</v>
      </c>
      <c r="J183" s="245">
        <v>50</v>
      </c>
      <c r="K183" s="286"/>
    </row>
    <row r="184" spans="2:11" ht="15" customHeight="1">
      <c r="B184" s="265"/>
      <c r="C184" s="245" t="s">
        <v>952</v>
      </c>
      <c r="D184" s="245"/>
      <c r="E184" s="245"/>
      <c r="F184" s="264" t="s">
        <v>880</v>
      </c>
      <c r="G184" s="245"/>
      <c r="H184" s="245" t="s">
        <v>953</v>
      </c>
      <c r="I184" s="245" t="s">
        <v>954</v>
      </c>
      <c r="J184" s="245"/>
      <c r="K184" s="286"/>
    </row>
    <row r="185" spans="2:11" ht="15" customHeight="1">
      <c r="B185" s="265"/>
      <c r="C185" s="245" t="s">
        <v>955</v>
      </c>
      <c r="D185" s="245"/>
      <c r="E185" s="245"/>
      <c r="F185" s="264" t="s">
        <v>880</v>
      </c>
      <c r="G185" s="245"/>
      <c r="H185" s="245" t="s">
        <v>956</v>
      </c>
      <c r="I185" s="245" t="s">
        <v>954</v>
      </c>
      <c r="J185" s="245"/>
      <c r="K185" s="286"/>
    </row>
    <row r="186" spans="2:11" ht="15" customHeight="1">
      <c r="B186" s="265"/>
      <c r="C186" s="245" t="s">
        <v>957</v>
      </c>
      <c r="D186" s="245"/>
      <c r="E186" s="245"/>
      <c r="F186" s="264" t="s">
        <v>880</v>
      </c>
      <c r="G186" s="245"/>
      <c r="H186" s="245" t="s">
        <v>958</v>
      </c>
      <c r="I186" s="245" t="s">
        <v>954</v>
      </c>
      <c r="J186" s="245"/>
      <c r="K186" s="286"/>
    </row>
    <row r="187" spans="2:11" ht="15" customHeight="1">
      <c r="B187" s="265"/>
      <c r="C187" s="298" t="s">
        <v>959</v>
      </c>
      <c r="D187" s="245"/>
      <c r="E187" s="245"/>
      <c r="F187" s="264" t="s">
        <v>880</v>
      </c>
      <c r="G187" s="245"/>
      <c r="H187" s="245" t="s">
        <v>960</v>
      </c>
      <c r="I187" s="245" t="s">
        <v>961</v>
      </c>
      <c r="J187" s="299" t="s">
        <v>962</v>
      </c>
      <c r="K187" s="286"/>
    </row>
    <row r="188" spans="2:11" ht="15" customHeight="1">
      <c r="B188" s="265"/>
      <c r="C188" s="250" t="s">
        <v>43</v>
      </c>
      <c r="D188" s="245"/>
      <c r="E188" s="245"/>
      <c r="F188" s="264" t="s">
        <v>874</v>
      </c>
      <c r="G188" s="245"/>
      <c r="H188" s="241" t="s">
        <v>963</v>
      </c>
      <c r="I188" s="245" t="s">
        <v>964</v>
      </c>
      <c r="J188" s="245"/>
      <c r="K188" s="286"/>
    </row>
    <row r="189" spans="2:11" ht="15" customHeight="1">
      <c r="B189" s="265"/>
      <c r="C189" s="250" t="s">
        <v>965</v>
      </c>
      <c r="D189" s="245"/>
      <c r="E189" s="245"/>
      <c r="F189" s="264" t="s">
        <v>874</v>
      </c>
      <c r="G189" s="245"/>
      <c r="H189" s="245" t="s">
        <v>966</v>
      </c>
      <c r="I189" s="245" t="s">
        <v>908</v>
      </c>
      <c r="J189" s="245"/>
      <c r="K189" s="286"/>
    </row>
    <row r="190" spans="2:11" ht="15" customHeight="1">
      <c r="B190" s="265"/>
      <c r="C190" s="250" t="s">
        <v>967</v>
      </c>
      <c r="D190" s="245"/>
      <c r="E190" s="245"/>
      <c r="F190" s="264" t="s">
        <v>874</v>
      </c>
      <c r="G190" s="245"/>
      <c r="H190" s="245" t="s">
        <v>968</v>
      </c>
      <c r="I190" s="245" t="s">
        <v>908</v>
      </c>
      <c r="J190" s="245"/>
      <c r="K190" s="286"/>
    </row>
    <row r="191" spans="2:11" ht="15" customHeight="1">
      <c r="B191" s="265"/>
      <c r="C191" s="250" t="s">
        <v>969</v>
      </c>
      <c r="D191" s="245"/>
      <c r="E191" s="245"/>
      <c r="F191" s="264" t="s">
        <v>880</v>
      </c>
      <c r="G191" s="245"/>
      <c r="H191" s="245" t="s">
        <v>970</v>
      </c>
      <c r="I191" s="245" t="s">
        <v>908</v>
      </c>
      <c r="J191" s="245"/>
      <c r="K191" s="286"/>
    </row>
    <row r="192" spans="2:11" ht="15" customHeight="1">
      <c r="B192" s="292"/>
      <c r="C192" s="300"/>
      <c r="D192" s="274"/>
      <c r="E192" s="274"/>
      <c r="F192" s="274"/>
      <c r="G192" s="274"/>
      <c r="H192" s="274"/>
      <c r="I192" s="274"/>
      <c r="J192" s="274"/>
      <c r="K192" s="293"/>
    </row>
    <row r="193" spans="2:11" ht="18.75" customHeight="1">
      <c r="B193" s="241"/>
      <c r="C193" s="245"/>
      <c r="D193" s="245"/>
      <c r="E193" s="245"/>
      <c r="F193" s="264"/>
      <c r="G193" s="245"/>
      <c r="H193" s="245"/>
      <c r="I193" s="245"/>
      <c r="J193" s="245"/>
      <c r="K193" s="241"/>
    </row>
    <row r="194" spans="2:11" ht="18.75" customHeight="1">
      <c r="B194" s="241"/>
      <c r="C194" s="245"/>
      <c r="D194" s="245"/>
      <c r="E194" s="245"/>
      <c r="F194" s="264"/>
      <c r="G194" s="245"/>
      <c r="H194" s="245"/>
      <c r="I194" s="245"/>
      <c r="J194" s="245"/>
      <c r="K194" s="241"/>
    </row>
    <row r="195" spans="2:11" ht="18.75" customHeight="1">
      <c r="B195" s="251"/>
      <c r="C195" s="251"/>
      <c r="D195" s="251"/>
      <c r="E195" s="251"/>
      <c r="F195" s="251"/>
      <c r="G195" s="251"/>
      <c r="H195" s="251"/>
      <c r="I195" s="251"/>
      <c r="J195" s="251"/>
      <c r="K195" s="251"/>
    </row>
    <row r="196" spans="2:11">
      <c r="B196" s="233"/>
      <c r="C196" s="234"/>
      <c r="D196" s="234"/>
      <c r="E196" s="234"/>
      <c r="F196" s="234"/>
      <c r="G196" s="234"/>
      <c r="H196" s="234"/>
      <c r="I196" s="234"/>
      <c r="J196" s="234"/>
      <c r="K196" s="235"/>
    </row>
    <row r="197" spans="2:11" ht="21">
      <c r="B197" s="236"/>
      <c r="C197" s="359" t="s">
        <v>971</v>
      </c>
      <c r="D197" s="359"/>
      <c r="E197" s="359"/>
      <c r="F197" s="359"/>
      <c r="G197" s="359"/>
      <c r="H197" s="359"/>
      <c r="I197" s="359"/>
      <c r="J197" s="359"/>
      <c r="K197" s="237"/>
    </row>
    <row r="198" spans="2:11" ht="25.5" customHeight="1">
      <c r="B198" s="236"/>
      <c r="C198" s="301" t="s">
        <v>972</v>
      </c>
      <c r="D198" s="301"/>
      <c r="E198" s="301"/>
      <c r="F198" s="301" t="s">
        <v>973</v>
      </c>
      <c r="G198" s="302"/>
      <c r="H198" s="358" t="s">
        <v>974</v>
      </c>
      <c r="I198" s="358"/>
      <c r="J198" s="358"/>
      <c r="K198" s="237"/>
    </row>
    <row r="199" spans="2:11" ht="5.25" customHeight="1">
      <c r="B199" s="265"/>
      <c r="C199" s="262"/>
      <c r="D199" s="262"/>
      <c r="E199" s="262"/>
      <c r="F199" s="262"/>
      <c r="G199" s="245"/>
      <c r="H199" s="262"/>
      <c r="I199" s="262"/>
      <c r="J199" s="262"/>
      <c r="K199" s="286"/>
    </row>
    <row r="200" spans="2:11" ht="15" customHeight="1">
      <c r="B200" s="265"/>
      <c r="C200" s="245" t="s">
        <v>964</v>
      </c>
      <c r="D200" s="245"/>
      <c r="E200" s="245"/>
      <c r="F200" s="264" t="s">
        <v>44</v>
      </c>
      <c r="G200" s="245"/>
      <c r="H200" s="356" t="s">
        <v>975</v>
      </c>
      <c r="I200" s="356"/>
      <c r="J200" s="356"/>
      <c r="K200" s="286"/>
    </row>
    <row r="201" spans="2:11" ht="15" customHeight="1">
      <c r="B201" s="265"/>
      <c r="C201" s="271"/>
      <c r="D201" s="245"/>
      <c r="E201" s="245"/>
      <c r="F201" s="264" t="s">
        <v>45</v>
      </c>
      <c r="G201" s="245"/>
      <c r="H201" s="356" t="s">
        <v>976</v>
      </c>
      <c r="I201" s="356"/>
      <c r="J201" s="356"/>
      <c r="K201" s="286"/>
    </row>
    <row r="202" spans="2:11" ht="15" customHeight="1">
      <c r="B202" s="265"/>
      <c r="C202" s="271"/>
      <c r="D202" s="245"/>
      <c r="E202" s="245"/>
      <c r="F202" s="264" t="s">
        <v>48</v>
      </c>
      <c r="G202" s="245"/>
      <c r="H202" s="356" t="s">
        <v>977</v>
      </c>
      <c r="I202" s="356"/>
      <c r="J202" s="356"/>
      <c r="K202" s="286"/>
    </row>
    <row r="203" spans="2:11" ht="15" customHeight="1">
      <c r="B203" s="265"/>
      <c r="C203" s="245"/>
      <c r="D203" s="245"/>
      <c r="E203" s="245"/>
      <c r="F203" s="264" t="s">
        <v>46</v>
      </c>
      <c r="G203" s="245"/>
      <c r="H203" s="356" t="s">
        <v>978</v>
      </c>
      <c r="I203" s="356"/>
      <c r="J203" s="356"/>
      <c r="K203" s="286"/>
    </row>
    <row r="204" spans="2:11" ht="15" customHeight="1">
      <c r="B204" s="265"/>
      <c r="C204" s="245"/>
      <c r="D204" s="245"/>
      <c r="E204" s="245"/>
      <c r="F204" s="264" t="s">
        <v>47</v>
      </c>
      <c r="G204" s="245"/>
      <c r="H204" s="356" t="s">
        <v>979</v>
      </c>
      <c r="I204" s="356"/>
      <c r="J204" s="356"/>
      <c r="K204" s="286"/>
    </row>
    <row r="205" spans="2:11" ht="15" customHeight="1">
      <c r="B205" s="265"/>
      <c r="C205" s="245"/>
      <c r="D205" s="245"/>
      <c r="E205" s="245"/>
      <c r="F205" s="264"/>
      <c r="G205" s="245"/>
      <c r="H205" s="245"/>
      <c r="I205" s="245"/>
      <c r="J205" s="245"/>
      <c r="K205" s="286"/>
    </row>
    <row r="206" spans="2:11" ht="15" customHeight="1">
      <c r="B206" s="265"/>
      <c r="C206" s="245" t="s">
        <v>920</v>
      </c>
      <c r="D206" s="245"/>
      <c r="E206" s="245"/>
      <c r="F206" s="264" t="s">
        <v>80</v>
      </c>
      <c r="G206" s="245"/>
      <c r="H206" s="356" t="s">
        <v>980</v>
      </c>
      <c r="I206" s="356"/>
      <c r="J206" s="356"/>
      <c r="K206" s="286"/>
    </row>
    <row r="207" spans="2:11" ht="15" customHeight="1">
      <c r="B207" s="265"/>
      <c r="C207" s="271"/>
      <c r="D207" s="245"/>
      <c r="E207" s="245"/>
      <c r="F207" s="264" t="s">
        <v>817</v>
      </c>
      <c r="G207" s="245"/>
      <c r="H207" s="356" t="s">
        <v>818</v>
      </c>
      <c r="I207" s="356"/>
      <c r="J207" s="356"/>
      <c r="K207" s="286"/>
    </row>
    <row r="208" spans="2:11" ht="15" customHeight="1">
      <c r="B208" s="265"/>
      <c r="C208" s="245"/>
      <c r="D208" s="245"/>
      <c r="E208" s="245"/>
      <c r="F208" s="264" t="s">
        <v>815</v>
      </c>
      <c r="G208" s="245"/>
      <c r="H208" s="356" t="s">
        <v>981</v>
      </c>
      <c r="I208" s="356"/>
      <c r="J208" s="356"/>
      <c r="K208" s="286"/>
    </row>
    <row r="209" spans="2:11" ht="15" customHeight="1">
      <c r="B209" s="303"/>
      <c r="C209" s="271"/>
      <c r="D209" s="271"/>
      <c r="E209" s="271"/>
      <c r="F209" s="264" t="s">
        <v>819</v>
      </c>
      <c r="G209" s="250"/>
      <c r="H209" s="357" t="s">
        <v>820</v>
      </c>
      <c r="I209" s="357"/>
      <c r="J209" s="357"/>
      <c r="K209" s="304"/>
    </row>
    <row r="210" spans="2:11" ht="15" customHeight="1">
      <c r="B210" s="303"/>
      <c r="C210" s="271"/>
      <c r="D210" s="271"/>
      <c r="E210" s="271"/>
      <c r="F210" s="264" t="s">
        <v>821</v>
      </c>
      <c r="G210" s="250"/>
      <c r="H210" s="357" t="s">
        <v>90</v>
      </c>
      <c r="I210" s="357"/>
      <c r="J210" s="357"/>
      <c r="K210" s="304"/>
    </row>
    <row r="211" spans="2:11" ht="15" customHeight="1">
      <c r="B211" s="303"/>
      <c r="C211" s="271"/>
      <c r="D211" s="271"/>
      <c r="E211" s="271"/>
      <c r="F211" s="305"/>
      <c r="G211" s="250"/>
      <c r="H211" s="306"/>
      <c r="I211" s="306"/>
      <c r="J211" s="306"/>
      <c r="K211" s="304"/>
    </row>
    <row r="212" spans="2:11" ht="15" customHeight="1">
      <c r="B212" s="303"/>
      <c r="C212" s="245" t="s">
        <v>944</v>
      </c>
      <c r="D212" s="271"/>
      <c r="E212" s="271"/>
      <c r="F212" s="264">
        <v>1</v>
      </c>
      <c r="G212" s="250"/>
      <c r="H212" s="357" t="s">
        <v>982</v>
      </c>
      <c r="I212" s="357"/>
      <c r="J212" s="357"/>
      <c r="K212" s="304"/>
    </row>
    <row r="213" spans="2:11" ht="15" customHeight="1">
      <c r="B213" s="303"/>
      <c r="C213" s="271"/>
      <c r="D213" s="271"/>
      <c r="E213" s="271"/>
      <c r="F213" s="264">
        <v>2</v>
      </c>
      <c r="G213" s="250"/>
      <c r="H213" s="357" t="s">
        <v>983</v>
      </c>
      <c r="I213" s="357"/>
      <c r="J213" s="357"/>
      <c r="K213" s="304"/>
    </row>
    <row r="214" spans="2:11" ht="15" customHeight="1">
      <c r="B214" s="303"/>
      <c r="C214" s="271"/>
      <c r="D214" s="271"/>
      <c r="E214" s="271"/>
      <c r="F214" s="264">
        <v>3</v>
      </c>
      <c r="G214" s="250"/>
      <c r="H214" s="357" t="s">
        <v>984</v>
      </c>
      <c r="I214" s="357"/>
      <c r="J214" s="357"/>
      <c r="K214" s="304"/>
    </row>
    <row r="215" spans="2:11" ht="15" customHeight="1">
      <c r="B215" s="303"/>
      <c r="C215" s="271"/>
      <c r="D215" s="271"/>
      <c r="E215" s="271"/>
      <c r="F215" s="264">
        <v>4</v>
      </c>
      <c r="G215" s="250"/>
      <c r="H215" s="357" t="s">
        <v>985</v>
      </c>
      <c r="I215" s="357"/>
      <c r="J215" s="357"/>
      <c r="K215" s="304"/>
    </row>
    <row r="216" spans="2:11" ht="12.75" customHeight="1">
      <c r="B216" s="307"/>
      <c r="C216" s="308"/>
      <c r="D216" s="308"/>
      <c r="E216" s="308"/>
      <c r="F216" s="308"/>
      <c r="G216" s="308"/>
      <c r="H216" s="308"/>
      <c r="I216" s="308"/>
      <c r="J216" s="308"/>
      <c r="K216" s="309"/>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12-2018_1 - Stavební část</vt:lpstr>
      <vt:lpstr>12-2018_2 - Strojní část</vt:lpstr>
      <vt:lpstr>12-2018_3 - Elektroinstalace</vt:lpstr>
      <vt:lpstr>12-2018-4 - Ostatní náklady</vt:lpstr>
      <vt:lpstr>Pokyny pro vyplnění</vt:lpstr>
      <vt:lpstr>'12-2018_1 - Stavební část'!Názvy_tisku</vt:lpstr>
      <vt:lpstr>'12-2018_2 - Strojní část'!Názvy_tisku</vt:lpstr>
      <vt:lpstr>'12-2018_3 - Elektroinstalace'!Názvy_tisku</vt:lpstr>
      <vt:lpstr>'12-2018-4 - Ostatní náklady'!Názvy_tisku</vt:lpstr>
      <vt:lpstr>'Rekapitulace stavby'!Názvy_tisku</vt:lpstr>
      <vt:lpstr>'12-2018_1 - Stavební část'!Oblast_tisku</vt:lpstr>
      <vt:lpstr>'12-2018_2 - Strojní část'!Oblast_tisku</vt:lpstr>
      <vt:lpstr>'12-2018_3 - Elektroinstalace'!Oblast_tisku</vt:lpstr>
      <vt:lpstr>'12-2018-4 - Ostatní náklady'!Oblast_tisku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Michvot Lukáš</dc:creator>
  <cp:lastModifiedBy>Michvot Lukáš</cp:lastModifiedBy>
  <dcterms:created xsi:type="dcterms:W3CDTF">2018-09-07T06:51:16Z</dcterms:created>
  <dcterms:modified xsi:type="dcterms:W3CDTF">2018-09-07T06:51:22Z</dcterms:modified>
</cp:coreProperties>
</file>