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95" yWindow="120" windowWidth="15840" windowHeight="117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H6" i="1" l="1"/>
  <c r="E6" i="1"/>
  <c r="I6" i="1" s="1"/>
  <c r="J6" i="1" l="1"/>
  <c r="H7" i="1"/>
  <c r="E7" i="1"/>
  <c r="I7" i="1" s="1"/>
  <c r="J7" i="1" l="1"/>
  <c r="K7" i="1" s="1"/>
  <c r="L7" i="1" s="1"/>
  <c r="K6" i="1"/>
  <c r="L6" i="1" s="1"/>
  <c r="D8" i="1"/>
  <c r="D9" i="1" s="1"/>
  <c r="C8" i="1"/>
  <c r="C9" i="1" s="1"/>
  <c r="H5" i="1"/>
  <c r="E5" i="1"/>
  <c r="I5" i="1" s="1"/>
  <c r="H4" i="1"/>
  <c r="E4" i="1"/>
  <c r="I4" i="1" s="1"/>
  <c r="J5" i="1" l="1"/>
  <c r="I8" i="1"/>
  <c r="I9" i="1" s="1"/>
  <c r="I11" i="1" s="1"/>
  <c r="J4" i="1"/>
  <c r="E8" i="1"/>
  <c r="E9" i="1" s="1"/>
  <c r="H8" i="1"/>
  <c r="H9" i="1" s="1"/>
  <c r="H11" i="1" s="1"/>
  <c r="K5" i="1" l="1"/>
  <c r="L5" i="1" s="1"/>
  <c r="J8" i="1"/>
  <c r="J9" i="1" s="1"/>
  <c r="J11" i="1" s="1"/>
  <c r="K4" i="1"/>
  <c r="K8" i="1" l="1"/>
  <c r="K9" i="1" s="1"/>
  <c r="K11" i="1" s="1"/>
  <c r="L4" i="1"/>
  <c r="L8" i="1" s="1"/>
  <c r="L9" i="1" s="1"/>
  <c r="L11" i="1" s="1"/>
</calcChain>
</file>

<file path=xl/sharedStrings.xml><?xml version="1.0" encoding="utf-8"?>
<sst xmlns="http://schemas.openxmlformats.org/spreadsheetml/2006/main" count="28" uniqueCount="24">
  <si>
    <t>sazba -produkt  (požadované)</t>
  </si>
  <si>
    <t>předpokládané množství odběru (MWh) v členění dle stávajícího stavu</t>
  </si>
  <si>
    <t>jednotková nabídková cena bez DPH (Kč/MWh)</t>
  </si>
  <si>
    <t>celková cena bez DPH (Kč)</t>
  </si>
  <si>
    <t>výše DPH (Kč)</t>
  </si>
  <si>
    <t>nízký tarif (NT)</t>
  </si>
  <si>
    <t>vysoký tarif (VT)</t>
  </si>
  <si>
    <t>odběr celkem</t>
  </si>
  <si>
    <t>vysoký tar. (VT)</t>
  </si>
  <si>
    <t>x</t>
  </si>
  <si>
    <t>celkem NN</t>
  </si>
  <si>
    <t>Množství objemu nízké napětí (NN) dle přílohy č. 1 ZD na období 12 měsíců</t>
  </si>
  <si>
    <t>celková cena s DPH (Kč)</t>
  </si>
  <si>
    <t>* VT se rozumí jednotarif</t>
  </si>
  <si>
    <t>C 01d, C 02d*</t>
  </si>
  <si>
    <t>C62d*</t>
  </si>
  <si>
    <t>Celková cena s daní z EE</t>
  </si>
  <si>
    <t>Daň z EE</t>
  </si>
  <si>
    <t>Město Nový Bor</t>
  </si>
  <si>
    <t xml:space="preserve">C 25d, C26d     </t>
  </si>
  <si>
    <t>C 45d</t>
  </si>
  <si>
    <t>CELKEM NN</t>
  </si>
  <si>
    <t>CELKEM NN za 2 roky</t>
  </si>
  <si>
    <t xml:space="preserve">Příloha č.2 ZD - Tabulka pro zadání nabídkových cen - elektrická energie 2019 - 2020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</si>
</sst>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0"/>
      <name val="Verdana"/>
      <family val="2"/>
      <charset val="238"/>
    </font>
    <font>
      <sz val="10"/>
      <color theme="0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3" fillId="7" borderId="26" xfId="0" applyFont="1" applyFill="1" applyBorder="1" applyAlignment="1" applyProtection="1">
      <alignment horizontal="center" vertical="center" wrapText="1"/>
      <protection locked="0"/>
    </xf>
    <xf numFmtId="0" fontId="3" fillId="7" borderId="8" xfId="0" applyFont="1" applyFill="1" applyBorder="1" applyAlignment="1" applyProtection="1">
      <alignment horizontal="center" vertical="center" wrapText="1"/>
      <protection locked="0"/>
    </xf>
    <xf numFmtId="0" fontId="3" fillId="7" borderId="19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2" fontId="1" fillId="8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1" fillId="8" borderId="10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3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4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6" xfId="0" applyNumberFormat="1" applyFont="1" applyFill="1" applyBorder="1" applyAlignment="1" applyProtection="1">
      <alignment horizontal="center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1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1" fillId="0" borderId="22" xfId="0" applyFont="1" applyBorder="1" applyAlignment="1" applyProtection="1">
      <alignment horizontal="center" vertical="center" wrapText="1"/>
    </xf>
    <xf numFmtId="1" fontId="1" fillId="8" borderId="4" xfId="0" applyNumberFormat="1" applyFont="1" applyFill="1" applyBorder="1" applyAlignment="1" applyProtection="1">
      <alignment horizontal="center" vertical="center" wrapText="1"/>
    </xf>
    <xf numFmtId="1" fontId="1" fillId="4" borderId="5" xfId="0" applyNumberFormat="1" applyFont="1" applyFill="1" applyBorder="1" applyAlignment="1" applyProtection="1">
      <alignment horizontal="center" vertical="center" wrapText="1"/>
    </xf>
    <xf numFmtId="1" fontId="1" fillId="4" borderId="6" xfId="0" applyNumberFormat="1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" fontId="1" fillId="4" borderId="10" xfId="0" applyNumberFormat="1" applyFont="1" applyFill="1" applyBorder="1" applyAlignment="1" applyProtection="1">
      <alignment horizontal="center" vertical="center" wrapText="1"/>
    </xf>
    <xf numFmtId="1" fontId="1" fillId="4" borderId="11" xfId="0" applyNumberFormat="1" applyFont="1" applyFill="1" applyBorder="1" applyAlignment="1" applyProtection="1">
      <alignment horizontal="center" vertical="center" wrapText="1"/>
    </xf>
    <xf numFmtId="1" fontId="1" fillId="4" borderId="12" xfId="0" applyNumberFormat="1" applyFont="1" applyFill="1" applyBorder="1" applyAlignment="1" applyProtection="1">
      <alignment horizontal="center" vertical="center" wrapText="1"/>
    </xf>
    <xf numFmtId="1" fontId="1" fillId="8" borderId="10" xfId="0" applyNumberFormat="1" applyFont="1" applyFill="1" applyBorder="1" applyAlignment="1" applyProtection="1">
      <alignment horizontal="center" vertical="center" wrapText="1"/>
    </xf>
    <xf numFmtId="2" fontId="1" fillId="0" borderId="17" xfId="0" applyNumberFormat="1" applyFont="1" applyFill="1" applyBorder="1" applyAlignment="1" applyProtection="1">
      <alignment horizontal="center" vertical="center" wrapText="1"/>
    </xf>
    <xf numFmtId="2" fontId="1" fillId="0" borderId="12" xfId="0" applyNumberFormat="1" applyFont="1" applyFill="1" applyBorder="1" applyAlignment="1" applyProtection="1">
      <alignment horizontal="center" vertical="center" wrapText="1"/>
    </xf>
    <xf numFmtId="2" fontId="2" fillId="5" borderId="3" xfId="0" applyNumberFormat="1" applyFont="1" applyFill="1" applyBorder="1" applyAlignment="1" applyProtection="1">
      <alignment horizontal="center" vertical="center" wrapText="1"/>
    </xf>
    <xf numFmtId="2" fontId="2" fillId="5" borderId="15" xfId="0" applyNumberFormat="1" applyFont="1" applyFill="1" applyBorder="1" applyAlignment="1" applyProtection="1">
      <alignment horizontal="center" vertical="center" wrapText="1"/>
    </xf>
    <xf numFmtId="2" fontId="6" fillId="6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1" fillId="7" borderId="25" xfId="0" applyFont="1" applyFill="1" applyBorder="1" applyAlignment="1" applyProtection="1">
      <alignment horizontal="center" vertical="center" wrapText="1"/>
      <protection locked="0"/>
    </xf>
    <xf numFmtId="0" fontId="1" fillId="7" borderId="5" xfId="0" applyFont="1" applyFill="1" applyBorder="1" applyAlignment="1" applyProtection="1">
      <alignment horizontal="center" vertical="center" wrapText="1"/>
      <protection locked="0"/>
    </xf>
    <xf numFmtId="0" fontId="1" fillId="7" borderId="18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1" fillId="5" borderId="21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9" xfId="0" applyFont="1" applyFill="1" applyBorder="1" applyAlignment="1" applyProtection="1">
      <alignment horizontal="center" vertical="center" wrapText="1"/>
      <protection locked="0"/>
    </xf>
    <xf numFmtId="0" fontId="1" fillId="5" borderId="27" xfId="0" applyFont="1" applyFill="1" applyBorder="1" applyAlignment="1" applyProtection="1">
      <alignment horizontal="center" vertical="center" wrapText="1"/>
      <protection locked="0"/>
    </xf>
    <xf numFmtId="0" fontId="1" fillId="5" borderId="28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G5" sqref="G5"/>
    </sheetView>
  </sheetViews>
  <sheetFormatPr defaultRowHeight="15" x14ac:dyDescent="0.25"/>
  <cols>
    <col min="1" max="1" width="23.42578125" style="1" customWidth="1"/>
    <col min="2" max="2" width="16.28515625" style="1" customWidth="1"/>
    <col min="3" max="3" width="9.28515625" style="1" bestFit="1" customWidth="1"/>
    <col min="4" max="4" width="9.7109375" style="1" bestFit="1" customWidth="1"/>
    <col min="5" max="5" width="11.5703125" style="1" customWidth="1"/>
    <col min="6" max="7" width="9.7109375" style="1" bestFit="1" customWidth="1"/>
    <col min="8" max="8" width="13.85546875" style="1" customWidth="1"/>
    <col min="9" max="9" width="13.140625" style="1" customWidth="1"/>
    <col min="10" max="10" width="13.42578125" style="1" customWidth="1"/>
    <col min="11" max="11" width="14.5703125" style="1" customWidth="1"/>
    <col min="12" max="12" width="14" style="1" customWidth="1"/>
    <col min="13" max="16384" width="9.140625" style="1"/>
  </cols>
  <sheetData>
    <row r="1" spans="1:12" ht="43.5" customHeight="1" thickBot="1" x14ac:dyDescent="0.3">
      <c r="A1" s="42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ht="36.75" customHeight="1" x14ac:dyDescent="0.25">
      <c r="A2" s="45" t="s">
        <v>18</v>
      </c>
      <c r="B2" s="47" t="s">
        <v>0</v>
      </c>
      <c r="C2" s="49" t="s">
        <v>1</v>
      </c>
      <c r="D2" s="50"/>
      <c r="E2" s="51"/>
      <c r="F2" s="52" t="s">
        <v>2</v>
      </c>
      <c r="G2" s="53"/>
      <c r="H2" s="54" t="s">
        <v>3</v>
      </c>
      <c r="I2" s="58" t="s">
        <v>17</v>
      </c>
      <c r="J2" s="58" t="s">
        <v>16</v>
      </c>
      <c r="K2" s="56" t="s">
        <v>4</v>
      </c>
      <c r="L2" s="56" t="s">
        <v>12</v>
      </c>
    </row>
    <row r="3" spans="1:12" ht="39" thickBot="1" x14ac:dyDescent="0.3">
      <c r="A3" s="46"/>
      <c r="B3" s="48"/>
      <c r="C3" s="2" t="s">
        <v>5</v>
      </c>
      <c r="D3" s="3" t="s">
        <v>6</v>
      </c>
      <c r="E3" s="4" t="s">
        <v>7</v>
      </c>
      <c r="F3" s="5" t="s">
        <v>5</v>
      </c>
      <c r="G3" s="6" t="s">
        <v>8</v>
      </c>
      <c r="H3" s="55"/>
      <c r="I3" s="59"/>
      <c r="J3" s="59"/>
      <c r="K3" s="57"/>
      <c r="L3" s="57"/>
    </row>
    <row r="4" spans="1:12" ht="45" customHeight="1" x14ac:dyDescent="0.25">
      <c r="A4" s="38" t="s">
        <v>11</v>
      </c>
      <c r="B4" s="23" t="s">
        <v>14</v>
      </c>
      <c r="C4" s="24" t="s">
        <v>9</v>
      </c>
      <c r="D4" s="25">
        <v>278</v>
      </c>
      <c r="E4" s="26">
        <f>D4</f>
        <v>278</v>
      </c>
      <c r="F4" s="7" t="s">
        <v>9</v>
      </c>
      <c r="G4" s="8"/>
      <c r="H4" s="32">
        <f>D4*G4</f>
        <v>0</v>
      </c>
      <c r="I4" s="32">
        <f>E4*28.3</f>
        <v>7867.4000000000005</v>
      </c>
      <c r="J4" s="32">
        <f>H4+I4</f>
        <v>7867.4000000000005</v>
      </c>
      <c r="K4" s="33">
        <f>J4*0.21</f>
        <v>1652.154</v>
      </c>
      <c r="L4" s="33">
        <f>J4+K4</f>
        <v>9519.5540000000001</v>
      </c>
    </row>
    <row r="5" spans="1:12" x14ac:dyDescent="0.25">
      <c r="A5" s="39"/>
      <c r="B5" s="27" t="s">
        <v>19</v>
      </c>
      <c r="C5" s="28">
        <v>169</v>
      </c>
      <c r="D5" s="29">
        <v>777</v>
      </c>
      <c r="E5" s="30">
        <f>C5+D5</f>
        <v>946</v>
      </c>
      <c r="F5" s="9"/>
      <c r="G5" s="10"/>
      <c r="H5" s="32">
        <f>C5*F5+D5*G5</f>
        <v>0</v>
      </c>
      <c r="I5" s="32">
        <f t="shared" ref="I5:I7" si="0">E5*28.3</f>
        <v>26771.8</v>
      </c>
      <c r="J5" s="32">
        <f>H5+I5</f>
        <v>26771.8</v>
      </c>
      <c r="K5" s="33">
        <f t="shared" ref="K5:K7" si="1">J5*0.21</f>
        <v>5622.0779999999995</v>
      </c>
      <c r="L5" s="33">
        <f t="shared" ref="L5:L7" si="2">J5+K5</f>
        <v>32393.877999999997</v>
      </c>
    </row>
    <row r="6" spans="1:12" x14ac:dyDescent="0.25">
      <c r="A6" s="39"/>
      <c r="B6" s="27" t="s">
        <v>20</v>
      </c>
      <c r="C6" s="28">
        <v>112</v>
      </c>
      <c r="D6" s="29">
        <v>13</v>
      </c>
      <c r="E6" s="30">
        <f>C6+D6</f>
        <v>125</v>
      </c>
      <c r="F6" s="9"/>
      <c r="G6" s="10"/>
      <c r="H6" s="32">
        <f>C6*F6+D6*G6</f>
        <v>0</v>
      </c>
      <c r="I6" s="32">
        <f t="shared" si="0"/>
        <v>3537.5</v>
      </c>
      <c r="J6" s="32">
        <f>H6+I6</f>
        <v>3537.5</v>
      </c>
      <c r="K6" s="33">
        <f t="shared" si="1"/>
        <v>742.875</v>
      </c>
      <c r="L6" s="33">
        <f t="shared" si="2"/>
        <v>4280.375</v>
      </c>
    </row>
    <row r="7" spans="1:12" ht="15.75" thickBot="1" x14ac:dyDescent="0.3">
      <c r="A7" s="39"/>
      <c r="B7" s="27" t="s">
        <v>15</v>
      </c>
      <c r="C7" s="31" t="s">
        <v>9</v>
      </c>
      <c r="D7" s="29">
        <v>980</v>
      </c>
      <c r="E7" s="30">
        <f>D7</f>
        <v>980</v>
      </c>
      <c r="F7" s="11" t="s">
        <v>9</v>
      </c>
      <c r="G7" s="10"/>
      <c r="H7" s="32">
        <f>D7*G7</f>
        <v>0</v>
      </c>
      <c r="I7" s="32">
        <f t="shared" si="0"/>
        <v>27734</v>
      </c>
      <c r="J7" s="32">
        <f>H7+I7</f>
        <v>27734</v>
      </c>
      <c r="K7" s="33">
        <f t="shared" si="1"/>
        <v>5824.1399999999994</v>
      </c>
      <c r="L7" s="33">
        <f t="shared" si="2"/>
        <v>33558.14</v>
      </c>
    </row>
    <row r="8" spans="1:12" ht="15.75" thickBot="1" x14ac:dyDescent="0.3">
      <c r="A8" s="40" t="s">
        <v>10</v>
      </c>
      <c r="B8" s="41"/>
      <c r="C8" s="12">
        <f>SUM(C4:C7)</f>
        <v>281</v>
      </c>
      <c r="D8" s="13">
        <f>SUM(D4:D7)</f>
        <v>2048</v>
      </c>
      <c r="E8" s="14">
        <f>SUM(E4:E7)</f>
        <v>2329</v>
      </c>
      <c r="F8" s="15"/>
      <c r="G8" s="16"/>
      <c r="H8" s="34">
        <f>SUM(H4:H7)</f>
        <v>0</v>
      </c>
      <c r="I8" s="34">
        <f>SUM(I4:I7)</f>
        <v>65910.7</v>
      </c>
      <c r="J8" s="34">
        <f>SUM(J4:J7)</f>
        <v>65910.7</v>
      </c>
      <c r="K8" s="35">
        <f>SUM(K4:K7)</f>
        <v>13841.246999999999</v>
      </c>
      <c r="L8" s="35">
        <f>SUM(L4:L7)</f>
        <v>79751.947</v>
      </c>
    </row>
    <row r="9" spans="1:12" ht="15.75" thickBot="1" x14ac:dyDescent="0.3">
      <c r="A9" s="17" t="s">
        <v>21</v>
      </c>
      <c r="B9" s="17"/>
      <c r="C9" s="18">
        <f>SUM(C8:C8)</f>
        <v>281</v>
      </c>
      <c r="D9" s="18">
        <f>SUM(D8:D8)</f>
        <v>2048</v>
      </c>
      <c r="E9" s="18">
        <f>SUM(E8:E8)</f>
        <v>2329</v>
      </c>
      <c r="F9" s="17"/>
      <c r="G9" s="17"/>
      <c r="H9" s="36">
        <f>SUM(H8:H8)</f>
        <v>0</v>
      </c>
      <c r="I9" s="36">
        <f>SUM(I8:I8)</f>
        <v>65910.7</v>
      </c>
      <c r="J9" s="36">
        <f>SUM(J8:J8)</f>
        <v>65910.7</v>
      </c>
      <c r="K9" s="36">
        <f>SUM(K8:K8)</f>
        <v>13841.246999999999</v>
      </c>
      <c r="L9" s="36">
        <f>SUM(L8:L8)</f>
        <v>79751.947</v>
      </c>
    </row>
    <row r="10" spans="1:12" ht="15.75" thickBot="1" x14ac:dyDescent="0.3">
      <c r="A10" s="19"/>
      <c r="B10" s="20"/>
      <c r="C10" s="20"/>
      <c r="D10" s="20"/>
      <c r="E10" s="20"/>
      <c r="F10" s="20"/>
      <c r="G10" s="20"/>
      <c r="H10" s="37"/>
      <c r="I10" s="37"/>
      <c r="J10" s="37"/>
      <c r="K10" s="37"/>
      <c r="L10" s="37"/>
    </row>
    <row r="11" spans="1:12" ht="15.75" thickBot="1" x14ac:dyDescent="0.3">
      <c r="A11" s="17" t="s">
        <v>22</v>
      </c>
      <c r="B11" s="17"/>
      <c r="C11" s="18">
        <v>562</v>
      </c>
      <c r="D11" s="18">
        <v>4096</v>
      </c>
      <c r="E11" s="18">
        <v>4658</v>
      </c>
      <c r="F11" s="17"/>
      <c r="G11" s="17"/>
      <c r="H11" s="36">
        <f>H9*2</f>
        <v>0</v>
      </c>
      <c r="I11" s="36">
        <f t="shared" ref="I11:L11" si="3">I9*2</f>
        <v>131821.4</v>
      </c>
      <c r="J11" s="36">
        <f t="shared" si="3"/>
        <v>131821.4</v>
      </c>
      <c r="K11" s="36">
        <f t="shared" si="3"/>
        <v>27682.493999999999</v>
      </c>
      <c r="L11" s="36">
        <f t="shared" si="3"/>
        <v>159503.894</v>
      </c>
    </row>
    <row r="12" spans="1:12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2" x14ac:dyDescent="0.25">
      <c r="A13" s="22" t="s">
        <v>13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</sheetData>
  <sheetProtection password="CC77" sheet="1" objects="1" scenarios="1"/>
  <mergeCells count="12">
    <mergeCell ref="A4:A7"/>
    <mergeCell ref="A8:B8"/>
    <mergeCell ref="A1:L1"/>
    <mergeCell ref="A2:A3"/>
    <mergeCell ref="B2:B3"/>
    <mergeCell ref="C2:E2"/>
    <mergeCell ref="F2:G2"/>
    <mergeCell ref="H2:H3"/>
    <mergeCell ref="K2:K3"/>
    <mergeCell ref="L2:L3"/>
    <mergeCell ref="I2:I3"/>
    <mergeCell ref="J2:J3"/>
  </mergeCells>
  <pageMargins left="0.7" right="0.7" top="0.78740157499999996" bottom="0.78740157499999996" header="0.3" footer="0.3"/>
  <pageSetup paperSize="9" scale="82" fitToHeight="0" orientation="landscape" r:id="rId1"/>
  <ignoredErrors>
    <ignoredError sqref="E4:E9 C8:D9 H11:L11 H4:L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Poremska</cp:lastModifiedBy>
  <cp:lastPrinted>2018-05-17T07:20:14Z</cp:lastPrinted>
  <dcterms:created xsi:type="dcterms:W3CDTF">2013-04-02T10:44:02Z</dcterms:created>
  <dcterms:modified xsi:type="dcterms:W3CDTF">2018-05-21T09:33:35Z</dcterms:modified>
</cp:coreProperties>
</file>