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 - Víceúčelové sportovní...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'S - Víceúčelové sportovní...'!$C$93:$K$598</definedName>
    <definedName name="_xlnm.Print_Area" localSheetId="1">'S - Víceúčelové sportovní...'!$C$4:$J$36,'S - Víceúčelové sportovní...'!$C$42:$J$75,'S - Víceúčelové sportovní...'!$C$81:$K$598</definedName>
    <definedName name="_xlnm._FilterDatabase" localSheetId="2" hidden="1">'VON - Vedlejší a ostatní ...'!$C$78:$K$89</definedName>
    <definedName name="_xlnm.Print_Area" localSheetId="2">'VON - Vedlejší a ostatní ...'!$C$4:$J$36,'VON - Vedlejší a ostatní ...'!$C$42:$J$60,'VON - Vedlejší a ostatní ...'!$C$66:$K$89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 - Víceúčelové sportovní...'!$93:$93</definedName>
    <definedName name="_xlnm.Print_Titles" localSheetId="2">'VON - Vedlejší a ostatní ...'!$78:$78</definedName>
  </definedNames>
  <calcPr fullCalcOnLoad="1"/>
</workbook>
</file>

<file path=xl/sharedStrings.xml><?xml version="1.0" encoding="utf-8"?>
<sst xmlns="http://schemas.openxmlformats.org/spreadsheetml/2006/main" count="6032" uniqueCount="1211">
  <si>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</si>
  <si>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</si>
  <si>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</si>
  <si>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</si>
  <si>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</si>
  <si>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</si>
  <si>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</si>
  <si>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{8b3f58c7-02a1-4986-a267-582627d4ab08}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</si>
  <si>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</si>
  <si>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</si>
  <si>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</si>
  <si>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</si>
  <si>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</si>
  <si>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</si>
  <si>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</si>
  <si>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</si>
  <si>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539317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</si>
  <si>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</si>
  <si>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</si>
  <si>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Víceúčelové sportovní hřiště při ZŠ v Novém Boru</t>
  </si>
  <si>
    <t>KSO:</t>
  </si>
  <si>
    <t/>
  </si>
  <si>
    <t>CC-CZ:</t>
  </si>
  <si>
    <t>Místo:</t>
  </si>
  <si>
    <t xml:space="preserve"> </t>
  </si>
  <si>
    <t>Datum:</t>
  </si>
  <si>
    <t>27. 2. 2018</t>
  </si>
  <si>
    <t>Zadavatel:</t>
  </si>
  <si>
    <t>IČ:</t>
  </si>
  <si>
    <t>Město Nový Bor</t>
  </si>
  <si>
    <t>DIČ:</t>
  </si>
  <si>
    <t>Uchazeč:</t>
  </si>
  <si>
    <t>Vyplň údaj</t>
  </si>
  <si>
    <t>Projektant:</t>
  </si>
  <si>
    <t>15028909</t>
  </si>
  <si>
    <t>BKN spol. s.r.o. Vysoké Mýto</t>
  </si>
  <si>
    <t>CZ15028909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</si>
  <si>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</si>
  <si>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</si>
  <si>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</si>
  <si>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</si>
  <si>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</si>
  <si>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</si>
  <si>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</si>
  <si>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</si>
  <si>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</si>
  <si>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</si>
  <si>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</si>
  <si>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</si>
  <si>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</si>
  <si>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</si>
  <si>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</si>
  <si>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</si>
  <si>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</si>
  <si>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</si>
  <si>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</si>
  <si>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</si>
  <si>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</si>
  <si>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</si>
  <si>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</si>
  <si>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</si>
  <si>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</si>
  <si>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</si>
  <si>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</si>
  <si>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</si>
  <si>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</si>
  <si>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</si>
  <si>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</si>
  <si>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</si>
  <si>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</si>
  <si>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</si>
  <si>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</si>
  <si>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</si>
  <si>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</si>
  <si>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</si>
  <si>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</si>
  <si>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</si>
  <si>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</si>
  <si>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</si>
  <si>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</t>
  </si>
  <si>
    <t>Víceúčelové sportovní hřiště</t>
  </si>
  <si>
    <t>STA</t>
  </si>
  <si>
    <t>1</t>
  </si>
  <si>
    <t>{621e2812-fdb5-4e4e-9222-fe8220929683}</t>
  </si>
  <si>
    <t>2</t>
  </si>
  <si>
    <t>VON</t>
  </si>
  <si>
    <t>Vedlejší a ostatní náklady</t>
  </si>
  <si>
    <t>{7f6b8a61-cdeb-47fa-844e-c8445419a3aa}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</si>
  <si>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</si>
  <si>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</si>
  <si>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</si>
  <si>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</si>
  <si>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</si>
  <si>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</si>
  <si>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</si>
  <si>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 - Víceúčelové sportovní hřiště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</si>
  <si>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</si>
  <si>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</si>
  <si>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</si>
  <si>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</si>
  <si>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</si>
  <si>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</si>
  <si>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</si>
  <si>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</si>
  <si>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</si>
  <si>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38 - Různé kompletní konstrukce</t>
  </si>
  <si>
    <t xml:space="preserve">    4 - Vodorovné konstrukce</t>
  </si>
  <si>
    <t xml:space="preserve">    5 - Komunikace pozemní</t>
  </si>
  <si>
    <t xml:space="preserve">    5.1 - Konstrukce hřišť</t>
  </si>
  <si>
    <t xml:space="preserve">    5.2 - Technické vybavení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</si>
  <si>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</si>
  <si>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</si>
  <si>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</si>
  <si>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</si>
  <si>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</si>
  <si>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</si>
  <si>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</si>
  <si>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</si>
  <si>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</si>
  <si>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</si>
  <si>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</si>
  <si>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</si>
  <si>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</si>
  <si>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</si>
  <si>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</si>
  <si>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</si>
  <si>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</si>
  <si>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</si>
  <si>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</si>
  <si>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</si>
  <si>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</si>
  <si>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</si>
  <si>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</si>
  <si>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</si>
  <si>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</si>
  <si>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</si>
  <si>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</si>
  <si>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</si>
  <si>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114203202</t>
  </si>
  <si>
    <t>Očištění lomového kamene nebo betonových tvárnic získaných při rozebrání dlažeb, záhozů, rovnanin a soustřeďovacích staveb od malty</t>
  </si>
  <si>
    <t>m3</t>
  </si>
  <si>
    <t>CS ÚRS 2018 01</t>
  </si>
  <si>
    <t>4</t>
  </si>
  <si>
    <t>390340157</t>
  </si>
  <si>
    <t>PSC</t>
  </si>
  <si>
    <t xml:space="preserve">Poznámka k souboru cen:
1. V cenách jsou započteny i náklady na: a) přehození znečištěného i očištěného kamene nebo tvárnic na vzdálenost do 3 m nebo jeho naložení na dopravní prostředek, b) odklizení a uložení úlomků kamene a uvolněné hlíny či malty na vzdálenost do 10 m. 2. V cenách nejsou započteny náklady na: a) třídění lomového kamene nebo tvárnic; tyto práce se oceňují cenou 114 20-3301 Třídění lomového kamene nebo betonových tvárnic; b) srovnání lomového kamene nebo tvárnic do měřitelných figur; tyto práce se oceňují cenami souboru cen 114 20-34 Srovnání lomového kamene nebo betonových tvárnic do měřitelných figur. 3. Množství jednotek se určí v m3 lomového kamene nebo betonových tvárnic před očištěním. </t>
  </si>
  <si>
    <t>VV</t>
  </si>
  <si>
    <t>60,00*1,25*0,60   "viz.přílohy PD: C.2; C.3; D.1.1.1 a D.1.1.12</t>
  </si>
  <si>
    <t>121101101</t>
  </si>
  <si>
    <t>Sejmutí ornice nebo lesní půdy s vodorovným přemístěním na hromady v místě upotřebení nebo na dočasné či trvalé skládky se složením, na vzdálenost do 50 m</t>
  </si>
  <si>
    <t>762108936</t>
  </si>
  <si>
    <t xml:space="preserve">Poznámka k souboru cen:
1. V cenách jsou započteny i náklady na příp. nutné naložení sejmuté ornice na dopravní prostředek. 2. V cenách nejsou započteny náklady na odstranění nevhodných přimísenin (kamenů, kořenů apod.); tyto práce se ocení individuálně. 3. Množství ornice odebírané ze skládek se do objemu vykopávek pro volbu cen podle množství nezapočítává. Ceny souboru cen 122 . 0-11 Odkopávky a prokopávky nezapažené, se volí pro ornici odebíranou z projektovaných dočasných skládek; a) na staveništi podle součtu objemu ze všech skládek, b) mimo staveniště podle objemu každé skládky zvlášť. 4. Uložení ornice na skládky se oceňuje podle ustanovení v poznámkách č. 1 a 2 k ceně 171 20-1201 Uložení sypaniny na skládky. Složení ornice na hromady v místě upotřebení se neoceňuje. 5. Odebírá-li se ornice z projektované dočasné skládky, oceňuje se její naložení a přemístění podle čl. 3172 Všeobecných podmínek tohoto katalogu. 6. Přemísťuje-li se ornice na vzdálenost větší něž 250 m, vzdálenost 50 m se pro určení vzdálenosti vodorovného přemístění neodečítá a ocení se sejmutí a přemístění bez ohledu na ustanovení pozn. č. 1 takto: a) sejmutí ornice na vzdálenost 50m cenou 121 10-1101; b) naložení příslušnou cenou souboru cen 167 10- . . c) vodorovné přemístění cenami souboru cen 162 . 0- . . Vodorovné přemístění výkopku. 7. Sejmutí podorničí se oceňuje cenami odkopávek s přihlédnutím k ustanovení čl. 3112 Všeobecných podmínek tohoto katalogu. </t>
  </si>
  <si>
    <t>2860*0,15        "viz.přílohy PD: C.2; C.3 a D.1.1.1</t>
  </si>
  <si>
    <t>3</t>
  </si>
  <si>
    <t>122201103</t>
  </si>
  <si>
    <t>Odkopávky a prokopávky nezapažené s přehozením výkopku na vzdálenost do 3 m nebo s naložením na dopravní prostředek v hornině tř. 3 přes 1 000 do 5 000 m3</t>
  </si>
  <si>
    <t>1291484606</t>
  </si>
  <si>
    <t xml:space="preserve">Poznámka k souboru cen:
1. Odkopávky a prokopávky v roubených prostorech se oceňují podle čl. 3116 Všeobecných podmínek tohoto katalogu. 2. Odkopávky a prokopávky ve stržích při lesnicko-technických melioracích (LTM) se oceňují cenami do 100 m3 pro jakýkoliv skutečný objem výkopu; ostatní odkopávky a prokopávky při LTM se oceňují při jakémkoliv objemu výkopu přes 100 m3 cenami přes 100 do 1 000 m3. 3. Ceny lze použít i pro vykopávky odpadových jam. 4. Ceny lze použít i pro sejmutí podorničí. Přitom se přihlíží k ustanovení čl. 3112 Všeobecných podmínek tohoto katalogu. </t>
  </si>
  <si>
    <t>845,00     "viz.přílohy PD: C.2; C.3 a D.1.1.1</t>
  </si>
  <si>
    <t>131151343</t>
  </si>
  <si>
    <t>Vrtání jamek pro plotové sloupky strojně průměru přes 200 do 300 mm</t>
  </si>
  <si>
    <t>m</t>
  </si>
  <si>
    <t>1725558861</t>
  </si>
  <si>
    <t xml:space="preserve">Poznámka k souboru cen:
1. Ceny -1321 až -1323 jsou určeny pro vrtání ručním vrtákem v hlinitých a hlinitopísčitých horninách bez příměsí kamenů. </t>
  </si>
  <si>
    <t>viz.přílohy PD: C.2; C.3 a D.1.1.1</t>
  </si>
  <si>
    <t>0,90*(40+2)  "viz.přílohy PD: D.1.1.5</t>
  </si>
  <si>
    <t>0,90*(56+4)   "viz.přílohy PD: D.1.1.7</t>
  </si>
  <si>
    <t>0,90*(67+14)   "viz.přílohy PD: D.1.1.10</t>
  </si>
  <si>
    <t>0,90*2             "viz.přílohy PD: C.2; C.3; D.1.1.1 a D.1.1.11</t>
  </si>
  <si>
    <t>0,90*8   "viz.přílohy PD: C.2; C.3 a D.1.1.1 pouzdra pro sloupky sítí</t>
  </si>
  <si>
    <t>Součet</t>
  </si>
  <si>
    <t>5</t>
  </si>
  <si>
    <t>131201101</t>
  </si>
  <si>
    <t>Hloubení nezapažených jam a zářezů s urovnáním dna do předepsaného profilu a spádu v hornině tř. 3 do 100 m3</t>
  </si>
  <si>
    <t>1048506988</t>
  </si>
  <si>
    <t xml:space="preserve">Poznámka k souboru cen:
1. Hloubení jam ve stržích a jam pro základy pro příčná a podélná zpevnění dna a břehů pod obrysem výkopu pro koryta vodotečí při lesnicko-technických melioracích (LTM) zejména vykopávky pro konstrukce těles, stupňů, boků, předprahů, prahů, podháněk, výhonů a pro základy zdí, dlažeb, rovnanin, plůtků a hatí se oceňují cenami příslušnými pro objem výkopů do 100 m3, i když skutečný objem výkopu je větší. 2. Ceny lze použít i pro hloubení nezapažených jam a zářezů pro podzemní vedení, jsou-li tyto práce prováděny z povrchu území. 3. Předepisuje-li projekt hloubit jámy popsané v pozn. č. 1 v hornině 5 až 7 bez použití trhavin, oceňuje se toto hloubení a) v suchu nebo v mokru cenami 138 40-1101, 138 50-1101 a 138 60-1101 Dolamování zapažených nebo nezapažených hloubených vykopávek; b) v tekoucí vodě při jakékoliv její rychlosti individuálně. 4. Hloubení nezapažených jam hloubky přes 16 m se oceňuje individuálně. 5. V cenách jsou započteny i náklady na případné nutné přemístění výkopku ve výkopišti a na přehození výkopku na přilehlém terénu na vzdálenost do 3 m od okraje jámy nebo naložení na dopravní prostředek. 6. Náklady na svislé přemístění výkopku nad 1 m hloubky se určí dle ustanovení článku č. 3161 všeobecných podmínek katalogu. </t>
  </si>
  <si>
    <t>4*4*4    "viz.přílohy PD: C.2; C.3; D.1.1.1 vsakovací jáma č.2</t>
  </si>
  <si>
    <t>6</t>
  </si>
  <si>
    <t>131201109</t>
  </si>
  <si>
    <t>Hloubení nezapažených jam a zářezů s urovnáním dna do předepsaného profilu a spádu Příplatek k cenám za lepivost horniny tř. 3</t>
  </si>
  <si>
    <t>-667147706</t>
  </si>
  <si>
    <t>64,000*0,50</t>
  </si>
  <si>
    <t>7</t>
  </si>
  <si>
    <t>132201101</t>
  </si>
  <si>
    <t>Hloubení zapažených i nezapažených rýh šířky do 600 mm s urovnáním dna do předepsaného profilu a spádu v hornině tř. 3 do 100 m3</t>
  </si>
  <si>
    <t>200274501</t>
  </si>
  <si>
    <t xml:space="preserve">Poznámka k souboru cen:
1. V cenách jsou započteny i náklady na přehození výkopku na přilehlém terénu na vzdálenost do 3 m od podélné osy rýhy nebo naložení na dopravní prostředek. 2. Ceny jsou určeny pro rýhy: a) šířky přes 200 do 300 mm a hloubky do 750 mm, b) šířky přes 300 do 400 mm a hloubky do 1 000 mm, c) šířky přes 400 do 500 mm a hloubky do 1 250 mm, d) šířky přes 500 do 600 mm a hloubky do 1 500 mm. 3. Náklady na svislé přemístění výkopku nad 1 m hloubky se určí dle ustanovení článku č. 3161 všeobecných podmínek katalogu. </t>
  </si>
  <si>
    <t>"viz.přílohy PD: C.2; C.3 a D.1.1.1</t>
  </si>
  <si>
    <t>1,5*0,4*0,805*2*2           "viz.přílohy PD:  D.1.1.8</t>
  </si>
  <si>
    <t>60*0,6*0,90               "viz.přílohy PD:  D.1.1.12</t>
  </si>
  <si>
    <t>1*0,3*0,75+1*0,3*0,6      "viz.přílohy PD:  D.1.1.14</t>
  </si>
  <si>
    <t>1,50*0,3*0,75+1,50*0,3*0,6   "viz.přílohy PD: D.1.1.14 - schodiště š. 1,5m</t>
  </si>
  <si>
    <t>343*0,35*0,45        "drenáž</t>
  </si>
  <si>
    <t>8</t>
  </si>
  <si>
    <t>132201109</t>
  </si>
  <si>
    <t>Hloubení zapažených i nezapažených rýh šířky do 600 mm s urovnáním dna do předepsaného profilu a spádu v hornině tř. 3 Příplatek k cenám za lepivost horniny tř. 3</t>
  </si>
  <si>
    <t>1564592888</t>
  </si>
  <si>
    <t>89,368*0,5</t>
  </si>
  <si>
    <t>9</t>
  </si>
  <si>
    <t>132201201</t>
  </si>
  <si>
    <t>Hloubení zapažených i nezapažených rýh šířky přes 600 do 2 000 mm s urovnáním dna do předepsaného profilu a spádu v hornině tř. 3 do 100 m3</t>
  </si>
  <si>
    <t>1997011608</t>
  </si>
  <si>
    <t xml:space="preserve">Poznámka k souboru cen:
1. V cenách jsou započteny i náklady na případné nutné přemístění výkopku ve výkopišti na vzdálenost do 3 m a na přehození výkopku na přilehlém terénu na vzdálenost do 5 m od okraje jámy nebo naložení na dopravní prostředek. 2. Hloubení rýh při lesnicko-technických melioracích se oceňuje: a) ve stržích cenami platnými pro objem výkopu do 100 m3, i když skutečný objem výkopu je větší, 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 3. Náklady na svislé přemístění výkopku nad 1 m hloubky se určí dle ustanovení článku č. 3161 všeobecných podmínek katalogu. 4. Předepisuje-li projekt hloubit rýhy 5 až 7 bez použití trhavin, oceňuje se toto hloubení: a) v suchu nebo mokru cenami 138 40-1201, 138 50-1201 a 138 60-1201 Dolamování hloubených vykopávek, b) v tekoucí vodě při jakékoliv její rychlosti individuálně. 5. Ceny nelze použít pro hloubení rýh a hloubky přes 16 m. Tyto práce se oceňují individuálně. </t>
  </si>
  <si>
    <t>0,8*2,8*0,805*5           "viz.přílohy PD:  D.1.1.8</t>
  </si>
  <si>
    <t>4*2*2                                               "vsakovací jáma č.1</t>
  </si>
  <si>
    <t>(27,5+2,65+7,85)*0,7*0,54            "viz.přílohy PD:  D.1.1.13</t>
  </si>
  <si>
    <t>10</t>
  </si>
  <si>
    <t>132201209</t>
  </si>
  <si>
    <t>Hloubení zapažených i nezapažených rýh šířky přes 600 do 2 000 mm s urovnáním dna do předepsaného profilu a spádu v hornině tř. 3 Příplatek k cenám za lepivost horniny tř. 3</t>
  </si>
  <si>
    <t>543729040</t>
  </si>
  <si>
    <t>39,380*0,5</t>
  </si>
  <si>
    <t>11</t>
  </si>
  <si>
    <t>133201101</t>
  </si>
  <si>
    <t>Hloubení zapažených i nezapažených šachet s případným nutným přemístěním výkopku ve výkopišti v hornině tř. 3 do 100 m3</t>
  </si>
  <si>
    <t>-792146320</t>
  </si>
  <si>
    <t xml:space="preserve">Poznámka k souboru cen:
1. Ceny 10-1101 až 40-1101 jsou určeny jen pro šachty hloubky do 12 m. Šachty větších hloubek se oceňují individuálně. 2. V cenách jsou započteny i náklady na: a) svislé přemístění výkopku, b) urovnání dna do předepsaného profilu a spádu. c) přehození výkopku na přilehlém terénu na vzdálenost do 5 m od hrany šachty nebo naložení na dopravní prostředek. 3. V cenách nejsou započteny náklady na roubení. 4. Pažení šachet bentonitovou suspenzí se oceňuje takto: a) dodání bentonitové suspenze cenou 239 68-1711 Bentonitová suspenze pro pažení rýh pro podzemní stěny – její výroba katalogu 800-2 Zvlášní zakládání objektů; množství v m2 se určí jako součin objemu vyhloubeného prostoru (v m3) a koeficientu 1,667, b) doplnění bentonitové suspenze se ocení cenou 239 68-4111 Doplnění bentonitové suspenze katalogu 800-2 Zvlášní zakládání objektů. 5. Vodorovné přemístění výkopku ze šachet, pažených bentonitovou suspenzí, se oceňuje cenami souboru cen 162 . 0-31 Vodorovné přemístění výkopku z rýh podzemních stěn, vodorovné přemístění znehodnocené bentonitové suspenze se oceňuje cenami souboru cen 162 . . -4 . Vodorovné přemístění znehodnocené suspenze katalogu 800-2 Zvláštní zakládání objektů. </t>
  </si>
  <si>
    <t>3,14*0,25*0,25*0,90*2   "viz.přílohy PD: C.2; C.3; D.1.1.1 a D.1.1.11</t>
  </si>
  <si>
    <t>12</t>
  </si>
  <si>
    <t>133201109</t>
  </si>
  <si>
    <t>Hloubení zapažených i nezapažených šachet s případným nutným přemístěním výkopku ve výkopišti v hornině tř. 3 Příplatek k cenám za lepivost horniny tř. 3</t>
  </si>
  <si>
    <t>-1979185741</t>
  </si>
  <si>
    <t>0,353*0,50</t>
  </si>
  <si>
    <t>13</t>
  </si>
  <si>
    <t>151101201</t>
  </si>
  <si>
    <t>Zřízení pažení stěn výkopu bez rozepření nebo vzepření příložné, hloubky do 4 m</t>
  </si>
  <si>
    <t>m2</t>
  </si>
  <si>
    <t>-202809209</t>
  </si>
  <si>
    <t xml:space="preserve">Poznámka k souboru cen:
1. Ceny nelze použít pro oceňování rozepřeného pažení stěn rýh pro podzemní vedení; toto se oceňuje cenami souboru cen 151 . 0-11 Zřízení pažení a rozepření stěn rýh pro podzemní vedení pro všechny šířky rýhy. 2. Plocha mezer mezi pažinami příložného pažení se od plochy příložného pažení neodečítá; nezapažené plochy u pažení zátažného nebo hnaného se od plochy pažení odečítají. </t>
  </si>
  <si>
    <t>(4+4)*2*4+(4+2)*2*2     "viz.přílohy PD: C.2; C.3; D.1.1.1 vsakovací jáma č.1 a 2</t>
  </si>
  <si>
    <t>14</t>
  </si>
  <si>
    <t>151101211</t>
  </si>
  <si>
    <t>Odstranění pažení stěn výkopu s uložením pažin na vzdálenost do 3 m od okraje výkopu příložné, hloubky do 4 m</t>
  </si>
  <si>
    <t>124589489</t>
  </si>
  <si>
    <t>151101301</t>
  </si>
  <si>
    <t>Zřízení rozepření zapažených stěn výkopů s potřebným přepažováním při roubení příložném, hloubky do 4 m</t>
  </si>
  <si>
    <t>-1923781644</t>
  </si>
  <si>
    <t xml:space="preserve">Poznámka k souboru cen:
1. Ceny nelze použít pro oceňování rozepření stěn rýh pro podzemní vedení v hloubce do 8m; toto rozepření je započteno v cenách souboru cen 151 . 0-11 Zřízení pažení a rozepření stěn rýh pro podzemní vedení pro všechny šířky rýhy. </t>
  </si>
  <si>
    <t>4*4*4+4*2*2    "viz.přílohy PD: C.2; C.3; D.1.1.1 vsakovací jáma č.1 a 2</t>
  </si>
  <si>
    <t>16</t>
  </si>
  <si>
    <t>151101311</t>
  </si>
  <si>
    <t>Odstranění rozepření stěn výkopů s uložením materiálu na vzdálenost do 3 m od okraje výkopu roubení příložného, hloubky do 4 m</t>
  </si>
  <si>
    <t>-1581357619</t>
  </si>
  <si>
    <t>17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</si>
  <si>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</si>
  <si>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</si>
  <si>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-1208700258</t>
  </si>
  <si>
    <t xml:space="preserve">Poznámka k souboru cen: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</si>
  <si>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499,00*0,15       "viz.přílohy PD: C.2; C.3 a D.1.1.1</t>
  </si>
  <si>
    <t>18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</si>
  <si>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</si>
  <si>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</si>
  <si>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1727542406</t>
  </si>
  <si>
    <t xml:space="preserve">Poznámka k souboru cen: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 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</si>
  <si>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429-499*0,15       "viz.přílohy PD: C.2; C.3 a D.1.1.1 ornice</t>
  </si>
  <si>
    <t>845,00       "viz. položka 122201103</t>
  </si>
  <si>
    <t>173,70*3,14*0,15*0,15       "viz. položka 131151343</t>
  </si>
  <si>
    <t>64,00       "viz. položka 131201101</t>
  </si>
  <si>
    <t>89,368      "viz. položka 132201101</t>
  </si>
  <si>
    <t>39,380       "viz. položka 132201201</t>
  </si>
  <si>
    <t>0,353       "viz. položka 133201101</t>
  </si>
  <si>
    <t>19</t>
  </si>
  <si>
    <t>167101101</t>
  </si>
  <si>
    <t>Nakládání, skládání a překládání neulehlého výkopku nebo sypaniny nakládání, množství do 100 m3, z hornin tř. 1 až 4</t>
  </si>
  <si>
    <t>-1422106437</t>
  </si>
  <si>
    <t xml:space="preserve">Poznámka k souboru cen:
1. Ceny -1101, -1151, -1102, -1152, -1103, -1153, jsou určeny pro nakládání, skládání a překládání na obvyklý nebo z obvyklého dopravního prostředku. Pro nakládání z lodi nebo na loď jsou určeny ceny -1105 a -1155. 2. Ceny -1105 a -1155 jsou určeny pro nakládání, překládání a vykládání na vzdálenost a) do 20 m vodorovně; vodorovná vzdálenost se měří od těžnice lodi k těžnici druhé lodi, nebo k těžišti hromady na břehu nebo k těžišti dopravního prostředku na suchu, 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 3. Množství měrných jednotek se určí v rostlém stavu horniny. </t>
  </si>
  <si>
    <t>20</t>
  </si>
  <si>
    <t>171201201</t>
  </si>
  <si>
    <t>Uložení sypaniny na skládky</t>
  </si>
  <si>
    <t>-1282527903</t>
  </si>
  <si>
    <t xml:space="preserve">Poznámka k souboru cen:
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</t>
  </si>
  <si>
    <t>2860*0,15        "viz.přílohy PD: C.2; C.3 a D.1.1.1 ornice</t>
  </si>
  <si>
    <t>171201211</t>
  </si>
  <si>
    <t>Poplatek za uložení stavebního odpadu na skládce (skládkovné) zeminy a kameniva zatříděného do Katalogu odpadů pod kódem 170 504</t>
  </si>
  <si>
    <t>t</t>
  </si>
  <si>
    <t>-1328267267</t>
  </si>
  <si>
    <t xml:space="preserve">Poznámka k souboru cen:
1. Ceny uvedené v souboru cen lze po dohodě upravit podle místních podmínek. </t>
  </si>
  <si>
    <t>1404,523*1,9000</t>
  </si>
  <si>
    <t>22</t>
  </si>
  <si>
    <t>174101101</t>
  </si>
  <si>
    <t>Zásyp sypaninou z jakékoliv horniny s uložením výkopku ve vrstvách se zhutněním jam, šachet, rýh nebo kolem objektů v těchto vykopávkách</t>
  </si>
  <si>
    <t>-1848773165</t>
  </si>
  <si>
    <t xml:space="preserve">Poznámka k souboru cen:
1. Ceny 174 10- . . jsou určeny pro zhutněné zásypy s mírou zhutnění: a) z hornin soudržných do 100 % PS, b) z hornin nesoudržných do I(d) 0,9, c) z hornin kamenitých pro jakoukoliv míru zhutnění. 2. Je-li projektem předepsáno vyšší zhutnění, podle bodu a) a b) poznámky č 1., ocení se zásyp individuálně. 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 4. V cenách 10-1101, 10-1103, 20-1101 a 20-1103 je započteno přemístění sypaniny ze vzdálenosti 10 m od kraje výkopu nebo zasypávaného prostoru, měřeno k těžišti skládky.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 7. Odklizení zbylého výkopku po provedení zásypu zářezů se šikmými stěnami pro podzemní vedení nebo zásypu jam a rýh pro podzemní vedení se oceňuje, je-li objem zbylého výkopku: 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</si>
  <si>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viz.přílohy PD: C.2; C.3; D.1.1.1</t>
  </si>
  <si>
    <t>4*2*2    "vsakovací jáma č.1</t>
  </si>
  <si>
    <t>4*4*4    " vsakovací jáma č.2</t>
  </si>
  <si>
    <t>(3,80+4,20)*2*(2,68*0,20+0,80*0,40/2*3)          "viz.přílohy PD:  D.1.1.8</t>
  </si>
  <si>
    <t>23</t>
  </si>
  <si>
    <t>M</t>
  </si>
  <si>
    <t>58343930</t>
  </si>
  <si>
    <t>kamenivo drcené hrubé frakce 16-32</t>
  </si>
  <si>
    <t>1645236728</t>
  </si>
  <si>
    <t>16,256*1,800</t>
  </si>
  <si>
    <t>24</t>
  </si>
  <si>
    <t>58343959</t>
  </si>
  <si>
    <t>kamenivo drcené hrubé frakce 32-63</t>
  </si>
  <si>
    <t>1920164070</t>
  </si>
  <si>
    <t>(16,00+64,00)*1,800</t>
  </si>
  <si>
    <t>25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</si>
  <si>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</si>
  <si>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</si>
  <si>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1150512340</t>
  </si>
  <si>
    <t xml:space="preserve">Poznámka k souboru cen: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 2. Míru zhutnění předepisuje projekt. 3. V cenách nejsou zahrnuty náklady na nakupovanou sypaninu. Tato se oceňuje ve specifikaci. 4. V cenách nejsou zahrnuty náklady na prohození sypaniny, tyto náklady se oceňují položkou 17511-1109 Příplatek za prohození sypaniny. </t>
  </si>
  <si>
    <t>12,00*0,80*0,46-12,00*3,14*0,08*0,08     "viz.přílohy PD: C.2; C.3 a D.1.1.1</t>
  </si>
  <si>
    <t>26</t>
  </si>
  <si>
    <t>58337331</t>
  </si>
  <si>
    <t>štěrkopísek frakce 0/22</t>
  </si>
  <si>
    <t>-1662403157</t>
  </si>
  <si>
    <t>4,175*1,800</t>
  </si>
  <si>
    <t>27</t>
  </si>
  <si>
    <t>181301102</t>
  </si>
  <si>
    <t>Rozprostření a urovnání ornice v rovině nebo ve svahu sklonu do 1:5 při souvislé ploše do 500 m2, tl. vrstvy přes 100 do 150 mm</t>
  </si>
  <si>
    <t>857898922</t>
  </si>
  <si>
    <t xml:space="preserve">Poznámka k souboru cen:
1. V ceně jsou započteny i náklady na případné nutné přemístění hromad nebo dočasných skládek na místo spotřeby ze vzdálenosti do 30 m. 2. V ceně nejsou započteny náklady na získání ornice; toto získání se oceňuje cenami souboru cen 121 10-11 Sejmutí ornice. 3. Případné nakládání ornice, v souvislosti s pozn. č. 2 se oceňuje cenami souboru cen 167 10-11 Nakládání, skládání a překládání neulehlého výkopku nebo sypaniny. 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 </t>
  </si>
  <si>
    <t>499,00       "viz.přílohy PD: C.2; C.3 a D.1.1.1</t>
  </si>
  <si>
    <t>28</t>
  </si>
  <si>
    <t>181411131</t>
  </si>
  <si>
    <t>Založení trávníku na půdě předem připravené plochy do 1000 m2 výsevem včetně utažení parkového v rovině nebo na svahu do 1:5</t>
  </si>
  <si>
    <t>1584228636</t>
  </si>
  <si>
    <t xml:space="preserve">Poznámka k souboru cen:
1. V cenách jsou započteny i náklady na pokosení, naložení a odvoz odpadu do 20 km se složením. 2. V cenách -1161 až -1164 nejsou započteny i náklady na zatravňovací textilii. 3. V cenách nejsou započteny náklady na: a) přípravu půdy, b) travní semeno, tyto náklady se oceňují ve specifikaci, c) vypletí a zalévání; tyto práce se oceňují cenami části C02 souborů cen 185 80-42 Vypletí a 185 80-43 Zalití rostlin vodou, d) srovnání terénu, tyto práce se oceňují souborem cen 181 1.-..Plošná úprava terénu. 4. V cenách o sklonu svahu přes 1:1 jsou uvažovány podmínky pro svahy běžně schůdné; bez použití lezeckých technik. V případě použití lezeckých technik se tyto náklady oceňují individuálně. </t>
  </si>
  <si>
    <t>29</t>
  </si>
  <si>
    <t>005724100</t>
  </si>
  <si>
    <t>osivo směs travní parková</t>
  </si>
  <si>
    <t>kg</t>
  </si>
  <si>
    <t>1567333809</t>
  </si>
  <si>
    <t>25,00       "viz.přílohy PD: C.2; C.3 a D.1.1.1</t>
  </si>
  <si>
    <t>30</t>
  </si>
  <si>
    <t>183101114</t>
  </si>
  <si>
    <t>Hloubení jamek pro vysazování rostlin v zemině tř.1 až 4 bez výměny půdy v rovině nebo na svahu do 1:5, objemu přes 0,05 do 0,125 m3</t>
  </si>
  <si>
    <t>kus</t>
  </si>
  <si>
    <t>-485854281</t>
  </si>
  <si>
    <t xml:space="preserve">Poznámka k souboru cen:
1. V cenách jsou započteny i náklady na případné naložení přebytečných výkopků na dopravní prostředek, odvoz na vzdálenost do 20 km a složení výkopků. 2. V cenách nejsou započteny náklady na uložení odpadu na skládku. 3. V cenách o sklonu svahu přes 1:1 jsou uvažovány podmínky pro svahy běžně schůdné; bez použití lezeckých technik. V případě použití lezeckých technik se tyto náklady oceňují individuálně. </t>
  </si>
  <si>
    <t>28       "viz.přílohy PD: C.2; C.3 a D.1.1.1</t>
  </si>
  <si>
    <t>31</t>
  </si>
  <si>
    <t>184102111</t>
  </si>
  <si>
    <t>Výsadba dřeviny s balem do předem vyhloubené jamky se zalitím v rovině nebo na svahu do 1:5, při průměru balu přes 100 do 200 mm</t>
  </si>
  <si>
    <t>-1463297065</t>
  </si>
  <si>
    <t xml:space="preserve">Poznámka k souboru cen:
1. Ceny lze použít i pro dřeviny pěstované v nádobách. 2. V cenách nejsou započteny náklady na vysazované dřeviny, tyto se oceňují ve specifikaci. 3. V cenách o sklonu svahu přes 1:1 jsou uvažovány podmínky pro svahy běžně schůdné; bez použití lezeckých technik. V případě použití lezeckých technik se tyto náklady oceňují individuálně. </t>
  </si>
  <si>
    <t>32</t>
  </si>
  <si>
    <t>02660349</t>
  </si>
  <si>
    <t>Zerav západní /Thuja occidentalis/ 120 - 140 cm, ZB</t>
  </si>
  <si>
    <t>1286288441</t>
  </si>
  <si>
    <t>28*1,03</t>
  </si>
  <si>
    <t>33</t>
  </si>
  <si>
    <t>184215412</t>
  </si>
  <si>
    <t>Zhotovení závlahové mísy u solitérních dřevin v rovině nebo na svahu do 1:5, o průměru mísy přes 0,5 do 1 m</t>
  </si>
  <si>
    <t>1807099271</t>
  </si>
  <si>
    <t xml:space="preserve">Poznámka k souboru cen:
1. V cenách jsou započteny i náklady na případné naložení vzniklého odpadu na dopravní prostředek, odvoz na vzdálenost do 20 km a složení odpadu. 2. V cenách nejsou započteny náklady na materiál pro zhotovení závlahové mísy, tento se oceňuje ve specifikaci. 3. V cenách o sklonu svahu přes 1:1 jsou uvažovány podmínky pro svahy běžně schůdné; bez použití lezeckých technik. V případě použití lezeckých technik se tyto náklady oceňují individuálně. </t>
  </si>
  <si>
    <t>34</t>
  </si>
  <si>
    <t>184802111</t>
  </si>
  <si>
    <t>Chemické odplevelení půdy před založením kultury, trávníku nebo zpevněných ploch o výměře jednotlivě přes 20 m2 v rovině nebo na svahu do 1:5 postřikem na široko</t>
  </si>
  <si>
    <t>1853391012</t>
  </si>
  <si>
    <t xml:space="preserve">Poznámka k souboru cen:
1. Ceny -2111, -2211, -2311 a -2411 lze použít i pro aplikaci retardantů na trávníky. 2. V cenách -2111, -2211, -2311 a -2411 jsou započteny i náklady na dovoz vody do 10 km. 3. V cenách nejsou započteny náklady na případné zapravení přípravku do půdy a) obděláním půdy; tyto práce se oceňují cenami části A02 souboru cen 183 40-31 Obdělání půdy, b) prolitím; toto se oceňuje cenami části C02 souboru cen 185 80-43 Zalití rostlin vodou a případně cenami části A02 souboru cen 185 85-11 Dovoz vody pro zálivku rostlin. 4. Každá opakovaná aplikace se oceňuje samostatně. 5. Chemické odplevelení ploch do 20 m2 se oceňuje příslušnými cenami souboru cen 184 80-26 Chemické odplevelení po založení kultury. 6. V cenách o sklonu svahu přes 1:1 jsou uvažovány podmínky pro svahy běžně schůdné; bez použití lezeckých technik. V případě použití lezeckých technik se tyto náklady oceňují individuálně. </t>
  </si>
  <si>
    <t>499                         "trávník</t>
  </si>
  <si>
    <t>(12+10)/2*1*2    "osazení tújemi</t>
  </si>
  <si>
    <t>35</t>
  </si>
  <si>
    <t>25234001</t>
  </si>
  <si>
    <t>herbicid totální systémový neselektivní</t>
  </si>
  <si>
    <t>litr</t>
  </si>
  <si>
    <t>331150632</t>
  </si>
  <si>
    <t>Zakládání</t>
  </si>
  <si>
    <t>36</t>
  </si>
  <si>
    <t>211531111</t>
  </si>
  <si>
    <t>Výplň kamenivem do rýh odvodňovacích žeber nebo trativodů bez zhutnění, s úpravou povrchu výplně kamenivem hrubým drceným frakce 16 až 63 mm</t>
  </si>
  <si>
    <t>-1130966510</t>
  </si>
  <si>
    <t xml:space="preserve">Poznámka k souboru cen:
1. V ceně 51-1111 jsou započteny i náklady na průduchy vytvořené z lomového kamene. 2. V cenách 52-1111 až 58-1111 nejsou započteny náklady na zřízení průduchů; tyto práce se oceňují cenami: a) souboru cen 212 71-11 Trativody z trub z prostého betonu bez lože, b) souboru cen 212 75-5 . Trativody bez lože z drenážních trubek. 3. Množství měrných jednotek se určuje v m3 vyplňovaného prostoru. Objem potrubí a lože se do vyplňovaného prostoru nezapočítává. </t>
  </si>
  <si>
    <t xml:space="preserve">(343*0,35*0,45)-(343*0,35*0,05)-(3,14*0,16^2)   </t>
  </si>
  <si>
    <t>viz.přílohy PD: C.2; C.3 a D.1.1.1 drenáž</t>
  </si>
  <si>
    <t>37</t>
  </si>
  <si>
    <t>211971122</t>
  </si>
  <si>
    <t>Zřízení opláštění výplně z geotextilie odvodňovacích žeber nebo trativodů v rýze nebo zářezu se stěnami svislými nebo šikmými o sklonu přes 1:2 při rozvinuté šířce opláštění přes 2,5 m</t>
  </si>
  <si>
    <t>-1695727002</t>
  </si>
  <si>
    <t xml:space="preserve">Poznámka k souboru cen:
1. Ceny jsou určeny: a) pro jakékoliv druhy a rozměry geotextilií, b) i pro zřízení svislého drénu z jedné nebo více vrstev geotextilie přiložených na stěnu rýhy nebo zářezu, c) pro způsob spojování geotextilií přesahy. 2. Ceny nelze použít: a) pro zřízení opláštění výplně v zapažených rýhách; toto opláštění se oceňuje individuálně, b) pro knotové drény (geodrény); tyto drény se oceňují cenami souboru cen 211 97-21 Vpichování svislých konsolidačních prefabrikovaných drénů, c) pro zřízení vrstev z geotextilií; toto zřízení vrstev z geotextilií se ocení cenami souboru cen 213 14 Zřízení vrstvy z geotextilie. 3. V cenách jsou započteny i náklady na zřízení předepsaných přesahů a na potřebné zatěžování nebo připevňování geotextilie ke stěnám výkopu při provádění. 4. V cenách nejsou započteny náklady na dodání geotextilie; toto dodání se oceňuje ve specifikaci. Ztratné lze dohodnout ve výši 2 %. 5. Množství měrných jednotek: a) se určuje v m2 rozvinuté plochy opláštění bez jakýchkoliv přesahů. Při opláštění z více vrstev geotextilií se pro určení množství měrných jednotek oceňuje každá vrstva samostatně, b) pro dodání geotextilie oceňované ve specifikaci se určí v m2 geotextilie včetně přesahů a prořezů stanovených projektovou dokumentací. </t>
  </si>
  <si>
    <t>4*2*2+(4+2)*2   "vsakovací jímka č.1</t>
  </si>
  <si>
    <t>4*4*2+(4+4)*4   "vsakovací jímka č.2</t>
  </si>
  <si>
    <t>38</t>
  </si>
  <si>
    <t>69311018</t>
  </si>
  <si>
    <t>geotextilie tkaná PES 300/300kN/m</t>
  </si>
  <si>
    <t>-2117959527</t>
  </si>
  <si>
    <t>92,00*1,02</t>
  </si>
  <si>
    <t>39</t>
  </si>
  <si>
    <t>212572121</t>
  </si>
  <si>
    <t>Lože pro trativody z kameniva drobného těženého</t>
  </si>
  <si>
    <t>1210689868</t>
  </si>
  <si>
    <t xml:space="preserve">Poznámka k souboru cen:
1. V cenách jsou započteny i náklady na vyčištění dna rýh a na urovnání povrchu lože. 2. V ceně materiálu jsou započteny i náklady na prohození výkopku. </t>
  </si>
  <si>
    <t>343*0,35*0,05    "viz.přílohy PD: C.2; C.3 a D.1.1.1</t>
  </si>
  <si>
    <t>40</t>
  </si>
  <si>
    <t>212755214</t>
  </si>
  <si>
    <t>Trativody bez lože z drenážních trubek plastových flexibilních D 100 mm</t>
  </si>
  <si>
    <t>-1746261219</t>
  </si>
  <si>
    <t xml:space="preserve">Poznámka k souboru cen:
1. Ceny jsou určeny pro uložení drenážních trubek do výkopu bez lože a obsypu. 2. Trativody včetně lože a obsypu trubek se ocení cenami souboru cen 212 75-2 . Trativody z drenážních trubek katalogu 827-1 Vedení trubní dálková a přípojná – vodovody a kanalizace. </t>
  </si>
  <si>
    <t>27,5+2,65+7,85        "viz.přílohy PD: C.2; C.3; D.1.1.1 a D.1.1.13</t>
  </si>
  <si>
    <t>41</t>
  </si>
  <si>
    <t>212755216</t>
  </si>
  <si>
    <t>Trativody bez lože z drenážních trubek plastových flexibilních D 160 mm</t>
  </si>
  <si>
    <t>31326791</t>
  </si>
  <si>
    <t>343,00     "viz.přílohy PD: C.2; C.3 a D.1.1.1</t>
  </si>
  <si>
    <t>42</t>
  </si>
  <si>
    <t>271572211</t>
  </si>
  <si>
    <t>Podsyp pod základové konstrukce se zhutněním a urovnáním povrchu ze štěrkopísku netříděného</t>
  </si>
  <si>
    <t>195080669</t>
  </si>
  <si>
    <t xml:space="preserve">Poznámka k souboru cen:
1. Ceny slouží pro ocenění násypů pod základové konstrukce tloušťky vrstvy do 300 mm. 2. Násypy s tloušťkou vrstvy přesahující 300 mm se ocení cenami souboru cen 213 31-…. Polštáře zhutněné pod základy v katalogu 800-2 Zvláštní zakládání objektů. </t>
  </si>
  <si>
    <t>(27,5+2,65+7,85)*0,6*0,1   "viz.přílohy PD: C.2; C.3; D.1.1. a D.1.1.13</t>
  </si>
  <si>
    <t>43</t>
  </si>
  <si>
    <t>274313311</t>
  </si>
  <si>
    <t>Základy z betonu prostého pasy betonu kamenem neprokládaného tř. C 8/10</t>
  </si>
  <si>
    <t>-406400538</t>
  </si>
  <si>
    <t xml:space="preserve">Poznámka k souboru cen:
1. V ceně příplatku -5911 jsou započteny náklady na technologické opatření a na ztíženou betonáž pod hladinou pažící bentonitové suspenze a na průběžné odčerpání suspenze s přepouštěním na určené místo do 20 m, popř. do vany nebo do kalové cisterny k odvozu. Odvoz se oceňuje cenami katalogu 800-2 Zvláštní zakládání objektů. 2. Hloubení s použitím bentonitové suspenze se oceňuje katalogem 800-1 Zemní práce. Bednění se neoceňuje. </t>
  </si>
  <si>
    <t>(27,5+2,65+7,85)*0,54*(0,15+0,05)/2</t>
  </si>
  <si>
    <t>viz.přílohy PD: C.2; C.3; D.1.1. a D.1.1.13</t>
  </si>
  <si>
    <t>44</t>
  </si>
  <si>
    <t>274313511</t>
  </si>
  <si>
    <t>Základy z betonu prostého pasy betonu kamenem neprokládaného tř. C 12/15</t>
  </si>
  <si>
    <t>-1031871909</t>
  </si>
  <si>
    <t>(27,5+2,65+7,85)*0,06*0,20</t>
  </si>
  <si>
    <t>45</t>
  </si>
  <si>
    <t>274313611</t>
  </si>
  <si>
    <t>Základy z betonu prostého pasy betonu kamenem neprokládaného tř. C 16/20</t>
  </si>
  <si>
    <t>71730789</t>
  </si>
  <si>
    <t>60*0,6*0,85*1,035                       "viz.přílohy PD:  D.1.1.12</t>
  </si>
  <si>
    <t>(0,8*2,6*0,66)*5*1,035+1,5*0,4*0,805*2*2*1,035           "viz.přílohy PD:  D.1.1.8</t>
  </si>
  <si>
    <t>(1*0,3*0,75+1*0,3*0,6)*1,035      "viz.přílohy PD:  D.1.1.14</t>
  </si>
  <si>
    <t>(1,5*0,3*0,75+1,5*0,3*0,6)*1,035  "viz přílohy PD: D.1.1.14 - schodiště š. 1,5 m</t>
  </si>
  <si>
    <t>46</t>
  </si>
  <si>
    <t>274321311</t>
  </si>
  <si>
    <t>Základy z betonu železového (bez výztuže) pasy z betonu bez zvýšených nároků na prostředí tř. C 16/20</t>
  </si>
  <si>
    <t>677030503</t>
  </si>
  <si>
    <t xml:space="preserve">Poznámka k souboru cen:
1. V ceně příplatku -5911 jsou započteny náklady na technologické opatření a na ztíženou betonáž pod hladinou pažící bentonitové suspenze a na průběžné odčerpání suspenze s přepouštěním na určené místo do 20 m, popř. do vany nebo do kalové cisterny k odvozu. Odvoz se oceňuje cenami katalogu 800-2 Zvláštní zakládání objektů. 2. Hloubení s použitím bentonitové suspenze se oceňuje katalogem 800-1 Zemní práce. Bednění se neoceňuje. 3. V cenách nejsou započteny náklady na výztuž, tyto se oceňují cenami souboru cen 27* 36-.... Výztuž základů. </t>
  </si>
  <si>
    <t>(27,5+2,65+7,85)*0,6*0,64-13*(3,14*0,2^2)*0,64</t>
  </si>
  <si>
    <t>47</t>
  </si>
  <si>
    <t>274351121</t>
  </si>
  <si>
    <t>Bednění základů pasů rovné zřízení</t>
  </si>
  <si>
    <t>-643486852</t>
  </si>
  <si>
    <t xml:space="preserve">Poznámka k souboru cen:
1. Ceny jsou určeny pro bednění ve volném prostranství, ve volných nebo zapažených jamách, rýhách a šachtách. 2. Kruhové nebo obloukové bednění poloměru do 1 m se oceňuje individuálně. </t>
  </si>
  <si>
    <t>0,64*38+0,74*38+0,06*38*2    "viz.přílohy PD: C.2; C.3; D.1.1. a D.1.1.13</t>
  </si>
  <si>
    <t>48</t>
  </si>
  <si>
    <t>274351122</t>
  </si>
  <si>
    <t>Bednění základů pasů rovné odstranění</t>
  </si>
  <si>
    <t>-494931805</t>
  </si>
  <si>
    <t>49</t>
  </si>
  <si>
    <t>274361821</t>
  </si>
  <si>
    <t>Výztuž základů pasů z betonářské oceli 10 505 (R) nebo BSt 500</t>
  </si>
  <si>
    <t>-297559209</t>
  </si>
  <si>
    <t xml:space="preserve">Poznámka k souboru cen:
1. Ceny platí pro desky rovné, s náběhy, hřibové nebo upnuté do žeber včetně výztuže těchto žeber. </t>
  </si>
  <si>
    <t>13,547*0,040    "viz.přílohy PD: C.2; C.3; D.1.1. a D.1.1.13</t>
  </si>
  <si>
    <t>50</t>
  </si>
  <si>
    <t>275313611</t>
  </si>
  <si>
    <t>Základy z betonu prostého patky a bloky z betonu kamenem neprokládaného tř. C 16/20</t>
  </si>
  <si>
    <t>-1089321116</t>
  </si>
  <si>
    <t>3,14*0,15*0,15*0,90*(40+2)  "viz.přílohy PD: D.1.1.5</t>
  </si>
  <si>
    <t>3,14*0,15*0,15*0,90*(56+4)   "viz.přílohy PD: D.1.1.7</t>
  </si>
  <si>
    <t>3,14*0,15*0,15*0,90*(67+14-13)   "viz.přílohy PD: D.1.1.10</t>
  </si>
  <si>
    <t>3,14*0,25*0,25*0,90*2   "viz.přílohy PD: D.1.1.11</t>
  </si>
  <si>
    <t>3,14*0,10*0,10*0,90*13  "viz.přílohy PD: D.1.1.13</t>
  </si>
  <si>
    <t>3,14*0,15*0,15*0,90*8   "viz.přílohy PD: C.2; C.3 a D.1.1.1 pouzdra pro sloupky sítí</t>
  </si>
  <si>
    <t>51</t>
  </si>
  <si>
    <t>28611139</t>
  </si>
  <si>
    <t>trubka kanalizační PVC DN 200x5000 mm SN4</t>
  </si>
  <si>
    <t>-881798851</t>
  </si>
  <si>
    <t>0,90*13+0,30  "viz.přílohy PD: C.2; C.3; D.1.1. a D.1.1.13</t>
  </si>
  <si>
    <t>52</t>
  </si>
  <si>
    <t>275352112X01</t>
  </si>
  <si>
    <t>Bednění základů patek ztracené z trub plastových průměr 300 mm</t>
  </si>
  <si>
    <t>206194255</t>
  </si>
  <si>
    <t>0,90*(67+14-13)   "viz.přílohy PD: D.1.1.10</t>
  </si>
  <si>
    <t>53</t>
  </si>
  <si>
    <t>275352113X02</t>
  </si>
  <si>
    <t>Bednění základů patek ztracené z trub plastových průměr 500 mm</t>
  </si>
  <si>
    <t>-565594651</t>
  </si>
  <si>
    <t>Svislé a kompletní konstrukce</t>
  </si>
  <si>
    <t>54</t>
  </si>
  <si>
    <t>311113212</t>
  </si>
  <si>
    <t>Nadzákladové zdi z tvárnic ztraceného bednění štípaných, včetně výplně z betonu třídy C 16/20 přírodních, tloušťky zdiva 200 mm</t>
  </si>
  <si>
    <t>488570924</t>
  </si>
  <si>
    <t xml:space="preserve">Poznámka k souboru cen:
1. V cenách jsou započteny i náklady na dodání a uložení betonu 2. V cenách -3212 až -3234 jsou započteny i náklady na doplňkové - rohové tvárnice. 3. V cenách nejsou započteny náklady na dodání a uložení betonářské výztuže; tyto se oceňují cenami souboru cen 31* 36- . . Výztuž nadzákladových zdí. 4. Množství jednotek se určuje v m2 plochy zdiva. </t>
  </si>
  <si>
    <t>(27,5+2,65+7,85)*0,80+(27,5+2,65+7,85)*1,20/2</t>
  </si>
  <si>
    <t>55</t>
  </si>
  <si>
    <t>311361821</t>
  </si>
  <si>
    <t>Výztuž nadzákladových zdí nosných svislých nebo odkloněných od svislice, rovných nebo oblých z betonářské oceli 10 505 (R) nebo BSt 500</t>
  </si>
  <si>
    <t>169618069</t>
  </si>
  <si>
    <t>53,200*0,20*0,120        "viz.přílohy PD: C.2; C.3; D.1.1. a D.1.1.13</t>
  </si>
  <si>
    <t>56</t>
  </si>
  <si>
    <t>327122111</t>
  </si>
  <si>
    <t>Opěrné zdi samonosné ze železobetonových dílců tvaru L se základem z betonu prostého přímé, výšky 600 mm</t>
  </si>
  <si>
    <t>1727358933</t>
  </si>
  <si>
    <t xml:space="preserve">Poznámka k souboru cen:
1. V cenách nejsou započteny náklady na: a) zásyp dílců zeminou, který se oceňuje cenami části A 01 katalogu 800-1 Zemní práce, b) odvodnění drenáží, které se oceňují cenami souboru cen 212 75-2 Trativody z drenážních trubek katalogu 827-1 Vedení trubní,dálková a přípojná – vodovod a kanalizace. 2. Množství měrných jednotek u cen -21.. se určuje v běžných metrech délky zdi, ze které se odečte rozvinutá délka rohového dílce 1,2 metru. Rohový dílec se ocení cenami -22.. </t>
  </si>
  <si>
    <t>20*4         "prefabrikované stupně tribuny viz.přílohy PD: C.2; C.3; D.1.1. a D.1.1.8</t>
  </si>
  <si>
    <t>57</t>
  </si>
  <si>
    <t>327221111</t>
  </si>
  <si>
    <t>Zdění nadzákladového obkladního zdiva kvádrového do 0,2 m3</t>
  </si>
  <si>
    <t>-1471874772</t>
  </si>
  <si>
    <t>60*1,4*0,5          "viz.přílohy PD: C.2; C.3; D.1.1. a D.1.1.12</t>
  </si>
  <si>
    <t>58</t>
  </si>
  <si>
    <t>338171111</t>
  </si>
  <si>
    <t>Osazování sloupků a vzpěr plotových ocelových trubkových nebo profilovaných výšky do 2,00 m se zalitím cementovou maltou do vynechaných otvorů</t>
  </si>
  <si>
    <t>-683107435</t>
  </si>
  <si>
    <t xml:space="preserve">Poznámka k souboru cen:
1. Ceny lze použít i pro zalití (zabetonování) vzpěr rohových sloupků. 2. V cenách nejsou započteny náklady na sloupky a vzpěry. Jejich dodání se oceňuje ve specifikaci. 3. Výškou sloupku se rozumí jeho délka před osazením. 4. Montáž pletiva se oceňuje cenami souboru cen 348 17 Osazení oplocení. 5. V cenách osazování do zemního vrutu je započten i štěrk fixující sloupek. </t>
  </si>
  <si>
    <t>8  "viz.přílohy PD: C.2; C.3 D.1.1.1 a D.1.1.5</t>
  </si>
  <si>
    <t>59</t>
  </si>
  <si>
    <t>338171121</t>
  </si>
  <si>
    <t>Osazování sloupků a vzpěr plotových ocelových trubkových nebo profilovaných výšky do 2,60 m se zalitím cementovou maltou do vynechaných otvorů</t>
  </si>
  <si>
    <t>738863212</t>
  </si>
  <si>
    <t>67+14  "viz.přílohy PD: C.2; C.3 D.1.1.1 a D.1.1.10</t>
  </si>
  <si>
    <t>2  "viz.přílohy PD: C.2; C.3 D.1.1.1 a D.1.1.11</t>
  </si>
  <si>
    <t>60</t>
  </si>
  <si>
    <t>338171131X01</t>
  </si>
  <si>
    <t>Osazování sloupků a vzpěr plotových ocelových trubkových nebo profilovaných výšky do 4,80 m se zabetonováním (tř. C 16/20) do 0,3 m3 do připravených jamek</t>
  </si>
  <si>
    <t>-1595203459</t>
  </si>
  <si>
    <t>40-8+2  "viz.přílohy PD: D.1.1.5</t>
  </si>
  <si>
    <t>56+4  "viz.přílohy PD: D.1.1.7</t>
  </si>
  <si>
    <t>61</t>
  </si>
  <si>
    <t>55342258X1</t>
  </si>
  <si>
    <t>sloupek plotový průběžný výška 4,70 m</t>
  </si>
  <si>
    <t>-983454357</t>
  </si>
  <si>
    <t>62</t>
  </si>
  <si>
    <t>55342258X2</t>
  </si>
  <si>
    <t>sloupek plotový průběžný výška 3,70 m</t>
  </si>
  <si>
    <t>955592864</t>
  </si>
  <si>
    <t>63</t>
  </si>
  <si>
    <t>55342258X3</t>
  </si>
  <si>
    <t xml:space="preserve">sloupek ocelový délky 2,7 m </t>
  </si>
  <si>
    <t>-965941625</t>
  </si>
  <si>
    <t>64</t>
  </si>
  <si>
    <t>55342258X4</t>
  </si>
  <si>
    <t>sloupek ocelový délky 2,7 m brány v oplocení hřišť</t>
  </si>
  <si>
    <t>1161760021</t>
  </si>
  <si>
    <t>65</t>
  </si>
  <si>
    <t>55342258X5</t>
  </si>
  <si>
    <t xml:space="preserve">sloupek ocelový délky 2,6 m </t>
  </si>
  <si>
    <t>528855439</t>
  </si>
  <si>
    <t>66</t>
  </si>
  <si>
    <t>55342258X6</t>
  </si>
  <si>
    <t xml:space="preserve">sloupek ocelový délky 2,6 m vjezdová brána </t>
  </si>
  <si>
    <t>1591414584</t>
  </si>
  <si>
    <t>67</t>
  </si>
  <si>
    <t>55342258X7</t>
  </si>
  <si>
    <t xml:space="preserve">sloupek ocelový délky 1,4 m pod madlo </t>
  </si>
  <si>
    <t>-872855877</t>
  </si>
  <si>
    <t>68</t>
  </si>
  <si>
    <t>55342259X8</t>
  </si>
  <si>
    <t xml:space="preserve">vzpěra ocelová </t>
  </si>
  <si>
    <t>-1047908313</t>
  </si>
  <si>
    <t>69</t>
  </si>
  <si>
    <t>348101110</t>
  </si>
  <si>
    <t>Montáž vrat a vrátek k oplocení na sloupky zděné nebo betonové, plochy jednotlivě do 2 m2</t>
  </si>
  <si>
    <t>-398908231</t>
  </si>
  <si>
    <t xml:space="preserve">Poznámka k souboru cen:
1. V cenách nejsou započteny náklady na dodávku vrat a vrátek; tyto se oceňují ve specifikaci. </t>
  </si>
  <si>
    <t>1   "viz.přílohy PD: C.2; C.3; D.1.1.1 a D.1.1.12</t>
  </si>
  <si>
    <t>70</t>
  </si>
  <si>
    <t>55342321.2</t>
  </si>
  <si>
    <t>branka vstupní, průchozí šířka 1 m, panelové pletivo z ocelových drátů, zinkované, poplastované, výšky 1,22 m</t>
  </si>
  <si>
    <t>451207645</t>
  </si>
  <si>
    <t>71</t>
  </si>
  <si>
    <t>348101210</t>
  </si>
  <si>
    <t>Montáž vrat a vrátek k oplocení na sloupky ocelové, plochy jednotlivě do 2 m2</t>
  </si>
  <si>
    <t>1444095378</t>
  </si>
  <si>
    <t>1  "viz.přílohy PD: C.2; C.3 D.1.1.1 a D.1.1.5</t>
  </si>
  <si>
    <t>72</t>
  </si>
  <si>
    <t>55342321.1</t>
  </si>
  <si>
    <t>Ocelová vrátka  s dřevěným mantinelem výška 1 m, šířka 2 m</t>
  </si>
  <si>
    <t>29475499</t>
  </si>
  <si>
    <t>73</t>
  </si>
  <si>
    <t>348101230</t>
  </si>
  <si>
    <t>Montáž vrat a vrátek k oplocení na sloupky ocelové, plochy jednotlivě přes 4 do 6 m2</t>
  </si>
  <si>
    <t>-919789843</t>
  </si>
  <si>
    <t>2  "viz.přílohy PD: C.2; C.3 D.1.1.1 a D.1.1.7</t>
  </si>
  <si>
    <t>74</t>
  </si>
  <si>
    <t>55342340.1</t>
  </si>
  <si>
    <t xml:space="preserve">Ocelová vrata s výplní pletiva s dřevěným mantinelem výška 2,1 m, šířka 2,04 m </t>
  </si>
  <si>
    <t>-915356171</t>
  </si>
  <si>
    <t>75</t>
  </si>
  <si>
    <t>55342340.2</t>
  </si>
  <si>
    <t xml:space="preserve">Ocelová vrata s výplní sítě s dřevěným mantinelem výška 2,1 m, šířka 2,04 m </t>
  </si>
  <si>
    <t>2007721622</t>
  </si>
  <si>
    <t>76</t>
  </si>
  <si>
    <t>348171710X05</t>
  </si>
  <si>
    <t>Osazení oplocení z dílců kovových z profilové oceli, trubek nebo tenkostěnných profilů do 15° sklonu svahu, hmotnosti 1 m oplocení do 15 kg</t>
  </si>
  <si>
    <t>48803747</t>
  </si>
  <si>
    <t xml:space="preserve">Poznámka k souboru cen:
1. V cenách nejsou započteny náklady na dodávku dílců, tyto se oceňují ve specifikaci. </t>
  </si>
  <si>
    <t>(52*2,37+2,73+3,17)*2    "viz.přílohy PD: C.2; C.3 D.1.1.1 a D.1.1.7</t>
  </si>
  <si>
    <t>77</t>
  </si>
  <si>
    <t>348172215</t>
  </si>
  <si>
    <t>Montáž vjezdových bran samonosných posuvných dvoukřídlových plochy přes 10 do 15 m2</t>
  </si>
  <si>
    <t>-1248228683</t>
  </si>
  <si>
    <t xml:space="preserve">Poznámka k souboru cen:
1. V ceně -2911 je započteno i náklady na programování pohonu. 2. Ceny neobsahují vybetonování základu pro ukotvení brány o šířce 60 cm a délce1/3 brány; tyto se oceňují cenami katalogu 801-1 Budovy a haly - zděné a monolitické. </t>
  </si>
  <si>
    <t>78</t>
  </si>
  <si>
    <t>55342360X</t>
  </si>
  <si>
    <t>Vjezdová brána do areálu, průjezdná šířka 5,2 m, panelové pletivo z ocelových drátů, zinkované, poplastované, výšky 2 m, osazené ocelové sloupky</t>
  </si>
  <si>
    <t>-67921200</t>
  </si>
  <si>
    <t>79</t>
  </si>
  <si>
    <t>348272513</t>
  </si>
  <si>
    <t>Ploty z tvárnic betonových plotová stříška lepená mrazuvzdorným lepidlem z tvarovek hladkých nebo štípaných, sedlového tvaru přírodních, tloušťka zdiva 195 mm</t>
  </si>
  <si>
    <t>-1275795879</t>
  </si>
  <si>
    <t xml:space="preserve">Poznámka k souboru cen:
1. Množství jednotek se u: a) plotových zdí určuje v m2 plochy zdiva, b) příplatku za vyztužení sloupku průběžných plotových zdí určuje v m2 plochy zdiva, c) ztužujících věnců průběžných plotových zdí určuje v m délky zdiva, d) plotové stříšky určuje v m délky zdiva, e) plotových sloupků určuje v m výšky jednotlivých sloupků, f) sloupových hlavic určuje v kusech jednotlivých sloupů, g) kovových doplňků plotového zdiva určuje v kusech jednotlivých dílů. 2. Položky -229. jsou určeny pro ocenění ztužujících sloupků u průběžných plotových zdí, jedná se o tzv. ztracené sloupky. 3. Položky -23.. jsou určeny pro ocenění ztužujících věnců u průběžných plotových zdí výšky přes 2 m. </t>
  </si>
  <si>
    <t>(27,5+2,65+7,85)          "viz.přílohy PD: C.2; C.3; D.1.1. a D.1.1.13</t>
  </si>
  <si>
    <t>80</t>
  </si>
  <si>
    <t>348401220</t>
  </si>
  <si>
    <t>Osazení oplocení ze strojového pletiva bez napínacích drátů do 15° sklonu svahu, výšky do 1,6 m</t>
  </si>
  <si>
    <t>386564156</t>
  </si>
  <si>
    <t xml:space="preserve">Poznámka k souboru cen:
1. V cenách nejsou započteny náklady na dodávku pletiva a drátů, tyto se oceňují ve specifikaci. </t>
  </si>
  <si>
    <t>6*2,37  "viz.přílohy PD: C.2; C.3 D.1.1.1 a D.1.1.5</t>
  </si>
  <si>
    <t>81</t>
  </si>
  <si>
    <t>313247811X01</t>
  </si>
  <si>
    <t>Panelové pletivo z ocelových drátů, zinkované, poplastované, výšky 1 m, osazené ocelové sloupky</t>
  </si>
  <si>
    <t>-1846226323</t>
  </si>
  <si>
    <t>82</t>
  </si>
  <si>
    <t>348401230</t>
  </si>
  <si>
    <t>Osazení oplocení ze strojového pletiva bez napínacích drátů do 15° sklonu svahu, výšky přes 1,6 do 2,0 m</t>
  </si>
  <si>
    <t>131477822</t>
  </si>
  <si>
    <t>165,00  "viz.přílohy PD: C.2; C.3 D.1.1.1 a D.1.1.10</t>
  </si>
  <si>
    <t>83</t>
  </si>
  <si>
    <t>313247821X02</t>
  </si>
  <si>
    <t>Panelové pletivo z ocelových drátů, zinkované, poplastované, výšky 2 m, osazené ocelové sloupky</t>
  </si>
  <si>
    <t>1643023974</t>
  </si>
  <si>
    <t>84</t>
  </si>
  <si>
    <t>348401240</t>
  </si>
  <si>
    <t>Osazení oplocení ze strojového pletiva bez napínacích drátů do 15° sklonu svahu, výšky přes 2,0 do 4,0 m</t>
  </si>
  <si>
    <t>1766883320</t>
  </si>
  <si>
    <t>(39-7)*2,37  "viz.přílohy PD: C.2; C.3 D.1.1.1 a D.1.1.5</t>
  </si>
  <si>
    <t>52*2,37+2,73+3,17  "viz.přílohy PD: D.1.1.7</t>
  </si>
  <si>
    <t>85</t>
  </si>
  <si>
    <t>-1768302567</t>
  </si>
  <si>
    <t>86</t>
  </si>
  <si>
    <t>70920001X03</t>
  </si>
  <si>
    <t>Polyamidová záchytná síť</t>
  </si>
  <si>
    <t>-1341462144</t>
  </si>
  <si>
    <t>(52*2,37+2,73+3,17)*3,00+6*2,37*1,00*2  "viz.přílohy PD: D.1.1.7</t>
  </si>
  <si>
    <t>87</t>
  </si>
  <si>
    <t>X20</t>
  </si>
  <si>
    <t>Pružné gumové návleky pro oplocení včetně montáže</t>
  </si>
  <si>
    <t>512</t>
  </si>
  <si>
    <t>-1587397357</t>
  </si>
  <si>
    <t>Různé kompletní konstrukce</t>
  </si>
  <si>
    <t>88</t>
  </si>
  <si>
    <t>X1</t>
  </si>
  <si>
    <t>Kruh pro vrh koulí včetně ocelové obruče, osazení a montáže</t>
  </si>
  <si>
    <t>-470613942</t>
  </si>
  <si>
    <t>1   "viz.přílohy PD: C.2; C.3; D.1.1.1 a D.1.1.5</t>
  </si>
  <si>
    <t>89</t>
  </si>
  <si>
    <t>X2</t>
  </si>
  <si>
    <t>Doskočiště pro skok daleký včetně montáže a dodávky písku</t>
  </si>
  <si>
    <t>723909828</t>
  </si>
  <si>
    <t>1   "viz.přílohy PD: C.2; C.3 a D.1.1.1</t>
  </si>
  <si>
    <t>90</t>
  </si>
  <si>
    <t>X3</t>
  </si>
  <si>
    <t>Dřevěný mantinel z prken včetně 1 nátěru - dodávka a montáž</t>
  </si>
  <si>
    <t>1816950326</t>
  </si>
  <si>
    <t>39*2,37  "viz.přílohy PD: D.1.1.5</t>
  </si>
  <si>
    <t>91</t>
  </si>
  <si>
    <t>X21</t>
  </si>
  <si>
    <t>Ocelová deska pro uchycení dřevěného mantinelu na oplocení - dodávka a montáž</t>
  </si>
  <si>
    <t>ks</t>
  </si>
  <si>
    <t>482864371</t>
  </si>
  <si>
    <t>110           "viz.přílohy PD: C.2; C.3 D.1.1.1; D.1.1.3 až D.1.1.7</t>
  </si>
  <si>
    <t>Vodorovné konstrukce</t>
  </si>
  <si>
    <t>92</t>
  </si>
  <si>
    <t>430321313</t>
  </si>
  <si>
    <t>Schodišťové konstrukce a rampy z betonu železového (bez výztuže) stupně, schodnice, ramena, podesty s nosníky tř. C 16/20</t>
  </si>
  <si>
    <t>-688832083</t>
  </si>
  <si>
    <t>1*2,76*0,1           "viz.přílohy PD:  D.1.1.14</t>
  </si>
  <si>
    <t>1,5*2,76*0,1       "viz. přílohy PD: D.1.1.14 - schodiště š. 1,5 m</t>
  </si>
  <si>
    <t>viz.přílohy PD:  D.1.1.8</t>
  </si>
  <si>
    <t>(1,5*2,67*0,1+1,50*0,80*0,40/2*3)*2+0,80*2,67*0,10*3+0,80*0,40/2*3*3</t>
  </si>
  <si>
    <t>93</t>
  </si>
  <si>
    <t>430361821</t>
  </si>
  <si>
    <t>Výztuž schodišťových konstrukcí a ramp stupňů, schodnic, ramen, podest s nosníky z betonářské oceli 10 505 (R) nebo BSt 500</t>
  </si>
  <si>
    <t>1121922998</t>
  </si>
  <si>
    <t>5,012*0,090</t>
  </si>
  <si>
    <t>94</t>
  </si>
  <si>
    <t>431351121</t>
  </si>
  <si>
    <t>Bednění podest, podstupňových desek a ramp včetně podpěrné konstrukce výšky do 4 m půdorysně přímočarých zřízení</t>
  </si>
  <si>
    <t>1087216299</t>
  </si>
  <si>
    <t>2,8*0,4*2+1,00*0,1*2          "viz.přílohy PD:  D.1.1.14</t>
  </si>
  <si>
    <t>2,8*0,4*2+1,50*0,1*2         "viz. přílohy PD: D.1.1.14 - schodiště š. 1,5 m</t>
  </si>
  <si>
    <t xml:space="preserve">2,8*0,5*2*5+1,5*0,1*2*2+1,50*(0,80+0,40)*3*2+0,80*0,10*2*3+0,80*(0,80+0,40)*3*3         </t>
  </si>
  <si>
    <t>95</t>
  </si>
  <si>
    <t>431351122</t>
  </si>
  <si>
    <t>Bednění podest, podstupňových desek a ramp včetně podpěrné konstrukce výšky do 4 m půdorysně přímočarých odstranění</t>
  </si>
  <si>
    <t>-1706290978</t>
  </si>
  <si>
    <t>96</t>
  </si>
  <si>
    <t>434121425</t>
  </si>
  <si>
    <t>Osazování schodišťových stupňů železobetonových s vyspárováním styčných spár, s provizorním dřevěným zábradlím a dočasným zakrytím stupnic prkny na desku, stupňů broušených nebo leštěných</t>
  </si>
  <si>
    <t>-756627758</t>
  </si>
  <si>
    <t xml:space="preserve">Poznámka k souboru cen:
1. U cen -1441, -1442, -1451, -1452 je započtena podpěrná konstrukce visuté části stupňů. 2. Množství měrných jednotek se určuje v m délky stupňů včetně uložení. 3. Dodávka stupňů se oceňuje ve specifikaci. </t>
  </si>
  <si>
    <t>8*1           "viz.přílohy PD:  D.1.1.14</t>
  </si>
  <si>
    <t>4*1,50*2          "viz.přílohy PD:  D.1.1.8</t>
  </si>
  <si>
    <t>8*1,5        "viz.přílohy PD: A.1.3</t>
  </si>
  <si>
    <t>97</t>
  </si>
  <si>
    <t>X23</t>
  </si>
  <si>
    <t>Prefabrikovaný schodišťový stupeň 390x190x1500 mm</t>
  </si>
  <si>
    <t>-2030904419</t>
  </si>
  <si>
    <t>4*2</t>
  </si>
  <si>
    <t>98</t>
  </si>
  <si>
    <t>X24</t>
  </si>
  <si>
    <t>Prefabrikovaný schodišťový stupeň 350x150x1000 mm</t>
  </si>
  <si>
    <t>-1748151046</t>
  </si>
  <si>
    <t>99</t>
  </si>
  <si>
    <t>X25</t>
  </si>
  <si>
    <t>Prefabrikovaný schodišťový stupeň 350x150x1500 mm</t>
  </si>
  <si>
    <t>-571509855</t>
  </si>
  <si>
    <t>8      "schodiště š. 1,5 m</t>
  </si>
  <si>
    <t>100</t>
  </si>
  <si>
    <t>434311114</t>
  </si>
  <si>
    <t>Stupně dusané z betonu prostého nebo prokládaného kamenem na terén nebo na desku bez potěru, se zahlazením povrchu tř. C 16/20</t>
  </si>
  <si>
    <t>1866220026</t>
  </si>
  <si>
    <t>1,00*8     "viz.přílohy PD:  C.2; C.3; D.1.1.1 a D.1.1.14</t>
  </si>
  <si>
    <t xml:space="preserve">1,50*8     "viz.přílohy PD: C.2, C.3, D.1.1.1. a D.1.1.14 - schosiště š. 1,5 m </t>
  </si>
  <si>
    <t>101</t>
  </si>
  <si>
    <t>434351141</t>
  </si>
  <si>
    <t>Bednění stupňů betonovaných na podstupňové desce nebo na terénu půdorysně přímočarých zřízení</t>
  </si>
  <si>
    <t>642473087</t>
  </si>
  <si>
    <t xml:space="preserve">Poznámka k souboru cen:
1. Množství měrných jednotek bednění stupňů se určuje v m2 plochy stupnic a podstupnic. </t>
  </si>
  <si>
    <t>1,00*(0,30+0,15)*8     "viz.přílohy PD:  C.2; C.3; D.1.1.1 a D.1.1.14</t>
  </si>
  <si>
    <t>1,50*(0,30+0,15)*8     "viz.přílohy PD:  C.2; C.3; D.1.1.1 a D.1.1.14 - schodiště š. 1,5 m</t>
  </si>
  <si>
    <t>102</t>
  </si>
  <si>
    <t>434351142</t>
  </si>
  <si>
    <t>Bednění stupňů betonovaných na podstupňové desce nebo na terénu půdorysně přímočarých odstranění</t>
  </si>
  <si>
    <t>105427405</t>
  </si>
  <si>
    <t>3,6+5,4</t>
  </si>
  <si>
    <t>103</t>
  </si>
  <si>
    <t>452311121</t>
  </si>
  <si>
    <t>Podkladní a zajišťovací konstrukce z betonu prostého v otevřeném výkopu desky pod potrubí, stoky a drobné objekty z betonu tř. C 8/10</t>
  </si>
  <si>
    <t>1003363706</t>
  </si>
  <si>
    <t xml:space="preserve">Poznámka k souboru cen:
1. Ceny -1121 až -1181 a -1192 lze použít i pro ochrannou vrstvu pod železobetonové konstrukce. 2. Ceny -2121 až -2181 a -2192 jsou určeny pro jakékoliv úkosy sedel. </t>
  </si>
  <si>
    <t>12,00*0,80*0,10     "viz.přílohy PD: C.2; C.3 a D.1.1.1</t>
  </si>
  <si>
    <t>Komunikace pozemní</t>
  </si>
  <si>
    <t>104</t>
  </si>
  <si>
    <t>564231111</t>
  </si>
  <si>
    <t>Podklad nebo podsyp ze štěrkopísku ŠP s rozprostřením, vlhčením a zhutněním, po zhutnění tl. 100 mm</t>
  </si>
  <si>
    <t>-1486199478</t>
  </si>
  <si>
    <t>260+165+1*2,15      "zámková dlažba</t>
  </si>
  <si>
    <t>595                              "víceúčelové hřiště</t>
  </si>
  <si>
    <t>968                             "hřiště malé kopané</t>
  </si>
  <si>
    <t>viz.přílohy PD: C.2; C.3; D.1.1. a D.1.1.2</t>
  </si>
  <si>
    <t>105</t>
  </si>
  <si>
    <t>564710011</t>
  </si>
  <si>
    <t>Podklad nebo kryt z kameniva hrubého drceného vel. 8-16 mm s rozprostřením a zhutněním, po zhutnění tl. 50 mm</t>
  </si>
  <si>
    <t>1389858933</t>
  </si>
  <si>
    <t>260+165+1*2,15        "zámková dlažba</t>
  </si>
  <si>
    <t>595                                "víceúčelové sportovní hřiště</t>
  </si>
  <si>
    <t>968                                "hřiště malé kopané</t>
  </si>
  <si>
    <t>212,375                       "běžecká rovinka+skok daleký</t>
  </si>
  <si>
    <t>3,8*1,8*0,1               "podsyp schodiště tribuny</t>
  </si>
  <si>
    <t>106</t>
  </si>
  <si>
    <t>564710111</t>
  </si>
  <si>
    <t>Podklad nebo kryt z kameniva hrubého drceného vel. 16-32 mm s rozprostřením a zhutněním, po zhutnění tl. 50 mm</t>
  </si>
  <si>
    <t>-365458021</t>
  </si>
  <si>
    <t>595      "víceúčelové hřiště</t>
  </si>
  <si>
    <t>968      "hřiště malé kopané</t>
  </si>
  <si>
    <t>212,375   "běžecká rovinka+skok daleký</t>
  </si>
  <si>
    <t>107</t>
  </si>
  <si>
    <t>564730111</t>
  </si>
  <si>
    <t>Podklad nebo kryt z kameniva hrubého drceného vel. 16-32 mm s rozprostřením a zhutněním, po zhutnění tl. 100 mm</t>
  </si>
  <si>
    <t>-1475987851</t>
  </si>
  <si>
    <t>165       "zámková dlažba</t>
  </si>
  <si>
    <t>108</t>
  </si>
  <si>
    <t>564731111</t>
  </si>
  <si>
    <t>Podklad nebo kryt z kameniva hrubého drceného vel. 32-63 mm s rozprostřením a zhutněním, po zhutnění tl. 100 mm</t>
  </si>
  <si>
    <t>1028712428</t>
  </si>
  <si>
    <t>595       "víceúčelové hřiště</t>
  </si>
  <si>
    <t>109</t>
  </si>
  <si>
    <t>565145121</t>
  </si>
  <si>
    <t>Asfaltový beton vrstva podkladní ACP 16 (obalované kamenivo střednězrnné - OKS) s rozprostřením a zhutněním v pruhu šířky přes 3 m, po zhutnění tl. 60 mm</t>
  </si>
  <si>
    <t>-249496566</t>
  </si>
  <si>
    <t xml:space="preserve">Poznámka k souboru cen:
1. ČSN EN 13108-1 připouští pro ACP 16 pouze tl. 50 až 80 mm. </t>
  </si>
  <si>
    <t>595             "víceúčelové hřiště</t>
  </si>
  <si>
    <t>968             "hřiště malé kopané</t>
  </si>
  <si>
    <t>212,375    "běžecká rovinka a skok daleký</t>
  </si>
  <si>
    <t>110</t>
  </si>
  <si>
    <t>596211112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</si>
  <si>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přes 100 do 300 m2</t>
  </si>
  <si>
    <t>-2048083295</t>
  </si>
  <si>
    <t xml:space="preserve">Poznámka k souboru cen:
1. Pro volbu cen dlažeb platí toto rozdělení: Skupina A: dlažby z prvků stejného tvaru, Skupina B: dlažby z prvků dvou a více tvarů nebo z obrazců o ploše jednotlivě do 100 m2, Skupina C: dlažby obloukovitých tvarů (oblouky, kruhy, apod.). 2. V cenách jsou započteny i náklady na dodání hmot pro lože a na dodání materiálu na výplň spár. 3. V cenách nejsou započteny náklady na dodání zámkové dlažby, které se oceňuje ve specifikaci; ztratné lze dohodnout u plochy a) do 100 m2 ve výši 3 %, b) přes 100 do 300 m2 ve výši 2 %, c) přes 300 m2 ve výši 1 %. 4. Část lože přesahující tloušťku 40 mm se oceňuje cenami souboru cen 451 . . -9 . Příplatek za každých dalších 10 mm tloušťky podkladu nebo lože. </t>
  </si>
  <si>
    <t>260</t>
  </si>
  <si>
    <t>1*2,15</t>
  </si>
  <si>
    <t>111</t>
  </si>
  <si>
    <t>59245015</t>
  </si>
  <si>
    <t>dlažba zámková profilová základní 20x16,5x6 cm přírodní</t>
  </si>
  <si>
    <t>-997809831</t>
  </si>
  <si>
    <t>262,15*1,02</t>
  </si>
  <si>
    <t>112</t>
  </si>
  <si>
    <t>596211212</t>
  </si>
  <si>
    <t>Kladení dlažby z betonových zámkových dlaždic komunikací pro pěší s ložem z kameniva těženého nebo drceného tl. do 40 mm, s vyplněním spár s dvojitým hutněním, vibrováním a se smetením přebytečného materiálu na krajnici tl. 80 mm skupiny A, pro plochy přes 100 do 300 m2</t>
  </si>
  <si>
    <t>-810241683</t>
  </si>
  <si>
    <t>165</t>
  </si>
  <si>
    <t>113</t>
  </si>
  <si>
    <t>59245013</t>
  </si>
  <si>
    <t>dlažba zámková profilová 20x16,5x8 cm přírodní</t>
  </si>
  <si>
    <t>-1955013512</t>
  </si>
  <si>
    <t>165*1,02</t>
  </si>
  <si>
    <t>5.1</t>
  </si>
  <si>
    <t>Konstrukce hřišť</t>
  </si>
  <si>
    <t>114</t>
  </si>
  <si>
    <t>X17</t>
  </si>
  <si>
    <t xml:space="preserve">Umělý polyuretanový povrch WS tl. 13 mm, včetně lajnování, kombinovaného vsypu a pokládky. </t>
  </si>
  <si>
    <t>-1011915903</t>
  </si>
  <si>
    <t>27,5*1,45</t>
  </si>
  <si>
    <t>69*2,5</t>
  </si>
  <si>
    <t>115</t>
  </si>
  <si>
    <t>X18</t>
  </si>
  <si>
    <t>Umělý trávník pro víceúčelová hřiště se vsypem z křemičitého písku, včetně pokládky</t>
  </si>
  <si>
    <t>1753966597</t>
  </si>
  <si>
    <t>17,5*34</t>
  </si>
  <si>
    <t>116</t>
  </si>
  <si>
    <t>X19</t>
  </si>
  <si>
    <t xml:space="preserve">Umělý fotbalový trávník III. generace s kombinovaným vsypem, včetně pokládky. </t>
  </si>
  <si>
    <t>709310350</t>
  </si>
  <si>
    <t>44*22</t>
  </si>
  <si>
    <t>5.2</t>
  </si>
  <si>
    <t>Technické vybavení</t>
  </si>
  <si>
    <t>117</t>
  </si>
  <si>
    <t>X4</t>
  </si>
  <si>
    <t>Sloupky pro tenis - kulaté včetně osazení</t>
  </si>
  <si>
    <t>pár</t>
  </si>
  <si>
    <t>605409265</t>
  </si>
  <si>
    <t>118</t>
  </si>
  <si>
    <t>X5</t>
  </si>
  <si>
    <t>Sloupky pro odbíjenou a nohejbal - kombinace včetně osazení</t>
  </si>
  <si>
    <t>1061648644</t>
  </si>
  <si>
    <t>119</t>
  </si>
  <si>
    <t>X6</t>
  </si>
  <si>
    <t>Síť tenisová včetně montáže</t>
  </si>
  <si>
    <t>-1805083804</t>
  </si>
  <si>
    <t>120</t>
  </si>
  <si>
    <t>X7</t>
  </si>
  <si>
    <t>Síť odbíjená včetně montáže</t>
  </si>
  <si>
    <t>-331832416</t>
  </si>
  <si>
    <t>121</t>
  </si>
  <si>
    <t>X8</t>
  </si>
  <si>
    <t>Singl tyčka - pár včetně osazení</t>
  </si>
  <si>
    <t>263650882</t>
  </si>
  <si>
    <t>2   "viz.přílohy PD: C.2; C.3 a D.1.1.1</t>
  </si>
  <si>
    <t>122</t>
  </si>
  <si>
    <t>X9</t>
  </si>
  <si>
    <t xml:space="preserve">Branka házená včetně síťě, osazení a montáže </t>
  </si>
  <si>
    <t>-1259485984</t>
  </si>
  <si>
    <t>123</t>
  </si>
  <si>
    <t>X10</t>
  </si>
  <si>
    <t xml:space="preserve">Konstrukce pro desku basketbalu včetně desky a koše pojízdná včetně montáže </t>
  </si>
  <si>
    <t>651523799</t>
  </si>
  <si>
    <t>124</t>
  </si>
  <si>
    <t>X11</t>
  </si>
  <si>
    <t>Břevno na vrh koulí včetně osazení</t>
  </si>
  <si>
    <t>-774639457</t>
  </si>
  <si>
    <t>125</t>
  </si>
  <si>
    <t>X12</t>
  </si>
  <si>
    <t>Lavička kombinace dřevo-kov včetně osazení</t>
  </si>
  <si>
    <t>640457791</t>
  </si>
  <si>
    <t>126</t>
  </si>
  <si>
    <t>X13</t>
  </si>
  <si>
    <t>Sedačka plastová včetně kotvení, montáže a osazení</t>
  </si>
  <si>
    <t>-1223320879</t>
  </si>
  <si>
    <t>75   "viz.přílohy PD: C.2; C.3 a D.1.1.1</t>
  </si>
  <si>
    <t>127</t>
  </si>
  <si>
    <t>X14</t>
  </si>
  <si>
    <t>Střídačky s makrolonovým zakrytím včetně osazení a montáže</t>
  </si>
  <si>
    <t>1267321408</t>
  </si>
  <si>
    <t>128</t>
  </si>
  <si>
    <t>X15</t>
  </si>
  <si>
    <t>Ochranné sítě včetně montáže</t>
  </si>
  <si>
    <t>1767544146</t>
  </si>
  <si>
    <t>112,00   "viz.přílohy PD: C.2; C.3 a D.1.1.1</t>
  </si>
  <si>
    <t>129</t>
  </si>
  <si>
    <t>X16</t>
  </si>
  <si>
    <t xml:space="preserve">Odpadkový koš venkovní stojanový včetně osazení </t>
  </si>
  <si>
    <t>-53499091</t>
  </si>
  <si>
    <t>4   "viz.přílohy PD: C.2; C.3 a D.1.1.1</t>
  </si>
  <si>
    <t>Trubní vedení</t>
  </si>
  <si>
    <t>130</t>
  </si>
  <si>
    <t>871315211</t>
  </si>
  <si>
    <t>Kanalizační potrubí z tvrdého PVC v otevřeném výkopu ve sklonu do 20 %, hladkého plnostěnného jednovrstvého, tuhost třídy SN 4 DN 160</t>
  </si>
  <si>
    <t>263436015</t>
  </si>
  <si>
    <t xml:space="preserve">Poznámka k souboru cen:
1. V cenách jsou započteny i náklady na dodání trub včetně gumového těsnění. 2. Použití trub dle tuhostí: a) třída SN 4: kanalizační sítě, přípojky, odvodňování pozemků s výškou krytí až 4 m b) třída SN 8: kanalizační sítě v nestandartních podmínkách uložení, vysoké teplotní a mechanické zatížení s výškou krytí do 8 m c) SN 10: kanalizační sítě, přípojky, odvodňování pozemků s výškou krytí &amp;gt; 8 m d) třída SN 12: kanalizační sítě s vysokým statickým zatížením a dynamickými rázy, při rychlosti média až 15 m/s a výškou krytí 0,7-10 m e) třída SN 16: kanalizační sítě s vysokým statickým zatížením a dynamickými rázy avýškou krytí 0,5-12 m. </t>
  </si>
  <si>
    <t>12,00     "viz.přílohy PD: C.2; C.3 a D.1.1.1</t>
  </si>
  <si>
    <t>Ostatní konstrukce a práce, bourání</t>
  </si>
  <si>
    <t>131</t>
  </si>
  <si>
    <t>916331112</t>
  </si>
  <si>
    <t>Osazení zahradního obrubníku betonového s ložem tl. od 50 do 100 mm z betonu prostého tř. C 12/15 s boční opěrou z betonu prostého tř. C 12/15</t>
  </si>
  <si>
    <t>1546836874</t>
  </si>
  <si>
    <t xml:space="preserve">Poznámka k souboru cen:
1. V cenách jsou započteny i náklady na zalití a zatření spár cementovou maltou. 2. V cenách nejsou započteny náklady na dodání obrubníků; tyto se oceňují ve specifikaci. 3. Část lože přesahující tloušťku 100 mm lze ocenit cenou 916 99-1121 Lože pod obrubníky, krajníky nebo obruby z dlažebních kostek, katalogu 822-1. </t>
  </si>
  <si>
    <t>69+2,5+69+2,5       "běžecká rovinka</t>
  </si>
  <si>
    <t>27,5+1,45+27,5     "skok daleký</t>
  </si>
  <si>
    <t>102,55</t>
  </si>
  <si>
    <t>(2,75+7)*2             "doskočiště</t>
  </si>
  <si>
    <t>2*2,15+1                 "schodiště ke hřišti na petanque</t>
  </si>
  <si>
    <t>132</t>
  </si>
  <si>
    <t>59217001</t>
  </si>
  <si>
    <t>obrubník betonový zahradní 100 x 5 x 25 cm</t>
  </si>
  <si>
    <t>-1722222045</t>
  </si>
  <si>
    <t>133</t>
  </si>
  <si>
    <t>59217001X</t>
  </si>
  <si>
    <t>obrubník 60x250x1000 mm s ochrannými pryžovými profily</t>
  </si>
  <si>
    <t>-34147166</t>
  </si>
  <si>
    <t>(2,5+7)*2                 "doskočiště</t>
  </si>
  <si>
    <t>134</t>
  </si>
  <si>
    <t>916991121</t>
  </si>
  <si>
    <t>Lože pod obrubníky, krajníky nebo obruby z dlažebních kostek z betonu prostého tř. C 16/20</t>
  </si>
  <si>
    <t>2037029241</t>
  </si>
  <si>
    <t>135</t>
  </si>
  <si>
    <t>935113212</t>
  </si>
  <si>
    <t>Osazení odvodňovacího žlabu s krycím roštem betonového šířky přes 200 mm</t>
  </si>
  <si>
    <t>1243813055</t>
  </si>
  <si>
    <t xml:space="preserve">Poznámka k souboru cen:
1. V cenách jsou započteny i náklady na předepsané obetonování a lože z betonu. 2. V cenách nejsou započteny náklady na odvodňovací žlab s příslušenstvím; tyto náklady se oceňují ve specifikaci. </t>
  </si>
  <si>
    <t>2*(44+22)      "hřiště malé kopané</t>
  </si>
  <si>
    <t>2*(17,5+34)  "víceúčelové hřiště</t>
  </si>
  <si>
    <t>41+14,5         "běžecká rovinka</t>
  </si>
  <si>
    <t>14,50</t>
  </si>
  <si>
    <t>136</t>
  </si>
  <si>
    <t>59227010X</t>
  </si>
  <si>
    <t xml:space="preserve">Betonový odvodňovací žlábek 250x160x1000 mm s protiskluzovou mřížkou. </t>
  </si>
  <si>
    <t>-221434326</t>
  </si>
  <si>
    <t>137</t>
  </si>
  <si>
    <t>961044111</t>
  </si>
  <si>
    <t>Bourání základů z betonu prostého</t>
  </si>
  <si>
    <t>-1831328383</t>
  </si>
  <si>
    <t>165,00*0,20*0,90</t>
  </si>
  <si>
    <t>138</t>
  </si>
  <si>
    <t>962022391</t>
  </si>
  <si>
    <t>Bourání zdiva nadzákladového kamenného nebo smíšeného kamenného na maltu vápennou nebo vápenocementovou, objemu přes 1 m3</t>
  </si>
  <si>
    <t>257302450</t>
  </si>
  <si>
    <t xml:space="preserve">Poznámka k souboru cen:
1. Bourání pilířů o průřezu přes 0,36 m2 se oceňuje cenami -2390 a - 2391, popř. -2490 a - 2491 jako bourání zdiva kamenného nadzákladového. </t>
  </si>
  <si>
    <t>139</t>
  </si>
  <si>
    <t>966072811</t>
  </si>
  <si>
    <t>Rozebrání oplocení z dílců rámových na ocelové sloupky, výšky přes 1 do 2 m</t>
  </si>
  <si>
    <t>-786898788</t>
  </si>
  <si>
    <t xml:space="preserve">Poznámka k souboru cen:
1. V cenách nejsou započteny náklady na demontáž sloupků. </t>
  </si>
  <si>
    <t>140</t>
  </si>
  <si>
    <t>966073812</t>
  </si>
  <si>
    <t>Rozebrání vrat a vrátek k oplocení plochy jednotlivě přes 6 do 10 m2</t>
  </si>
  <si>
    <t>400884540</t>
  </si>
  <si>
    <t>141</t>
  </si>
  <si>
    <t>X22</t>
  </si>
  <si>
    <t xml:space="preserve">Pouzdra pro sloupky sítí včetně náhradních - dodávka a osazení </t>
  </si>
  <si>
    <t>844708521</t>
  </si>
  <si>
    <t>997</t>
  </si>
  <si>
    <t>Přesun sutě</t>
  </si>
  <si>
    <t>142</t>
  </si>
  <si>
    <t>997013501</t>
  </si>
  <si>
    <t>Odvoz suti a vybouraných hmot na skládku nebo meziskládku se složením, na vzdálenost do 1 km</t>
  </si>
  <si>
    <t>1355958412</t>
  </si>
  <si>
    <t xml:space="preserve">Poznámka k souboru cen:
1. Délka odvozu suti je vzdálenost od místa naložení suti na dopravní prostředek až po místo složení na určené skládce nebo meziskládce. 2. V ceně -3501 jsou započteny i náklady na složení suti na skládku nebo meziskládku. 3. Ceny jsou určeny pro odvoz suti na skládku nebo meziskládku jakýmkoliv způsobem silniční dopravy (i prostřednictvím kontejnerů). 4. Odvoz suti z meziskládky se oceňuje cenou 997 01-3511. </t>
  </si>
  <si>
    <t>143</t>
  </si>
  <si>
    <t>997013509</t>
  </si>
  <si>
    <t>Odvoz suti a vybouraných hmot na skládku nebo meziskládku se složením, na vzdálenost Příplatek k ceně za každý další i započatý 1 km přes 1 km</t>
  </si>
  <si>
    <t>1901945028</t>
  </si>
  <si>
    <t>65,711*9</t>
  </si>
  <si>
    <t>144</t>
  </si>
  <si>
    <t>997013801</t>
  </si>
  <si>
    <t>Poplatek za uložení stavebního odpadu na skládce (skládkovné) z prostého betonu zatříděného do Katalogu odpadů pod kódem 170 101</t>
  </si>
  <si>
    <t>1085760726</t>
  </si>
  <si>
    <t xml:space="preserve">Poznámka k souboru cen:
1. Ceny uvedenév souboru cen je doporučeno upravit podle aktuálních cen místně příslušné skládky odpadů.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</si>
  <si>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998</t>
  </si>
  <si>
    <t>Přesun hmot</t>
  </si>
  <si>
    <t>145</t>
  </si>
  <si>
    <t>998222012</t>
  </si>
  <si>
    <t>Přesun hmot pro tělovýchovné plochy dopravní vzdálenost do 200 m</t>
  </si>
  <si>
    <t>-628313635</t>
  </si>
  <si>
    <t xml:space="preserve">Poznámka k souboru cen:
1. Cena je určena pro přesun hmot na jakémkoliv podkladu. </t>
  </si>
  <si>
    <t>835,121-29,261-144,00-7,515</t>
  </si>
  <si>
    <t>PSV</t>
  </si>
  <si>
    <t>Práce a dodávky PSV</t>
  </si>
  <si>
    <t>711</t>
  </si>
  <si>
    <t>Izolace proti vodě, vlhkosti a plynům</t>
  </si>
  <si>
    <t>146</t>
  </si>
  <si>
    <t>711161212</t>
  </si>
  <si>
    <t>Izolace proti zemní vlhkosti a beztlakové vodě nopovými fóliemi na ploše svislé S vrstva ochranná, odvětrávací a drenážní výška nopku 8,0 mm, tl. fólie do 0,6 mm</t>
  </si>
  <si>
    <t>1400527621</t>
  </si>
  <si>
    <t>1,26*38          "viz.přílohy PD: C.2; C.3; D.1.1. a D.1.1.13</t>
  </si>
  <si>
    <t>741</t>
  </si>
  <si>
    <t>Elektroinstalace - silnoproud</t>
  </si>
  <si>
    <t>147</t>
  </si>
  <si>
    <t>74111X0001</t>
  </si>
  <si>
    <t>Chránička pro rozvody elektro včetně položení</t>
  </si>
  <si>
    <t>935420504</t>
  </si>
  <si>
    <t>300,00      "viz.přílohy PD: C.2; C.3; D.1.1. a D.1.1.2</t>
  </si>
  <si>
    <t>767</t>
  </si>
  <si>
    <t>Konstrukce zámečnické</t>
  </si>
  <si>
    <t>148</t>
  </si>
  <si>
    <t>767165111</t>
  </si>
  <si>
    <t>Montáž zábradlí rovného madel z trubek nebo tenkostěnných profilů šroubováním</t>
  </si>
  <si>
    <t>1603144092</t>
  </si>
  <si>
    <t xml:space="preserve">Poznámka k souboru cen:
1. Cenami -51 . . lze oceňovat i montáž madel a průběžnou (horizontální) výplň z trubek nebo tenkostěnných profilů, které se montují z dodaných dílů na samostatně osazované ocelové sloupky nebo na zabudované kotevní prvky. 2. Cenami nelze oceňovat montáž samostatného sloupku pro dřevěné madlo; tyto práce se oceňují cenou 767 22-0550 Osazení samostatného sloupku. 3. V cenách nejsou započteny náklady na: a) vytvoření ohybu nebo ohybníku; tyto práce se oceňují cenou 767 22-0191 nebo -0490 Příplatek za vytvoření ohybu, b) montáž hliníkových krycích lišt; tyto práce se oceňují cenami 767 89-6110 až -6115 Montáž ostatních zámečnických konstrukcí, c) montáž výplně tvarovaným plechem. </t>
  </si>
  <si>
    <t>16,5+16,5-7  "viz.přílohy PD: C.2; C.3 D.1.1.1 a D.1.1.5</t>
  </si>
  <si>
    <t>149</t>
  </si>
  <si>
    <t>14011010X</t>
  </si>
  <si>
    <t>madlo hliníkové, bílé, včetně čílek</t>
  </si>
  <si>
    <t>1178413246</t>
  </si>
  <si>
    <t>16,5+16,5-7</t>
  </si>
  <si>
    <t>783</t>
  </si>
  <si>
    <t>Dokončovací práce - nátěry</t>
  </si>
  <si>
    <t>150</t>
  </si>
  <si>
    <t>783314101</t>
  </si>
  <si>
    <t>Základní nátěr zámečnických konstrukcí jednonásobný syntetický</t>
  </si>
  <si>
    <t>-1272747816</t>
  </si>
  <si>
    <t>150+50           "viz.přílohy PD: C.2; C.3 a D.1.1.1</t>
  </si>
  <si>
    <t>151</t>
  </si>
  <si>
    <t>783317101</t>
  </si>
  <si>
    <t>Krycí nátěr (email) zámečnických konstrukcí jednonásobný syntetický standardní</t>
  </si>
  <si>
    <t>-739201316</t>
  </si>
  <si>
    <t>150*2+50*2</t>
  </si>
  <si>
    <t>VON - Vedlejší a ostatní náklady</t>
  </si>
  <si>
    <t>VRN - Vedlejší rozpočtové náklady</t>
  </si>
  <si>
    <t xml:space="preserve">    OST - Vedlejší náklady</t>
  </si>
  <si>
    <t xml:space="preserve">    002 - Ostatní náklady</t>
  </si>
  <si>
    <t>VRN</t>
  </si>
  <si>
    <t>Vedlejší rozpočtové náklady</t>
  </si>
  <si>
    <t>OST</t>
  </si>
  <si>
    <t>Vedlejší náklady</t>
  </si>
  <si>
    <t>VN01</t>
  </si>
  <si>
    <t>Zařízení staveniště</t>
  </si>
  <si>
    <t>kpl</t>
  </si>
  <si>
    <t>1024</t>
  </si>
  <si>
    <t>1503835653</t>
  </si>
  <si>
    <t>002</t>
  </si>
  <si>
    <t>Ostatní náklady</t>
  </si>
  <si>
    <t>OST6</t>
  </si>
  <si>
    <t>Fotodokumentace provádění díla</t>
  </si>
  <si>
    <t>-577387248</t>
  </si>
  <si>
    <t>OST5</t>
  </si>
  <si>
    <t>Zkoušky a revize</t>
  </si>
  <si>
    <t>-1409973365</t>
  </si>
  <si>
    <t>OST4</t>
  </si>
  <si>
    <t>DIO</t>
  </si>
  <si>
    <t>480030426</t>
  </si>
  <si>
    <t>OST3</t>
  </si>
  <si>
    <t>Geometrický plán</t>
  </si>
  <si>
    <t>-1663135687</t>
  </si>
  <si>
    <t>OST2</t>
  </si>
  <si>
    <t>Vytýčení stavby</t>
  </si>
  <si>
    <t>-2019916089</t>
  </si>
  <si>
    <t>OST1</t>
  </si>
  <si>
    <t>Dokumentace skutečného provedení</t>
  </si>
  <si>
    <t>-1147777234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</si>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</sst>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30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32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28"/>
      <c r="AM14" s="28"/>
      <c r="AN14" s="41" t="s">
        <v>32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34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30</v>
      </c>
      <c r="AL17" s="28"/>
      <c r="AM17" s="28"/>
      <c r="AN17" s="34" t="s">
        <v>36</v>
      </c>
      <c r="AO17" s="28"/>
      <c r="AP17" s="28"/>
      <c r="AQ17" s="30"/>
      <c r="BE17" s="38"/>
      <c r="BS17" s="23" t="s">
        <v>37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57" customHeight="1">
      <c r="B20" s="27"/>
      <c r="C20" s="28"/>
      <c r="D20" s="28"/>
      <c r="E20" s="43" t="s">
        <v>39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40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41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42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43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44</v>
      </c>
      <c r="E26" s="53"/>
      <c r="F26" s="54" t="s">
        <v>45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46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47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48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49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50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51</v>
      </c>
      <c r="U32" s="60"/>
      <c r="V32" s="60"/>
      <c r="W32" s="60"/>
      <c r="X32" s="62" t="s">
        <v>52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53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539317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Víceúčelové sportovní hřiště při ZŠ v Novém Boru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27. 2. 2018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Město Nový Bor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33</v>
      </c>
      <c r="AJ46" s="73"/>
      <c r="AK46" s="73"/>
      <c r="AL46" s="73"/>
      <c r="AM46" s="76" t="str">
        <f>IF(E17="","",E17)</f>
        <v>BKN spol. s.r.o. Vysoké Mýto</v>
      </c>
      <c r="AN46" s="76"/>
      <c r="AO46" s="76"/>
      <c r="AP46" s="76"/>
      <c r="AQ46" s="73"/>
      <c r="AR46" s="71"/>
      <c r="AS46" s="85" t="s">
        <v>54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31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55</v>
      </c>
      <c r="D49" s="96"/>
      <c r="E49" s="96"/>
      <c r="F49" s="96"/>
      <c r="G49" s="96"/>
      <c r="H49" s="97"/>
      <c r="I49" s="98" t="s">
        <v>56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57</v>
      </c>
      <c r="AH49" s="96"/>
      <c r="AI49" s="96"/>
      <c r="AJ49" s="96"/>
      <c r="AK49" s="96"/>
      <c r="AL49" s="96"/>
      <c r="AM49" s="96"/>
      <c r="AN49" s="98" t="s">
        <v>58</v>
      </c>
      <c r="AO49" s="96"/>
      <c r="AP49" s="96"/>
      <c r="AQ49" s="100" t="s">
        <v>59</v>
      </c>
      <c r="AR49" s="71"/>
      <c r="AS49" s="101" t="s">
        <v>60</v>
      </c>
      <c r="AT49" s="102" t="s">
        <v>61</v>
      </c>
      <c r="AU49" s="102" t="s">
        <v>62</v>
      </c>
      <c r="AV49" s="102" t="s">
        <v>63</v>
      </c>
      <c r="AW49" s="102" t="s">
        <v>64</v>
      </c>
      <c r="AX49" s="102" t="s">
        <v>65</v>
      </c>
      <c r="AY49" s="102" t="s">
        <v>66</v>
      </c>
      <c r="AZ49" s="102" t="s">
        <v>67</v>
      </c>
      <c r="BA49" s="102" t="s">
        <v>68</v>
      </c>
      <c r="BB49" s="102" t="s">
        <v>69</v>
      </c>
      <c r="BC49" s="102" t="s">
        <v>70</v>
      </c>
      <c r="BD49" s="103" t="s">
        <v>71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72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ROUND(SUM(AG52:AG53),2)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ROUND(SUM(AS52:AS53),2)</f>
        <v>0</v>
      </c>
      <c r="AT51" s="113">
        <f>ROUND(SUM(AV51:AW51),2)</f>
        <v>0</v>
      </c>
      <c r="AU51" s="114">
        <f>ROUND(SUM(AU52:AU53),5)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ROUND(SUM(AZ52:AZ53),2)</f>
        <v>0</v>
      </c>
      <c r="BA51" s="113">
        <f>ROUND(SUM(BA52:BA53),2)</f>
        <v>0</v>
      </c>
      <c r="BB51" s="113">
        <f>ROUND(SUM(BB52:BB53),2)</f>
        <v>0</v>
      </c>
      <c r="BC51" s="113">
        <f>ROUND(SUM(BC52:BC53),2)</f>
        <v>0</v>
      </c>
      <c r="BD51" s="115">
        <f>ROUND(SUM(BD52:BD53),2)</f>
        <v>0</v>
      </c>
      <c r="BS51" s="116" t="s">
        <v>73</v>
      </c>
      <c r="BT51" s="116" t="s">
        <v>74</v>
      </c>
      <c r="BU51" s="117" t="s">
        <v>75</v>
      </c>
      <c r="BV51" s="116" t="s">
        <v>76</v>
      </c>
      <c r="BW51" s="116" t="s">
        <v>7</v>
      </c>
      <c r="BX51" s="116" t="s">
        <v>77</v>
      </c>
      <c r="CL51" s="116" t="s">
        <v>21</v>
      </c>
    </row>
    <row r="52" spans="1:91" s="5" customFormat="1" ht="16.5" customHeight="1">
      <c r="A52" s="118" t="s">
        <v>78</v>
      </c>
      <c r="B52" s="119"/>
      <c r="C52" s="120"/>
      <c r="D52" s="121" t="s">
        <v>79</v>
      </c>
      <c r="E52" s="121"/>
      <c r="F52" s="121"/>
      <c r="G52" s="121"/>
      <c r="H52" s="121"/>
      <c r="I52" s="122"/>
      <c r="J52" s="121" t="s">
        <v>80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'S - Víceúčelové sportovní...'!J27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81</v>
      </c>
      <c r="AR52" s="125"/>
      <c r="AS52" s="126">
        <v>0</v>
      </c>
      <c r="AT52" s="127">
        <f>ROUND(SUM(AV52:AW52),2)</f>
        <v>0</v>
      </c>
      <c r="AU52" s="128">
        <f>'S - Víceúčelové sportovní...'!P94</f>
        <v>0</v>
      </c>
      <c r="AV52" s="127">
        <f>'S - Víceúčelové sportovní...'!J30</f>
        <v>0</v>
      </c>
      <c r="AW52" s="127">
        <f>'S - Víceúčelové sportovní...'!J31</f>
        <v>0</v>
      </c>
      <c r="AX52" s="127">
        <f>'S - Víceúčelové sportovní...'!J32</f>
        <v>0</v>
      </c>
      <c r="AY52" s="127">
        <f>'S - Víceúčelové sportovní...'!J33</f>
        <v>0</v>
      </c>
      <c r="AZ52" s="127">
        <f>'S - Víceúčelové sportovní...'!F30</f>
        <v>0</v>
      </c>
      <c r="BA52" s="127">
        <f>'S - Víceúčelové sportovní...'!F31</f>
        <v>0</v>
      </c>
      <c r="BB52" s="127">
        <f>'S - Víceúčelové sportovní...'!F32</f>
        <v>0</v>
      </c>
      <c r="BC52" s="127">
        <f>'S - Víceúčelové sportovní...'!F33</f>
        <v>0</v>
      </c>
      <c r="BD52" s="129">
        <f>'S - Víceúčelové sportovní...'!F34</f>
        <v>0</v>
      </c>
      <c r="BT52" s="130" t="s">
        <v>82</v>
      </c>
      <c r="BV52" s="130" t="s">
        <v>76</v>
      </c>
      <c r="BW52" s="130" t="s">
        <v>83</v>
      </c>
      <c r="BX52" s="130" t="s">
        <v>7</v>
      </c>
      <c r="CL52" s="130" t="s">
        <v>21</v>
      </c>
      <c r="CM52" s="130" t="s">
        <v>84</v>
      </c>
    </row>
    <row r="53" spans="1:91" s="5" customFormat="1" ht="16.5" customHeight="1">
      <c r="A53" s="118" t="s">
        <v>78</v>
      </c>
      <c r="B53" s="119"/>
      <c r="C53" s="120"/>
      <c r="D53" s="121" t="s">
        <v>85</v>
      </c>
      <c r="E53" s="121"/>
      <c r="F53" s="121"/>
      <c r="G53" s="121"/>
      <c r="H53" s="121"/>
      <c r="I53" s="122"/>
      <c r="J53" s="121" t="s">
        <v>86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'VON - Vedlejší a ostatní ...'!J27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81</v>
      </c>
      <c r="AR53" s="125"/>
      <c r="AS53" s="131">
        <v>0</v>
      </c>
      <c r="AT53" s="132">
        <f>ROUND(SUM(AV53:AW53),2)</f>
        <v>0</v>
      </c>
      <c r="AU53" s="133">
        <f>'VON - Vedlejší a ostatní ...'!P79</f>
        <v>0</v>
      </c>
      <c r="AV53" s="132">
        <f>'VON - Vedlejší a ostatní ...'!J30</f>
        <v>0</v>
      </c>
      <c r="AW53" s="132">
        <f>'VON - Vedlejší a ostatní ...'!J31</f>
        <v>0</v>
      </c>
      <c r="AX53" s="132">
        <f>'VON - Vedlejší a ostatní ...'!J32</f>
        <v>0</v>
      </c>
      <c r="AY53" s="132">
        <f>'VON - Vedlejší a ostatní ...'!J33</f>
        <v>0</v>
      </c>
      <c r="AZ53" s="132">
        <f>'VON - Vedlejší a ostatní ...'!F30</f>
        <v>0</v>
      </c>
      <c r="BA53" s="132">
        <f>'VON - Vedlejší a ostatní ...'!F31</f>
        <v>0</v>
      </c>
      <c r="BB53" s="132">
        <f>'VON - Vedlejší a ostatní ...'!F32</f>
        <v>0</v>
      </c>
      <c r="BC53" s="132">
        <f>'VON - Vedlejší a ostatní ...'!F33</f>
        <v>0</v>
      </c>
      <c r="BD53" s="134">
        <f>'VON - Vedlejší a ostatní ...'!F34</f>
        <v>0</v>
      </c>
      <c r="BT53" s="130" t="s">
        <v>82</v>
      </c>
      <c r="BV53" s="130" t="s">
        <v>76</v>
      </c>
      <c r="BW53" s="130" t="s">
        <v>87</v>
      </c>
      <c r="BX53" s="130" t="s">
        <v>7</v>
      </c>
      <c r="CL53" s="130" t="s">
        <v>21</v>
      </c>
      <c r="CM53" s="130" t="s">
        <v>84</v>
      </c>
    </row>
    <row r="54" spans="2:44" s="1" customFormat="1" ht="30" customHeight="1">
      <c r="B54" s="45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1"/>
    </row>
    <row r="55" spans="2:44" s="1" customFormat="1" ht="6.95" customHeight="1"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71"/>
    </row>
  </sheetData>
  <sheetProtection password="CC35" sheet="1" objects="1" scenarios="1" formatColumns="0" formatRows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 - Víceúčelové sportovní...'!C2" display="/"/>
    <hyperlink ref="A53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9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88</v>
      </c>
      <c r="G1" s="138" t="s">
        <v>89</v>
      </c>
      <c r="H1" s="138"/>
      <c r="I1" s="139"/>
      <c r="J1" s="138" t="s">
        <v>90</v>
      </c>
      <c r="K1" s="137" t="s">
        <v>91</v>
      </c>
      <c r="L1" s="138" t="s">
        <v>92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84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Víceúčelové sportovní hřiště při ZŠ v Novém Boru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94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95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27. 2. 2018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34</v>
      </c>
      <c r="K20" s="50"/>
    </row>
    <row r="21" spans="2:11" s="1" customFormat="1" ht="18" customHeight="1">
      <c r="B21" s="45"/>
      <c r="C21" s="46"/>
      <c r="D21" s="46"/>
      <c r="E21" s="34" t="s">
        <v>35</v>
      </c>
      <c r="F21" s="46"/>
      <c r="G21" s="46"/>
      <c r="H21" s="46"/>
      <c r="I21" s="145" t="s">
        <v>30</v>
      </c>
      <c r="J21" s="34" t="s">
        <v>36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38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40</v>
      </c>
      <c r="E27" s="46"/>
      <c r="F27" s="46"/>
      <c r="G27" s="46"/>
      <c r="H27" s="46"/>
      <c r="I27" s="143"/>
      <c r="J27" s="154">
        <f>ROUND(J94,2)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42</v>
      </c>
      <c r="G29" s="46"/>
      <c r="H29" s="46"/>
      <c r="I29" s="155" t="s">
        <v>41</v>
      </c>
      <c r="J29" s="51" t="s">
        <v>43</v>
      </c>
      <c r="K29" s="50"/>
    </row>
    <row r="30" spans="2:11" s="1" customFormat="1" ht="14.4" customHeight="1">
      <c r="B30" s="45"/>
      <c r="C30" s="46"/>
      <c r="D30" s="54" t="s">
        <v>44</v>
      </c>
      <c r="E30" s="54" t="s">
        <v>45</v>
      </c>
      <c r="F30" s="156">
        <f>ROUND(SUM(BE94:BE598),2)</f>
        <v>0</v>
      </c>
      <c r="G30" s="46"/>
      <c r="H30" s="46"/>
      <c r="I30" s="157">
        <v>0.21</v>
      </c>
      <c r="J30" s="156">
        <f>ROUND(ROUND((SUM(BE94:BE598)),2)*I30,2)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46</v>
      </c>
      <c r="F31" s="156">
        <f>ROUND(SUM(BF94:BF598),2)</f>
        <v>0</v>
      </c>
      <c r="G31" s="46"/>
      <c r="H31" s="46"/>
      <c r="I31" s="157">
        <v>0.15</v>
      </c>
      <c r="J31" s="156">
        <f>ROUND(ROUND((SUM(BF94:BF598)),2)*I31,2)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47</v>
      </c>
      <c r="F32" s="156">
        <f>ROUND(SUM(BG94:BG598),2)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48</v>
      </c>
      <c r="F33" s="156">
        <f>ROUND(SUM(BH94:BH598),2)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49</v>
      </c>
      <c r="F34" s="156">
        <f>ROUND(SUM(BI94:BI598),2)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50</v>
      </c>
      <c r="E36" s="97"/>
      <c r="F36" s="97"/>
      <c r="G36" s="160" t="s">
        <v>51</v>
      </c>
      <c r="H36" s="161" t="s">
        <v>52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96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Víceúčelové sportovní hřiště při ZŠ v Novém Boru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94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S - Víceúčelové sportovní hřiště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27. 2. 2018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Město Nový Bor</v>
      </c>
      <c r="G51" s="46"/>
      <c r="H51" s="46"/>
      <c r="I51" s="145" t="s">
        <v>33</v>
      </c>
      <c r="J51" s="43" t="str">
        <f>E21</f>
        <v>BKN spol. s.r.o. Vysoké Mýto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97</v>
      </c>
      <c r="D54" s="158"/>
      <c r="E54" s="158"/>
      <c r="F54" s="158"/>
      <c r="G54" s="158"/>
      <c r="H54" s="158"/>
      <c r="I54" s="172"/>
      <c r="J54" s="173" t="s">
        <v>98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99</v>
      </c>
      <c r="D56" s="46"/>
      <c r="E56" s="46"/>
      <c r="F56" s="46"/>
      <c r="G56" s="46"/>
      <c r="H56" s="46"/>
      <c r="I56" s="143"/>
      <c r="J56" s="154">
        <f>J94</f>
        <v>0</v>
      </c>
      <c r="K56" s="50"/>
      <c r="AU56" s="23" t="s">
        <v>100</v>
      </c>
    </row>
    <row r="57" spans="2:11" s="7" customFormat="1" ht="24.95" customHeight="1">
      <c r="B57" s="176"/>
      <c r="C57" s="177"/>
      <c r="D57" s="178" t="s">
        <v>101</v>
      </c>
      <c r="E57" s="179"/>
      <c r="F57" s="179"/>
      <c r="G57" s="179"/>
      <c r="H57" s="179"/>
      <c r="I57" s="180"/>
      <c r="J57" s="181">
        <f>J95</f>
        <v>0</v>
      </c>
      <c r="K57" s="182"/>
    </row>
    <row r="58" spans="2:11" s="8" customFormat="1" ht="19.9" customHeight="1">
      <c r="B58" s="183"/>
      <c r="C58" s="184"/>
      <c r="D58" s="185" t="s">
        <v>102</v>
      </c>
      <c r="E58" s="186"/>
      <c r="F58" s="186"/>
      <c r="G58" s="186"/>
      <c r="H58" s="186"/>
      <c r="I58" s="187"/>
      <c r="J58" s="188">
        <f>J96</f>
        <v>0</v>
      </c>
      <c r="K58" s="189"/>
    </row>
    <row r="59" spans="2:11" s="8" customFormat="1" ht="19.9" customHeight="1">
      <c r="B59" s="183"/>
      <c r="C59" s="184"/>
      <c r="D59" s="185" t="s">
        <v>103</v>
      </c>
      <c r="E59" s="186"/>
      <c r="F59" s="186"/>
      <c r="G59" s="186"/>
      <c r="H59" s="186"/>
      <c r="I59" s="187"/>
      <c r="J59" s="188">
        <f>J227</f>
        <v>0</v>
      </c>
      <c r="K59" s="189"/>
    </row>
    <row r="60" spans="2:11" s="8" customFormat="1" ht="19.9" customHeight="1">
      <c r="B60" s="183"/>
      <c r="C60" s="184"/>
      <c r="D60" s="185" t="s">
        <v>104</v>
      </c>
      <c r="E60" s="186"/>
      <c r="F60" s="186"/>
      <c r="G60" s="186"/>
      <c r="H60" s="186"/>
      <c r="I60" s="187"/>
      <c r="J60" s="188">
        <f>J302</f>
        <v>0</v>
      </c>
      <c r="K60" s="189"/>
    </row>
    <row r="61" spans="2:11" s="8" customFormat="1" ht="19.9" customHeight="1">
      <c r="B61" s="183"/>
      <c r="C61" s="184"/>
      <c r="D61" s="185" t="s">
        <v>105</v>
      </c>
      <c r="E61" s="186"/>
      <c r="F61" s="186"/>
      <c r="G61" s="186"/>
      <c r="H61" s="186"/>
      <c r="I61" s="187"/>
      <c r="J61" s="188">
        <f>J376</f>
        <v>0</v>
      </c>
      <c r="K61" s="189"/>
    </row>
    <row r="62" spans="2:11" s="8" customFormat="1" ht="19.9" customHeight="1">
      <c r="B62" s="183"/>
      <c r="C62" s="184"/>
      <c r="D62" s="185" t="s">
        <v>106</v>
      </c>
      <c r="E62" s="186"/>
      <c r="F62" s="186"/>
      <c r="G62" s="186"/>
      <c r="H62" s="186"/>
      <c r="I62" s="187"/>
      <c r="J62" s="188">
        <f>J388</f>
        <v>0</v>
      </c>
      <c r="K62" s="189"/>
    </row>
    <row r="63" spans="2:11" s="8" customFormat="1" ht="19.9" customHeight="1">
      <c r="B63" s="183"/>
      <c r="C63" s="184"/>
      <c r="D63" s="185" t="s">
        <v>107</v>
      </c>
      <c r="E63" s="186"/>
      <c r="F63" s="186"/>
      <c r="G63" s="186"/>
      <c r="H63" s="186"/>
      <c r="I63" s="187"/>
      <c r="J63" s="188">
        <f>J433</f>
        <v>0</v>
      </c>
      <c r="K63" s="189"/>
    </row>
    <row r="64" spans="2:11" s="8" customFormat="1" ht="19.9" customHeight="1">
      <c r="B64" s="183"/>
      <c r="C64" s="184"/>
      <c r="D64" s="185" t="s">
        <v>108</v>
      </c>
      <c r="E64" s="186"/>
      <c r="F64" s="186"/>
      <c r="G64" s="186"/>
      <c r="H64" s="186"/>
      <c r="I64" s="187"/>
      <c r="J64" s="188">
        <f>J484</f>
        <v>0</v>
      </c>
      <c r="K64" s="189"/>
    </row>
    <row r="65" spans="2:11" s="8" customFormat="1" ht="19.9" customHeight="1">
      <c r="B65" s="183"/>
      <c r="C65" s="184"/>
      <c r="D65" s="185" t="s">
        <v>109</v>
      </c>
      <c r="E65" s="186"/>
      <c r="F65" s="186"/>
      <c r="G65" s="186"/>
      <c r="H65" s="186"/>
      <c r="I65" s="187"/>
      <c r="J65" s="188">
        <f>J496</f>
        <v>0</v>
      </c>
      <c r="K65" s="189"/>
    </row>
    <row r="66" spans="2:11" s="8" customFormat="1" ht="19.9" customHeight="1">
      <c r="B66" s="183"/>
      <c r="C66" s="184"/>
      <c r="D66" s="185" t="s">
        <v>110</v>
      </c>
      <c r="E66" s="186"/>
      <c r="F66" s="186"/>
      <c r="G66" s="186"/>
      <c r="H66" s="186"/>
      <c r="I66" s="187"/>
      <c r="J66" s="188">
        <f>J523</f>
        <v>0</v>
      </c>
      <c r="K66" s="189"/>
    </row>
    <row r="67" spans="2:11" s="8" customFormat="1" ht="19.9" customHeight="1">
      <c r="B67" s="183"/>
      <c r="C67" s="184"/>
      <c r="D67" s="185" t="s">
        <v>111</v>
      </c>
      <c r="E67" s="186"/>
      <c r="F67" s="186"/>
      <c r="G67" s="186"/>
      <c r="H67" s="186"/>
      <c r="I67" s="187"/>
      <c r="J67" s="188">
        <f>J527</f>
        <v>0</v>
      </c>
      <c r="K67" s="189"/>
    </row>
    <row r="68" spans="2:11" s="8" customFormat="1" ht="19.9" customHeight="1">
      <c r="B68" s="183"/>
      <c r="C68" s="184"/>
      <c r="D68" s="185" t="s">
        <v>112</v>
      </c>
      <c r="E68" s="186"/>
      <c r="F68" s="186"/>
      <c r="G68" s="186"/>
      <c r="H68" s="186"/>
      <c r="I68" s="187"/>
      <c r="J68" s="188">
        <f>J569</f>
        <v>0</v>
      </c>
      <c r="K68" s="189"/>
    </row>
    <row r="69" spans="2:11" s="8" customFormat="1" ht="19.9" customHeight="1">
      <c r="B69" s="183"/>
      <c r="C69" s="184"/>
      <c r="D69" s="185" t="s">
        <v>113</v>
      </c>
      <c r="E69" s="186"/>
      <c r="F69" s="186"/>
      <c r="G69" s="186"/>
      <c r="H69" s="186"/>
      <c r="I69" s="187"/>
      <c r="J69" s="188">
        <f>J577</f>
        <v>0</v>
      </c>
      <c r="K69" s="189"/>
    </row>
    <row r="70" spans="2:11" s="7" customFormat="1" ht="24.95" customHeight="1">
      <c r="B70" s="176"/>
      <c r="C70" s="177"/>
      <c r="D70" s="178" t="s">
        <v>114</v>
      </c>
      <c r="E70" s="179"/>
      <c r="F70" s="179"/>
      <c r="G70" s="179"/>
      <c r="H70" s="179"/>
      <c r="I70" s="180"/>
      <c r="J70" s="181">
        <f>J581</f>
        <v>0</v>
      </c>
      <c r="K70" s="182"/>
    </row>
    <row r="71" spans="2:11" s="8" customFormat="1" ht="19.9" customHeight="1">
      <c r="B71" s="183"/>
      <c r="C71" s="184"/>
      <c r="D71" s="185" t="s">
        <v>115</v>
      </c>
      <c r="E71" s="186"/>
      <c r="F71" s="186"/>
      <c r="G71" s="186"/>
      <c r="H71" s="186"/>
      <c r="I71" s="187"/>
      <c r="J71" s="188">
        <f>J582</f>
        <v>0</v>
      </c>
      <c r="K71" s="189"/>
    </row>
    <row r="72" spans="2:11" s="8" customFormat="1" ht="19.9" customHeight="1">
      <c r="B72" s="183"/>
      <c r="C72" s="184"/>
      <c r="D72" s="185" t="s">
        <v>116</v>
      </c>
      <c r="E72" s="186"/>
      <c r="F72" s="186"/>
      <c r="G72" s="186"/>
      <c r="H72" s="186"/>
      <c r="I72" s="187"/>
      <c r="J72" s="188">
        <f>J585</f>
        <v>0</v>
      </c>
      <c r="K72" s="189"/>
    </row>
    <row r="73" spans="2:11" s="8" customFormat="1" ht="19.9" customHeight="1">
      <c r="B73" s="183"/>
      <c r="C73" s="184"/>
      <c r="D73" s="185" t="s">
        <v>117</v>
      </c>
      <c r="E73" s="186"/>
      <c r="F73" s="186"/>
      <c r="G73" s="186"/>
      <c r="H73" s="186"/>
      <c r="I73" s="187"/>
      <c r="J73" s="188">
        <f>J588</f>
        <v>0</v>
      </c>
      <c r="K73" s="189"/>
    </row>
    <row r="74" spans="2:11" s="8" customFormat="1" ht="19.9" customHeight="1">
      <c r="B74" s="183"/>
      <c r="C74" s="184"/>
      <c r="D74" s="185" t="s">
        <v>118</v>
      </c>
      <c r="E74" s="186"/>
      <c r="F74" s="186"/>
      <c r="G74" s="186"/>
      <c r="H74" s="186"/>
      <c r="I74" s="187"/>
      <c r="J74" s="188">
        <f>J594</f>
        <v>0</v>
      </c>
      <c r="K74" s="189"/>
    </row>
    <row r="75" spans="2:11" s="1" customFormat="1" ht="21.8" customHeight="1">
      <c r="B75" s="45"/>
      <c r="C75" s="46"/>
      <c r="D75" s="46"/>
      <c r="E75" s="46"/>
      <c r="F75" s="46"/>
      <c r="G75" s="46"/>
      <c r="H75" s="46"/>
      <c r="I75" s="143"/>
      <c r="J75" s="46"/>
      <c r="K75" s="50"/>
    </row>
    <row r="76" spans="2:11" s="1" customFormat="1" ht="6.95" customHeight="1">
      <c r="B76" s="66"/>
      <c r="C76" s="67"/>
      <c r="D76" s="67"/>
      <c r="E76" s="67"/>
      <c r="F76" s="67"/>
      <c r="G76" s="67"/>
      <c r="H76" s="67"/>
      <c r="I76" s="165"/>
      <c r="J76" s="67"/>
      <c r="K76" s="68"/>
    </row>
    <row r="80" spans="2:12" s="1" customFormat="1" ht="6.95" customHeight="1">
      <c r="B80" s="69"/>
      <c r="C80" s="70"/>
      <c r="D80" s="70"/>
      <c r="E80" s="70"/>
      <c r="F80" s="70"/>
      <c r="G80" s="70"/>
      <c r="H80" s="70"/>
      <c r="I80" s="168"/>
      <c r="J80" s="70"/>
      <c r="K80" s="70"/>
      <c r="L80" s="71"/>
    </row>
    <row r="81" spans="2:12" s="1" customFormat="1" ht="36.95" customHeight="1">
      <c r="B81" s="45"/>
      <c r="C81" s="72" t="s">
        <v>119</v>
      </c>
      <c r="D81" s="73"/>
      <c r="E81" s="73"/>
      <c r="F81" s="73"/>
      <c r="G81" s="73"/>
      <c r="H81" s="73"/>
      <c r="I81" s="190"/>
      <c r="J81" s="73"/>
      <c r="K81" s="73"/>
      <c r="L81" s="71"/>
    </row>
    <row r="82" spans="2:12" s="1" customFormat="1" ht="6.95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pans="2:12" s="1" customFormat="1" ht="14.4" customHeight="1">
      <c r="B83" s="45"/>
      <c r="C83" s="75" t="s">
        <v>18</v>
      </c>
      <c r="D83" s="73"/>
      <c r="E83" s="73"/>
      <c r="F83" s="73"/>
      <c r="G83" s="73"/>
      <c r="H83" s="73"/>
      <c r="I83" s="190"/>
      <c r="J83" s="73"/>
      <c r="K83" s="73"/>
      <c r="L83" s="71"/>
    </row>
    <row r="84" spans="2:12" s="1" customFormat="1" ht="16.5" customHeight="1">
      <c r="B84" s="45"/>
      <c r="C84" s="73"/>
      <c r="D84" s="73"/>
      <c r="E84" s="191" t="str">
        <f>E7</f>
        <v>Víceúčelové sportovní hřiště při ZŠ v Novém Boru</v>
      </c>
      <c r="F84" s="75"/>
      <c r="G84" s="75"/>
      <c r="H84" s="75"/>
      <c r="I84" s="190"/>
      <c r="J84" s="73"/>
      <c r="K84" s="73"/>
      <c r="L84" s="71"/>
    </row>
    <row r="85" spans="2:12" s="1" customFormat="1" ht="14.4" customHeight="1">
      <c r="B85" s="45"/>
      <c r="C85" s="75" t="s">
        <v>94</v>
      </c>
      <c r="D85" s="73"/>
      <c r="E85" s="73"/>
      <c r="F85" s="73"/>
      <c r="G85" s="73"/>
      <c r="H85" s="73"/>
      <c r="I85" s="190"/>
      <c r="J85" s="73"/>
      <c r="K85" s="73"/>
      <c r="L85" s="71"/>
    </row>
    <row r="86" spans="2:12" s="1" customFormat="1" ht="17.25" customHeight="1">
      <c r="B86" s="45"/>
      <c r="C86" s="73"/>
      <c r="D86" s="73"/>
      <c r="E86" s="81" t="str">
        <f>E9</f>
        <v>S - Víceúčelové sportovní hřiště</v>
      </c>
      <c r="F86" s="73"/>
      <c r="G86" s="73"/>
      <c r="H86" s="73"/>
      <c r="I86" s="190"/>
      <c r="J86" s="73"/>
      <c r="K86" s="73"/>
      <c r="L86" s="71"/>
    </row>
    <row r="87" spans="2:12" s="1" customFormat="1" ht="6.95" customHeight="1">
      <c r="B87" s="45"/>
      <c r="C87" s="73"/>
      <c r="D87" s="73"/>
      <c r="E87" s="73"/>
      <c r="F87" s="73"/>
      <c r="G87" s="73"/>
      <c r="H87" s="73"/>
      <c r="I87" s="190"/>
      <c r="J87" s="73"/>
      <c r="K87" s="73"/>
      <c r="L87" s="71"/>
    </row>
    <row r="88" spans="2:12" s="1" customFormat="1" ht="18" customHeight="1">
      <c r="B88" s="45"/>
      <c r="C88" s="75" t="s">
        <v>23</v>
      </c>
      <c r="D88" s="73"/>
      <c r="E88" s="73"/>
      <c r="F88" s="192" t="str">
        <f>F12</f>
        <v xml:space="preserve"> </v>
      </c>
      <c r="G88" s="73"/>
      <c r="H88" s="73"/>
      <c r="I88" s="193" t="s">
        <v>25</v>
      </c>
      <c r="J88" s="84" t="str">
        <f>IF(J12="","",J12)</f>
        <v>27. 2. 2018</v>
      </c>
      <c r="K88" s="73"/>
      <c r="L88" s="71"/>
    </row>
    <row r="89" spans="2:12" s="1" customFormat="1" ht="6.95" customHeight="1">
      <c r="B89" s="45"/>
      <c r="C89" s="73"/>
      <c r="D89" s="73"/>
      <c r="E89" s="73"/>
      <c r="F89" s="73"/>
      <c r="G89" s="73"/>
      <c r="H89" s="73"/>
      <c r="I89" s="190"/>
      <c r="J89" s="73"/>
      <c r="K89" s="73"/>
      <c r="L89" s="71"/>
    </row>
    <row r="90" spans="2:12" s="1" customFormat="1" ht="13.5">
      <c r="B90" s="45"/>
      <c r="C90" s="75" t="s">
        <v>27</v>
      </c>
      <c r="D90" s="73"/>
      <c r="E90" s="73"/>
      <c r="F90" s="192" t="str">
        <f>E15</f>
        <v>Město Nový Bor</v>
      </c>
      <c r="G90" s="73"/>
      <c r="H90" s="73"/>
      <c r="I90" s="193" t="s">
        <v>33</v>
      </c>
      <c r="J90" s="192" t="str">
        <f>E21</f>
        <v>BKN spol. s.r.o. Vysoké Mýto</v>
      </c>
      <c r="K90" s="73"/>
      <c r="L90" s="71"/>
    </row>
    <row r="91" spans="2:12" s="1" customFormat="1" ht="14.4" customHeight="1">
      <c r="B91" s="45"/>
      <c r="C91" s="75" t="s">
        <v>31</v>
      </c>
      <c r="D91" s="73"/>
      <c r="E91" s="73"/>
      <c r="F91" s="192" t="str">
        <f>IF(E18="","",E18)</f>
        <v/>
      </c>
      <c r="G91" s="73"/>
      <c r="H91" s="73"/>
      <c r="I91" s="190"/>
      <c r="J91" s="73"/>
      <c r="K91" s="73"/>
      <c r="L91" s="71"/>
    </row>
    <row r="92" spans="2:12" s="1" customFormat="1" ht="10.3" customHeight="1">
      <c r="B92" s="45"/>
      <c r="C92" s="73"/>
      <c r="D92" s="73"/>
      <c r="E92" s="73"/>
      <c r="F92" s="73"/>
      <c r="G92" s="73"/>
      <c r="H92" s="73"/>
      <c r="I92" s="190"/>
      <c r="J92" s="73"/>
      <c r="K92" s="73"/>
      <c r="L92" s="71"/>
    </row>
    <row r="93" spans="2:20" s="9" customFormat="1" ht="29.25" customHeight="1">
      <c r="B93" s="194"/>
      <c r="C93" s="195" t="s">
        <v>120</v>
      </c>
      <c r="D93" s="196" t="s">
        <v>59</v>
      </c>
      <c r="E93" s="196" t="s">
        <v>55</v>
      </c>
      <c r="F93" s="196" t="s">
        <v>121</v>
      </c>
      <c r="G93" s="196" t="s">
        <v>122</v>
      </c>
      <c r="H93" s="196" t="s">
        <v>123</v>
      </c>
      <c r="I93" s="197" t="s">
        <v>124</v>
      </c>
      <c r="J93" s="196" t="s">
        <v>98</v>
      </c>
      <c r="K93" s="198" t="s">
        <v>125</v>
      </c>
      <c r="L93" s="199"/>
      <c r="M93" s="101" t="s">
        <v>126</v>
      </c>
      <c r="N93" s="102" t="s">
        <v>44</v>
      </c>
      <c r="O93" s="102" t="s">
        <v>127</v>
      </c>
      <c r="P93" s="102" t="s">
        <v>128</v>
      </c>
      <c r="Q93" s="102" t="s">
        <v>129</v>
      </c>
      <c r="R93" s="102" t="s">
        <v>130</v>
      </c>
      <c r="S93" s="102" t="s">
        <v>131</v>
      </c>
      <c r="T93" s="103" t="s">
        <v>132</v>
      </c>
    </row>
    <row r="94" spans="2:63" s="1" customFormat="1" ht="29.25" customHeight="1">
      <c r="B94" s="45"/>
      <c r="C94" s="107" t="s">
        <v>99</v>
      </c>
      <c r="D94" s="73"/>
      <c r="E94" s="73"/>
      <c r="F94" s="73"/>
      <c r="G94" s="73"/>
      <c r="H94" s="73"/>
      <c r="I94" s="190"/>
      <c r="J94" s="200">
        <f>BK94</f>
        <v>0</v>
      </c>
      <c r="K94" s="73"/>
      <c r="L94" s="71"/>
      <c r="M94" s="104"/>
      <c r="N94" s="105"/>
      <c r="O94" s="105"/>
      <c r="P94" s="201">
        <f>P95+P581</f>
        <v>0</v>
      </c>
      <c r="Q94" s="105"/>
      <c r="R94" s="201">
        <f>R95+R581</f>
        <v>843.6520902000001</v>
      </c>
      <c r="S94" s="105"/>
      <c r="T94" s="202">
        <f>T95+T581</f>
        <v>173.71125</v>
      </c>
      <c r="AT94" s="23" t="s">
        <v>73</v>
      </c>
      <c r="AU94" s="23" t="s">
        <v>100</v>
      </c>
      <c r="BK94" s="203">
        <f>BK95+BK581</f>
        <v>0</v>
      </c>
    </row>
    <row r="95" spans="2:63" s="10" customFormat="1" ht="37.4" customHeight="1">
      <c r="B95" s="204"/>
      <c r="C95" s="205"/>
      <c r="D95" s="206" t="s">
        <v>73</v>
      </c>
      <c r="E95" s="207" t="s">
        <v>133</v>
      </c>
      <c r="F95" s="207" t="s">
        <v>134</v>
      </c>
      <c r="G95" s="205"/>
      <c r="H95" s="205"/>
      <c r="I95" s="208"/>
      <c r="J95" s="209">
        <f>BK95</f>
        <v>0</v>
      </c>
      <c r="K95" s="205"/>
      <c r="L95" s="210"/>
      <c r="M95" s="211"/>
      <c r="N95" s="212"/>
      <c r="O95" s="212"/>
      <c r="P95" s="213">
        <f>P96+P227+P302+P376+P388+P433+P484+P496+P523+P527+P569+P577</f>
        <v>0</v>
      </c>
      <c r="Q95" s="212"/>
      <c r="R95" s="213">
        <f>R96+R227+R302+R376+R388+R433+R484+R496+R523+R527+R569+R577</f>
        <v>843.3612918000001</v>
      </c>
      <c r="S95" s="212"/>
      <c r="T95" s="214">
        <f>T96+T227+T302+T376+T388+T433+T484+T496+T523+T527+T569+T577</f>
        <v>173.71125</v>
      </c>
      <c r="AR95" s="215" t="s">
        <v>82</v>
      </c>
      <c r="AT95" s="216" t="s">
        <v>73</v>
      </c>
      <c r="AU95" s="216" t="s">
        <v>74</v>
      </c>
      <c r="AY95" s="215" t="s">
        <v>135</v>
      </c>
      <c r="BK95" s="217">
        <f>BK96+BK227+BK302+BK376+BK388+BK433+BK484+BK496+BK523+BK527+BK569+BK577</f>
        <v>0</v>
      </c>
    </row>
    <row r="96" spans="2:63" s="10" customFormat="1" ht="19.9" customHeight="1">
      <c r="B96" s="204"/>
      <c r="C96" s="205"/>
      <c r="D96" s="206" t="s">
        <v>73</v>
      </c>
      <c r="E96" s="218" t="s">
        <v>82</v>
      </c>
      <c r="F96" s="218" t="s">
        <v>136</v>
      </c>
      <c r="G96" s="205"/>
      <c r="H96" s="205"/>
      <c r="I96" s="208"/>
      <c r="J96" s="219">
        <f>BK96</f>
        <v>0</v>
      </c>
      <c r="K96" s="205"/>
      <c r="L96" s="210"/>
      <c r="M96" s="211"/>
      <c r="N96" s="212"/>
      <c r="O96" s="212"/>
      <c r="P96" s="213">
        <f>SUM(P97:P226)</f>
        <v>0</v>
      </c>
      <c r="Q96" s="212"/>
      <c r="R96" s="213">
        <f>SUM(R97:R226)</f>
        <v>181.67857999999998</v>
      </c>
      <c r="S96" s="212"/>
      <c r="T96" s="214">
        <f>SUM(T97:T226)</f>
        <v>0</v>
      </c>
      <c r="AR96" s="215" t="s">
        <v>82</v>
      </c>
      <c r="AT96" s="216" t="s">
        <v>73</v>
      </c>
      <c r="AU96" s="216" t="s">
        <v>82</v>
      </c>
      <c r="AY96" s="215" t="s">
        <v>135</v>
      </c>
      <c r="BK96" s="217">
        <f>SUM(BK97:BK226)</f>
        <v>0</v>
      </c>
    </row>
    <row r="97" spans="2:65" s="1" customFormat="1" ht="25.5" customHeight="1">
      <c r="B97" s="45"/>
      <c r="C97" s="220" t="s">
        <v>82</v>
      </c>
      <c r="D97" s="220" t="s">
        <v>137</v>
      </c>
      <c r="E97" s="221" t="s">
        <v>138</v>
      </c>
      <c r="F97" s="222" t="s">
        <v>139</v>
      </c>
      <c r="G97" s="223" t="s">
        <v>140</v>
      </c>
      <c r="H97" s="224">
        <v>45</v>
      </c>
      <c r="I97" s="225"/>
      <c r="J97" s="226">
        <f>ROUND(I97*H97,2)</f>
        <v>0</v>
      </c>
      <c r="K97" s="222" t="s">
        <v>141</v>
      </c>
      <c r="L97" s="71"/>
      <c r="M97" s="227" t="s">
        <v>21</v>
      </c>
      <c r="N97" s="228" t="s">
        <v>45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142</v>
      </c>
      <c r="AT97" s="23" t="s">
        <v>137</v>
      </c>
      <c r="AU97" s="23" t="s">
        <v>84</v>
      </c>
      <c r="AY97" s="23" t="s">
        <v>135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82</v>
      </c>
      <c r="BK97" s="231">
        <f>ROUND(I97*H97,2)</f>
        <v>0</v>
      </c>
      <c r="BL97" s="23" t="s">
        <v>142</v>
      </c>
      <c r="BM97" s="23" t="s">
        <v>143</v>
      </c>
    </row>
    <row r="98" spans="2:47" s="1" customFormat="1" ht="13.5">
      <c r="B98" s="45"/>
      <c r="C98" s="73"/>
      <c r="D98" s="232" t="s">
        <v>144</v>
      </c>
      <c r="E98" s="73"/>
      <c r="F98" s="233" t="s">
        <v>145</v>
      </c>
      <c r="G98" s="73"/>
      <c r="H98" s="73"/>
      <c r="I98" s="190"/>
      <c r="J98" s="73"/>
      <c r="K98" s="73"/>
      <c r="L98" s="71"/>
      <c r="M98" s="234"/>
      <c r="N98" s="46"/>
      <c r="O98" s="46"/>
      <c r="P98" s="46"/>
      <c r="Q98" s="46"/>
      <c r="R98" s="46"/>
      <c r="S98" s="46"/>
      <c r="T98" s="94"/>
      <c r="AT98" s="23" t="s">
        <v>144</v>
      </c>
      <c r="AU98" s="23" t="s">
        <v>84</v>
      </c>
    </row>
    <row r="99" spans="2:51" s="11" customFormat="1" ht="13.5">
      <c r="B99" s="235"/>
      <c r="C99" s="236"/>
      <c r="D99" s="232" t="s">
        <v>146</v>
      </c>
      <c r="E99" s="237" t="s">
        <v>21</v>
      </c>
      <c r="F99" s="238" t="s">
        <v>147</v>
      </c>
      <c r="G99" s="236"/>
      <c r="H99" s="239">
        <v>45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146</v>
      </c>
      <c r="AU99" s="245" t="s">
        <v>84</v>
      </c>
      <c r="AV99" s="11" t="s">
        <v>84</v>
      </c>
      <c r="AW99" s="11" t="s">
        <v>37</v>
      </c>
      <c r="AX99" s="11" t="s">
        <v>82</v>
      </c>
      <c r="AY99" s="245" t="s">
        <v>135</v>
      </c>
    </row>
    <row r="100" spans="2:65" s="1" customFormat="1" ht="38.25" customHeight="1">
      <c r="B100" s="45"/>
      <c r="C100" s="220" t="s">
        <v>84</v>
      </c>
      <c r="D100" s="220" t="s">
        <v>137</v>
      </c>
      <c r="E100" s="221" t="s">
        <v>148</v>
      </c>
      <c r="F100" s="222" t="s">
        <v>149</v>
      </c>
      <c r="G100" s="223" t="s">
        <v>140</v>
      </c>
      <c r="H100" s="224">
        <v>429</v>
      </c>
      <c r="I100" s="225"/>
      <c r="J100" s="226">
        <f>ROUND(I100*H100,2)</f>
        <v>0</v>
      </c>
      <c r="K100" s="222" t="s">
        <v>141</v>
      </c>
      <c r="L100" s="71"/>
      <c r="M100" s="227" t="s">
        <v>21</v>
      </c>
      <c r="N100" s="228" t="s">
        <v>45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142</v>
      </c>
      <c r="AT100" s="23" t="s">
        <v>137</v>
      </c>
      <c r="AU100" s="23" t="s">
        <v>84</v>
      </c>
      <c r="AY100" s="23" t="s">
        <v>135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82</v>
      </c>
      <c r="BK100" s="231">
        <f>ROUND(I100*H100,2)</f>
        <v>0</v>
      </c>
      <c r="BL100" s="23" t="s">
        <v>142</v>
      </c>
      <c r="BM100" s="23" t="s">
        <v>150</v>
      </c>
    </row>
    <row r="101" spans="2:47" s="1" customFormat="1" ht="13.5">
      <c r="B101" s="45"/>
      <c r="C101" s="73"/>
      <c r="D101" s="232" t="s">
        <v>144</v>
      </c>
      <c r="E101" s="73"/>
      <c r="F101" s="233" t="s">
        <v>151</v>
      </c>
      <c r="G101" s="73"/>
      <c r="H101" s="73"/>
      <c r="I101" s="190"/>
      <c r="J101" s="73"/>
      <c r="K101" s="73"/>
      <c r="L101" s="71"/>
      <c r="M101" s="234"/>
      <c r="N101" s="46"/>
      <c r="O101" s="46"/>
      <c r="P101" s="46"/>
      <c r="Q101" s="46"/>
      <c r="R101" s="46"/>
      <c r="S101" s="46"/>
      <c r="T101" s="94"/>
      <c r="AT101" s="23" t="s">
        <v>144</v>
      </c>
      <c r="AU101" s="23" t="s">
        <v>84</v>
      </c>
    </row>
    <row r="102" spans="2:51" s="11" customFormat="1" ht="13.5">
      <c r="B102" s="235"/>
      <c r="C102" s="236"/>
      <c r="D102" s="232" t="s">
        <v>146</v>
      </c>
      <c r="E102" s="237" t="s">
        <v>21</v>
      </c>
      <c r="F102" s="238" t="s">
        <v>152</v>
      </c>
      <c r="G102" s="236"/>
      <c r="H102" s="239">
        <v>429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146</v>
      </c>
      <c r="AU102" s="245" t="s">
        <v>84</v>
      </c>
      <c r="AV102" s="11" t="s">
        <v>84</v>
      </c>
      <c r="AW102" s="11" t="s">
        <v>37</v>
      </c>
      <c r="AX102" s="11" t="s">
        <v>82</v>
      </c>
      <c r="AY102" s="245" t="s">
        <v>135</v>
      </c>
    </row>
    <row r="103" spans="2:65" s="1" customFormat="1" ht="38.25" customHeight="1">
      <c r="B103" s="45"/>
      <c r="C103" s="220" t="s">
        <v>153</v>
      </c>
      <c r="D103" s="220" t="s">
        <v>137</v>
      </c>
      <c r="E103" s="221" t="s">
        <v>154</v>
      </c>
      <c r="F103" s="222" t="s">
        <v>155</v>
      </c>
      <c r="G103" s="223" t="s">
        <v>140</v>
      </c>
      <c r="H103" s="224">
        <v>845</v>
      </c>
      <c r="I103" s="225"/>
      <c r="J103" s="226">
        <f>ROUND(I103*H103,2)</f>
        <v>0</v>
      </c>
      <c r="K103" s="222" t="s">
        <v>141</v>
      </c>
      <c r="L103" s="71"/>
      <c r="M103" s="227" t="s">
        <v>21</v>
      </c>
      <c r="N103" s="228" t="s">
        <v>45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142</v>
      </c>
      <c r="AT103" s="23" t="s">
        <v>137</v>
      </c>
      <c r="AU103" s="23" t="s">
        <v>84</v>
      </c>
      <c r="AY103" s="23" t="s">
        <v>135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82</v>
      </c>
      <c r="BK103" s="231">
        <f>ROUND(I103*H103,2)</f>
        <v>0</v>
      </c>
      <c r="BL103" s="23" t="s">
        <v>142</v>
      </c>
      <c r="BM103" s="23" t="s">
        <v>156</v>
      </c>
    </row>
    <row r="104" spans="2:47" s="1" customFormat="1" ht="13.5">
      <c r="B104" s="45"/>
      <c r="C104" s="73"/>
      <c r="D104" s="232" t="s">
        <v>144</v>
      </c>
      <c r="E104" s="73"/>
      <c r="F104" s="233" t="s">
        <v>157</v>
      </c>
      <c r="G104" s="73"/>
      <c r="H104" s="73"/>
      <c r="I104" s="190"/>
      <c r="J104" s="73"/>
      <c r="K104" s="73"/>
      <c r="L104" s="71"/>
      <c r="M104" s="234"/>
      <c r="N104" s="46"/>
      <c r="O104" s="46"/>
      <c r="P104" s="46"/>
      <c r="Q104" s="46"/>
      <c r="R104" s="46"/>
      <c r="S104" s="46"/>
      <c r="T104" s="94"/>
      <c r="AT104" s="23" t="s">
        <v>144</v>
      </c>
      <c r="AU104" s="23" t="s">
        <v>84</v>
      </c>
    </row>
    <row r="105" spans="2:51" s="11" customFormat="1" ht="13.5">
      <c r="B105" s="235"/>
      <c r="C105" s="236"/>
      <c r="D105" s="232" t="s">
        <v>146</v>
      </c>
      <c r="E105" s="237" t="s">
        <v>21</v>
      </c>
      <c r="F105" s="238" t="s">
        <v>158</v>
      </c>
      <c r="G105" s="236"/>
      <c r="H105" s="239">
        <v>845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146</v>
      </c>
      <c r="AU105" s="245" t="s">
        <v>84</v>
      </c>
      <c r="AV105" s="11" t="s">
        <v>84</v>
      </c>
      <c r="AW105" s="11" t="s">
        <v>37</v>
      </c>
      <c r="AX105" s="11" t="s">
        <v>82</v>
      </c>
      <c r="AY105" s="245" t="s">
        <v>135</v>
      </c>
    </row>
    <row r="106" spans="2:65" s="1" customFormat="1" ht="16.5" customHeight="1">
      <c r="B106" s="45"/>
      <c r="C106" s="220" t="s">
        <v>142</v>
      </c>
      <c r="D106" s="220" t="s">
        <v>137</v>
      </c>
      <c r="E106" s="221" t="s">
        <v>159</v>
      </c>
      <c r="F106" s="222" t="s">
        <v>160</v>
      </c>
      <c r="G106" s="223" t="s">
        <v>161</v>
      </c>
      <c r="H106" s="224">
        <v>173.7</v>
      </c>
      <c r="I106" s="225"/>
      <c r="J106" s="226">
        <f>ROUND(I106*H106,2)</f>
        <v>0</v>
      </c>
      <c r="K106" s="222" t="s">
        <v>141</v>
      </c>
      <c r="L106" s="71"/>
      <c r="M106" s="227" t="s">
        <v>21</v>
      </c>
      <c r="N106" s="228" t="s">
        <v>45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142</v>
      </c>
      <c r="AT106" s="23" t="s">
        <v>137</v>
      </c>
      <c r="AU106" s="23" t="s">
        <v>84</v>
      </c>
      <c r="AY106" s="23" t="s">
        <v>135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82</v>
      </c>
      <c r="BK106" s="231">
        <f>ROUND(I106*H106,2)</f>
        <v>0</v>
      </c>
      <c r="BL106" s="23" t="s">
        <v>142</v>
      </c>
      <c r="BM106" s="23" t="s">
        <v>162</v>
      </c>
    </row>
    <row r="107" spans="2:47" s="1" customFormat="1" ht="13.5">
      <c r="B107" s="45"/>
      <c r="C107" s="73"/>
      <c r="D107" s="232" t="s">
        <v>144</v>
      </c>
      <c r="E107" s="73"/>
      <c r="F107" s="233" t="s">
        <v>163</v>
      </c>
      <c r="G107" s="73"/>
      <c r="H107" s="73"/>
      <c r="I107" s="190"/>
      <c r="J107" s="73"/>
      <c r="K107" s="73"/>
      <c r="L107" s="71"/>
      <c r="M107" s="234"/>
      <c r="N107" s="46"/>
      <c r="O107" s="46"/>
      <c r="P107" s="46"/>
      <c r="Q107" s="46"/>
      <c r="R107" s="46"/>
      <c r="S107" s="46"/>
      <c r="T107" s="94"/>
      <c r="AT107" s="23" t="s">
        <v>144</v>
      </c>
      <c r="AU107" s="23" t="s">
        <v>84</v>
      </c>
    </row>
    <row r="108" spans="2:51" s="12" customFormat="1" ht="13.5">
      <c r="B108" s="246"/>
      <c r="C108" s="247"/>
      <c r="D108" s="232" t="s">
        <v>146</v>
      </c>
      <c r="E108" s="248" t="s">
        <v>21</v>
      </c>
      <c r="F108" s="249" t="s">
        <v>164</v>
      </c>
      <c r="G108" s="247"/>
      <c r="H108" s="248" t="s">
        <v>21</v>
      </c>
      <c r="I108" s="250"/>
      <c r="J108" s="247"/>
      <c r="K108" s="247"/>
      <c r="L108" s="251"/>
      <c r="M108" s="252"/>
      <c r="N108" s="253"/>
      <c r="O108" s="253"/>
      <c r="P108" s="253"/>
      <c r="Q108" s="253"/>
      <c r="R108" s="253"/>
      <c r="S108" s="253"/>
      <c r="T108" s="254"/>
      <c r="AT108" s="255" t="s">
        <v>146</v>
      </c>
      <c r="AU108" s="255" t="s">
        <v>84</v>
      </c>
      <c r="AV108" s="12" t="s">
        <v>82</v>
      </c>
      <c r="AW108" s="12" t="s">
        <v>37</v>
      </c>
      <c r="AX108" s="12" t="s">
        <v>74</v>
      </c>
      <c r="AY108" s="255" t="s">
        <v>135</v>
      </c>
    </row>
    <row r="109" spans="2:51" s="11" customFormat="1" ht="13.5">
      <c r="B109" s="235"/>
      <c r="C109" s="236"/>
      <c r="D109" s="232" t="s">
        <v>146</v>
      </c>
      <c r="E109" s="237" t="s">
        <v>21</v>
      </c>
      <c r="F109" s="238" t="s">
        <v>165</v>
      </c>
      <c r="G109" s="236"/>
      <c r="H109" s="239">
        <v>37.8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146</v>
      </c>
      <c r="AU109" s="245" t="s">
        <v>84</v>
      </c>
      <c r="AV109" s="11" t="s">
        <v>84</v>
      </c>
      <c r="AW109" s="11" t="s">
        <v>37</v>
      </c>
      <c r="AX109" s="11" t="s">
        <v>74</v>
      </c>
      <c r="AY109" s="245" t="s">
        <v>135</v>
      </c>
    </row>
    <row r="110" spans="2:51" s="11" customFormat="1" ht="13.5">
      <c r="B110" s="235"/>
      <c r="C110" s="236"/>
      <c r="D110" s="232" t="s">
        <v>146</v>
      </c>
      <c r="E110" s="237" t="s">
        <v>21</v>
      </c>
      <c r="F110" s="238" t="s">
        <v>166</v>
      </c>
      <c r="G110" s="236"/>
      <c r="H110" s="239">
        <v>54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146</v>
      </c>
      <c r="AU110" s="245" t="s">
        <v>84</v>
      </c>
      <c r="AV110" s="11" t="s">
        <v>84</v>
      </c>
      <c r="AW110" s="11" t="s">
        <v>37</v>
      </c>
      <c r="AX110" s="11" t="s">
        <v>74</v>
      </c>
      <c r="AY110" s="245" t="s">
        <v>135</v>
      </c>
    </row>
    <row r="111" spans="2:51" s="11" customFormat="1" ht="13.5">
      <c r="B111" s="235"/>
      <c r="C111" s="236"/>
      <c r="D111" s="232" t="s">
        <v>146</v>
      </c>
      <c r="E111" s="237" t="s">
        <v>21</v>
      </c>
      <c r="F111" s="238" t="s">
        <v>167</v>
      </c>
      <c r="G111" s="236"/>
      <c r="H111" s="239">
        <v>72.9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146</v>
      </c>
      <c r="AU111" s="245" t="s">
        <v>84</v>
      </c>
      <c r="AV111" s="11" t="s">
        <v>84</v>
      </c>
      <c r="AW111" s="11" t="s">
        <v>37</v>
      </c>
      <c r="AX111" s="11" t="s">
        <v>74</v>
      </c>
      <c r="AY111" s="245" t="s">
        <v>135</v>
      </c>
    </row>
    <row r="112" spans="2:51" s="11" customFormat="1" ht="13.5">
      <c r="B112" s="235"/>
      <c r="C112" s="236"/>
      <c r="D112" s="232" t="s">
        <v>146</v>
      </c>
      <c r="E112" s="237" t="s">
        <v>21</v>
      </c>
      <c r="F112" s="238" t="s">
        <v>168</v>
      </c>
      <c r="G112" s="236"/>
      <c r="H112" s="239">
        <v>1.8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AT112" s="245" t="s">
        <v>146</v>
      </c>
      <c r="AU112" s="245" t="s">
        <v>84</v>
      </c>
      <c r="AV112" s="11" t="s">
        <v>84</v>
      </c>
      <c r="AW112" s="11" t="s">
        <v>37</v>
      </c>
      <c r="AX112" s="11" t="s">
        <v>74</v>
      </c>
      <c r="AY112" s="245" t="s">
        <v>135</v>
      </c>
    </row>
    <row r="113" spans="2:51" s="11" customFormat="1" ht="13.5">
      <c r="B113" s="235"/>
      <c r="C113" s="236"/>
      <c r="D113" s="232" t="s">
        <v>146</v>
      </c>
      <c r="E113" s="237" t="s">
        <v>21</v>
      </c>
      <c r="F113" s="238" t="s">
        <v>169</v>
      </c>
      <c r="G113" s="236"/>
      <c r="H113" s="239">
        <v>7.2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146</v>
      </c>
      <c r="AU113" s="245" t="s">
        <v>84</v>
      </c>
      <c r="AV113" s="11" t="s">
        <v>84</v>
      </c>
      <c r="AW113" s="11" t="s">
        <v>37</v>
      </c>
      <c r="AX113" s="11" t="s">
        <v>74</v>
      </c>
      <c r="AY113" s="245" t="s">
        <v>135</v>
      </c>
    </row>
    <row r="114" spans="2:51" s="13" customFormat="1" ht="13.5">
      <c r="B114" s="256"/>
      <c r="C114" s="257"/>
      <c r="D114" s="232" t="s">
        <v>146</v>
      </c>
      <c r="E114" s="258" t="s">
        <v>21</v>
      </c>
      <c r="F114" s="259" t="s">
        <v>170</v>
      </c>
      <c r="G114" s="257"/>
      <c r="H114" s="260">
        <v>173.7</v>
      </c>
      <c r="I114" s="261"/>
      <c r="J114" s="257"/>
      <c r="K114" s="257"/>
      <c r="L114" s="262"/>
      <c r="M114" s="263"/>
      <c r="N114" s="264"/>
      <c r="O114" s="264"/>
      <c r="P114" s="264"/>
      <c r="Q114" s="264"/>
      <c r="R114" s="264"/>
      <c r="S114" s="264"/>
      <c r="T114" s="265"/>
      <c r="AT114" s="266" t="s">
        <v>146</v>
      </c>
      <c r="AU114" s="266" t="s">
        <v>84</v>
      </c>
      <c r="AV114" s="13" t="s">
        <v>142</v>
      </c>
      <c r="AW114" s="13" t="s">
        <v>37</v>
      </c>
      <c r="AX114" s="13" t="s">
        <v>82</v>
      </c>
      <c r="AY114" s="266" t="s">
        <v>135</v>
      </c>
    </row>
    <row r="115" spans="2:65" s="1" customFormat="1" ht="25.5" customHeight="1">
      <c r="B115" s="45"/>
      <c r="C115" s="220" t="s">
        <v>171</v>
      </c>
      <c r="D115" s="220" t="s">
        <v>137</v>
      </c>
      <c r="E115" s="221" t="s">
        <v>172</v>
      </c>
      <c r="F115" s="222" t="s">
        <v>173</v>
      </c>
      <c r="G115" s="223" t="s">
        <v>140</v>
      </c>
      <c r="H115" s="224">
        <v>64</v>
      </c>
      <c r="I115" s="225"/>
      <c r="J115" s="226">
        <f>ROUND(I115*H115,2)</f>
        <v>0</v>
      </c>
      <c r="K115" s="222" t="s">
        <v>141</v>
      </c>
      <c r="L115" s="71"/>
      <c r="M115" s="227" t="s">
        <v>21</v>
      </c>
      <c r="N115" s="228" t="s">
        <v>45</v>
      </c>
      <c r="O115" s="4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" t="s">
        <v>142</v>
      </c>
      <c r="AT115" s="23" t="s">
        <v>137</v>
      </c>
      <c r="AU115" s="23" t="s">
        <v>84</v>
      </c>
      <c r="AY115" s="23" t="s">
        <v>135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82</v>
      </c>
      <c r="BK115" s="231">
        <f>ROUND(I115*H115,2)</f>
        <v>0</v>
      </c>
      <c r="BL115" s="23" t="s">
        <v>142</v>
      </c>
      <c r="BM115" s="23" t="s">
        <v>174</v>
      </c>
    </row>
    <row r="116" spans="2:47" s="1" customFormat="1" ht="13.5">
      <c r="B116" s="45"/>
      <c r="C116" s="73"/>
      <c r="D116" s="232" t="s">
        <v>144</v>
      </c>
      <c r="E116" s="73"/>
      <c r="F116" s="233" t="s">
        <v>175</v>
      </c>
      <c r="G116" s="73"/>
      <c r="H116" s="73"/>
      <c r="I116" s="190"/>
      <c r="J116" s="73"/>
      <c r="K116" s="73"/>
      <c r="L116" s="71"/>
      <c r="M116" s="234"/>
      <c r="N116" s="46"/>
      <c r="O116" s="46"/>
      <c r="P116" s="46"/>
      <c r="Q116" s="46"/>
      <c r="R116" s="46"/>
      <c r="S116" s="46"/>
      <c r="T116" s="94"/>
      <c r="AT116" s="23" t="s">
        <v>144</v>
      </c>
      <c r="AU116" s="23" t="s">
        <v>84</v>
      </c>
    </row>
    <row r="117" spans="2:51" s="11" customFormat="1" ht="13.5">
      <c r="B117" s="235"/>
      <c r="C117" s="236"/>
      <c r="D117" s="232" t="s">
        <v>146</v>
      </c>
      <c r="E117" s="237" t="s">
        <v>21</v>
      </c>
      <c r="F117" s="238" t="s">
        <v>176</v>
      </c>
      <c r="G117" s="236"/>
      <c r="H117" s="239">
        <v>64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146</v>
      </c>
      <c r="AU117" s="245" t="s">
        <v>84</v>
      </c>
      <c r="AV117" s="11" t="s">
        <v>84</v>
      </c>
      <c r="AW117" s="11" t="s">
        <v>37</v>
      </c>
      <c r="AX117" s="11" t="s">
        <v>82</v>
      </c>
      <c r="AY117" s="245" t="s">
        <v>135</v>
      </c>
    </row>
    <row r="118" spans="2:65" s="1" customFormat="1" ht="25.5" customHeight="1">
      <c r="B118" s="45"/>
      <c r="C118" s="220" t="s">
        <v>177</v>
      </c>
      <c r="D118" s="220" t="s">
        <v>137</v>
      </c>
      <c r="E118" s="221" t="s">
        <v>178</v>
      </c>
      <c r="F118" s="222" t="s">
        <v>179</v>
      </c>
      <c r="G118" s="223" t="s">
        <v>140</v>
      </c>
      <c r="H118" s="224">
        <v>32</v>
      </c>
      <c r="I118" s="225"/>
      <c r="J118" s="226">
        <f>ROUND(I118*H118,2)</f>
        <v>0</v>
      </c>
      <c r="K118" s="222" t="s">
        <v>141</v>
      </c>
      <c r="L118" s="71"/>
      <c r="M118" s="227" t="s">
        <v>21</v>
      </c>
      <c r="N118" s="228" t="s">
        <v>45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142</v>
      </c>
      <c r="AT118" s="23" t="s">
        <v>137</v>
      </c>
      <c r="AU118" s="23" t="s">
        <v>84</v>
      </c>
      <c r="AY118" s="23" t="s">
        <v>135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82</v>
      </c>
      <c r="BK118" s="231">
        <f>ROUND(I118*H118,2)</f>
        <v>0</v>
      </c>
      <c r="BL118" s="23" t="s">
        <v>142</v>
      </c>
      <c r="BM118" s="23" t="s">
        <v>180</v>
      </c>
    </row>
    <row r="119" spans="2:47" s="1" customFormat="1" ht="13.5">
      <c r="B119" s="45"/>
      <c r="C119" s="73"/>
      <c r="D119" s="232" t="s">
        <v>144</v>
      </c>
      <c r="E119" s="73"/>
      <c r="F119" s="233" t="s">
        <v>175</v>
      </c>
      <c r="G119" s="73"/>
      <c r="H119" s="73"/>
      <c r="I119" s="190"/>
      <c r="J119" s="73"/>
      <c r="K119" s="73"/>
      <c r="L119" s="71"/>
      <c r="M119" s="234"/>
      <c r="N119" s="46"/>
      <c r="O119" s="46"/>
      <c r="P119" s="46"/>
      <c r="Q119" s="46"/>
      <c r="R119" s="46"/>
      <c r="S119" s="46"/>
      <c r="T119" s="94"/>
      <c r="AT119" s="23" t="s">
        <v>144</v>
      </c>
      <c r="AU119" s="23" t="s">
        <v>84</v>
      </c>
    </row>
    <row r="120" spans="2:51" s="11" customFormat="1" ht="13.5">
      <c r="B120" s="235"/>
      <c r="C120" s="236"/>
      <c r="D120" s="232" t="s">
        <v>146</v>
      </c>
      <c r="E120" s="237" t="s">
        <v>21</v>
      </c>
      <c r="F120" s="238" t="s">
        <v>181</v>
      </c>
      <c r="G120" s="236"/>
      <c r="H120" s="239">
        <v>32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146</v>
      </c>
      <c r="AU120" s="245" t="s">
        <v>84</v>
      </c>
      <c r="AV120" s="11" t="s">
        <v>84</v>
      </c>
      <c r="AW120" s="11" t="s">
        <v>37</v>
      </c>
      <c r="AX120" s="11" t="s">
        <v>82</v>
      </c>
      <c r="AY120" s="245" t="s">
        <v>135</v>
      </c>
    </row>
    <row r="121" spans="2:65" s="1" customFormat="1" ht="25.5" customHeight="1">
      <c r="B121" s="45"/>
      <c r="C121" s="220" t="s">
        <v>182</v>
      </c>
      <c r="D121" s="220" t="s">
        <v>137</v>
      </c>
      <c r="E121" s="221" t="s">
        <v>183</v>
      </c>
      <c r="F121" s="222" t="s">
        <v>184</v>
      </c>
      <c r="G121" s="223" t="s">
        <v>140</v>
      </c>
      <c r="H121" s="224">
        <v>89.368</v>
      </c>
      <c r="I121" s="225"/>
      <c r="J121" s="226">
        <f>ROUND(I121*H121,2)</f>
        <v>0</v>
      </c>
      <c r="K121" s="222" t="s">
        <v>141</v>
      </c>
      <c r="L121" s="71"/>
      <c r="M121" s="227" t="s">
        <v>21</v>
      </c>
      <c r="N121" s="228" t="s">
        <v>45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142</v>
      </c>
      <c r="AT121" s="23" t="s">
        <v>137</v>
      </c>
      <c r="AU121" s="23" t="s">
        <v>84</v>
      </c>
      <c r="AY121" s="23" t="s">
        <v>135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82</v>
      </c>
      <c r="BK121" s="231">
        <f>ROUND(I121*H121,2)</f>
        <v>0</v>
      </c>
      <c r="BL121" s="23" t="s">
        <v>142</v>
      </c>
      <c r="BM121" s="23" t="s">
        <v>185</v>
      </c>
    </row>
    <row r="122" spans="2:47" s="1" customFormat="1" ht="13.5">
      <c r="B122" s="45"/>
      <c r="C122" s="73"/>
      <c r="D122" s="232" t="s">
        <v>144</v>
      </c>
      <c r="E122" s="73"/>
      <c r="F122" s="233" t="s">
        <v>186</v>
      </c>
      <c r="G122" s="73"/>
      <c r="H122" s="73"/>
      <c r="I122" s="190"/>
      <c r="J122" s="73"/>
      <c r="K122" s="73"/>
      <c r="L122" s="71"/>
      <c r="M122" s="234"/>
      <c r="N122" s="46"/>
      <c r="O122" s="46"/>
      <c r="P122" s="46"/>
      <c r="Q122" s="46"/>
      <c r="R122" s="46"/>
      <c r="S122" s="46"/>
      <c r="T122" s="94"/>
      <c r="AT122" s="23" t="s">
        <v>144</v>
      </c>
      <c r="AU122" s="23" t="s">
        <v>84</v>
      </c>
    </row>
    <row r="123" spans="2:51" s="12" customFormat="1" ht="13.5">
      <c r="B123" s="246"/>
      <c r="C123" s="247"/>
      <c r="D123" s="232" t="s">
        <v>146</v>
      </c>
      <c r="E123" s="248" t="s">
        <v>21</v>
      </c>
      <c r="F123" s="249" t="s">
        <v>187</v>
      </c>
      <c r="G123" s="247"/>
      <c r="H123" s="248" t="s">
        <v>21</v>
      </c>
      <c r="I123" s="250"/>
      <c r="J123" s="247"/>
      <c r="K123" s="247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146</v>
      </c>
      <c r="AU123" s="255" t="s">
        <v>84</v>
      </c>
      <c r="AV123" s="12" t="s">
        <v>82</v>
      </c>
      <c r="AW123" s="12" t="s">
        <v>37</v>
      </c>
      <c r="AX123" s="12" t="s">
        <v>74</v>
      </c>
      <c r="AY123" s="255" t="s">
        <v>135</v>
      </c>
    </row>
    <row r="124" spans="2:51" s="11" customFormat="1" ht="13.5">
      <c r="B124" s="235"/>
      <c r="C124" s="236"/>
      <c r="D124" s="232" t="s">
        <v>146</v>
      </c>
      <c r="E124" s="237" t="s">
        <v>21</v>
      </c>
      <c r="F124" s="238" t="s">
        <v>188</v>
      </c>
      <c r="G124" s="236"/>
      <c r="H124" s="239">
        <v>1.932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146</v>
      </c>
      <c r="AU124" s="245" t="s">
        <v>84</v>
      </c>
      <c r="AV124" s="11" t="s">
        <v>84</v>
      </c>
      <c r="AW124" s="11" t="s">
        <v>37</v>
      </c>
      <c r="AX124" s="11" t="s">
        <v>74</v>
      </c>
      <c r="AY124" s="245" t="s">
        <v>135</v>
      </c>
    </row>
    <row r="125" spans="2:51" s="11" customFormat="1" ht="13.5">
      <c r="B125" s="235"/>
      <c r="C125" s="236"/>
      <c r="D125" s="232" t="s">
        <v>146</v>
      </c>
      <c r="E125" s="237" t="s">
        <v>21</v>
      </c>
      <c r="F125" s="238" t="s">
        <v>189</v>
      </c>
      <c r="G125" s="236"/>
      <c r="H125" s="239">
        <v>32.4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146</v>
      </c>
      <c r="AU125" s="245" t="s">
        <v>84</v>
      </c>
      <c r="AV125" s="11" t="s">
        <v>84</v>
      </c>
      <c r="AW125" s="11" t="s">
        <v>37</v>
      </c>
      <c r="AX125" s="11" t="s">
        <v>74</v>
      </c>
      <c r="AY125" s="245" t="s">
        <v>135</v>
      </c>
    </row>
    <row r="126" spans="2:51" s="11" customFormat="1" ht="13.5">
      <c r="B126" s="235"/>
      <c r="C126" s="236"/>
      <c r="D126" s="232" t="s">
        <v>146</v>
      </c>
      <c r="E126" s="237" t="s">
        <v>21</v>
      </c>
      <c r="F126" s="238" t="s">
        <v>190</v>
      </c>
      <c r="G126" s="236"/>
      <c r="H126" s="239">
        <v>0.405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146</v>
      </c>
      <c r="AU126" s="245" t="s">
        <v>84</v>
      </c>
      <c r="AV126" s="11" t="s">
        <v>84</v>
      </c>
      <c r="AW126" s="11" t="s">
        <v>37</v>
      </c>
      <c r="AX126" s="11" t="s">
        <v>74</v>
      </c>
      <c r="AY126" s="245" t="s">
        <v>135</v>
      </c>
    </row>
    <row r="127" spans="2:51" s="11" customFormat="1" ht="13.5">
      <c r="B127" s="235"/>
      <c r="C127" s="236"/>
      <c r="D127" s="232" t="s">
        <v>146</v>
      </c>
      <c r="E127" s="237" t="s">
        <v>21</v>
      </c>
      <c r="F127" s="238" t="s">
        <v>191</v>
      </c>
      <c r="G127" s="236"/>
      <c r="H127" s="239">
        <v>0.608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146</v>
      </c>
      <c r="AU127" s="245" t="s">
        <v>84</v>
      </c>
      <c r="AV127" s="11" t="s">
        <v>84</v>
      </c>
      <c r="AW127" s="11" t="s">
        <v>37</v>
      </c>
      <c r="AX127" s="11" t="s">
        <v>74</v>
      </c>
      <c r="AY127" s="245" t="s">
        <v>135</v>
      </c>
    </row>
    <row r="128" spans="2:51" s="11" customFormat="1" ht="13.5">
      <c r="B128" s="235"/>
      <c r="C128" s="236"/>
      <c r="D128" s="232" t="s">
        <v>146</v>
      </c>
      <c r="E128" s="237" t="s">
        <v>21</v>
      </c>
      <c r="F128" s="238" t="s">
        <v>192</v>
      </c>
      <c r="G128" s="236"/>
      <c r="H128" s="239">
        <v>54.023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146</v>
      </c>
      <c r="AU128" s="245" t="s">
        <v>84</v>
      </c>
      <c r="AV128" s="11" t="s">
        <v>84</v>
      </c>
      <c r="AW128" s="11" t="s">
        <v>37</v>
      </c>
      <c r="AX128" s="11" t="s">
        <v>74</v>
      </c>
      <c r="AY128" s="245" t="s">
        <v>135</v>
      </c>
    </row>
    <row r="129" spans="2:51" s="13" customFormat="1" ht="13.5">
      <c r="B129" s="256"/>
      <c r="C129" s="257"/>
      <c r="D129" s="232" t="s">
        <v>146</v>
      </c>
      <c r="E129" s="258" t="s">
        <v>21</v>
      </c>
      <c r="F129" s="259" t="s">
        <v>170</v>
      </c>
      <c r="G129" s="257"/>
      <c r="H129" s="260">
        <v>89.368</v>
      </c>
      <c r="I129" s="261"/>
      <c r="J129" s="257"/>
      <c r="K129" s="257"/>
      <c r="L129" s="262"/>
      <c r="M129" s="263"/>
      <c r="N129" s="264"/>
      <c r="O129" s="264"/>
      <c r="P129" s="264"/>
      <c r="Q129" s="264"/>
      <c r="R129" s="264"/>
      <c r="S129" s="264"/>
      <c r="T129" s="265"/>
      <c r="AT129" s="266" t="s">
        <v>146</v>
      </c>
      <c r="AU129" s="266" t="s">
        <v>84</v>
      </c>
      <c r="AV129" s="13" t="s">
        <v>142</v>
      </c>
      <c r="AW129" s="13" t="s">
        <v>37</v>
      </c>
      <c r="AX129" s="13" t="s">
        <v>82</v>
      </c>
      <c r="AY129" s="266" t="s">
        <v>135</v>
      </c>
    </row>
    <row r="130" spans="2:65" s="1" customFormat="1" ht="38.25" customHeight="1">
      <c r="B130" s="45"/>
      <c r="C130" s="220" t="s">
        <v>193</v>
      </c>
      <c r="D130" s="220" t="s">
        <v>137</v>
      </c>
      <c r="E130" s="221" t="s">
        <v>194</v>
      </c>
      <c r="F130" s="222" t="s">
        <v>195</v>
      </c>
      <c r="G130" s="223" t="s">
        <v>140</v>
      </c>
      <c r="H130" s="224">
        <v>44.684</v>
      </c>
      <c r="I130" s="225"/>
      <c r="J130" s="226">
        <f>ROUND(I130*H130,2)</f>
        <v>0</v>
      </c>
      <c r="K130" s="222" t="s">
        <v>141</v>
      </c>
      <c r="L130" s="71"/>
      <c r="M130" s="227" t="s">
        <v>21</v>
      </c>
      <c r="N130" s="228" t="s">
        <v>45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" t="s">
        <v>142</v>
      </c>
      <c r="AT130" s="23" t="s">
        <v>137</v>
      </c>
      <c r="AU130" s="23" t="s">
        <v>84</v>
      </c>
      <c r="AY130" s="23" t="s">
        <v>135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82</v>
      </c>
      <c r="BK130" s="231">
        <f>ROUND(I130*H130,2)</f>
        <v>0</v>
      </c>
      <c r="BL130" s="23" t="s">
        <v>142</v>
      </c>
      <c r="BM130" s="23" t="s">
        <v>196</v>
      </c>
    </row>
    <row r="131" spans="2:47" s="1" customFormat="1" ht="13.5">
      <c r="B131" s="45"/>
      <c r="C131" s="73"/>
      <c r="D131" s="232" t="s">
        <v>144</v>
      </c>
      <c r="E131" s="73"/>
      <c r="F131" s="233" t="s">
        <v>186</v>
      </c>
      <c r="G131" s="73"/>
      <c r="H131" s="73"/>
      <c r="I131" s="190"/>
      <c r="J131" s="73"/>
      <c r="K131" s="73"/>
      <c r="L131" s="71"/>
      <c r="M131" s="234"/>
      <c r="N131" s="46"/>
      <c r="O131" s="46"/>
      <c r="P131" s="46"/>
      <c r="Q131" s="46"/>
      <c r="R131" s="46"/>
      <c r="S131" s="46"/>
      <c r="T131" s="94"/>
      <c r="AT131" s="23" t="s">
        <v>144</v>
      </c>
      <c r="AU131" s="23" t="s">
        <v>84</v>
      </c>
    </row>
    <row r="132" spans="2:51" s="11" customFormat="1" ht="13.5">
      <c r="B132" s="235"/>
      <c r="C132" s="236"/>
      <c r="D132" s="232" t="s">
        <v>146</v>
      </c>
      <c r="E132" s="237" t="s">
        <v>21</v>
      </c>
      <c r="F132" s="238" t="s">
        <v>197</v>
      </c>
      <c r="G132" s="236"/>
      <c r="H132" s="239">
        <v>44.684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146</v>
      </c>
      <c r="AU132" s="245" t="s">
        <v>84</v>
      </c>
      <c r="AV132" s="11" t="s">
        <v>84</v>
      </c>
      <c r="AW132" s="11" t="s">
        <v>37</v>
      </c>
      <c r="AX132" s="11" t="s">
        <v>82</v>
      </c>
      <c r="AY132" s="245" t="s">
        <v>135</v>
      </c>
    </row>
    <row r="133" spans="2:65" s="1" customFormat="1" ht="25.5" customHeight="1">
      <c r="B133" s="45"/>
      <c r="C133" s="220" t="s">
        <v>198</v>
      </c>
      <c r="D133" s="220" t="s">
        <v>137</v>
      </c>
      <c r="E133" s="221" t="s">
        <v>199</v>
      </c>
      <c r="F133" s="222" t="s">
        <v>200</v>
      </c>
      <c r="G133" s="223" t="s">
        <v>140</v>
      </c>
      <c r="H133" s="224">
        <v>39.38</v>
      </c>
      <c r="I133" s="225"/>
      <c r="J133" s="226">
        <f>ROUND(I133*H133,2)</f>
        <v>0</v>
      </c>
      <c r="K133" s="222" t="s">
        <v>141</v>
      </c>
      <c r="L133" s="71"/>
      <c r="M133" s="227" t="s">
        <v>21</v>
      </c>
      <c r="N133" s="228" t="s">
        <v>45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142</v>
      </c>
      <c r="AT133" s="23" t="s">
        <v>137</v>
      </c>
      <c r="AU133" s="23" t="s">
        <v>84</v>
      </c>
      <c r="AY133" s="23" t="s">
        <v>135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82</v>
      </c>
      <c r="BK133" s="231">
        <f>ROUND(I133*H133,2)</f>
        <v>0</v>
      </c>
      <c r="BL133" s="23" t="s">
        <v>142</v>
      </c>
      <c r="BM133" s="23" t="s">
        <v>201</v>
      </c>
    </row>
    <row r="134" spans="2:47" s="1" customFormat="1" ht="13.5">
      <c r="B134" s="45"/>
      <c r="C134" s="73"/>
      <c r="D134" s="232" t="s">
        <v>144</v>
      </c>
      <c r="E134" s="73"/>
      <c r="F134" s="233" t="s">
        <v>202</v>
      </c>
      <c r="G134" s="73"/>
      <c r="H134" s="73"/>
      <c r="I134" s="190"/>
      <c r="J134" s="73"/>
      <c r="K134" s="73"/>
      <c r="L134" s="71"/>
      <c r="M134" s="234"/>
      <c r="N134" s="46"/>
      <c r="O134" s="46"/>
      <c r="P134" s="46"/>
      <c r="Q134" s="46"/>
      <c r="R134" s="46"/>
      <c r="S134" s="46"/>
      <c r="T134" s="94"/>
      <c r="AT134" s="23" t="s">
        <v>144</v>
      </c>
      <c r="AU134" s="23" t="s">
        <v>84</v>
      </c>
    </row>
    <row r="135" spans="2:51" s="12" customFormat="1" ht="13.5">
      <c r="B135" s="246"/>
      <c r="C135" s="247"/>
      <c r="D135" s="232" t="s">
        <v>146</v>
      </c>
      <c r="E135" s="248" t="s">
        <v>21</v>
      </c>
      <c r="F135" s="249" t="s">
        <v>187</v>
      </c>
      <c r="G135" s="247"/>
      <c r="H135" s="248" t="s">
        <v>21</v>
      </c>
      <c r="I135" s="250"/>
      <c r="J135" s="247"/>
      <c r="K135" s="247"/>
      <c r="L135" s="251"/>
      <c r="M135" s="252"/>
      <c r="N135" s="253"/>
      <c r="O135" s="253"/>
      <c r="P135" s="253"/>
      <c r="Q135" s="253"/>
      <c r="R135" s="253"/>
      <c r="S135" s="253"/>
      <c r="T135" s="254"/>
      <c r="AT135" s="255" t="s">
        <v>146</v>
      </c>
      <c r="AU135" s="255" t="s">
        <v>84</v>
      </c>
      <c r="AV135" s="12" t="s">
        <v>82</v>
      </c>
      <c r="AW135" s="12" t="s">
        <v>37</v>
      </c>
      <c r="AX135" s="12" t="s">
        <v>74</v>
      </c>
      <c r="AY135" s="255" t="s">
        <v>135</v>
      </c>
    </row>
    <row r="136" spans="2:51" s="11" customFormat="1" ht="13.5">
      <c r="B136" s="235"/>
      <c r="C136" s="236"/>
      <c r="D136" s="232" t="s">
        <v>146</v>
      </c>
      <c r="E136" s="237" t="s">
        <v>21</v>
      </c>
      <c r="F136" s="238" t="s">
        <v>203</v>
      </c>
      <c r="G136" s="236"/>
      <c r="H136" s="239">
        <v>9.016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146</v>
      </c>
      <c r="AU136" s="245" t="s">
        <v>84</v>
      </c>
      <c r="AV136" s="11" t="s">
        <v>84</v>
      </c>
      <c r="AW136" s="11" t="s">
        <v>37</v>
      </c>
      <c r="AX136" s="11" t="s">
        <v>74</v>
      </c>
      <c r="AY136" s="245" t="s">
        <v>135</v>
      </c>
    </row>
    <row r="137" spans="2:51" s="11" customFormat="1" ht="13.5">
      <c r="B137" s="235"/>
      <c r="C137" s="236"/>
      <c r="D137" s="232" t="s">
        <v>146</v>
      </c>
      <c r="E137" s="237" t="s">
        <v>21</v>
      </c>
      <c r="F137" s="238" t="s">
        <v>204</v>
      </c>
      <c r="G137" s="236"/>
      <c r="H137" s="239">
        <v>16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146</v>
      </c>
      <c r="AU137" s="245" t="s">
        <v>84</v>
      </c>
      <c r="AV137" s="11" t="s">
        <v>84</v>
      </c>
      <c r="AW137" s="11" t="s">
        <v>37</v>
      </c>
      <c r="AX137" s="11" t="s">
        <v>74</v>
      </c>
      <c r="AY137" s="245" t="s">
        <v>135</v>
      </c>
    </row>
    <row r="138" spans="2:51" s="11" customFormat="1" ht="13.5">
      <c r="B138" s="235"/>
      <c r="C138" s="236"/>
      <c r="D138" s="232" t="s">
        <v>146</v>
      </c>
      <c r="E138" s="237" t="s">
        <v>21</v>
      </c>
      <c r="F138" s="238" t="s">
        <v>205</v>
      </c>
      <c r="G138" s="236"/>
      <c r="H138" s="239">
        <v>14.364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146</v>
      </c>
      <c r="AU138" s="245" t="s">
        <v>84</v>
      </c>
      <c r="AV138" s="11" t="s">
        <v>84</v>
      </c>
      <c r="AW138" s="11" t="s">
        <v>37</v>
      </c>
      <c r="AX138" s="11" t="s">
        <v>74</v>
      </c>
      <c r="AY138" s="245" t="s">
        <v>135</v>
      </c>
    </row>
    <row r="139" spans="2:51" s="13" customFormat="1" ht="13.5">
      <c r="B139" s="256"/>
      <c r="C139" s="257"/>
      <c r="D139" s="232" t="s">
        <v>146</v>
      </c>
      <c r="E139" s="258" t="s">
        <v>21</v>
      </c>
      <c r="F139" s="259" t="s">
        <v>170</v>
      </c>
      <c r="G139" s="257"/>
      <c r="H139" s="260">
        <v>39.38</v>
      </c>
      <c r="I139" s="261"/>
      <c r="J139" s="257"/>
      <c r="K139" s="257"/>
      <c r="L139" s="262"/>
      <c r="M139" s="263"/>
      <c r="N139" s="264"/>
      <c r="O139" s="264"/>
      <c r="P139" s="264"/>
      <c r="Q139" s="264"/>
      <c r="R139" s="264"/>
      <c r="S139" s="264"/>
      <c r="T139" s="265"/>
      <c r="AT139" s="266" t="s">
        <v>146</v>
      </c>
      <c r="AU139" s="266" t="s">
        <v>84</v>
      </c>
      <c r="AV139" s="13" t="s">
        <v>142</v>
      </c>
      <c r="AW139" s="13" t="s">
        <v>37</v>
      </c>
      <c r="AX139" s="13" t="s">
        <v>82</v>
      </c>
      <c r="AY139" s="266" t="s">
        <v>135</v>
      </c>
    </row>
    <row r="140" spans="2:65" s="1" customFormat="1" ht="38.25" customHeight="1">
      <c r="B140" s="45"/>
      <c r="C140" s="220" t="s">
        <v>206</v>
      </c>
      <c r="D140" s="220" t="s">
        <v>137</v>
      </c>
      <c r="E140" s="221" t="s">
        <v>207</v>
      </c>
      <c r="F140" s="222" t="s">
        <v>208</v>
      </c>
      <c r="G140" s="223" t="s">
        <v>140</v>
      </c>
      <c r="H140" s="224">
        <v>19.69</v>
      </c>
      <c r="I140" s="225"/>
      <c r="J140" s="226">
        <f>ROUND(I140*H140,2)</f>
        <v>0</v>
      </c>
      <c r="K140" s="222" t="s">
        <v>141</v>
      </c>
      <c r="L140" s="71"/>
      <c r="M140" s="227" t="s">
        <v>21</v>
      </c>
      <c r="N140" s="228" t="s">
        <v>45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142</v>
      </c>
      <c r="AT140" s="23" t="s">
        <v>137</v>
      </c>
      <c r="AU140" s="23" t="s">
        <v>84</v>
      </c>
      <c r="AY140" s="23" t="s">
        <v>135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82</v>
      </c>
      <c r="BK140" s="231">
        <f>ROUND(I140*H140,2)</f>
        <v>0</v>
      </c>
      <c r="BL140" s="23" t="s">
        <v>142</v>
      </c>
      <c r="BM140" s="23" t="s">
        <v>209</v>
      </c>
    </row>
    <row r="141" spans="2:47" s="1" customFormat="1" ht="13.5">
      <c r="B141" s="45"/>
      <c r="C141" s="73"/>
      <c r="D141" s="232" t="s">
        <v>144</v>
      </c>
      <c r="E141" s="73"/>
      <c r="F141" s="233" t="s">
        <v>202</v>
      </c>
      <c r="G141" s="73"/>
      <c r="H141" s="73"/>
      <c r="I141" s="190"/>
      <c r="J141" s="73"/>
      <c r="K141" s="73"/>
      <c r="L141" s="71"/>
      <c r="M141" s="234"/>
      <c r="N141" s="46"/>
      <c r="O141" s="46"/>
      <c r="P141" s="46"/>
      <c r="Q141" s="46"/>
      <c r="R141" s="46"/>
      <c r="S141" s="46"/>
      <c r="T141" s="94"/>
      <c r="AT141" s="23" t="s">
        <v>144</v>
      </c>
      <c r="AU141" s="23" t="s">
        <v>84</v>
      </c>
    </row>
    <row r="142" spans="2:51" s="11" customFormat="1" ht="13.5">
      <c r="B142" s="235"/>
      <c r="C142" s="236"/>
      <c r="D142" s="232" t="s">
        <v>146</v>
      </c>
      <c r="E142" s="237" t="s">
        <v>21</v>
      </c>
      <c r="F142" s="238" t="s">
        <v>210</v>
      </c>
      <c r="G142" s="236"/>
      <c r="H142" s="239">
        <v>19.69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146</v>
      </c>
      <c r="AU142" s="245" t="s">
        <v>84</v>
      </c>
      <c r="AV142" s="11" t="s">
        <v>84</v>
      </c>
      <c r="AW142" s="11" t="s">
        <v>37</v>
      </c>
      <c r="AX142" s="11" t="s">
        <v>82</v>
      </c>
      <c r="AY142" s="245" t="s">
        <v>135</v>
      </c>
    </row>
    <row r="143" spans="2:65" s="1" customFormat="1" ht="25.5" customHeight="1">
      <c r="B143" s="45"/>
      <c r="C143" s="220" t="s">
        <v>211</v>
      </c>
      <c r="D143" s="220" t="s">
        <v>137</v>
      </c>
      <c r="E143" s="221" t="s">
        <v>212</v>
      </c>
      <c r="F143" s="222" t="s">
        <v>213</v>
      </c>
      <c r="G143" s="223" t="s">
        <v>140</v>
      </c>
      <c r="H143" s="224">
        <v>0.353</v>
      </c>
      <c r="I143" s="225"/>
      <c r="J143" s="226">
        <f>ROUND(I143*H143,2)</f>
        <v>0</v>
      </c>
      <c r="K143" s="222" t="s">
        <v>141</v>
      </c>
      <c r="L143" s="71"/>
      <c r="M143" s="227" t="s">
        <v>21</v>
      </c>
      <c r="N143" s="228" t="s">
        <v>45</v>
      </c>
      <c r="O143" s="4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" t="s">
        <v>142</v>
      </c>
      <c r="AT143" s="23" t="s">
        <v>137</v>
      </c>
      <c r="AU143" s="23" t="s">
        <v>84</v>
      </c>
      <c r="AY143" s="23" t="s">
        <v>135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82</v>
      </c>
      <c r="BK143" s="231">
        <f>ROUND(I143*H143,2)</f>
        <v>0</v>
      </c>
      <c r="BL143" s="23" t="s">
        <v>142</v>
      </c>
      <c r="BM143" s="23" t="s">
        <v>214</v>
      </c>
    </row>
    <row r="144" spans="2:47" s="1" customFormat="1" ht="13.5">
      <c r="B144" s="45"/>
      <c r="C144" s="73"/>
      <c r="D144" s="232" t="s">
        <v>144</v>
      </c>
      <c r="E144" s="73"/>
      <c r="F144" s="233" t="s">
        <v>215</v>
      </c>
      <c r="G144" s="73"/>
      <c r="H144" s="73"/>
      <c r="I144" s="190"/>
      <c r="J144" s="73"/>
      <c r="K144" s="73"/>
      <c r="L144" s="71"/>
      <c r="M144" s="234"/>
      <c r="N144" s="46"/>
      <c r="O144" s="46"/>
      <c r="P144" s="46"/>
      <c r="Q144" s="46"/>
      <c r="R144" s="46"/>
      <c r="S144" s="46"/>
      <c r="T144" s="94"/>
      <c r="AT144" s="23" t="s">
        <v>144</v>
      </c>
      <c r="AU144" s="23" t="s">
        <v>84</v>
      </c>
    </row>
    <row r="145" spans="2:51" s="11" customFormat="1" ht="13.5">
      <c r="B145" s="235"/>
      <c r="C145" s="236"/>
      <c r="D145" s="232" t="s">
        <v>146</v>
      </c>
      <c r="E145" s="237" t="s">
        <v>21</v>
      </c>
      <c r="F145" s="238" t="s">
        <v>216</v>
      </c>
      <c r="G145" s="236"/>
      <c r="H145" s="239">
        <v>0.353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146</v>
      </c>
      <c r="AU145" s="245" t="s">
        <v>84</v>
      </c>
      <c r="AV145" s="11" t="s">
        <v>84</v>
      </c>
      <c r="AW145" s="11" t="s">
        <v>37</v>
      </c>
      <c r="AX145" s="11" t="s">
        <v>82</v>
      </c>
      <c r="AY145" s="245" t="s">
        <v>135</v>
      </c>
    </row>
    <row r="146" spans="2:65" s="1" customFormat="1" ht="38.25" customHeight="1">
      <c r="B146" s="45"/>
      <c r="C146" s="220" t="s">
        <v>217</v>
      </c>
      <c r="D146" s="220" t="s">
        <v>137</v>
      </c>
      <c r="E146" s="221" t="s">
        <v>218</v>
      </c>
      <c r="F146" s="222" t="s">
        <v>219</v>
      </c>
      <c r="G146" s="223" t="s">
        <v>140</v>
      </c>
      <c r="H146" s="224">
        <v>0.177</v>
      </c>
      <c r="I146" s="225"/>
      <c r="J146" s="226">
        <f>ROUND(I146*H146,2)</f>
        <v>0</v>
      </c>
      <c r="K146" s="222" t="s">
        <v>141</v>
      </c>
      <c r="L146" s="71"/>
      <c r="M146" s="227" t="s">
        <v>21</v>
      </c>
      <c r="N146" s="228" t="s">
        <v>45</v>
      </c>
      <c r="O146" s="4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AR146" s="23" t="s">
        <v>142</v>
      </c>
      <c r="AT146" s="23" t="s">
        <v>137</v>
      </c>
      <c r="AU146" s="23" t="s">
        <v>84</v>
      </c>
      <c r="AY146" s="23" t="s">
        <v>135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23" t="s">
        <v>82</v>
      </c>
      <c r="BK146" s="231">
        <f>ROUND(I146*H146,2)</f>
        <v>0</v>
      </c>
      <c r="BL146" s="23" t="s">
        <v>142</v>
      </c>
      <c r="BM146" s="23" t="s">
        <v>220</v>
      </c>
    </row>
    <row r="147" spans="2:47" s="1" customFormat="1" ht="13.5">
      <c r="B147" s="45"/>
      <c r="C147" s="73"/>
      <c r="D147" s="232" t="s">
        <v>144</v>
      </c>
      <c r="E147" s="73"/>
      <c r="F147" s="233" t="s">
        <v>215</v>
      </c>
      <c r="G147" s="73"/>
      <c r="H147" s="73"/>
      <c r="I147" s="190"/>
      <c r="J147" s="73"/>
      <c r="K147" s="73"/>
      <c r="L147" s="71"/>
      <c r="M147" s="234"/>
      <c r="N147" s="46"/>
      <c r="O147" s="46"/>
      <c r="P147" s="46"/>
      <c r="Q147" s="46"/>
      <c r="R147" s="46"/>
      <c r="S147" s="46"/>
      <c r="T147" s="94"/>
      <c r="AT147" s="23" t="s">
        <v>144</v>
      </c>
      <c r="AU147" s="23" t="s">
        <v>84</v>
      </c>
    </row>
    <row r="148" spans="2:51" s="11" customFormat="1" ht="13.5">
      <c r="B148" s="235"/>
      <c r="C148" s="236"/>
      <c r="D148" s="232" t="s">
        <v>146</v>
      </c>
      <c r="E148" s="237" t="s">
        <v>21</v>
      </c>
      <c r="F148" s="238" t="s">
        <v>221</v>
      </c>
      <c r="G148" s="236"/>
      <c r="H148" s="239">
        <v>0.177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AT148" s="245" t="s">
        <v>146</v>
      </c>
      <c r="AU148" s="245" t="s">
        <v>84</v>
      </c>
      <c r="AV148" s="11" t="s">
        <v>84</v>
      </c>
      <c r="AW148" s="11" t="s">
        <v>37</v>
      </c>
      <c r="AX148" s="11" t="s">
        <v>82</v>
      </c>
      <c r="AY148" s="245" t="s">
        <v>135</v>
      </c>
    </row>
    <row r="149" spans="2:65" s="1" customFormat="1" ht="25.5" customHeight="1">
      <c r="B149" s="45"/>
      <c r="C149" s="220" t="s">
        <v>222</v>
      </c>
      <c r="D149" s="220" t="s">
        <v>137</v>
      </c>
      <c r="E149" s="221" t="s">
        <v>223</v>
      </c>
      <c r="F149" s="222" t="s">
        <v>224</v>
      </c>
      <c r="G149" s="223" t="s">
        <v>225</v>
      </c>
      <c r="H149" s="224">
        <v>88</v>
      </c>
      <c r="I149" s="225"/>
      <c r="J149" s="226">
        <f>ROUND(I149*H149,2)</f>
        <v>0</v>
      </c>
      <c r="K149" s="222" t="s">
        <v>141</v>
      </c>
      <c r="L149" s="71"/>
      <c r="M149" s="227" t="s">
        <v>21</v>
      </c>
      <c r="N149" s="228" t="s">
        <v>45</v>
      </c>
      <c r="O149" s="46"/>
      <c r="P149" s="229">
        <f>O149*H149</f>
        <v>0</v>
      </c>
      <c r="Q149" s="229">
        <v>0.0007</v>
      </c>
      <c r="R149" s="229">
        <f>Q149*H149</f>
        <v>0.0616</v>
      </c>
      <c r="S149" s="229">
        <v>0</v>
      </c>
      <c r="T149" s="230">
        <f>S149*H149</f>
        <v>0</v>
      </c>
      <c r="AR149" s="23" t="s">
        <v>142</v>
      </c>
      <c r="AT149" s="23" t="s">
        <v>137</v>
      </c>
      <c r="AU149" s="23" t="s">
        <v>84</v>
      </c>
      <c r="AY149" s="23" t="s">
        <v>135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82</v>
      </c>
      <c r="BK149" s="231">
        <f>ROUND(I149*H149,2)</f>
        <v>0</v>
      </c>
      <c r="BL149" s="23" t="s">
        <v>142</v>
      </c>
      <c r="BM149" s="23" t="s">
        <v>226</v>
      </c>
    </row>
    <row r="150" spans="2:47" s="1" customFormat="1" ht="13.5">
      <c r="B150" s="45"/>
      <c r="C150" s="73"/>
      <c r="D150" s="232" t="s">
        <v>144</v>
      </c>
      <c r="E150" s="73"/>
      <c r="F150" s="233" t="s">
        <v>227</v>
      </c>
      <c r="G150" s="73"/>
      <c r="H150" s="73"/>
      <c r="I150" s="190"/>
      <c r="J150" s="73"/>
      <c r="K150" s="73"/>
      <c r="L150" s="71"/>
      <c r="M150" s="234"/>
      <c r="N150" s="46"/>
      <c r="O150" s="46"/>
      <c r="P150" s="46"/>
      <c r="Q150" s="46"/>
      <c r="R150" s="46"/>
      <c r="S150" s="46"/>
      <c r="T150" s="94"/>
      <c r="AT150" s="23" t="s">
        <v>144</v>
      </c>
      <c r="AU150" s="23" t="s">
        <v>84</v>
      </c>
    </row>
    <row r="151" spans="2:51" s="11" customFormat="1" ht="13.5">
      <c r="B151" s="235"/>
      <c r="C151" s="236"/>
      <c r="D151" s="232" t="s">
        <v>146</v>
      </c>
      <c r="E151" s="237" t="s">
        <v>21</v>
      </c>
      <c r="F151" s="238" t="s">
        <v>228</v>
      </c>
      <c r="G151" s="236"/>
      <c r="H151" s="239">
        <v>88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146</v>
      </c>
      <c r="AU151" s="245" t="s">
        <v>84</v>
      </c>
      <c r="AV151" s="11" t="s">
        <v>84</v>
      </c>
      <c r="AW151" s="11" t="s">
        <v>37</v>
      </c>
      <c r="AX151" s="11" t="s">
        <v>82</v>
      </c>
      <c r="AY151" s="245" t="s">
        <v>135</v>
      </c>
    </row>
    <row r="152" spans="2:65" s="1" customFormat="1" ht="25.5" customHeight="1">
      <c r="B152" s="45"/>
      <c r="C152" s="220" t="s">
        <v>229</v>
      </c>
      <c r="D152" s="220" t="s">
        <v>137</v>
      </c>
      <c r="E152" s="221" t="s">
        <v>230</v>
      </c>
      <c r="F152" s="222" t="s">
        <v>231</v>
      </c>
      <c r="G152" s="223" t="s">
        <v>225</v>
      </c>
      <c r="H152" s="224">
        <v>88</v>
      </c>
      <c r="I152" s="225"/>
      <c r="J152" s="226">
        <f>ROUND(I152*H152,2)</f>
        <v>0</v>
      </c>
      <c r="K152" s="222" t="s">
        <v>141</v>
      </c>
      <c r="L152" s="71"/>
      <c r="M152" s="227" t="s">
        <v>21</v>
      </c>
      <c r="N152" s="228" t="s">
        <v>45</v>
      </c>
      <c r="O152" s="46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AR152" s="23" t="s">
        <v>142</v>
      </c>
      <c r="AT152" s="23" t="s">
        <v>137</v>
      </c>
      <c r="AU152" s="23" t="s">
        <v>84</v>
      </c>
      <c r="AY152" s="23" t="s">
        <v>135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23" t="s">
        <v>82</v>
      </c>
      <c r="BK152" s="231">
        <f>ROUND(I152*H152,2)</f>
        <v>0</v>
      </c>
      <c r="BL152" s="23" t="s">
        <v>142</v>
      </c>
      <c r="BM152" s="23" t="s">
        <v>232</v>
      </c>
    </row>
    <row r="153" spans="2:65" s="1" customFormat="1" ht="25.5" customHeight="1">
      <c r="B153" s="45"/>
      <c r="C153" s="220" t="s">
        <v>10</v>
      </c>
      <c r="D153" s="220" t="s">
        <v>137</v>
      </c>
      <c r="E153" s="221" t="s">
        <v>233</v>
      </c>
      <c r="F153" s="222" t="s">
        <v>234</v>
      </c>
      <c r="G153" s="223" t="s">
        <v>140</v>
      </c>
      <c r="H153" s="224">
        <v>80</v>
      </c>
      <c r="I153" s="225"/>
      <c r="J153" s="226">
        <f>ROUND(I153*H153,2)</f>
        <v>0</v>
      </c>
      <c r="K153" s="222" t="s">
        <v>141</v>
      </c>
      <c r="L153" s="71"/>
      <c r="M153" s="227" t="s">
        <v>21</v>
      </c>
      <c r="N153" s="228" t="s">
        <v>45</v>
      </c>
      <c r="O153" s="46"/>
      <c r="P153" s="229">
        <f>O153*H153</f>
        <v>0</v>
      </c>
      <c r="Q153" s="229">
        <v>0.00046</v>
      </c>
      <c r="R153" s="229">
        <f>Q153*H153</f>
        <v>0.0368</v>
      </c>
      <c r="S153" s="229">
        <v>0</v>
      </c>
      <c r="T153" s="230">
        <f>S153*H153</f>
        <v>0</v>
      </c>
      <c r="AR153" s="23" t="s">
        <v>142</v>
      </c>
      <c r="AT153" s="23" t="s">
        <v>137</v>
      </c>
      <c r="AU153" s="23" t="s">
        <v>84</v>
      </c>
      <c r="AY153" s="23" t="s">
        <v>135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82</v>
      </c>
      <c r="BK153" s="231">
        <f>ROUND(I153*H153,2)</f>
        <v>0</v>
      </c>
      <c r="BL153" s="23" t="s">
        <v>142</v>
      </c>
      <c r="BM153" s="23" t="s">
        <v>235</v>
      </c>
    </row>
    <row r="154" spans="2:47" s="1" customFormat="1" ht="13.5">
      <c r="B154" s="45"/>
      <c r="C154" s="73"/>
      <c r="D154" s="232" t="s">
        <v>144</v>
      </c>
      <c r="E154" s="73"/>
      <c r="F154" s="233" t="s">
        <v>236</v>
      </c>
      <c r="G154" s="73"/>
      <c r="H154" s="73"/>
      <c r="I154" s="190"/>
      <c r="J154" s="73"/>
      <c r="K154" s="73"/>
      <c r="L154" s="71"/>
      <c r="M154" s="234"/>
      <c r="N154" s="46"/>
      <c r="O154" s="46"/>
      <c r="P154" s="46"/>
      <c r="Q154" s="46"/>
      <c r="R154" s="46"/>
      <c r="S154" s="46"/>
      <c r="T154" s="94"/>
      <c r="AT154" s="23" t="s">
        <v>144</v>
      </c>
      <c r="AU154" s="23" t="s">
        <v>84</v>
      </c>
    </row>
    <row r="155" spans="2:51" s="11" customFormat="1" ht="13.5">
      <c r="B155" s="235"/>
      <c r="C155" s="236"/>
      <c r="D155" s="232" t="s">
        <v>146</v>
      </c>
      <c r="E155" s="237" t="s">
        <v>21</v>
      </c>
      <c r="F155" s="238" t="s">
        <v>237</v>
      </c>
      <c r="G155" s="236"/>
      <c r="H155" s="239">
        <v>80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146</v>
      </c>
      <c r="AU155" s="245" t="s">
        <v>84</v>
      </c>
      <c r="AV155" s="11" t="s">
        <v>84</v>
      </c>
      <c r="AW155" s="11" t="s">
        <v>37</v>
      </c>
      <c r="AX155" s="11" t="s">
        <v>82</v>
      </c>
      <c r="AY155" s="245" t="s">
        <v>135</v>
      </c>
    </row>
    <row r="156" spans="2:65" s="1" customFormat="1" ht="25.5" customHeight="1">
      <c r="B156" s="45"/>
      <c r="C156" s="220" t="s">
        <v>238</v>
      </c>
      <c r="D156" s="220" t="s">
        <v>137</v>
      </c>
      <c r="E156" s="221" t="s">
        <v>239</v>
      </c>
      <c r="F156" s="222" t="s">
        <v>240</v>
      </c>
      <c r="G156" s="223" t="s">
        <v>140</v>
      </c>
      <c r="H156" s="224">
        <v>80</v>
      </c>
      <c r="I156" s="225"/>
      <c r="J156" s="226">
        <f>ROUND(I156*H156,2)</f>
        <v>0</v>
      </c>
      <c r="K156" s="222" t="s">
        <v>141</v>
      </c>
      <c r="L156" s="71"/>
      <c r="M156" s="227" t="s">
        <v>21</v>
      </c>
      <c r="N156" s="228" t="s">
        <v>45</v>
      </c>
      <c r="O156" s="46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AR156" s="23" t="s">
        <v>142</v>
      </c>
      <c r="AT156" s="23" t="s">
        <v>137</v>
      </c>
      <c r="AU156" s="23" t="s">
        <v>84</v>
      </c>
      <c r="AY156" s="23" t="s">
        <v>135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23" t="s">
        <v>82</v>
      </c>
      <c r="BK156" s="231">
        <f>ROUND(I156*H156,2)</f>
        <v>0</v>
      </c>
      <c r="BL156" s="23" t="s">
        <v>142</v>
      </c>
      <c r="BM156" s="23" t="s">
        <v>241</v>
      </c>
    </row>
    <row r="157" spans="2:65" s="1" customFormat="1" ht="38.25" customHeight="1">
      <c r="B157" s="45"/>
      <c r="C157" s="220" t="s">
        <v>242</v>
      </c>
      <c r="D157" s="220" t="s">
        <v>137</v>
      </c>
      <c r="E157" s="221" t="s">
        <v>243</v>
      </c>
      <c r="F157" s="222" t="s">
        <v>244</v>
      </c>
      <c r="G157" s="223" t="s">
        <v>140</v>
      </c>
      <c r="H157" s="224">
        <v>74.85</v>
      </c>
      <c r="I157" s="225"/>
      <c r="J157" s="226">
        <f>ROUND(I157*H157,2)</f>
        <v>0</v>
      </c>
      <c r="K157" s="222" t="s">
        <v>141</v>
      </c>
      <c r="L157" s="71"/>
      <c r="M157" s="227" t="s">
        <v>21</v>
      </c>
      <c r="N157" s="228" t="s">
        <v>45</v>
      </c>
      <c r="O157" s="4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" t="s">
        <v>142</v>
      </c>
      <c r="AT157" s="23" t="s">
        <v>137</v>
      </c>
      <c r="AU157" s="23" t="s">
        <v>84</v>
      </c>
      <c r="AY157" s="23" t="s">
        <v>135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82</v>
      </c>
      <c r="BK157" s="231">
        <f>ROUND(I157*H157,2)</f>
        <v>0</v>
      </c>
      <c r="BL157" s="23" t="s">
        <v>142</v>
      </c>
      <c r="BM157" s="23" t="s">
        <v>245</v>
      </c>
    </row>
    <row r="158" spans="2:47" s="1" customFormat="1" ht="13.5">
      <c r="B158" s="45"/>
      <c r="C158" s="73"/>
      <c r="D158" s="232" t="s">
        <v>144</v>
      </c>
      <c r="E158" s="73"/>
      <c r="F158" s="233" t="s">
        <v>246</v>
      </c>
      <c r="G158" s="73"/>
      <c r="H158" s="73"/>
      <c r="I158" s="190"/>
      <c r="J158" s="73"/>
      <c r="K158" s="73"/>
      <c r="L158" s="71"/>
      <c r="M158" s="234"/>
      <c r="N158" s="46"/>
      <c r="O158" s="46"/>
      <c r="P158" s="46"/>
      <c r="Q158" s="46"/>
      <c r="R158" s="46"/>
      <c r="S158" s="46"/>
      <c r="T158" s="94"/>
      <c r="AT158" s="23" t="s">
        <v>144</v>
      </c>
      <c r="AU158" s="23" t="s">
        <v>84</v>
      </c>
    </row>
    <row r="159" spans="2:51" s="11" customFormat="1" ht="13.5">
      <c r="B159" s="235"/>
      <c r="C159" s="236"/>
      <c r="D159" s="232" t="s">
        <v>146</v>
      </c>
      <c r="E159" s="237" t="s">
        <v>21</v>
      </c>
      <c r="F159" s="238" t="s">
        <v>247</v>
      </c>
      <c r="G159" s="236"/>
      <c r="H159" s="239">
        <v>74.85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146</v>
      </c>
      <c r="AU159" s="245" t="s">
        <v>84</v>
      </c>
      <c r="AV159" s="11" t="s">
        <v>84</v>
      </c>
      <c r="AW159" s="11" t="s">
        <v>37</v>
      </c>
      <c r="AX159" s="11" t="s">
        <v>82</v>
      </c>
      <c r="AY159" s="245" t="s">
        <v>135</v>
      </c>
    </row>
    <row r="160" spans="2:65" s="1" customFormat="1" ht="38.25" customHeight="1">
      <c r="B160" s="45"/>
      <c r="C160" s="220" t="s">
        <v>248</v>
      </c>
      <c r="D160" s="220" t="s">
        <v>137</v>
      </c>
      <c r="E160" s="221" t="s">
        <v>249</v>
      </c>
      <c r="F160" s="222" t="s">
        <v>250</v>
      </c>
      <c r="G160" s="223" t="s">
        <v>140</v>
      </c>
      <c r="H160" s="224">
        <v>1404.523</v>
      </c>
      <c r="I160" s="225"/>
      <c r="J160" s="226">
        <f>ROUND(I160*H160,2)</f>
        <v>0</v>
      </c>
      <c r="K160" s="222" t="s">
        <v>141</v>
      </c>
      <c r="L160" s="71"/>
      <c r="M160" s="227" t="s">
        <v>21</v>
      </c>
      <c r="N160" s="228" t="s">
        <v>45</v>
      </c>
      <c r="O160" s="4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3" t="s">
        <v>142</v>
      </c>
      <c r="AT160" s="23" t="s">
        <v>137</v>
      </c>
      <c r="AU160" s="23" t="s">
        <v>84</v>
      </c>
      <c r="AY160" s="23" t="s">
        <v>135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3" t="s">
        <v>82</v>
      </c>
      <c r="BK160" s="231">
        <f>ROUND(I160*H160,2)</f>
        <v>0</v>
      </c>
      <c r="BL160" s="23" t="s">
        <v>142</v>
      </c>
      <c r="BM160" s="23" t="s">
        <v>251</v>
      </c>
    </row>
    <row r="161" spans="2:47" s="1" customFormat="1" ht="13.5">
      <c r="B161" s="45"/>
      <c r="C161" s="73"/>
      <c r="D161" s="232" t="s">
        <v>144</v>
      </c>
      <c r="E161" s="73"/>
      <c r="F161" s="233" t="s">
        <v>252</v>
      </c>
      <c r="G161" s="73"/>
      <c r="H161" s="73"/>
      <c r="I161" s="190"/>
      <c r="J161" s="73"/>
      <c r="K161" s="73"/>
      <c r="L161" s="71"/>
      <c r="M161" s="234"/>
      <c r="N161" s="46"/>
      <c r="O161" s="46"/>
      <c r="P161" s="46"/>
      <c r="Q161" s="46"/>
      <c r="R161" s="46"/>
      <c r="S161" s="46"/>
      <c r="T161" s="94"/>
      <c r="AT161" s="23" t="s">
        <v>144</v>
      </c>
      <c r="AU161" s="23" t="s">
        <v>84</v>
      </c>
    </row>
    <row r="162" spans="2:51" s="11" customFormat="1" ht="13.5">
      <c r="B162" s="235"/>
      <c r="C162" s="236"/>
      <c r="D162" s="232" t="s">
        <v>146</v>
      </c>
      <c r="E162" s="237" t="s">
        <v>21</v>
      </c>
      <c r="F162" s="238" t="s">
        <v>253</v>
      </c>
      <c r="G162" s="236"/>
      <c r="H162" s="239">
        <v>354.15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146</v>
      </c>
      <c r="AU162" s="245" t="s">
        <v>84</v>
      </c>
      <c r="AV162" s="11" t="s">
        <v>84</v>
      </c>
      <c r="AW162" s="11" t="s">
        <v>37</v>
      </c>
      <c r="AX162" s="11" t="s">
        <v>74</v>
      </c>
      <c r="AY162" s="245" t="s">
        <v>135</v>
      </c>
    </row>
    <row r="163" spans="2:51" s="11" customFormat="1" ht="13.5">
      <c r="B163" s="235"/>
      <c r="C163" s="236"/>
      <c r="D163" s="232" t="s">
        <v>146</v>
      </c>
      <c r="E163" s="237" t="s">
        <v>21</v>
      </c>
      <c r="F163" s="238" t="s">
        <v>254</v>
      </c>
      <c r="G163" s="236"/>
      <c r="H163" s="239">
        <v>845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146</v>
      </c>
      <c r="AU163" s="245" t="s">
        <v>84</v>
      </c>
      <c r="AV163" s="11" t="s">
        <v>84</v>
      </c>
      <c r="AW163" s="11" t="s">
        <v>37</v>
      </c>
      <c r="AX163" s="11" t="s">
        <v>74</v>
      </c>
      <c r="AY163" s="245" t="s">
        <v>135</v>
      </c>
    </row>
    <row r="164" spans="2:51" s="11" customFormat="1" ht="13.5">
      <c r="B164" s="235"/>
      <c r="C164" s="236"/>
      <c r="D164" s="232" t="s">
        <v>146</v>
      </c>
      <c r="E164" s="237" t="s">
        <v>21</v>
      </c>
      <c r="F164" s="238" t="s">
        <v>255</v>
      </c>
      <c r="G164" s="236"/>
      <c r="H164" s="239">
        <v>12.272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146</v>
      </c>
      <c r="AU164" s="245" t="s">
        <v>84</v>
      </c>
      <c r="AV164" s="11" t="s">
        <v>84</v>
      </c>
      <c r="AW164" s="11" t="s">
        <v>37</v>
      </c>
      <c r="AX164" s="11" t="s">
        <v>74</v>
      </c>
      <c r="AY164" s="245" t="s">
        <v>135</v>
      </c>
    </row>
    <row r="165" spans="2:51" s="11" customFormat="1" ht="13.5">
      <c r="B165" s="235"/>
      <c r="C165" s="236"/>
      <c r="D165" s="232" t="s">
        <v>146</v>
      </c>
      <c r="E165" s="237" t="s">
        <v>21</v>
      </c>
      <c r="F165" s="238" t="s">
        <v>256</v>
      </c>
      <c r="G165" s="236"/>
      <c r="H165" s="239">
        <v>64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146</v>
      </c>
      <c r="AU165" s="245" t="s">
        <v>84</v>
      </c>
      <c r="AV165" s="11" t="s">
        <v>84</v>
      </c>
      <c r="AW165" s="11" t="s">
        <v>37</v>
      </c>
      <c r="AX165" s="11" t="s">
        <v>74</v>
      </c>
      <c r="AY165" s="245" t="s">
        <v>135</v>
      </c>
    </row>
    <row r="166" spans="2:51" s="11" customFormat="1" ht="13.5">
      <c r="B166" s="235"/>
      <c r="C166" s="236"/>
      <c r="D166" s="232" t="s">
        <v>146</v>
      </c>
      <c r="E166" s="237" t="s">
        <v>21</v>
      </c>
      <c r="F166" s="238" t="s">
        <v>257</v>
      </c>
      <c r="G166" s="236"/>
      <c r="H166" s="239">
        <v>89.368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146</v>
      </c>
      <c r="AU166" s="245" t="s">
        <v>84</v>
      </c>
      <c r="AV166" s="11" t="s">
        <v>84</v>
      </c>
      <c r="AW166" s="11" t="s">
        <v>37</v>
      </c>
      <c r="AX166" s="11" t="s">
        <v>74</v>
      </c>
      <c r="AY166" s="245" t="s">
        <v>135</v>
      </c>
    </row>
    <row r="167" spans="2:51" s="11" customFormat="1" ht="13.5">
      <c r="B167" s="235"/>
      <c r="C167" s="236"/>
      <c r="D167" s="232" t="s">
        <v>146</v>
      </c>
      <c r="E167" s="237" t="s">
        <v>21</v>
      </c>
      <c r="F167" s="238" t="s">
        <v>258</v>
      </c>
      <c r="G167" s="236"/>
      <c r="H167" s="239">
        <v>39.38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146</v>
      </c>
      <c r="AU167" s="245" t="s">
        <v>84</v>
      </c>
      <c r="AV167" s="11" t="s">
        <v>84</v>
      </c>
      <c r="AW167" s="11" t="s">
        <v>37</v>
      </c>
      <c r="AX167" s="11" t="s">
        <v>74</v>
      </c>
      <c r="AY167" s="245" t="s">
        <v>135</v>
      </c>
    </row>
    <row r="168" spans="2:51" s="11" customFormat="1" ht="13.5">
      <c r="B168" s="235"/>
      <c r="C168" s="236"/>
      <c r="D168" s="232" t="s">
        <v>146</v>
      </c>
      <c r="E168" s="237" t="s">
        <v>21</v>
      </c>
      <c r="F168" s="238" t="s">
        <v>259</v>
      </c>
      <c r="G168" s="236"/>
      <c r="H168" s="239">
        <v>0.353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146</v>
      </c>
      <c r="AU168" s="245" t="s">
        <v>84</v>
      </c>
      <c r="AV168" s="11" t="s">
        <v>84</v>
      </c>
      <c r="AW168" s="11" t="s">
        <v>37</v>
      </c>
      <c r="AX168" s="11" t="s">
        <v>74</v>
      </c>
      <c r="AY168" s="245" t="s">
        <v>135</v>
      </c>
    </row>
    <row r="169" spans="2:51" s="13" customFormat="1" ht="13.5">
      <c r="B169" s="256"/>
      <c r="C169" s="257"/>
      <c r="D169" s="232" t="s">
        <v>146</v>
      </c>
      <c r="E169" s="258" t="s">
        <v>21</v>
      </c>
      <c r="F169" s="259" t="s">
        <v>170</v>
      </c>
      <c r="G169" s="257"/>
      <c r="H169" s="260">
        <v>1404.523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AT169" s="266" t="s">
        <v>146</v>
      </c>
      <c r="AU169" s="266" t="s">
        <v>84</v>
      </c>
      <c r="AV169" s="13" t="s">
        <v>142</v>
      </c>
      <c r="AW169" s="13" t="s">
        <v>37</v>
      </c>
      <c r="AX169" s="13" t="s">
        <v>82</v>
      </c>
      <c r="AY169" s="266" t="s">
        <v>135</v>
      </c>
    </row>
    <row r="170" spans="2:65" s="1" customFormat="1" ht="25.5" customHeight="1">
      <c r="B170" s="45"/>
      <c r="C170" s="220" t="s">
        <v>260</v>
      </c>
      <c r="D170" s="220" t="s">
        <v>137</v>
      </c>
      <c r="E170" s="221" t="s">
        <v>261</v>
      </c>
      <c r="F170" s="222" t="s">
        <v>262</v>
      </c>
      <c r="G170" s="223" t="s">
        <v>140</v>
      </c>
      <c r="H170" s="224">
        <v>74.85</v>
      </c>
      <c r="I170" s="225"/>
      <c r="J170" s="226">
        <f>ROUND(I170*H170,2)</f>
        <v>0</v>
      </c>
      <c r="K170" s="222" t="s">
        <v>141</v>
      </c>
      <c r="L170" s="71"/>
      <c r="M170" s="227" t="s">
        <v>21</v>
      </c>
      <c r="N170" s="228" t="s">
        <v>45</v>
      </c>
      <c r="O170" s="4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AR170" s="23" t="s">
        <v>142</v>
      </c>
      <c r="AT170" s="23" t="s">
        <v>137</v>
      </c>
      <c r="AU170" s="23" t="s">
        <v>84</v>
      </c>
      <c r="AY170" s="23" t="s">
        <v>135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82</v>
      </c>
      <c r="BK170" s="231">
        <f>ROUND(I170*H170,2)</f>
        <v>0</v>
      </c>
      <c r="BL170" s="23" t="s">
        <v>142</v>
      </c>
      <c r="BM170" s="23" t="s">
        <v>263</v>
      </c>
    </row>
    <row r="171" spans="2:47" s="1" customFormat="1" ht="13.5">
      <c r="B171" s="45"/>
      <c r="C171" s="73"/>
      <c r="D171" s="232" t="s">
        <v>144</v>
      </c>
      <c r="E171" s="73"/>
      <c r="F171" s="233" t="s">
        <v>264</v>
      </c>
      <c r="G171" s="73"/>
      <c r="H171" s="73"/>
      <c r="I171" s="190"/>
      <c r="J171" s="73"/>
      <c r="K171" s="73"/>
      <c r="L171" s="71"/>
      <c r="M171" s="234"/>
      <c r="N171" s="46"/>
      <c r="O171" s="46"/>
      <c r="P171" s="46"/>
      <c r="Q171" s="46"/>
      <c r="R171" s="46"/>
      <c r="S171" s="46"/>
      <c r="T171" s="94"/>
      <c r="AT171" s="23" t="s">
        <v>144</v>
      </c>
      <c r="AU171" s="23" t="s">
        <v>84</v>
      </c>
    </row>
    <row r="172" spans="2:51" s="11" customFormat="1" ht="13.5">
      <c r="B172" s="235"/>
      <c r="C172" s="236"/>
      <c r="D172" s="232" t="s">
        <v>146</v>
      </c>
      <c r="E172" s="237" t="s">
        <v>21</v>
      </c>
      <c r="F172" s="238" t="s">
        <v>247</v>
      </c>
      <c r="G172" s="236"/>
      <c r="H172" s="239">
        <v>74.85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146</v>
      </c>
      <c r="AU172" s="245" t="s">
        <v>84</v>
      </c>
      <c r="AV172" s="11" t="s">
        <v>84</v>
      </c>
      <c r="AW172" s="11" t="s">
        <v>37</v>
      </c>
      <c r="AX172" s="11" t="s">
        <v>82</v>
      </c>
      <c r="AY172" s="245" t="s">
        <v>135</v>
      </c>
    </row>
    <row r="173" spans="2:65" s="1" customFormat="1" ht="16.5" customHeight="1">
      <c r="B173" s="45"/>
      <c r="C173" s="220" t="s">
        <v>265</v>
      </c>
      <c r="D173" s="220" t="s">
        <v>137</v>
      </c>
      <c r="E173" s="221" t="s">
        <v>266</v>
      </c>
      <c r="F173" s="222" t="s">
        <v>267</v>
      </c>
      <c r="G173" s="223" t="s">
        <v>140</v>
      </c>
      <c r="H173" s="224">
        <v>1479.373</v>
      </c>
      <c r="I173" s="225"/>
      <c r="J173" s="226">
        <f>ROUND(I173*H173,2)</f>
        <v>0</v>
      </c>
      <c r="K173" s="222" t="s">
        <v>141</v>
      </c>
      <c r="L173" s="71"/>
      <c r="M173" s="227" t="s">
        <v>21</v>
      </c>
      <c r="N173" s="228" t="s">
        <v>45</v>
      </c>
      <c r="O173" s="46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AR173" s="23" t="s">
        <v>142</v>
      </c>
      <c r="AT173" s="23" t="s">
        <v>137</v>
      </c>
      <c r="AU173" s="23" t="s">
        <v>84</v>
      </c>
      <c r="AY173" s="23" t="s">
        <v>135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23" t="s">
        <v>82</v>
      </c>
      <c r="BK173" s="231">
        <f>ROUND(I173*H173,2)</f>
        <v>0</v>
      </c>
      <c r="BL173" s="23" t="s">
        <v>142</v>
      </c>
      <c r="BM173" s="23" t="s">
        <v>268</v>
      </c>
    </row>
    <row r="174" spans="2:47" s="1" customFormat="1" ht="13.5">
      <c r="B174" s="45"/>
      <c r="C174" s="73"/>
      <c r="D174" s="232" t="s">
        <v>144</v>
      </c>
      <c r="E174" s="73"/>
      <c r="F174" s="233" t="s">
        <v>269</v>
      </c>
      <c r="G174" s="73"/>
      <c r="H174" s="73"/>
      <c r="I174" s="190"/>
      <c r="J174" s="73"/>
      <c r="K174" s="73"/>
      <c r="L174" s="71"/>
      <c r="M174" s="234"/>
      <c r="N174" s="46"/>
      <c r="O174" s="46"/>
      <c r="P174" s="46"/>
      <c r="Q174" s="46"/>
      <c r="R174" s="46"/>
      <c r="S174" s="46"/>
      <c r="T174" s="94"/>
      <c r="AT174" s="23" t="s">
        <v>144</v>
      </c>
      <c r="AU174" s="23" t="s">
        <v>84</v>
      </c>
    </row>
    <row r="175" spans="2:51" s="11" customFormat="1" ht="13.5">
      <c r="B175" s="235"/>
      <c r="C175" s="236"/>
      <c r="D175" s="232" t="s">
        <v>146</v>
      </c>
      <c r="E175" s="237" t="s">
        <v>21</v>
      </c>
      <c r="F175" s="238" t="s">
        <v>270</v>
      </c>
      <c r="G175" s="236"/>
      <c r="H175" s="239">
        <v>429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146</v>
      </c>
      <c r="AU175" s="245" t="s">
        <v>84</v>
      </c>
      <c r="AV175" s="11" t="s">
        <v>84</v>
      </c>
      <c r="AW175" s="11" t="s">
        <v>37</v>
      </c>
      <c r="AX175" s="11" t="s">
        <v>74</v>
      </c>
      <c r="AY175" s="245" t="s">
        <v>135</v>
      </c>
    </row>
    <row r="176" spans="2:51" s="11" customFormat="1" ht="13.5">
      <c r="B176" s="235"/>
      <c r="C176" s="236"/>
      <c r="D176" s="232" t="s">
        <v>146</v>
      </c>
      <c r="E176" s="237" t="s">
        <v>21</v>
      </c>
      <c r="F176" s="238" t="s">
        <v>254</v>
      </c>
      <c r="G176" s="236"/>
      <c r="H176" s="239">
        <v>845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146</v>
      </c>
      <c r="AU176" s="245" t="s">
        <v>84</v>
      </c>
      <c r="AV176" s="11" t="s">
        <v>84</v>
      </c>
      <c r="AW176" s="11" t="s">
        <v>37</v>
      </c>
      <c r="AX176" s="11" t="s">
        <v>74</v>
      </c>
      <c r="AY176" s="245" t="s">
        <v>135</v>
      </c>
    </row>
    <row r="177" spans="2:51" s="11" customFormat="1" ht="13.5">
      <c r="B177" s="235"/>
      <c r="C177" s="236"/>
      <c r="D177" s="232" t="s">
        <v>146</v>
      </c>
      <c r="E177" s="237" t="s">
        <v>21</v>
      </c>
      <c r="F177" s="238" t="s">
        <v>255</v>
      </c>
      <c r="G177" s="236"/>
      <c r="H177" s="239">
        <v>12.272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146</v>
      </c>
      <c r="AU177" s="245" t="s">
        <v>84</v>
      </c>
      <c r="AV177" s="11" t="s">
        <v>84</v>
      </c>
      <c r="AW177" s="11" t="s">
        <v>37</v>
      </c>
      <c r="AX177" s="11" t="s">
        <v>74</v>
      </c>
      <c r="AY177" s="245" t="s">
        <v>135</v>
      </c>
    </row>
    <row r="178" spans="2:51" s="11" customFormat="1" ht="13.5">
      <c r="B178" s="235"/>
      <c r="C178" s="236"/>
      <c r="D178" s="232" t="s">
        <v>146</v>
      </c>
      <c r="E178" s="237" t="s">
        <v>21</v>
      </c>
      <c r="F178" s="238" t="s">
        <v>256</v>
      </c>
      <c r="G178" s="236"/>
      <c r="H178" s="239">
        <v>64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146</v>
      </c>
      <c r="AU178" s="245" t="s">
        <v>84</v>
      </c>
      <c r="AV178" s="11" t="s">
        <v>84</v>
      </c>
      <c r="AW178" s="11" t="s">
        <v>37</v>
      </c>
      <c r="AX178" s="11" t="s">
        <v>74</v>
      </c>
      <c r="AY178" s="245" t="s">
        <v>135</v>
      </c>
    </row>
    <row r="179" spans="2:51" s="11" customFormat="1" ht="13.5">
      <c r="B179" s="235"/>
      <c r="C179" s="236"/>
      <c r="D179" s="232" t="s">
        <v>146</v>
      </c>
      <c r="E179" s="237" t="s">
        <v>21</v>
      </c>
      <c r="F179" s="238" t="s">
        <v>257</v>
      </c>
      <c r="G179" s="236"/>
      <c r="H179" s="239">
        <v>89.368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AT179" s="245" t="s">
        <v>146</v>
      </c>
      <c r="AU179" s="245" t="s">
        <v>84</v>
      </c>
      <c r="AV179" s="11" t="s">
        <v>84</v>
      </c>
      <c r="AW179" s="11" t="s">
        <v>37</v>
      </c>
      <c r="AX179" s="11" t="s">
        <v>74</v>
      </c>
      <c r="AY179" s="245" t="s">
        <v>135</v>
      </c>
    </row>
    <row r="180" spans="2:51" s="11" customFormat="1" ht="13.5">
      <c r="B180" s="235"/>
      <c r="C180" s="236"/>
      <c r="D180" s="232" t="s">
        <v>146</v>
      </c>
      <c r="E180" s="237" t="s">
        <v>21</v>
      </c>
      <c r="F180" s="238" t="s">
        <v>258</v>
      </c>
      <c r="G180" s="236"/>
      <c r="H180" s="239">
        <v>39.38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146</v>
      </c>
      <c r="AU180" s="245" t="s">
        <v>84</v>
      </c>
      <c r="AV180" s="11" t="s">
        <v>84</v>
      </c>
      <c r="AW180" s="11" t="s">
        <v>37</v>
      </c>
      <c r="AX180" s="11" t="s">
        <v>74</v>
      </c>
      <c r="AY180" s="245" t="s">
        <v>135</v>
      </c>
    </row>
    <row r="181" spans="2:51" s="11" customFormat="1" ht="13.5">
      <c r="B181" s="235"/>
      <c r="C181" s="236"/>
      <c r="D181" s="232" t="s">
        <v>146</v>
      </c>
      <c r="E181" s="237" t="s">
        <v>21</v>
      </c>
      <c r="F181" s="238" t="s">
        <v>259</v>
      </c>
      <c r="G181" s="236"/>
      <c r="H181" s="239">
        <v>0.353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146</v>
      </c>
      <c r="AU181" s="245" t="s">
        <v>84</v>
      </c>
      <c r="AV181" s="11" t="s">
        <v>84</v>
      </c>
      <c r="AW181" s="11" t="s">
        <v>37</v>
      </c>
      <c r="AX181" s="11" t="s">
        <v>74</v>
      </c>
      <c r="AY181" s="245" t="s">
        <v>135</v>
      </c>
    </row>
    <row r="182" spans="2:51" s="13" customFormat="1" ht="13.5">
      <c r="B182" s="256"/>
      <c r="C182" s="257"/>
      <c r="D182" s="232" t="s">
        <v>146</v>
      </c>
      <c r="E182" s="258" t="s">
        <v>21</v>
      </c>
      <c r="F182" s="259" t="s">
        <v>170</v>
      </c>
      <c r="G182" s="257"/>
      <c r="H182" s="260">
        <v>1479.373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AT182" s="266" t="s">
        <v>146</v>
      </c>
      <c r="AU182" s="266" t="s">
        <v>84</v>
      </c>
      <c r="AV182" s="13" t="s">
        <v>142</v>
      </c>
      <c r="AW182" s="13" t="s">
        <v>37</v>
      </c>
      <c r="AX182" s="13" t="s">
        <v>82</v>
      </c>
      <c r="AY182" s="266" t="s">
        <v>135</v>
      </c>
    </row>
    <row r="183" spans="2:65" s="1" customFormat="1" ht="25.5" customHeight="1">
      <c r="B183" s="45"/>
      <c r="C183" s="220" t="s">
        <v>9</v>
      </c>
      <c r="D183" s="220" t="s">
        <v>137</v>
      </c>
      <c r="E183" s="221" t="s">
        <v>271</v>
      </c>
      <c r="F183" s="222" t="s">
        <v>272</v>
      </c>
      <c r="G183" s="223" t="s">
        <v>273</v>
      </c>
      <c r="H183" s="224">
        <v>2668.594</v>
      </c>
      <c r="I183" s="225"/>
      <c r="J183" s="226">
        <f>ROUND(I183*H183,2)</f>
        <v>0</v>
      </c>
      <c r="K183" s="222" t="s">
        <v>141</v>
      </c>
      <c r="L183" s="71"/>
      <c r="M183" s="227" t="s">
        <v>21</v>
      </c>
      <c r="N183" s="228" t="s">
        <v>45</v>
      </c>
      <c r="O183" s="46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AR183" s="23" t="s">
        <v>142</v>
      </c>
      <c r="AT183" s="23" t="s">
        <v>137</v>
      </c>
      <c r="AU183" s="23" t="s">
        <v>84</v>
      </c>
      <c r="AY183" s="23" t="s">
        <v>135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23" t="s">
        <v>82</v>
      </c>
      <c r="BK183" s="231">
        <f>ROUND(I183*H183,2)</f>
        <v>0</v>
      </c>
      <c r="BL183" s="23" t="s">
        <v>142</v>
      </c>
      <c r="BM183" s="23" t="s">
        <v>274</v>
      </c>
    </row>
    <row r="184" spans="2:47" s="1" customFormat="1" ht="13.5">
      <c r="B184" s="45"/>
      <c r="C184" s="73"/>
      <c r="D184" s="232" t="s">
        <v>144</v>
      </c>
      <c r="E184" s="73"/>
      <c r="F184" s="233" t="s">
        <v>275</v>
      </c>
      <c r="G184" s="73"/>
      <c r="H184" s="73"/>
      <c r="I184" s="190"/>
      <c r="J184" s="73"/>
      <c r="K184" s="73"/>
      <c r="L184" s="71"/>
      <c r="M184" s="234"/>
      <c r="N184" s="46"/>
      <c r="O184" s="46"/>
      <c r="P184" s="46"/>
      <c r="Q184" s="46"/>
      <c r="R184" s="46"/>
      <c r="S184" s="46"/>
      <c r="T184" s="94"/>
      <c r="AT184" s="23" t="s">
        <v>144</v>
      </c>
      <c r="AU184" s="23" t="s">
        <v>84</v>
      </c>
    </row>
    <row r="185" spans="2:51" s="11" customFormat="1" ht="13.5">
      <c r="B185" s="235"/>
      <c r="C185" s="236"/>
      <c r="D185" s="232" t="s">
        <v>146</v>
      </c>
      <c r="E185" s="237" t="s">
        <v>21</v>
      </c>
      <c r="F185" s="238" t="s">
        <v>276</v>
      </c>
      <c r="G185" s="236"/>
      <c r="H185" s="239">
        <v>2668.594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AT185" s="245" t="s">
        <v>146</v>
      </c>
      <c r="AU185" s="245" t="s">
        <v>84</v>
      </c>
      <c r="AV185" s="11" t="s">
        <v>84</v>
      </c>
      <c r="AW185" s="11" t="s">
        <v>37</v>
      </c>
      <c r="AX185" s="11" t="s">
        <v>82</v>
      </c>
      <c r="AY185" s="245" t="s">
        <v>135</v>
      </c>
    </row>
    <row r="186" spans="2:65" s="1" customFormat="1" ht="25.5" customHeight="1">
      <c r="B186" s="45"/>
      <c r="C186" s="220" t="s">
        <v>277</v>
      </c>
      <c r="D186" s="220" t="s">
        <v>137</v>
      </c>
      <c r="E186" s="221" t="s">
        <v>278</v>
      </c>
      <c r="F186" s="222" t="s">
        <v>279</v>
      </c>
      <c r="G186" s="223" t="s">
        <v>140</v>
      </c>
      <c r="H186" s="224">
        <v>96.256</v>
      </c>
      <c r="I186" s="225"/>
      <c r="J186" s="226">
        <f>ROUND(I186*H186,2)</f>
        <v>0</v>
      </c>
      <c r="K186" s="222" t="s">
        <v>141</v>
      </c>
      <c r="L186" s="71"/>
      <c r="M186" s="227" t="s">
        <v>21</v>
      </c>
      <c r="N186" s="228" t="s">
        <v>45</v>
      </c>
      <c r="O186" s="4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AR186" s="23" t="s">
        <v>142</v>
      </c>
      <c r="AT186" s="23" t="s">
        <v>137</v>
      </c>
      <c r="AU186" s="23" t="s">
        <v>84</v>
      </c>
      <c r="AY186" s="23" t="s">
        <v>135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23" t="s">
        <v>82</v>
      </c>
      <c r="BK186" s="231">
        <f>ROUND(I186*H186,2)</f>
        <v>0</v>
      </c>
      <c r="BL186" s="23" t="s">
        <v>142</v>
      </c>
      <c r="BM186" s="23" t="s">
        <v>280</v>
      </c>
    </row>
    <row r="187" spans="2:47" s="1" customFormat="1" ht="13.5">
      <c r="B187" s="45"/>
      <c r="C187" s="73"/>
      <c r="D187" s="232" t="s">
        <v>144</v>
      </c>
      <c r="E187" s="73"/>
      <c r="F187" s="233" t="s">
        <v>281</v>
      </c>
      <c r="G187" s="73"/>
      <c r="H187" s="73"/>
      <c r="I187" s="190"/>
      <c r="J187" s="73"/>
      <c r="K187" s="73"/>
      <c r="L187" s="71"/>
      <c r="M187" s="234"/>
      <c r="N187" s="46"/>
      <c r="O187" s="46"/>
      <c r="P187" s="46"/>
      <c r="Q187" s="46"/>
      <c r="R187" s="46"/>
      <c r="S187" s="46"/>
      <c r="T187" s="94"/>
      <c r="AT187" s="23" t="s">
        <v>144</v>
      </c>
      <c r="AU187" s="23" t="s">
        <v>84</v>
      </c>
    </row>
    <row r="188" spans="2:51" s="12" customFormat="1" ht="13.5">
      <c r="B188" s="246"/>
      <c r="C188" s="247"/>
      <c r="D188" s="232" t="s">
        <v>146</v>
      </c>
      <c r="E188" s="248" t="s">
        <v>21</v>
      </c>
      <c r="F188" s="249" t="s">
        <v>282</v>
      </c>
      <c r="G188" s="247"/>
      <c r="H188" s="248" t="s">
        <v>21</v>
      </c>
      <c r="I188" s="250"/>
      <c r="J188" s="247"/>
      <c r="K188" s="247"/>
      <c r="L188" s="251"/>
      <c r="M188" s="252"/>
      <c r="N188" s="253"/>
      <c r="O188" s="253"/>
      <c r="P188" s="253"/>
      <c r="Q188" s="253"/>
      <c r="R188" s="253"/>
      <c r="S188" s="253"/>
      <c r="T188" s="254"/>
      <c r="AT188" s="255" t="s">
        <v>146</v>
      </c>
      <c r="AU188" s="255" t="s">
        <v>84</v>
      </c>
      <c r="AV188" s="12" t="s">
        <v>82</v>
      </c>
      <c r="AW188" s="12" t="s">
        <v>37</v>
      </c>
      <c r="AX188" s="12" t="s">
        <v>74</v>
      </c>
      <c r="AY188" s="255" t="s">
        <v>135</v>
      </c>
    </row>
    <row r="189" spans="2:51" s="11" customFormat="1" ht="13.5">
      <c r="B189" s="235"/>
      <c r="C189" s="236"/>
      <c r="D189" s="232" t="s">
        <v>146</v>
      </c>
      <c r="E189" s="237" t="s">
        <v>21</v>
      </c>
      <c r="F189" s="238" t="s">
        <v>283</v>
      </c>
      <c r="G189" s="236"/>
      <c r="H189" s="239">
        <v>16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146</v>
      </c>
      <c r="AU189" s="245" t="s">
        <v>84</v>
      </c>
      <c r="AV189" s="11" t="s">
        <v>84</v>
      </c>
      <c r="AW189" s="11" t="s">
        <v>37</v>
      </c>
      <c r="AX189" s="11" t="s">
        <v>74</v>
      </c>
      <c r="AY189" s="245" t="s">
        <v>135</v>
      </c>
    </row>
    <row r="190" spans="2:51" s="11" customFormat="1" ht="13.5">
      <c r="B190" s="235"/>
      <c r="C190" s="236"/>
      <c r="D190" s="232" t="s">
        <v>146</v>
      </c>
      <c r="E190" s="237" t="s">
        <v>21</v>
      </c>
      <c r="F190" s="238" t="s">
        <v>284</v>
      </c>
      <c r="G190" s="236"/>
      <c r="H190" s="239">
        <v>64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146</v>
      </c>
      <c r="AU190" s="245" t="s">
        <v>84</v>
      </c>
      <c r="AV190" s="11" t="s">
        <v>84</v>
      </c>
      <c r="AW190" s="11" t="s">
        <v>37</v>
      </c>
      <c r="AX190" s="11" t="s">
        <v>74</v>
      </c>
      <c r="AY190" s="245" t="s">
        <v>135</v>
      </c>
    </row>
    <row r="191" spans="2:51" s="11" customFormat="1" ht="13.5">
      <c r="B191" s="235"/>
      <c r="C191" s="236"/>
      <c r="D191" s="232" t="s">
        <v>146</v>
      </c>
      <c r="E191" s="237" t="s">
        <v>21</v>
      </c>
      <c r="F191" s="238" t="s">
        <v>285</v>
      </c>
      <c r="G191" s="236"/>
      <c r="H191" s="239">
        <v>16.256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146</v>
      </c>
      <c r="AU191" s="245" t="s">
        <v>84</v>
      </c>
      <c r="AV191" s="11" t="s">
        <v>84</v>
      </c>
      <c r="AW191" s="11" t="s">
        <v>37</v>
      </c>
      <c r="AX191" s="11" t="s">
        <v>74</v>
      </c>
      <c r="AY191" s="245" t="s">
        <v>135</v>
      </c>
    </row>
    <row r="192" spans="2:51" s="13" customFormat="1" ht="13.5">
      <c r="B192" s="256"/>
      <c r="C192" s="257"/>
      <c r="D192" s="232" t="s">
        <v>146</v>
      </c>
      <c r="E192" s="258" t="s">
        <v>21</v>
      </c>
      <c r="F192" s="259" t="s">
        <v>170</v>
      </c>
      <c r="G192" s="257"/>
      <c r="H192" s="260">
        <v>96.256</v>
      </c>
      <c r="I192" s="261"/>
      <c r="J192" s="257"/>
      <c r="K192" s="257"/>
      <c r="L192" s="262"/>
      <c r="M192" s="263"/>
      <c r="N192" s="264"/>
      <c r="O192" s="264"/>
      <c r="P192" s="264"/>
      <c r="Q192" s="264"/>
      <c r="R192" s="264"/>
      <c r="S192" s="264"/>
      <c r="T192" s="265"/>
      <c r="AT192" s="266" t="s">
        <v>146</v>
      </c>
      <c r="AU192" s="266" t="s">
        <v>84</v>
      </c>
      <c r="AV192" s="13" t="s">
        <v>142</v>
      </c>
      <c r="AW192" s="13" t="s">
        <v>37</v>
      </c>
      <c r="AX192" s="13" t="s">
        <v>82</v>
      </c>
      <c r="AY192" s="266" t="s">
        <v>135</v>
      </c>
    </row>
    <row r="193" spans="2:65" s="1" customFormat="1" ht="16.5" customHeight="1">
      <c r="B193" s="45"/>
      <c r="C193" s="267" t="s">
        <v>286</v>
      </c>
      <c r="D193" s="267" t="s">
        <v>287</v>
      </c>
      <c r="E193" s="268" t="s">
        <v>288</v>
      </c>
      <c r="F193" s="269" t="s">
        <v>289</v>
      </c>
      <c r="G193" s="270" t="s">
        <v>273</v>
      </c>
      <c r="H193" s="271">
        <v>29.261</v>
      </c>
      <c r="I193" s="272"/>
      <c r="J193" s="273">
        <f>ROUND(I193*H193,2)</f>
        <v>0</v>
      </c>
      <c r="K193" s="269" t="s">
        <v>141</v>
      </c>
      <c r="L193" s="274"/>
      <c r="M193" s="275" t="s">
        <v>21</v>
      </c>
      <c r="N193" s="276" t="s">
        <v>45</v>
      </c>
      <c r="O193" s="46"/>
      <c r="P193" s="229">
        <f>O193*H193</f>
        <v>0</v>
      </c>
      <c r="Q193" s="229">
        <v>1</v>
      </c>
      <c r="R193" s="229">
        <f>Q193*H193</f>
        <v>29.261</v>
      </c>
      <c r="S193" s="229">
        <v>0</v>
      </c>
      <c r="T193" s="230">
        <f>S193*H193</f>
        <v>0</v>
      </c>
      <c r="AR193" s="23" t="s">
        <v>193</v>
      </c>
      <c r="AT193" s="23" t="s">
        <v>287</v>
      </c>
      <c r="AU193" s="23" t="s">
        <v>84</v>
      </c>
      <c r="AY193" s="23" t="s">
        <v>135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23" t="s">
        <v>82</v>
      </c>
      <c r="BK193" s="231">
        <f>ROUND(I193*H193,2)</f>
        <v>0</v>
      </c>
      <c r="BL193" s="23" t="s">
        <v>142</v>
      </c>
      <c r="BM193" s="23" t="s">
        <v>290</v>
      </c>
    </row>
    <row r="194" spans="2:51" s="11" customFormat="1" ht="13.5">
      <c r="B194" s="235"/>
      <c r="C194" s="236"/>
      <c r="D194" s="232" t="s">
        <v>146</v>
      </c>
      <c r="E194" s="237" t="s">
        <v>21</v>
      </c>
      <c r="F194" s="238" t="s">
        <v>291</v>
      </c>
      <c r="G194" s="236"/>
      <c r="H194" s="239">
        <v>29.261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AT194" s="245" t="s">
        <v>146</v>
      </c>
      <c r="AU194" s="245" t="s">
        <v>84</v>
      </c>
      <c r="AV194" s="11" t="s">
        <v>84</v>
      </c>
      <c r="AW194" s="11" t="s">
        <v>37</v>
      </c>
      <c r="AX194" s="11" t="s">
        <v>82</v>
      </c>
      <c r="AY194" s="245" t="s">
        <v>135</v>
      </c>
    </row>
    <row r="195" spans="2:65" s="1" customFormat="1" ht="16.5" customHeight="1">
      <c r="B195" s="45"/>
      <c r="C195" s="267" t="s">
        <v>292</v>
      </c>
      <c r="D195" s="267" t="s">
        <v>287</v>
      </c>
      <c r="E195" s="268" t="s">
        <v>293</v>
      </c>
      <c r="F195" s="269" t="s">
        <v>294</v>
      </c>
      <c r="G195" s="270" t="s">
        <v>273</v>
      </c>
      <c r="H195" s="271">
        <v>144</v>
      </c>
      <c r="I195" s="272"/>
      <c r="J195" s="273">
        <f>ROUND(I195*H195,2)</f>
        <v>0</v>
      </c>
      <c r="K195" s="269" t="s">
        <v>141</v>
      </c>
      <c r="L195" s="274"/>
      <c r="M195" s="275" t="s">
        <v>21</v>
      </c>
      <c r="N195" s="276" t="s">
        <v>45</v>
      </c>
      <c r="O195" s="46"/>
      <c r="P195" s="229">
        <f>O195*H195</f>
        <v>0</v>
      </c>
      <c r="Q195" s="229">
        <v>1</v>
      </c>
      <c r="R195" s="229">
        <f>Q195*H195</f>
        <v>144</v>
      </c>
      <c r="S195" s="229">
        <v>0</v>
      </c>
      <c r="T195" s="230">
        <f>S195*H195</f>
        <v>0</v>
      </c>
      <c r="AR195" s="23" t="s">
        <v>193</v>
      </c>
      <c r="AT195" s="23" t="s">
        <v>287</v>
      </c>
      <c r="AU195" s="23" t="s">
        <v>84</v>
      </c>
      <c r="AY195" s="23" t="s">
        <v>135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23" t="s">
        <v>82</v>
      </c>
      <c r="BK195" s="231">
        <f>ROUND(I195*H195,2)</f>
        <v>0</v>
      </c>
      <c r="BL195" s="23" t="s">
        <v>142</v>
      </c>
      <c r="BM195" s="23" t="s">
        <v>295</v>
      </c>
    </row>
    <row r="196" spans="2:51" s="11" customFormat="1" ht="13.5">
      <c r="B196" s="235"/>
      <c r="C196" s="236"/>
      <c r="D196" s="232" t="s">
        <v>146</v>
      </c>
      <c r="E196" s="237" t="s">
        <v>21</v>
      </c>
      <c r="F196" s="238" t="s">
        <v>296</v>
      </c>
      <c r="G196" s="236"/>
      <c r="H196" s="239">
        <v>144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146</v>
      </c>
      <c r="AU196" s="245" t="s">
        <v>84</v>
      </c>
      <c r="AV196" s="11" t="s">
        <v>84</v>
      </c>
      <c r="AW196" s="11" t="s">
        <v>37</v>
      </c>
      <c r="AX196" s="11" t="s">
        <v>82</v>
      </c>
      <c r="AY196" s="245" t="s">
        <v>135</v>
      </c>
    </row>
    <row r="197" spans="2:65" s="1" customFormat="1" ht="38.25" customHeight="1">
      <c r="B197" s="45"/>
      <c r="C197" s="220" t="s">
        <v>297</v>
      </c>
      <c r="D197" s="220" t="s">
        <v>137</v>
      </c>
      <c r="E197" s="221" t="s">
        <v>298</v>
      </c>
      <c r="F197" s="222" t="s">
        <v>299</v>
      </c>
      <c r="G197" s="223" t="s">
        <v>140</v>
      </c>
      <c r="H197" s="224">
        <v>4.175</v>
      </c>
      <c r="I197" s="225"/>
      <c r="J197" s="226">
        <f>ROUND(I197*H197,2)</f>
        <v>0</v>
      </c>
      <c r="K197" s="222" t="s">
        <v>141</v>
      </c>
      <c r="L197" s="71"/>
      <c r="M197" s="227" t="s">
        <v>21</v>
      </c>
      <c r="N197" s="228" t="s">
        <v>45</v>
      </c>
      <c r="O197" s="46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AR197" s="23" t="s">
        <v>142</v>
      </c>
      <c r="AT197" s="23" t="s">
        <v>137</v>
      </c>
      <c r="AU197" s="23" t="s">
        <v>84</v>
      </c>
      <c r="AY197" s="23" t="s">
        <v>135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23" t="s">
        <v>82</v>
      </c>
      <c r="BK197" s="231">
        <f>ROUND(I197*H197,2)</f>
        <v>0</v>
      </c>
      <c r="BL197" s="23" t="s">
        <v>142</v>
      </c>
      <c r="BM197" s="23" t="s">
        <v>300</v>
      </c>
    </row>
    <row r="198" spans="2:47" s="1" customFormat="1" ht="13.5">
      <c r="B198" s="45"/>
      <c r="C198" s="73"/>
      <c r="D198" s="232" t="s">
        <v>144</v>
      </c>
      <c r="E198" s="73"/>
      <c r="F198" s="233" t="s">
        <v>301</v>
      </c>
      <c r="G198" s="73"/>
      <c r="H198" s="73"/>
      <c r="I198" s="190"/>
      <c r="J198" s="73"/>
      <c r="K198" s="73"/>
      <c r="L198" s="71"/>
      <c r="M198" s="234"/>
      <c r="N198" s="46"/>
      <c r="O198" s="46"/>
      <c r="P198" s="46"/>
      <c r="Q198" s="46"/>
      <c r="R198" s="46"/>
      <c r="S198" s="46"/>
      <c r="T198" s="94"/>
      <c r="AT198" s="23" t="s">
        <v>144</v>
      </c>
      <c r="AU198" s="23" t="s">
        <v>84</v>
      </c>
    </row>
    <row r="199" spans="2:51" s="11" customFormat="1" ht="13.5">
      <c r="B199" s="235"/>
      <c r="C199" s="236"/>
      <c r="D199" s="232" t="s">
        <v>146</v>
      </c>
      <c r="E199" s="237" t="s">
        <v>21</v>
      </c>
      <c r="F199" s="238" t="s">
        <v>302</v>
      </c>
      <c r="G199" s="236"/>
      <c r="H199" s="239">
        <v>4.175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AT199" s="245" t="s">
        <v>146</v>
      </c>
      <c r="AU199" s="245" t="s">
        <v>84</v>
      </c>
      <c r="AV199" s="11" t="s">
        <v>84</v>
      </c>
      <c r="AW199" s="11" t="s">
        <v>37</v>
      </c>
      <c r="AX199" s="11" t="s">
        <v>82</v>
      </c>
      <c r="AY199" s="245" t="s">
        <v>135</v>
      </c>
    </row>
    <row r="200" spans="2:65" s="1" customFormat="1" ht="16.5" customHeight="1">
      <c r="B200" s="45"/>
      <c r="C200" s="267" t="s">
        <v>303</v>
      </c>
      <c r="D200" s="267" t="s">
        <v>287</v>
      </c>
      <c r="E200" s="268" t="s">
        <v>304</v>
      </c>
      <c r="F200" s="269" t="s">
        <v>305</v>
      </c>
      <c r="G200" s="270" t="s">
        <v>273</v>
      </c>
      <c r="H200" s="271">
        <v>7.515</v>
      </c>
      <c r="I200" s="272"/>
      <c r="J200" s="273">
        <f>ROUND(I200*H200,2)</f>
        <v>0</v>
      </c>
      <c r="K200" s="269" t="s">
        <v>141</v>
      </c>
      <c r="L200" s="274"/>
      <c r="M200" s="275" t="s">
        <v>21</v>
      </c>
      <c r="N200" s="276" t="s">
        <v>45</v>
      </c>
      <c r="O200" s="46"/>
      <c r="P200" s="229">
        <f>O200*H200</f>
        <v>0</v>
      </c>
      <c r="Q200" s="229">
        <v>1</v>
      </c>
      <c r="R200" s="229">
        <f>Q200*H200</f>
        <v>7.515</v>
      </c>
      <c r="S200" s="229">
        <v>0</v>
      </c>
      <c r="T200" s="230">
        <f>S200*H200</f>
        <v>0</v>
      </c>
      <c r="AR200" s="23" t="s">
        <v>193</v>
      </c>
      <c r="AT200" s="23" t="s">
        <v>287</v>
      </c>
      <c r="AU200" s="23" t="s">
        <v>84</v>
      </c>
      <c r="AY200" s="23" t="s">
        <v>135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23" t="s">
        <v>82</v>
      </c>
      <c r="BK200" s="231">
        <f>ROUND(I200*H200,2)</f>
        <v>0</v>
      </c>
      <c r="BL200" s="23" t="s">
        <v>142</v>
      </c>
      <c r="BM200" s="23" t="s">
        <v>306</v>
      </c>
    </row>
    <row r="201" spans="2:51" s="11" customFormat="1" ht="13.5">
      <c r="B201" s="235"/>
      <c r="C201" s="236"/>
      <c r="D201" s="232" t="s">
        <v>146</v>
      </c>
      <c r="E201" s="237" t="s">
        <v>21</v>
      </c>
      <c r="F201" s="238" t="s">
        <v>307</v>
      </c>
      <c r="G201" s="236"/>
      <c r="H201" s="239">
        <v>7.515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146</v>
      </c>
      <c r="AU201" s="245" t="s">
        <v>84</v>
      </c>
      <c r="AV201" s="11" t="s">
        <v>84</v>
      </c>
      <c r="AW201" s="11" t="s">
        <v>37</v>
      </c>
      <c r="AX201" s="11" t="s">
        <v>82</v>
      </c>
      <c r="AY201" s="245" t="s">
        <v>135</v>
      </c>
    </row>
    <row r="202" spans="2:65" s="1" customFormat="1" ht="25.5" customHeight="1">
      <c r="B202" s="45"/>
      <c r="C202" s="220" t="s">
        <v>308</v>
      </c>
      <c r="D202" s="220" t="s">
        <v>137</v>
      </c>
      <c r="E202" s="221" t="s">
        <v>309</v>
      </c>
      <c r="F202" s="222" t="s">
        <v>310</v>
      </c>
      <c r="G202" s="223" t="s">
        <v>225</v>
      </c>
      <c r="H202" s="224">
        <v>499</v>
      </c>
      <c r="I202" s="225"/>
      <c r="J202" s="226">
        <f>ROUND(I202*H202,2)</f>
        <v>0</v>
      </c>
      <c r="K202" s="222" t="s">
        <v>141</v>
      </c>
      <c r="L202" s="71"/>
      <c r="M202" s="227" t="s">
        <v>21</v>
      </c>
      <c r="N202" s="228" t="s">
        <v>45</v>
      </c>
      <c r="O202" s="46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AR202" s="23" t="s">
        <v>142</v>
      </c>
      <c r="AT202" s="23" t="s">
        <v>137</v>
      </c>
      <c r="AU202" s="23" t="s">
        <v>84</v>
      </c>
      <c r="AY202" s="23" t="s">
        <v>135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3" t="s">
        <v>82</v>
      </c>
      <c r="BK202" s="231">
        <f>ROUND(I202*H202,2)</f>
        <v>0</v>
      </c>
      <c r="BL202" s="23" t="s">
        <v>142</v>
      </c>
      <c r="BM202" s="23" t="s">
        <v>311</v>
      </c>
    </row>
    <row r="203" spans="2:47" s="1" customFormat="1" ht="13.5">
      <c r="B203" s="45"/>
      <c r="C203" s="73"/>
      <c r="D203" s="232" t="s">
        <v>144</v>
      </c>
      <c r="E203" s="73"/>
      <c r="F203" s="233" t="s">
        <v>312</v>
      </c>
      <c r="G203" s="73"/>
      <c r="H203" s="73"/>
      <c r="I203" s="190"/>
      <c r="J203" s="73"/>
      <c r="K203" s="73"/>
      <c r="L203" s="71"/>
      <c r="M203" s="234"/>
      <c r="N203" s="46"/>
      <c r="O203" s="46"/>
      <c r="P203" s="46"/>
      <c r="Q203" s="46"/>
      <c r="R203" s="46"/>
      <c r="S203" s="46"/>
      <c r="T203" s="94"/>
      <c r="AT203" s="23" t="s">
        <v>144</v>
      </c>
      <c r="AU203" s="23" t="s">
        <v>84</v>
      </c>
    </row>
    <row r="204" spans="2:51" s="11" customFormat="1" ht="13.5">
      <c r="B204" s="235"/>
      <c r="C204" s="236"/>
      <c r="D204" s="232" t="s">
        <v>146</v>
      </c>
      <c r="E204" s="237" t="s">
        <v>21</v>
      </c>
      <c r="F204" s="238" t="s">
        <v>313</v>
      </c>
      <c r="G204" s="236"/>
      <c r="H204" s="239">
        <v>499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146</v>
      </c>
      <c r="AU204" s="245" t="s">
        <v>84</v>
      </c>
      <c r="AV204" s="11" t="s">
        <v>84</v>
      </c>
      <c r="AW204" s="11" t="s">
        <v>37</v>
      </c>
      <c r="AX204" s="11" t="s">
        <v>82</v>
      </c>
      <c r="AY204" s="245" t="s">
        <v>135</v>
      </c>
    </row>
    <row r="205" spans="2:65" s="1" customFormat="1" ht="25.5" customHeight="1">
      <c r="B205" s="45"/>
      <c r="C205" s="220" t="s">
        <v>314</v>
      </c>
      <c r="D205" s="220" t="s">
        <v>137</v>
      </c>
      <c r="E205" s="221" t="s">
        <v>315</v>
      </c>
      <c r="F205" s="222" t="s">
        <v>316</v>
      </c>
      <c r="G205" s="223" t="s">
        <v>225</v>
      </c>
      <c r="H205" s="224">
        <v>499</v>
      </c>
      <c r="I205" s="225"/>
      <c r="J205" s="226">
        <f>ROUND(I205*H205,2)</f>
        <v>0</v>
      </c>
      <c r="K205" s="222" t="s">
        <v>141</v>
      </c>
      <c r="L205" s="71"/>
      <c r="M205" s="227" t="s">
        <v>21</v>
      </c>
      <c r="N205" s="228" t="s">
        <v>45</v>
      </c>
      <c r="O205" s="4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AR205" s="23" t="s">
        <v>142</v>
      </c>
      <c r="AT205" s="23" t="s">
        <v>137</v>
      </c>
      <c r="AU205" s="23" t="s">
        <v>84</v>
      </c>
      <c r="AY205" s="23" t="s">
        <v>135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82</v>
      </c>
      <c r="BK205" s="231">
        <f>ROUND(I205*H205,2)</f>
        <v>0</v>
      </c>
      <c r="BL205" s="23" t="s">
        <v>142</v>
      </c>
      <c r="BM205" s="23" t="s">
        <v>317</v>
      </c>
    </row>
    <row r="206" spans="2:47" s="1" customFormat="1" ht="13.5">
      <c r="B206" s="45"/>
      <c r="C206" s="73"/>
      <c r="D206" s="232" t="s">
        <v>144</v>
      </c>
      <c r="E206" s="73"/>
      <c r="F206" s="233" t="s">
        <v>318</v>
      </c>
      <c r="G206" s="73"/>
      <c r="H206" s="73"/>
      <c r="I206" s="190"/>
      <c r="J206" s="73"/>
      <c r="K206" s="73"/>
      <c r="L206" s="71"/>
      <c r="M206" s="234"/>
      <c r="N206" s="46"/>
      <c r="O206" s="46"/>
      <c r="P206" s="46"/>
      <c r="Q206" s="46"/>
      <c r="R206" s="46"/>
      <c r="S206" s="46"/>
      <c r="T206" s="94"/>
      <c r="AT206" s="23" t="s">
        <v>144</v>
      </c>
      <c r="AU206" s="23" t="s">
        <v>84</v>
      </c>
    </row>
    <row r="207" spans="2:51" s="11" customFormat="1" ht="13.5">
      <c r="B207" s="235"/>
      <c r="C207" s="236"/>
      <c r="D207" s="232" t="s">
        <v>146</v>
      </c>
      <c r="E207" s="237" t="s">
        <v>21</v>
      </c>
      <c r="F207" s="238" t="s">
        <v>313</v>
      </c>
      <c r="G207" s="236"/>
      <c r="H207" s="239">
        <v>499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AT207" s="245" t="s">
        <v>146</v>
      </c>
      <c r="AU207" s="245" t="s">
        <v>84</v>
      </c>
      <c r="AV207" s="11" t="s">
        <v>84</v>
      </c>
      <c r="AW207" s="11" t="s">
        <v>37</v>
      </c>
      <c r="AX207" s="11" t="s">
        <v>82</v>
      </c>
      <c r="AY207" s="245" t="s">
        <v>135</v>
      </c>
    </row>
    <row r="208" spans="2:65" s="1" customFormat="1" ht="16.5" customHeight="1">
      <c r="B208" s="45"/>
      <c r="C208" s="267" t="s">
        <v>319</v>
      </c>
      <c r="D208" s="267" t="s">
        <v>287</v>
      </c>
      <c r="E208" s="268" t="s">
        <v>320</v>
      </c>
      <c r="F208" s="269" t="s">
        <v>321</v>
      </c>
      <c r="G208" s="270" t="s">
        <v>322</v>
      </c>
      <c r="H208" s="271">
        <v>25</v>
      </c>
      <c r="I208" s="272"/>
      <c r="J208" s="273">
        <f>ROUND(I208*H208,2)</f>
        <v>0</v>
      </c>
      <c r="K208" s="269" t="s">
        <v>141</v>
      </c>
      <c r="L208" s="274"/>
      <c r="M208" s="275" t="s">
        <v>21</v>
      </c>
      <c r="N208" s="276" t="s">
        <v>45</v>
      </c>
      <c r="O208" s="46"/>
      <c r="P208" s="229">
        <f>O208*H208</f>
        <v>0</v>
      </c>
      <c r="Q208" s="229">
        <v>0.001</v>
      </c>
      <c r="R208" s="229">
        <f>Q208*H208</f>
        <v>0.025</v>
      </c>
      <c r="S208" s="229">
        <v>0</v>
      </c>
      <c r="T208" s="230">
        <f>S208*H208</f>
        <v>0</v>
      </c>
      <c r="AR208" s="23" t="s">
        <v>193</v>
      </c>
      <c r="AT208" s="23" t="s">
        <v>287</v>
      </c>
      <c r="AU208" s="23" t="s">
        <v>84</v>
      </c>
      <c r="AY208" s="23" t="s">
        <v>135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23" t="s">
        <v>82</v>
      </c>
      <c r="BK208" s="231">
        <f>ROUND(I208*H208,2)</f>
        <v>0</v>
      </c>
      <c r="BL208" s="23" t="s">
        <v>142</v>
      </c>
      <c r="BM208" s="23" t="s">
        <v>323</v>
      </c>
    </row>
    <row r="209" spans="2:51" s="11" customFormat="1" ht="13.5">
      <c r="B209" s="235"/>
      <c r="C209" s="236"/>
      <c r="D209" s="232" t="s">
        <v>146</v>
      </c>
      <c r="E209" s="237" t="s">
        <v>21</v>
      </c>
      <c r="F209" s="238" t="s">
        <v>324</v>
      </c>
      <c r="G209" s="236"/>
      <c r="H209" s="239">
        <v>25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AT209" s="245" t="s">
        <v>146</v>
      </c>
      <c r="AU209" s="245" t="s">
        <v>84</v>
      </c>
      <c r="AV209" s="11" t="s">
        <v>84</v>
      </c>
      <c r="AW209" s="11" t="s">
        <v>37</v>
      </c>
      <c r="AX209" s="11" t="s">
        <v>82</v>
      </c>
      <c r="AY209" s="245" t="s">
        <v>135</v>
      </c>
    </row>
    <row r="210" spans="2:65" s="1" customFormat="1" ht="25.5" customHeight="1">
      <c r="B210" s="45"/>
      <c r="C210" s="220" t="s">
        <v>325</v>
      </c>
      <c r="D210" s="220" t="s">
        <v>137</v>
      </c>
      <c r="E210" s="221" t="s">
        <v>326</v>
      </c>
      <c r="F210" s="222" t="s">
        <v>327</v>
      </c>
      <c r="G210" s="223" t="s">
        <v>328</v>
      </c>
      <c r="H210" s="224">
        <v>28</v>
      </c>
      <c r="I210" s="225"/>
      <c r="J210" s="226">
        <f>ROUND(I210*H210,2)</f>
        <v>0</v>
      </c>
      <c r="K210" s="222" t="s">
        <v>141</v>
      </c>
      <c r="L210" s="71"/>
      <c r="M210" s="227" t="s">
        <v>21</v>
      </c>
      <c r="N210" s="228" t="s">
        <v>45</v>
      </c>
      <c r="O210" s="4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AR210" s="23" t="s">
        <v>142</v>
      </c>
      <c r="AT210" s="23" t="s">
        <v>137</v>
      </c>
      <c r="AU210" s="23" t="s">
        <v>84</v>
      </c>
      <c r="AY210" s="23" t="s">
        <v>135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23" t="s">
        <v>82</v>
      </c>
      <c r="BK210" s="231">
        <f>ROUND(I210*H210,2)</f>
        <v>0</v>
      </c>
      <c r="BL210" s="23" t="s">
        <v>142</v>
      </c>
      <c r="BM210" s="23" t="s">
        <v>329</v>
      </c>
    </row>
    <row r="211" spans="2:47" s="1" customFormat="1" ht="13.5">
      <c r="B211" s="45"/>
      <c r="C211" s="73"/>
      <c r="D211" s="232" t="s">
        <v>144</v>
      </c>
      <c r="E211" s="73"/>
      <c r="F211" s="233" t="s">
        <v>330</v>
      </c>
      <c r="G211" s="73"/>
      <c r="H211" s="73"/>
      <c r="I211" s="190"/>
      <c r="J211" s="73"/>
      <c r="K211" s="73"/>
      <c r="L211" s="71"/>
      <c r="M211" s="234"/>
      <c r="N211" s="46"/>
      <c r="O211" s="46"/>
      <c r="P211" s="46"/>
      <c r="Q211" s="46"/>
      <c r="R211" s="46"/>
      <c r="S211" s="46"/>
      <c r="T211" s="94"/>
      <c r="AT211" s="23" t="s">
        <v>144</v>
      </c>
      <c r="AU211" s="23" t="s">
        <v>84</v>
      </c>
    </row>
    <row r="212" spans="2:51" s="11" customFormat="1" ht="13.5">
      <c r="B212" s="235"/>
      <c r="C212" s="236"/>
      <c r="D212" s="232" t="s">
        <v>146</v>
      </c>
      <c r="E212" s="237" t="s">
        <v>21</v>
      </c>
      <c r="F212" s="238" t="s">
        <v>331</v>
      </c>
      <c r="G212" s="236"/>
      <c r="H212" s="239">
        <v>28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AT212" s="245" t="s">
        <v>146</v>
      </c>
      <c r="AU212" s="245" t="s">
        <v>84</v>
      </c>
      <c r="AV212" s="11" t="s">
        <v>84</v>
      </c>
      <c r="AW212" s="11" t="s">
        <v>37</v>
      </c>
      <c r="AX212" s="11" t="s">
        <v>82</v>
      </c>
      <c r="AY212" s="245" t="s">
        <v>135</v>
      </c>
    </row>
    <row r="213" spans="2:65" s="1" customFormat="1" ht="25.5" customHeight="1">
      <c r="B213" s="45"/>
      <c r="C213" s="220" t="s">
        <v>332</v>
      </c>
      <c r="D213" s="220" t="s">
        <v>137</v>
      </c>
      <c r="E213" s="221" t="s">
        <v>333</v>
      </c>
      <c r="F213" s="222" t="s">
        <v>334</v>
      </c>
      <c r="G213" s="223" t="s">
        <v>328</v>
      </c>
      <c r="H213" s="224">
        <v>28</v>
      </c>
      <c r="I213" s="225"/>
      <c r="J213" s="226">
        <f>ROUND(I213*H213,2)</f>
        <v>0</v>
      </c>
      <c r="K213" s="222" t="s">
        <v>141</v>
      </c>
      <c r="L213" s="71"/>
      <c r="M213" s="227" t="s">
        <v>21</v>
      </c>
      <c r="N213" s="228" t="s">
        <v>45</v>
      </c>
      <c r="O213" s="4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AR213" s="23" t="s">
        <v>142</v>
      </c>
      <c r="AT213" s="23" t="s">
        <v>137</v>
      </c>
      <c r="AU213" s="23" t="s">
        <v>84</v>
      </c>
      <c r="AY213" s="23" t="s">
        <v>135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23" t="s">
        <v>82</v>
      </c>
      <c r="BK213" s="231">
        <f>ROUND(I213*H213,2)</f>
        <v>0</v>
      </c>
      <c r="BL213" s="23" t="s">
        <v>142</v>
      </c>
      <c r="BM213" s="23" t="s">
        <v>335</v>
      </c>
    </row>
    <row r="214" spans="2:47" s="1" customFormat="1" ht="13.5">
      <c r="B214" s="45"/>
      <c r="C214" s="73"/>
      <c r="D214" s="232" t="s">
        <v>144</v>
      </c>
      <c r="E214" s="73"/>
      <c r="F214" s="233" t="s">
        <v>336</v>
      </c>
      <c r="G214" s="73"/>
      <c r="H214" s="73"/>
      <c r="I214" s="190"/>
      <c r="J214" s="73"/>
      <c r="K214" s="73"/>
      <c r="L214" s="71"/>
      <c r="M214" s="234"/>
      <c r="N214" s="46"/>
      <c r="O214" s="46"/>
      <c r="P214" s="46"/>
      <c r="Q214" s="46"/>
      <c r="R214" s="46"/>
      <c r="S214" s="46"/>
      <c r="T214" s="94"/>
      <c r="AT214" s="23" t="s">
        <v>144</v>
      </c>
      <c r="AU214" s="23" t="s">
        <v>84</v>
      </c>
    </row>
    <row r="215" spans="2:51" s="11" customFormat="1" ht="13.5">
      <c r="B215" s="235"/>
      <c r="C215" s="236"/>
      <c r="D215" s="232" t="s">
        <v>146</v>
      </c>
      <c r="E215" s="237" t="s">
        <v>21</v>
      </c>
      <c r="F215" s="238" t="s">
        <v>331</v>
      </c>
      <c r="G215" s="236"/>
      <c r="H215" s="239">
        <v>28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146</v>
      </c>
      <c r="AU215" s="245" t="s">
        <v>84</v>
      </c>
      <c r="AV215" s="11" t="s">
        <v>84</v>
      </c>
      <c r="AW215" s="11" t="s">
        <v>37</v>
      </c>
      <c r="AX215" s="11" t="s">
        <v>82</v>
      </c>
      <c r="AY215" s="245" t="s">
        <v>135</v>
      </c>
    </row>
    <row r="216" spans="2:65" s="1" customFormat="1" ht="16.5" customHeight="1">
      <c r="B216" s="45"/>
      <c r="C216" s="267" t="s">
        <v>337</v>
      </c>
      <c r="D216" s="267" t="s">
        <v>287</v>
      </c>
      <c r="E216" s="268" t="s">
        <v>338</v>
      </c>
      <c r="F216" s="269" t="s">
        <v>339</v>
      </c>
      <c r="G216" s="270" t="s">
        <v>328</v>
      </c>
      <c r="H216" s="271">
        <v>28.84</v>
      </c>
      <c r="I216" s="272"/>
      <c r="J216" s="273">
        <f>ROUND(I216*H216,2)</f>
        <v>0</v>
      </c>
      <c r="K216" s="269" t="s">
        <v>141</v>
      </c>
      <c r="L216" s="274"/>
      <c r="M216" s="275" t="s">
        <v>21</v>
      </c>
      <c r="N216" s="276" t="s">
        <v>45</v>
      </c>
      <c r="O216" s="46"/>
      <c r="P216" s="229">
        <f>O216*H216</f>
        <v>0</v>
      </c>
      <c r="Q216" s="229">
        <v>0.027</v>
      </c>
      <c r="R216" s="229">
        <f>Q216*H216</f>
        <v>0.77868</v>
      </c>
      <c r="S216" s="229">
        <v>0</v>
      </c>
      <c r="T216" s="230">
        <f>S216*H216</f>
        <v>0</v>
      </c>
      <c r="AR216" s="23" t="s">
        <v>193</v>
      </c>
      <c r="AT216" s="23" t="s">
        <v>287</v>
      </c>
      <c r="AU216" s="23" t="s">
        <v>84</v>
      </c>
      <c r="AY216" s="23" t="s">
        <v>135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23" t="s">
        <v>82</v>
      </c>
      <c r="BK216" s="231">
        <f>ROUND(I216*H216,2)</f>
        <v>0</v>
      </c>
      <c r="BL216" s="23" t="s">
        <v>142</v>
      </c>
      <c r="BM216" s="23" t="s">
        <v>340</v>
      </c>
    </row>
    <row r="217" spans="2:51" s="11" customFormat="1" ht="13.5">
      <c r="B217" s="235"/>
      <c r="C217" s="236"/>
      <c r="D217" s="232" t="s">
        <v>146</v>
      </c>
      <c r="E217" s="237" t="s">
        <v>21</v>
      </c>
      <c r="F217" s="238" t="s">
        <v>341</v>
      </c>
      <c r="G217" s="236"/>
      <c r="H217" s="239">
        <v>28.84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AT217" s="245" t="s">
        <v>146</v>
      </c>
      <c r="AU217" s="245" t="s">
        <v>84</v>
      </c>
      <c r="AV217" s="11" t="s">
        <v>84</v>
      </c>
      <c r="AW217" s="11" t="s">
        <v>37</v>
      </c>
      <c r="AX217" s="11" t="s">
        <v>82</v>
      </c>
      <c r="AY217" s="245" t="s">
        <v>135</v>
      </c>
    </row>
    <row r="218" spans="2:65" s="1" customFormat="1" ht="25.5" customHeight="1">
      <c r="B218" s="45"/>
      <c r="C218" s="220" t="s">
        <v>342</v>
      </c>
      <c r="D218" s="220" t="s">
        <v>137</v>
      </c>
      <c r="E218" s="221" t="s">
        <v>343</v>
      </c>
      <c r="F218" s="222" t="s">
        <v>344</v>
      </c>
      <c r="G218" s="223" t="s">
        <v>328</v>
      </c>
      <c r="H218" s="224">
        <v>28</v>
      </c>
      <c r="I218" s="225"/>
      <c r="J218" s="226">
        <f>ROUND(I218*H218,2)</f>
        <v>0</v>
      </c>
      <c r="K218" s="222" t="s">
        <v>141</v>
      </c>
      <c r="L218" s="71"/>
      <c r="M218" s="227" t="s">
        <v>21</v>
      </c>
      <c r="N218" s="228" t="s">
        <v>45</v>
      </c>
      <c r="O218" s="4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AR218" s="23" t="s">
        <v>142</v>
      </c>
      <c r="AT218" s="23" t="s">
        <v>137</v>
      </c>
      <c r="AU218" s="23" t="s">
        <v>84</v>
      </c>
      <c r="AY218" s="23" t="s">
        <v>135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23" t="s">
        <v>82</v>
      </c>
      <c r="BK218" s="231">
        <f>ROUND(I218*H218,2)</f>
        <v>0</v>
      </c>
      <c r="BL218" s="23" t="s">
        <v>142</v>
      </c>
      <c r="BM218" s="23" t="s">
        <v>345</v>
      </c>
    </row>
    <row r="219" spans="2:47" s="1" customFormat="1" ht="13.5">
      <c r="B219" s="45"/>
      <c r="C219" s="73"/>
      <c r="D219" s="232" t="s">
        <v>144</v>
      </c>
      <c r="E219" s="73"/>
      <c r="F219" s="233" t="s">
        <v>346</v>
      </c>
      <c r="G219" s="73"/>
      <c r="H219" s="73"/>
      <c r="I219" s="190"/>
      <c r="J219" s="73"/>
      <c r="K219" s="73"/>
      <c r="L219" s="71"/>
      <c r="M219" s="234"/>
      <c r="N219" s="46"/>
      <c r="O219" s="46"/>
      <c r="P219" s="46"/>
      <c r="Q219" s="46"/>
      <c r="R219" s="46"/>
      <c r="S219" s="46"/>
      <c r="T219" s="94"/>
      <c r="AT219" s="23" t="s">
        <v>144</v>
      </c>
      <c r="AU219" s="23" t="s">
        <v>84</v>
      </c>
    </row>
    <row r="220" spans="2:65" s="1" customFormat="1" ht="38.25" customHeight="1">
      <c r="B220" s="45"/>
      <c r="C220" s="220" t="s">
        <v>347</v>
      </c>
      <c r="D220" s="220" t="s">
        <v>137</v>
      </c>
      <c r="E220" s="221" t="s">
        <v>348</v>
      </c>
      <c r="F220" s="222" t="s">
        <v>349</v>
      </c>
      <c r="G220" s="223" t="s">
        <v>225</v>
      </c>
      <c r="H220" s="224">
        <v>521</v>
      </c>
      <c r="I220" s="225"/>
      <c r="J220" s="226">
        <f>ROUND(I220*H220,2)</f>
        <v>0</v>
      </c>
      <c r="K220" s="222" t="s">
        <v>141</v>
      </c>
      <c r="L220" s="71"/>
      <c r="M220" s="227" t="s">
        <v>21</v>
      </c>
      <c r="N220" s="228" t="s">
        <v>45</v>
      </c>
      <c r="O220" s="46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AR220" s="23" t="s">
        <v>142</v>
      </c>
      <c r="AT220" s="23" t="s">
        <v>137</v>
      </c>
      <c r="AU220" s="23" t="s">
        <v>84</v>
      </c>
      <c r="AY220" s="23" t="s">
        <v>135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23" t="s">
        <v>82</v>
      </c>
      <c r="BK220" s="231">
        <f>ROUND(I220*H220,2)</f>
        <v>0</v>
      </c>
      <c r="BL220" s="23" t="s">
        <v>142</v>
      </c>
      <c r="BM220" s="23" t="s">
        <v>350</v>
      </c>
    </row>
    <row r="221" spans="2:47" s="1" customFormat="1" ht="13.5">
      <c r="B221" s="45"/>
      <c r="C221" s="73"/>
      <c r="D221" s="232" t="s">
        <v>144</v>
      </c>
      <c r="E221" s="73"/>
      <c r="F221" s="233" t="s">
        <v>351</v>
      </c>
      <c r="G221" s="73"/>
      <c r="H221" s="73"/>
      <c r="I221" s="190"/>
      <c r="J221" s="73"/>
      <c r="K221" s="73"/>
      <c r="L221" s="71"/>
      <c r="M221" s="234"/>
      <c r="N221" s="46"/>
      <c r="O221" s="46"/>
      <c r="P221" s="46"/>
      <c r="Q221" s="46"/>
      <c r="R221" s="46"/>
      <c r="S221" s="46"/>
      <c r="T221" s="94"/>
      <c r="AT221" s="23" t="s">
        <v>144</v>
      </c>
      <c r="AU221" s="23" t="s">
        <v>84</v>
      </c>
    </row>
    <row r="222" spans="2:51" s="12" customFormat="1" ht="13.5">
      <c r="B222" s="246"/>
      <c r="C222" s="247"/>
      <c r="D222" s="232" t="s">
        <v>146</v>
      </c>
      <c r="E222" s="248" t="s">
        <v>21</v>
      </c>
      <c r="F222" s="249" t="s">
        <v>164</v>
      </c>
      <c r="G222" s="247"/>
      <c r="H222" s="248" t="s">
        <v>21</v>
      </c>
      <c r="I222" s="250"/>
      <c r="J222" s="247"/>
      <c r="K222" s="247"/>
      <c r="L222" s="251"/>
      <c r="M222" s="252"/>
      <c r="N222" s="253"/>
      <c r="O222" s="253"/>
      <c r="P222" s="253"/>
      <c r="Q222" s="253"/>
      <c r="R222" s="253"/>
      <c r="S222" s="253"/>
      <c r="T222" s="254"/>
      <c r="AT222" s="255" t="s">
        <v>146</v>
      </c>
      <c r="AU222" s="255" t="s">
        <v>84</v>
      </c>
      <c r="AV222" s="12" t="s">
        <v>82</v>
      </c>
      <c r="AW222" s="12" t="s">
        <v>37</v>
      </c>
      <c r="AX222" s="12" t="s">
        <v>74</v>
      </c>
      <c r="AY222" s="255" t="s">
        <v>135</v>
      </c>
    </row>
    <row r="223" spans="2:51" s="11" customFormat="1" ht="13.5">
      <c r="B223" s="235"/>
      <c r="C223" s="236"/>
      <c r="D223" s="232" t="s">
        <v>146</v>
      </c>
      <c r="E223" s="237" t="s">
        <v>21</v>
      </c>
      <c r="F223" s="238" t="s">
        <v>352</v>
      </c>
      <c r="G223" s="236"/>
      <c r="H223" s="239">
        <v>499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AT223" s="245" t="s">
        <v>146</v>
      </c>
      <c r="AU223" s="245" t="s">
        <v>84</v>
      </c>
      <c r="AV223" s="11" t="s">
        <v>84</v>
      </c>
      <c r="AW223" s="11" t="s">
        <v>37</v>
      </c>
      <c r="AX223" s="11" t="s">
        <v>74</v>
      </c>
      <c r="AY223" s="245" t="s">
        <v>135</v>
      </c>
    </row>
    <row r="224" spans="2:51" s="11" customFormat="1" ht="13.5">
      <c r="B224" s="235"/>
      <c r="C224" s="236"/>
      <c r="D224" s="232" t="s">
        <v>146</v>
      </c>
      <c r="E224" s="237" t="s">
        <v>21</v>
      </c>
      <c r="F224" s="238" t="s">
        <v>353</v>
      </c>
      <c r="G224" s="236"/>
      <c r="H224" s="239">
        <v>22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146</v>
      </c>
      <c r="AU224" s="245" t="s">
        <v>84</v>
      </c>
      <c r="AV224" s="11" t="s">
        <v>84</v>
      </c>
      <c r="AW224" s="11" t="s">
        <v>37</v>
      </c>
      <c r="AX224" s="11" t="s">
        <v>74</v>
      </c>
      <c r="AY224" s="245" t="s">
        <v>135</v>
      </c>
    </row>
    <row r="225" spans="2:51" s="13" customFormat="1" ht="13.5">
      <c r="B225" s="256"/>
      <c r="C225" s="257"/>
      <c r="D225" s="232" t="s">
        <v>146</v>
      </c>
      <c r="E225" s="258" t="s">
        <v>21</v>
      </c>
      <c r="F225" s="259" t="s">
        <v>170</v>
      </c>
      <c r="G225" s="257"/>
      <c r="H225" s="260">
        <v>521</v>
      </c>
      <c r="I225" s="261"/>
      <c r="J225" s="257"/>
      <c r="K225" s="257"/>
      <c r="L225" s="262"/>
      <c r="M225" s="263"/>
      <c r="N225" s="264"/>
      <c r="O225" s="264"/>
      <c r="P225" s="264"/>
      <c r="Q225" s="264"/>
      <c r="R225" s="264"/>
      <c r="S225" s="264"/>
      <c r="T225" s="265"/>
      <c r="AT225" s="266" t="s">
        <v>146</v>
      </c>
      <c r="AU225" s="266" t="s">
        <v>84</v>
      </c>
      <c r="AV225" s="13" t="s">
        <v>142</v>
      </c>
      <c r="AW225" s="13" t="s">
        <v>37</v>
      </c>
      <c r="AX225" s="13" t="s">
        <v>82</v>
      </c>
      <c r="AY225" s="266" t="s">
        <v>135</v>
      </c>
    </row>
    <row r="226" spans="2:65" s="1" customFormat="1" ht="16.5" customHeight="1">
      <c r="B226" s="45"/>
      <c r="C226" s="267" t="s">
        <v>354</v>
      </c>
      <c r="D226" s="267" t="s">
        <v>287</v>
      </c>
      <c r="E226" s="268" t="s">
        <v>355</v>
      </c>
      <c r="F226" s="269" t="s">
        <v>356</v>
      </c>
      <c r="G226" s="270" t="s">
        <v>357</v>
      </c>
      <c r="H226" s="271">
        <v>0.5</v>
      </c>
      <c r="I226" s="272"/>
      <c r="J226" s="273">
        <f>ROUND(I226*H226,2)</f>
        <v>0</v>
      </c>
      <c r="K226" s="269" t="s">
        <v>141</v>
      </c>
      <c r="L226" s="274"/>
      <c r="M226" s="275" t="s">
        <v>21</v>
      </c>
      <c r="N226" s="276" t="s">
        <v>45</v>
      </c>
      <c r="O226" s="46"/>
      <c r="P226" s="229">
        <f>O226*H226</f>
        <v>0</v>
      </c>
      <c r="Q226" s="229">
        <v>0.001</v>
      </c>
      <c r="R226" s="229">
        <f>Q226*H226</f>
        <v>0.0005</v>
      </c>
      <c r="S226" s="229">
        <v>0</v>
      </c>
      <c r="T226" s="230">
        <f>S226*H226</f>
        <v>0</v>
      </c>
      <c r="AR226" s="23" t="s">
        <v>193</v>
      </c>
      <c r="AT226" s="23" t="s">
        <v>287</v>
      </c>
      <c r="AU226" s="23" t="s">
        <v>84</v>
      </c>
      <c r="AY226" s="23" t="s">
        <v>135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23" t="s">
        <v>82</v>
      </c>
      <c r="BK226" s="231">
        <f>ROUND(I226*H226,2)</f>
        <v>0</v>
      </c>
      <c r="BL226" s="23" t="s">
        <v>142</v>
      </c>
      <c r="BM226" s="23" t="s">
        <v>358</v>
      </c>
    </row>
    <row r="227" spans="2:63" s="10" customFormat="1" ht="29.85" customHeight="1">
      <c r="B227" s="204"/>
      <c r="C227" s="205"/>
      <c r="D227" s="206" t="s">
        <v>73</v>
      </c>
      <c r="E227" s="218" t="s">
        <v>84</v>
      </c>
      <c r="F227" s="218" t="s">
        <v>359</v>
      </c>
      <c r="G227" s="205"/>
      <c r="H227" s="205"/>
      <c r="I227" s="208"/>
      <c r="J227" s="219">
        <f>BK227</f>
        <v>0</v>
      </c>
      <c r="K227" s="205"/>
      <c r="L227" s="210"/>
      <c r="M227" s="211"/>
      <c r="N227" s="212"/>
      <c r="O227" s="212"/>
      <c r="P227" s="213">
        <f>SUM(P228:P301)</f>
        <v>0</v>
      </c>
      <c r="Q227" s="212"/>
      <c r="R227" s="213">
        <f>SUM(R228:R301)</f>
        <v>165.55590192000003</v>
      </c>
      <c r="S227" s="212"/>
      <c r="T227" s="214">
        <f>SUM(T228:T301)</f>
        <v>0</v>
      </c>
      <c r="AR227" s="215" t="s">
        <v>82</v>
      </c>
      <c r="AT227" s="216" t="s">
        <v>73</v>
      </c>
      <c r="AU227" s="216" t="s">
        <v>82</v>
      </c>
      <c r="AY227" s="215" t="s">
        <v>135</v>
      </c>
      <c r="BK227" s="217">
        <f>SUM(BK228:BK301)</f>
        <v>0</v>
      </c>
    </row>
    <row r="228" spans="2:65" s="1" customFormat="1" ht="25.5" customHeight="1">
      <c r="B228" s="45"/>
      <c r="C228" s="220" t="s">
        <v>360</v>
      </c>
      <c r="D228" s="220" t="s">
        <v>137</v>
      </c>
      <c r="E228" s="221" t="s">
        <v>361</v>
      </c>
      <c r="F228" s="222" t="s">
        <v>362</v>
      </c>
      <c r="G228" s="223" t="s">
        <v>140</v>
      </c>
      <c r="H228" s="224">
        <v>47.94</v>
      </c>
      <c r="I228" s="225"/>
      <c r="J228" s="226">
        <f>ROUND(I228*H228,2)</f>
        <v>0</v>
      </c>
      <c r="K228" s="222" t="s">
        <v>141</v>
      </c>
      <c r="L228" s="71"/>
      <c r="M228" s="227" t="s">
        <v>21</v>
      </c>
      <c r="N228" s="228" t="s">
        <v>45</v>
      </c>
      <c r="O228" s="4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AR228" s="23" t="s">
        <v>142</v>
      </c>
      <c r="AT228" s="23" t="s">
        <v>137</v>
      </c>
      <c r="AU228" s="23" t="s">
        <v>84</v>
      </c>
      <c r="AY228" s="23" t="s">
        <v>135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23" t="s">
        <v>82</v>
      </c>
      <c r="BK228" s="231">
        <f>ROUND(I228*H228,2)</f>
        <v>0</v>
      </c>
      <c r="BL228" s="23" t="s">
        <v>142</v>
      </c>
      <c r="BM228" s="23" t="s">
        <v>363</v>
      </c>
    </row>
    <row r="229" spans="2:47" s="1" customFormat="1" ht="13.5">
      <c r="B229" s="45"/>
      <c r="C229" s="73"/>
      <c r="D229" s="232" t="s">
        <v>144</v>
      </c>
      <c r="E229" s="73"/>
      <c r="F229" s="233" t="s">
        <v>364</v>
      </c>
      <c r="G229" s="73"/>
      <c r="H229" s="73"/>
      <c r="I229" s="190"/>
      <c r="J229" s="73"/>
      <c r="K229" s="73"/>
      <c r="L229" s="71"/>
      <c r="M229" s="234"/>
      <c r="N229" s="46"/>
      <c r="O229" s="46"/>
      <c r="P229" s="46"/>
      <c r="Q229" s="46"/>
      <c r="R229" s="46"/>
      <c r="S229" s="46"/>
      <c r="T229" s="94"/>
      <c r="AT229" s="23" t="s">
        <v>144</v>
      </c>
      <c r="AU229" s="23" t="s">
        <v>84</v>
      </c>
    </row>
    <row r="230" spans="2:51" s="11" customFormat="1" ht="13.5">
      <c r="B230" s="235"/>
      <c r="C230" s="236"/>
      <c r="D230" s="232" t="s">
        <v>146</v>
      </c>
      <c r="E230" s="237" t="s">
        <v>21</v>
      </c>
      <c r="F230" s="238" t="s">
        <v>365</v>
      </c>
      <c r="G230" s="236"/>
      <c r="H230" s="239">
        <v>47.94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146</v>
      </c>
      <c r="AU230" s="245" t="s">
        <v>84</v>
      </c>
      <c r="AV230" s="11" t="s">
        <v>84</v>
      </c>
      <c r="AW230" s="11" t="s">
        <v>37</v>
      </c>
      <c r="AX230" s="11" t="s">
        <v>82</v>
      </c>
      <c r="AY230" s="245" t="s">
        <v>135</v>
      </c>
    </row>
    <row r="231" spans="2:51" s="12" customFormat="1" ht="13.5">
      <c r="B231" s="246"/>
      <c r="C231" s="247"/>
      <c r="D231" s="232" t="s">
        <v>146</v>
      </c>
      <c r="E231" s="248" t="s">
        <v>21</v>
      </c>
      <c r="F231" s="249" t="s">
        <v>366</v>
      </c>
      <c r="G231" s="247"/>
      <c r="H231" s="248" t="s">
        <v>21</v>
      </c>
      <c r="I231" s="250"/>
      <c r="J231" s="247"/>
      <c r="K231" s="247"/>
      <c r="L231" s="251"/>
      <c r="M231" s="252"/>
      <c r="N231" s="253"/>
      <c r="O231" s="253"/>
      <c r="P231" s="253"/>
      <c r="Q231" s="253"/>
      <c r="R231" s="253"/>
      <c r="S231" s="253"/>
      <c r="T231" s="254"/>
      <c r="AT231" s="255" t="s">
        <v>146</v>
      </c>
      <c r="AU231" s="255" t="s">
        <v>84</v>
      </c>
      <c r="AV231" s="12" t="s">
        <v>82</v>
      </c>
      <c r="AW231" s="12" t="s">
        <v>37</v>
      </c>
      <c r="AX231" s="12" t="s">
        <v>74</v>
      </c>
      <c r="AY231" s="255" t="s">
        <v>135</v>
      </c>
    </row>
    <row r="232" spans="2:65" s="1" customFormat="1" ht="38.25" customHeight="1">
      <c r="B232" s="45"/>
      <c r="C232" s="220" t="s">
        <v>367</v>
      </c>
      <c r="D232" s="220" t="s">
        <v>137</v>
      </c>
      <c r="E232" s="221" t="s">
        <v>368</v>
      </c>
      <c r="F232" s="222" t="s">
        <v>369</v>
      </c>
      <c r="G232" s="223" t="s">
        <v>225</v>
      </c>
      <c r="H232" s="224">
        <v>92</v>
      </c>
      <c r="I232" s="225"/>
      <c r="J232" s="226">
        <f>ROUND(I232*H232,2)</f>
        <v>0</v>
      </c>
      <c r="K232" s="222" t="s">
        <v>141</v>
      </c>
      <c r="L232" s="71"/>
      <c r="M232" s="227" t="s">
        <v>21</v>
      </c>
      <c r="N232" s="228" t="s">
        <v>45</v>
      </c>
      <c r="O232" s="46"/>
      <c r="P232" s="229">
        <f>O232*H232</f>
        <v>0</v>
      </c>
      <c r="Q232" s="229">
        <v>0.00027</v>
      </c>
      <c r="R232" s="229">
        <f>Q232*H232</f>
        <v>0.02484</v>
      </c>
      <c r="S232" s="229">
        <v>0</v>
      </c>
      <c r="T232" s="230">
        <f>S232*H232</f>
        <v>0</v>
      </c>
      <c r="AR232" s="23" t="s">
        <v>142</v>
      </c>
      <c r="AT232" s="23" t="s">
        <v>137</v>
      </c>
      <c r="AU232" s="23" t="s">
        <v>84</v>
      </c>
      <c r="AY232" s="23" t="s">
        <v>135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23" t="s">
        <v>82</v>
      </c>
      <c r="BK232" s="231">
        <f>ROUND(I232*H232,2)</f>
        <v>0</v>
      </c>
      <c r="BL232" s="23" t="s">
        <v>142</v>
      </c>
      <c r="BM232" s="23" t="s">
        <v>370</v>
      </c>
    </row>
    <row r="233" spans="2:47" s="1" customFormat="1" ht="13.5">
      <c r="B233" s="45"/>
      <c r="C233" s="73"/>
      <c r="D233" s="232" t="s">
        <v>144</v>
      </c>
      <c r="E233" s="73"/>
      <c r="F233" s="233" t="s">
        <v>371</v>
      </c>
      <c r="G233" s="73"/>
      <c r="H233" s="73"/>
      <c r="I233" s="190"/>
      <c r="J233" s="73"/>
      <c r="K233" s="73"/>
      <c r="L233" s="71"/>
      <c r="M233" s="234"/>
      <c r="N233" s="46"/>
      <c r="O233" s="46"/>
      <c r="P233" s="46"/>
      <c r="Q233" s="46"/>
      <c r="R233" s="46"/>
      <c r="S233" s="46"/>
      <c r="T233" s="94"/>
      <c r="AT233" s="23" t="s">
        <v>144</v>
      </c>
      <c r="AU233" s="23" t="s">
        <v>84</v>
      </c>
    </row>
    <row r="234" spans="2:51" s="12" customFormat="1" ht="13.5">
      <c r="B234" s="246"/>
      <c r="C234" s="247"/>
      <c r="D234" s="232" t="s">
        <v>146</v>
      </c>
      <c r="E234" s="248" t="s">
        <v>21</v>
      </c>
      <c r="F234" s="249" t="s">
        <v>187</v>
      </c>
      <c r="G234" s="247"/>
      <c r="H234" s="248" t="s">
        <v>21</v>
      </c>
      <c r="I234" s="250"/>
      <c r="J234" s="247"/>
      <c r="K234" s="247"/>
      <c r="L234" s="251"/>
      <c r="M234" s="252"/>
      <c r="N234" s="253"/>
      <c r="O234" s="253"/>
      <c r="P234" s="253"/>
      <c r="Q234" s="253"/>
      <c r="R234" s="253"/>
      <c r="S234" s="253"/>
      <c r="T234" s="254"/>
      <c r="AT234" s="255" t="s">
        <v>146</v>
      </c>
      <c r="AU234" s="255" t="s">
        <v>84</v>
      </c>
      <c r="AV234" s="12" t="s">
        <v>82</v>
      </c>
      <c r="AW234" s="12" t="s">
        <v>37</v>
      </c>
      <c r="AX234" s="12" t="s">
        <v>74</v>
      </c>
      <c r="AY234" s="255" t="s">
        <v>135</v>
      </c>
    </row>
    <row r="235" spans="2:51" s="11" customFormat="1" ht="13.5">
      <c r="B235" s="235"/>
      <c r="C235" s="236"/>
      <c r="D235" s="232" t="s">
        <v>146</v>
      </c>
      <c r="E235" s="237" t="s">
        <v>21</v>
      </c>
      <c r="F235" s="238" t="s">
        <v>372</v>
      </c>
      <c r="G235" s="236"/>
      <c r="H235" s="239">
        <v>28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146</v>
      </c>
      <c r="AU235" s="245" t="s">
        <v>84</v>
      </c>
      <c r="AV235" s="11" t="s">
        <v>84</v>
      </c>
      <c r="AW235" s="11" t="s">
        <v>37</v>
      </c>
      <c r="AX235" s="11" t="s">
        <v>74</v>
      </c>
      <c r="AY235" s="245" t="s">
        <v>135</v>
      </c>
    </row>
    <row r="236" spans="2:51" s="11" customFormat="1" ht="13.5">
      <c r="B236" s="235"/>
      <c r="C236" s="236"/>
      <c r="D236" s="232" t="s">
        <v>146</v>
      </c>
      <c r="E236" s="237" t="s">
        <v>21</v>
      </c>
      <c r="F236" s="238" t="s">
        <v>373</v>
      </c>
      <c r="G236" s="236"/>
      <c r="H236" s="239">
        <v>64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AT236" s="245" t="s">
        <v>146</v>
      </c>
      <c r="AU236" s="245" t="s">
        <v>84</v>
      </c>
      <c r="AV236" s="11" t="s">
        <v>84</v>
      </c>
      <c r="AW236" s="11" t="s">
        <v>37</v>
      </c>
      <c r="AX236" s="11" t="s">
        <v>74</v>
      </c>
      <c r="AY236" s="245" t="s">
        <v>135</v>
      </c>
    </row>
    <row r="237" spans="2:51" s="13" customFormat="1" ht="13.5">
      <c r="B237" s="256"/>
      <c r="C237" s="257"/>
      <c r="D237" s="232" t="s">
        <v>146</v>
      </c>
      <c r="E237" s="258" t="s">
        <v>21</v>
      </c>
      <c r="F237" s="259" t="s">
        <v>170</v>
      </c>
      <c r="G237" s="257"/>
      <c r="H237" s="260">
        <v>92</v>
      </c>
      <c r="I237" s="261"/>
      <c r="J237" s="257"/>
      <c r="K237" s="257"/>
      <c r="L237" s="262"/>
      <c r="M237" s="263"/>
      <c r="N237" s="264"/>
      <c r="O237" s="264"/>
      <c r="P237" s="264"/>
      <c r="Q237" s="264"/>
      <c r="R237" s="264"/>
      <c r="S237" s="264"/>
      <c r="T237" s="265"/>
      <c r="AT237" s="266" t="s">
        <v>146</v>
      </c>
      <c r="AU237" s="266" t="s">
        <v>84</v>
      </c>
      <c r="AV237" s="13" t="s">
        <v>142</v>
      </c>
      <c r="AW237" s="13" t="s">
        <v>37</v>
      </c>
      <c r="AX237" s="13" t="s">
        <v>82</v>
      </c>
      <c r="AY237" s="266" t="s">
        <v>135</v>
      </c>
    </row>
    <row r="238" spans="2:65" s="1" customFormat="1" ht="16.5" customHeight="1">
      <c r="B238" s="45"/>
      <c r="C238" s="267" t="s">
        <v>374</v>
      </c>
      <c r="D238" s="267" t="s">
        <v>287</v>
      </c>
      <c r="E238" s="268" t="s">
        <v>375</v>
      </c>
      <c r="F238" s="269" t="s">
        <v>376</v>
      </c>
      <c r="G238" s="270" t="s">
        <v>225</v>
      </c>
      <c r="H238" s="271">
        <v>93.84</v>
      </c>
      <c r="I238" s="272"/>
      <c r="J238" s="273">
        <f>ROUND(I238*H238,2)</f>
        <v>0</v>
      </c>
      <c r="K238" s="269" t="s">
        <v>141</v>
      </c>
      <c r="L238" s="274"/>
      <c r="M238" s="275" t="s">
        <v>21</v>
      </c>
      <c r="N238" s="276" t="s">
        <v>45</v>
      </c>
      <c r="O238" s="46"/>
      <c r="P238" s="229">
        <f>O238*H238</f>
        <v>0</v>
      </c>
      <c r="Q238" s="229">
        <v>0.0009</v>
      </c>
      <c r="R238" s="229">
        <f>Q238*H238</f>
        <v>0.084456</v>
      </c>
      <c r="S238" s="229">
        <v>0</v>
      </c>
      <c r="T238" s="230">
        <f>S238*H238</f>
        <v>0</v>
      </c>
      <c r="AR238" s="23" t="s">
        <v>193</v>
      </c>
      <c r="AT238" s="23" t="s">
        <v>287</v>
      </c>
      <c r="AU238" s="23" t="s">
        <v>84</v>
      </c>
      <c r="AY238" s="23" t="s">
        <v>135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23" t="s">
        <v>82</v>
      </c>
      <c r="BK238" s="231">
        <f>ROUND(I238*H238,2)</f>
        <v>0</v>
      </c>
      <c r="BL238" s="23" t="s">
        <v>142</v>
      </c>
      <c r="BM238" s="23" t="s">
        <v>377</v>
      </c>
    </row>
    <row r="239" spans="2:51" s="11" customFormat="1" ht="13.5">
      <c r="B239" s="235"/>
      <c r="C239" s="236"/>
      <c r="D239" s="232" t="s">
        <v>146</v>
      </c>
      <c r="E239" s="237" t="s">
        <v>21</v>
      </c>
      <c r="F239" s="238" t="s">
        <v>378</v>
      </c>
      <c r="G239" s="236"/>
      <c r="H239" s="239">
        <v>93.84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AT239" s="245" t="s">
        <v>146</v>
      </c>
      <c r="AU239" s="245" t="s">
        <v>84</v>
      </c>
      <c r="AV239" s="11" t="s">
        <v>84</v>
      </c>
      <c r="AW239" s="11" t="s">
        <v>37</v>
      </c>
      <c r="AX239" s="11" t="s">
        <v>82</v>
      </c>
      <c r="AY239" s="245" t="s">
        <v>135</v>
      </c>
    </row>
    <row r="240" spans="2:65" s="1" customFormat="1" ht="16.5" customHeight="1">
      <c r="B240" s="45"/>
      <c r="C240" s="220" t="s">
        <v>379</v>
      </c>
      <c r="D240" s="220" t="s">
        <v>137</v>
      </c>
      <c r="E240" s="221" t="s">
        <v>380</v>
      </c>
      <c r="F240" s="222" t="s">
        <v>381</v>
      </c>
      <c r="G240" s="223" t="s">
        <v>140</v>
      </c>
      <c r="H240" s="224">
        <v>6.003</v>
      </c>
      <c r="I240" s="225"/>
      <c r="J240" s="226">
        <f>ROUND(I240*H240,2)</f>
        <v>0</v>
      </c>
      <c r="K240" s="222" t="s">
        <v>141</v>
      </c>
      <c r="L240" s="71"/>
      <c r="M240" s="227" t="s">
        <v>21</v>
      </c>
      <c r="N240" s="228" t="s">
        <v>45</v>
      </c>
      <c r="O240" s="46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AR240" s="23" t="s">
        <v>142</v>
      </c>
      <c r="AT240" s="23" t="s">
        <v>137</v>
      </c>
      <c r="AU240" s="23" t="s">
        <v>84</v>
      </c>
      <c r="AY240" s="23" t="s">
        <v>135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23" t="s">
        <v>82</v>
      </c>
      <c r="BK240" s="231">
        <f>ROUND(I240*H240,2)</f>
        <v>0</v>
      </c>
      <c r="BL240" s="23" t="s">
        <v>142</v>
      </c>
      <c r="BM240" s="23" t="s">
        <v>382</v>
      </c>
    </row>
    <row r="241" spans="2:47" s="1" customFormat="1" ht="13.5">
      <c r="B241" s="45"/>
      <c r="C241" s="73"/>
      <c r="D241" s="232" t="s">
        <v>144</v>
      </c>
      <c r="E241" s="73"/>
      <c r="F241" s="233" t="s">
        <v>383</v>
      </c>
      <c r="G241" s="73"/>
      <c r="H241" s="73"/>
      <c r="I241" s="190"/>
      <c r="J241" s="73"/>
      <c r="K241" s="73"/>
      <c r="L241" s="71"/>
      <c r="M241" s="234"/>
      <c r="N241" s="46"/>
      <c r="O241" s="46"/>
      <c r="P241" s="46"/>
      <c r="Q241" s="46"/>
      <c r="R241" s="46"/>
      <c r="S241" s="46"/>
      <c r="T241" s="94"/>
      <c r="AT241" s="23" t="s">
        <v>144</v>
      </c>
      <c r="AU241" s="23" t="s">
        <v>84</v>
      </c>
    </row>
    <row r="242" spans="2:51" s="11" customFormat="1" ht="13.5">
      <c r="B242" s="235"/>
      <c r="C242" s="236"/>
      <c r="D242" s="232" t="s">
        <v>146</v>
      </c>
      <c r="E242" s="237" t="s">
        <v>21</v>
      </c>
      <c r="F242" s="238" t="s">
        <v>384</v>
      </c>
      <c r="G242" s="236"/>
      <c r="H242" s="239">
        <v>6.003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AT242" s="245" t="s">
        <v>146</v>
      </c>
      <c r="AU242" s="245" t="s">
        <v>84</v>
      </c>
      <c r="AV242" s="11" t="s">
        <v>84</v>
      </c>
      <c r="AW242" s="11" t="s">
        <v>37</v>
      </c>
      <c r="AX242" s="11" t="s">
        <v>82</v>
      </c>
      <c r="AY242" s="245" t="s">
        <v>135</v>
      </c>
    </row>
    <row r="243" spans="2:65" s="1" customFormat="1" ht="16.5" customHeight="1">
      <c r="B243" s="45"/>
      <c r="C243" s="220" t="s">
        <v>385</v>
      </c>
      <c r="D243" s="220" t="s">
        <v>137</v>
      </c>
      <c r="E243" s="221" t="s">
        <v>386</v>
      </c>
      <c r="F243" s="222" t="s">
        <v>387</v>
      </c>
      <c r="G243" s="223" t="s">
        <v>161</v>
      </c>
      <c r="H243" s="224">
        <v>38</v>
      </c>
      <c r="I243" s="225"/>
      <c r="J243" s="226">
        <f>ROUND(I243*H243,2)</f>
        <v>0</v>
      </c>
      <c r="K243" s="222" t="s">
        <v>141</v>
      </c>
      <c r="L243" s="71"/>
      <c r="M243" s="227" t="s">
        <v>21</v>
      </c>
      <c r="N243" s="228" t="s">
        <v>45</v>
      </c>
      <c r="O243" s="46"/>
      <c r="P243" s="229">
        <f>O243*H243</f>
        <v>0</v>
      </c>
      <c r="Q243" s="229">
        <v>0.00049</v>
      </c>
      <c r="R243" s="229">
        <f>Q243*H243</f>
        <v>0.018619999999999998</v>
      </c>
      <c r="S243" s="229">
        <v>0</v>
      </c>
      <c r="T243" s="230">
        <f>S243*H243</f>
        <v>0</v>
      </c>
      <c r="AR243" s="23" t="s">
        <v>142</v>
      </c>
      <c r="AT243" s="23" t="s">
        <v>137</v>
      </c>
      <c r="AU243" s="23" t="s">
        <v>84</v>
      </c>
      <c r="AY243" s="23" t="s">
        <v>135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23" t="s">
        <v>82</v>
      </c>
      <c r="BK243" s="231">
        <f>ROUND(I243*H243,2)</f>
        <v>0</v>
      </c>
      <c r="BL243" s="23" t="s">
        <v>142</v>
      </c>
      <c r="BM243" s="23" t="s">
        <v>388</v>
      </c>
    </row>
    <row r="244" spans="2:47" s="1" customFormat="1" ht="13.5">
      <c r="B244" s="45"/>
      <c r="C244" s="73"/>
      <c r="D244" s="232" t="s">
        <v>144</v>
      </c>
      <c r="E244" s="73"/>
      <c r="F244" s="233" t="s">
        <v>389</v>
      </c>
      <c r="G244" s="73"/>
      <c r="H244" s="73"/>
      <c r="I244" s="190"/>
      <c r="J244" s="73"/>
      <c r="K244" s="73"/>
      <c r="L244" s="71"/>
      <c r="M244" s="234"/>
      <c r="N244" s="46"/>
      <c r="O244" s="46"/>
      <c r="P244" s="46"/>
      <c r="Q244" s="46"/>
      <c r="R244" s="46"/>
      <c r="S244" s="46"/>
      <c r="T244" s="94"/>
      <c r="AT244" s="23" t="s">
        <v>144</v>
      </c>
      <c r="AU244" s="23" t="s">
        <v>84</v>
      </c>
    </row>
    <row r="245" spans="2:51" s="11" customFormat="1" ht="13.5">
      <c r="B245" s="235"/>
      <c r="C245" s="236"/>
      <c r="D245" s="232" t="s">
        <v>146</v>
      </c>
      <c r="E245" s="237" t="s">
        <v>21</v>
      </c>
      <c r="F245" s="238" t="s">
        <v>390</v>
      </c>
      <c r="G245" s="236"/>
      <c r="H245" s="239">
        <v>38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AT245" s="245" t="s">
        <v>146</v>
      </c>
      <c r="AU245" s="245" t="s">
        <v>84</v>
      </c>
      <c r="AV245" s="11" t="s">
        <v>84</v>
      </c>
      <c r="AW245" s="11" t="s">
        <v>37</v>
      </c>
      <c r="AX245" s="11" t="s">
        <v>82</v>
      </c>
      <c r="AY245" s="245" t="s">
        <v>135</v>
      </c>
    </row>
    <row r="246" spans="2:65" s="1" customFormat="1" ht="16.5" customHeight="1">
      <c r="B246" s="45"/>
      <c r="C246" s="220" t="s">
        <v>391</v>
      </c>
      <c r="D246" s="220" t="s">
        <v>137</v>
      </c>
      <c r="E246" s="221" t="s">
        <v>392</v>
      </c>
      <c r="F246" s="222" t="s">
        <v>393</v>
      </c>
      <c r="G246" s="223" t="s">
        <v>161</v>
      </c>
      <c r="H246" s="224">
        <v>343</v>
      </c>
      <c r="I246" s="225"/>
      <c r="J246" s="226">
        <f>ROUND(I246*H246,2)</f>
        <v>0</v>
      </c>
      <c r="K246" s="222" t="s">
        <v>141</v>
      </c>
      <c r="L246" s="71"/>
      <c r="M246" s="227" t="s">
        <v>21</v>
      </c>
      <c r="N246" s="228" t="s">
        <v>45</v>
      </c>
      <c r="O246" s="46"/>
      <c r="P246" s="229">
        <f>O246*H246</f>
        <v>0</v>
      </c>
      <c r="Q246" s="229">
        <v>0.00116</v>
      </c>
      <c r="R246" s="229">
        <f>Q246*H246</f>
        <v>0.39788</v>
      </c>
      <c r="S246" s="229">
        <v>0</v>
      </c>
      <c r="T246" s="230">
        <f>S246*H246</f>
        <v>0</v>
      </c>
      <c r="AR246" s="23" t="s">
        <v>142</v>
      </c>
      <c r="AT246" s="23" t="s">
        <v>137</v>
      </c>
      <c r="AU246" s="23" t="s">
        <v>84</v>
      </c>
      <c r="AY246" s="23" t="s">
        <v>135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23" t="s">
        <v>82</v>
      </c>
      <c r="BK246" s="231">
        <f>ROUND(I246*H246,2)</f>
        <v>0</v>
      </c>
      <c r="BL246" s="23" t="s">
        <v>142</v>
      </c>
      <c r="BM246" s="23" t="s">
        <v>394</v>
      </c>
    </row>
    <row r="247" spans="2:47" s="1" customFormat="1" ht="13.5">
      <c r="B247" s="45"/>
      <c r="C247" s="73"/>
      <c r="D247" s="232" t="s">
        <v>144</v>
      </c>
      <c r="E247" s="73"/>
      <c r="F247" s="233" t="s">
        <v>389</v>
      </c>
      <c r="G247" s="73"/>
      <c r="H247" s="73"/>
      <c r="I247" s="190"/>
      <c r="J247" s="73"/>
      <c r="K247" s="73"/>
      <c r="L247" s="71"/>
      <c r="M247" s="234"/>
      <c r="N247" s="46"/>
      <c r="O247" s="46"/>
      <c r="P247" s="46"/>
      <c r="Q247" s="46"/>
      <c r="R247" s="46"/>
      <c r="S247" s="46"/>
      <c r="T247" s="94"/>
      <c r="AT247" s="23" t="s">
        <v>144</v>
      </c>
      <c r="AU247" s="23" t="s">
        <v>84</v>
      </c>
    </row>
    <row r="248" spans="2:51" s="11" customFormat="1" ht="13.5">
      <c r="B248" s="235"/>
      <c r="C248" s="236"/>
      <c r="D248" s="232" t="s">
        <v>146</v>
      </c>
      <c r="E248" s="237" t="s">
        <v>21</v>
      </c>
      <c r="F248" s="238" t="s">
        <v>395</v>
      </c>
      <c r="G248" s="236"/>
      <c r="H248" s="239">
        <v>343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AT248" s="245" t="s">
        <v>146</v>
      </c>
      <c r="AU248" s="245" t="s">
        <v>84</v>
      </c>
      <c r="AV248" s="11" t="s">
        <v>84</v>
      </c>
      <c r="AW248" s="11" t="s">
        <v>37</v>
      </c>
      <c r="AX248" s="11" t="s">
        <v>82</v>
      </c>
      <c r="AY248" s="245" t="s">
        <v>135</v>
      </c>
    </row>
    <row r="249" spans="2:65" s="1" customFormat="1" ht="25.5" customHeight="1">
      <c r="B249" s="45"/>
      <c r="C249" s="220" t="s">
        <v>396</v>
      </c>
      <c r="D249" s="220" t="s">
        <v>137</v>
      </c>
      <c r="E249" s="221" t="s">
        <v>397</v>
      </c>
      <c r="F249" s="222" t="s">
        <v>398</v>
      </c>
      <c r="G249" s="223" t="s">
        <v>140</v>
      </c>
      <c r="H249" s="224">
        <v>2.28</v>
      </c>
      <c r="I249" s="225"/>
      <c r="J249" s="226">
        <f>ROUND(I249*H249,2)</f>
        <v>0</v>
      </c>
      <c r="K249" s="222" t="s">
        <v>141</v>
      </c>
      <c r="L249" s="71"/>
      <c r="M249" s="227" t="s">
        <v>21</v>
      </c>
      <c r="N249" s="228" t="s">
        <v>45</v>
      </c>
      <c r="O249" s="46"/>
      <c r="P249" s="229">
        <f>O249*H249</f>
        <v>0</v>
      </c>
      <c r="Q249" s="229">
        <v>1.98</v>
      </c>
      <c r="R249" s="229">
        <f>Q249*H249</f>
        <v>4.514399999999999</v>
      </c>
      <c r="S249" s="229">
        <v>0</v>
      </c>
      <c r="T249" s="230">
        <f>S249*H249</f>
        <v>0</v>
      </c>
      <c r="AR249" s="23" t="s">
        <v>142</v>
      </c>
      <c r="AT249" s="23" t="s">
        <v>137</v>
      </c>
      <c r="AU249" s="23" t="s">
        <v>84</v>
      </c>
      <c r="AY249" s="23" t="s">
        <v>135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23" t="s">
        <v>82</v>
      </c>
      <c r="BK249" s="231">
        <f>ROUND(I249*H249,2)</f>
        <v>0</v>
      </c>
      <c r="BL249" s="23" t="s">
        <v>142</v>
      </c>
      <c r="BM249" s="23" t="s">
        <v>399</v>
      </c>
    </row>
    <row r="250" spans="2:47" s="1" customFormat="1" ht="13.5">
      <c r="B250" s="45"/>
      <c r="C250" s="73"/>
      <c r="D250" s="232" t="s">
        <v>144</v>
      </c>
      <c r="E250" s="73"/>
      <c r="F250" s="233" t="s">
        <v>400</v>
      </c>
      <c r="G250" s="73"/>
      <c r="H250" s="73"/>
      <c r="I250" s="190"/>
      <c r="J250" s="73"/>
      <c r="K250" s="73"/>
      <c r="L250" s="71"/>
      <c r="M250" s="234"/>
      <c r="N250" s="46"/>
      <c r="O250" s="46"/>
      <c r="P250" s="46"/>
      <c r="Q250" s="46"/>
      <c r="R250" s="46"/>
      <c r="S250" s="46"/>
      <c r="T250" s="94"/>
      <c r="AT250" s="23" t="s">
        <v>144</v>
      </c>
      <c r="AU250" s="23" t="s">
        <v>84</v>
      </c>
    </row>
    <row r="251" spans="2:51" s="11" customFormat="1" ht="13.5">
      <c r="B251" s="235"/>
      <c r="C251" s="236"/>
      <c r="D251" s="232" t="s">
        <v>146</v>
      </c>
      <c r="E251" s="237" t="s">
        <v>21</v>
      </c>
      <c r="F251" s="238" t="s">
        <v>401</v>
      </c>
      <c r="G251" s="236"/>
      <c r="H251" s="239">
        <v>2.28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AT251" s="245" t="s">
        <v>146</v>
      </c>
      <c r="AU251" s="245" t="s">
        <v>84</v>
      </c>
      <c r="AV251" s="11" t="s">
        <v>84</v>
      </c>
      <c r="AW251" s="11" t="s">
        <v>37</v>
      </c>
      <c r="AX251" s="11" t="s">
        <v>82</v>
      </c>
      <c r="AY251" s="245" t="s">
        <v>135</v>
      </c>
    </row>
    <row r="252" spans="2:65" s="1" customFormat="1" ht="16.5" customHeight="1">
      <c r="B252" s="45"/>
      <c r="C252" s="220" t="s">
        <v>402</v>
      </c>
      <c r="D252" s="220" t="s">
        <v>137</v>
      </c>
      <c r="E252" s="221" t="s">
        <v>403</v>
      </c>
      <c r="F252" s="222" t="s">
        <v>404</v>
      </c>
      <c r="G252" s="223" t="s">
        <v>140</v>
      </c>
      <c r="H252" s="224">
        <v>2.052</v>
      </c>
      <c r="I252" s="225"/>
      <c r="J252" s="226">
        <f>ROUND(I252*H252,2)</f>
        <v>0</v>
      </c>
      <c r="K252" s="222" t="s">
        <v>141</v>
      </c>
      <c r="L252" s="71"/>
      <c r="M252" s="227" t="s">
        <v>21</v>
      </c>
      <c r="N252" s="228" t="s">
        <v>45</v>
      </c>
      <c r="O252" s="46"/>
      <c r="P252" s="229">
        <f>O252*H252</f>
        <v>0</v>
      </c>
      <c r="Q252" s="229">
        <v>2.25634</v>
      </c>
      <c r="R252" s="229">
        <f>Q252*H252</f>
        <v>4.63000968</v>
      </c>
      <c r="S252" s="229">
        <v>0</v>
      </c>
      <c r="T252" s="230">
        <f>S252*H252</f>
        <v>0</v>
      </c>
      <c r="AR252" s="23" t="s">
        <v>142</v>
      </c>
      <c r="AT252" s="23" t="s">
        <v>137</v>
      </c>
      <c r="AU252" s="23" t="s">
        <v>84</v>
      </c>
      <c r="AY252" s="23" t="s">
        <v>135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23" t="s">
        <v>82</v>
      </c>
      <c r="BK252" s="231">
        <f>ROUND(I252*H252,2)</f>
        <v>0</v>
      </c>
      <c r="BL252" s="23" t="s">
        <v>142</v>
      </c>
      <c r="BM252" s="23" t="s">
        <v>405</v>
      </c>
    </row>
    <row r="253" spans="2:47" s="1" customFormat="1" ht="13.5">
      <c r="B253" s="45"/>
      <c r="C253" s="73"/>
      <c r="D253" s="232" t="s">
        <v>144</v>
      </c>
      <c r="E253" s="73"/>
      <c r="F253" s="233" t="s">
        <v>406</v>
      </c>
      <c r="G253" s="73"/>
      <c r="H253" s="73"/>
      <c r="I253" s="190"/>
      <c r="J253" s="73"/>
      <c r="K253" s="73"/>
      <c r="L253" s="71"/>
      <c r="M253" s="234"/>
      <c r="N253" s="46"/>
      <c r="O253" s="46"/>
      <c r="P253" s="46"/>
      <c r="Q253" s="46"/>
      <c r="R253" s="46"/>
      <c r="S253" s="46"/>
      <c r="T253" s="94"/>
      <c r="AT253" s="23" t="s">
        <v>144</v>
      </c>
      <c r="AU253" s="23" t="s">
        <v>84</v>
      </c>
    </row>
    <row r="254" spans="2:51" s="11" customFormat="1" ht="13.5">
      <c r="B254" s="235"/>
      <c r="C254" s="236"/>
      <c r="D254" s="232" t="s">
        <v>146</v>
      </c>
      <c r="E254" s="237" t="s">
        <v>21</v>
      </c>
      <c r="F254" s="238" t="s">
        <v>407</v>
      </c>
      <c r="G254" s="236"/>
      <c r="H254" s="239">
        <v>2.052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AT254" s="245" t="s">
        <v>146</v>
      </c>
      <c r="AU254" s="245" t="s">
        <v>84</v>
      </c>
      <c r="AV254" s="11" t="s">
        <v>84</v>
      </c>
      <c r="AW254" s="11" t="s">
        <v>37</v>
      </c>
      <c r="AX254" s="11" t="s">
        <v>82</v>
      </c>
      <c r="AY254" s="245" t="s">
        <v>135</v>
      </c>
    </row>
    <row r="255" spans="2:51" s="12" customFormat="1" ht="13.5">
      <c r="B255" s="246"/>
      <c r="C255" s="247"/>
      <c r="D255" s="232" t="s">
        <v>146</v>
      </c>
      <c r="E255" s="248" t="s">
        <v>21</v>
      </c>
      <c r="F255" s="249" t="s">
        <v>408</v>
      </c>
      <c r="G255" s="247"/>
      <c r="H255" s="248" t="s">
        <v>21</v>
      </c>
      <c r="I255" s="250"/>
      <c r="J255" s="247"/>
      <c r="K255" s="247"/>
      <c r="L255" s="251"/>
      <c r="M255" s="252"/>
      <c r="N255" s="253"/>
      <c r="O255" s="253"/>
      <c r="P255" s="253"/>
      <c r="Q255" s="253"/>
      <c r="R255" s="253"/>
      <c r="S255" s="253"/>
      <c r="T255" s="254"/>
      <c r="AT255" s="255" t="s">
        <v>146</v>
      </c>
      <c r="AU255" s="255" t="s">
        <v>84</v>
      </c>
      <c r="AV255" s="12" t="s">
        <v>82</v>
      </c>
      <c r="AW255" s="12" t="s">
        <v>37</v>
      </c>
      <c r="AX255" s="12" t="s">
        <v>74</v>
      </c>
      <c r="AY255" s="255" t="s">
        <v>135</v>
      </c>
    </row>
    <row r="256" spans="2:65" s="1" customFormat="1" ht="25.5" customHeight="1">
      <c r="B256" s="45"/>
      <c r="C256" s="220" t="s">
        <v>409</v>
      </c>
      <c r="D256" s="220" t="s">
        <v>137</v>
      </c>
      <c r="E256" s="221" t="s">
        <v>410</v>
      </c>
      <c r="F256" s="222" t="s">
        <v>411</v>
      </c>
      <c r="G256" s="223" t="s">
        <v>140</v>
      </c>
      <c r="H256" s="224">
        <v>0.456</v>
      </c>
      <c r="I256" s="225"/>
      <c r="J256" s="226">
        <f>ROUND(I256*H256,2)</f>
        <v>0</v>
      </c>
      <c r="K256" s="222" t="s">
        <v>141</v>
      </c>
      <c r="L256" s="71"/>
      <c r="M256" s="227" t="s">
        <v>21</v>
      </c>
      <c r="N256" s="228" t="s">
        <v>45</v>
      </c>
      <c r="O256" s="46"/>
      <c r="P256" s="229">
        <f>O256*H256</f>
        <v>0</v>
      </c>
      <c r="Q256" s="229">
        <v>2.25634</v>
      </c>
      <c r="R256" s="229">
        <f>Q256*H256</f>
        <v>1.02889104</v>
      </c>
      <c r="S256" s="229">
        <v>0</v>
      </c>
      <c r="T256" s="230">
        <f>S256*H256</f>
        <v>0</v>
      </c>
      <c r="AR256" s="23" t="s">
        <v>142</v>
      </c>
      <c r="AT256" s="23" t="s">
        <v>137</v>
      </c>
      <c r="AU256" s="23" t="s">
        <v>84</v>
      </c>
      <c r="AY256" s="23" t="s">
        <v>135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23" t="s">
        <v>82</v>
      </c>
      <c r="BK256" s="231">
        <f>ROUND(I256*H256,2)</f>
        <v>0</v>
      </c>
      <c r="BL256" s="23" t="s">
        <v>142</v>
      </c>
      <c r="BM256" s="23" t="s">
        <v>412</v>
      </c>
    </row>
    <row r="257" spans="2:47" s="1" customFormat="1" ht="13.5">
      <c r="B257" s="45"/>
      <c r="C257" s="73"/>
      <c r="D257" s="232" t="s">
        <v>144</v>
      </c>
      <c r="E257" s="73"/>
      <c r="F257" s="233" t="s">
        <v>406</v>
      </c>
      <c r="G257" s="73"/>
      <c r="H257" s="73"/>
      <c r="I257" s="190"/>
      <c r="J257" s="73"/>
      <c r="K257" s="73"/>
      <c r="L257" s="71"/>
      <c r="M257" s="234"/>
      <c r="N257" s="46"/>
      <c r="O257" s="46"/>
      <c r="P257" s="46"/>
      <c r="Q257" s="46"/>
      <c r="R257" s="46"/>
      <c r="S257" s="46"/>
      <c r="T257" s="94"/>
      <c r="AT257" s="23" t="s">
        <v>144</v>
      </c>
      <c r="AU257" s="23" t="s">
        <v>84</v>
      </c>
    </row>
    <row r="258" spans="2:51" s="11" customFormat="1" ht="13.5">
      <c r="B258" s="235"/>
      <c r="C258" s="236"/>
      <c r="D258" s="232" t="s">
        <v>146</v>
      </c>
      <c r="E258" s="237" t="s">
        <v>21</v>
      </c>
      <c r="F258" s="238" t="s">
        <v>413</v>
      </c>
      <c r="G258" s="236"/>
      <c r="H258" s="239">
        <v>0.456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AT258" s="245" t="s">
        <v>146</v>
      </c>
      <c r="AU258" s="245" t="s">
        <v>84</v>
      </c>
      <c r="AV258" s="11" t="s">
        <v>84</v>
      </c>
      <c r="AW258" s="11" t="s">
        <v>37</v>
      </c>
      <c r="AX258" s="11" t="s">
        <v>82</v>
      </c>
      <c r="AY258" s="245" t="s">
        <v>135</v>
      </c>
    </row>
    <row r="259" spans="2:51" s="12" customFormat="1" ht="13.5">
      <c r="B259" s="246"/>
      <c r="C259" s="247"/>
      <c r="D259" s="232" t="s">
        <v>146</v>
      </c>
      <c r="E259" s="248" t="s">
        <v>21</v>
      </c>
      <c r="F259" s="249" t="s">
        <v>408</v>
      </c>
      <c r="G259" s="247"/>
      <c r="H259" s="248" t="s">
        <v>21</v>
      </c>
      <c r="I259" s="250"/>
      <c r="J259" s="247"/>
      <c r="K259" s="247"/>
      <c r="L259" s="251"/>
      <c r="M259" s="252"/>
      <c r="N259" s="253"/>
      <c r="O259" s="253"/>
      <c r="P259" s="253"/>
      <c r="Q259" s="253"/>
      <c r="R259" s="253"/>
      <c r="S259" s="253"/>
      <c r="T259" s="254"/>
      <c r="AT259" s="255" t="s">
        <v>146</v>
      </c>
      <c r="AU259" s="255" t="s">
        <v>84</v>
      </c>
      <c r="AV259" s="12" t="s">
        <v>82</v>
      </c>
      <c r="AW259" s="12" t="s">
        <v>37</v>
      </c>
      <c r="AX259" s="12" t="s">
        <v>74</v>
      </c>
      <c r="AY259" s="255" t="s">
        <v>135</v>
      </c>
    </row>
    <row r="260" spans="2:65" s="1" customFormat="1" ht="25.5" customHeight="1">
      <c r="B260" s="45"/>
      <c r="C260" s="220" t="s">
        <v>414</v>
      </c>
      <c r="D260" s="220" t="s">
        <v>137</v>
      </c>
      <c r="E260" s="221" t="s">
        <v>415</v>
      </c>
      <c r="F260" s="222" t="s">
        <v>416</v>
      </c>
      <c r="G260" s="223" t="s">
        <v>140</v>
      </c>
      <c r="H260" s="224">
        <v>41.823</v>
      </c>
      <c r="I260" s="225"/>
      <c r="J260" s="226">
        <f>ROUND(I260*H260,2)</f>
        <v>0</v>
      </c>
      <c r="K260" s="222" t="s">
        <v>21</v>
      </c>
      <c r="L260" s="71"/>
      <c r="M260" s="227" t="s">
        <v>21</v>
      </c>
      <c r="N260" s="228" t="s">
        <v>45</v>
      </c>
      <c r="O260" s="46"/>
      <c r="P260" s="229">
        <f>O260*H260</f>
        <v>0</v>
      </c>
      <c r="Q260" s="229">
        <v>2.25634</v>
      </c>
      <c r="R260" s="229">
        <f>Q260*H260</f>
        <v>94.36690782</v>
      </c>
      <c r="S260" s="229">
        <v>0</v>
      </c>
      <c r="T260" s="230">
        <f>S260*H260</f>
        <v>0</v>
      </c>
      <c r="AR260" s="23" t="s">
        <v>142</v>
      </c>
      <c r="AT260" s="23" t="s">
        <v>137</v>
      </c>
      <c r="AU260" s="23" t="s">
        <v>84</v>
      </c>
      <c r="AY260" s="23" t="s">
        <v>135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23" t="s">
        <v>82</v>
      </c>
      <c r="BK260" s="231">
        <f>ROUND(I260*H260,2)</f>
        <v>0</v>
      </c>
      <c r="BL260" s="23" t="s">
        <v>142</v>
      </c>
      <c r="BM260" s="23" t="s">
        <v>417</v>
      </c>
    </row>
    <row r="261" spans="2:51" s="12" customFormat="1" ht="13.5">
      <c r="B261" s="246"/>
      <c r="C261" s="247"/>
      <c r="D261" s="232" t="s">
        <v>146</v>
      </c>
      <c r="E261" s="248" t="s">
        <v>21</v>
      </c>
      <c r="F261" s="249" t="s">
        <v>187</v>
      </c>
      <c r="G261" s="247"/>
      <c r="H261" s="248" t="s">
        <v>21</v>
      </c>
      <c r="I261" s="250"/>
      <c r="J261" s="247"/>
      <c r="K261" s="247"/>
      <c r="L261" s="251"/>
      <c r="M261" s="252"/>
      <c r="N261" s="253"/>
      <c r="O261" s="253"/>
      <c r="P261" s="253"/>
      <c r="Q261" s="253"/>
      <c r="R261" s="253"/>
      <c r="S261" s="253"/>
      <c r="T261" s="254"/>
      <c r="AT261" s="255" t="s">
        <v>146</v>
      </c>
      <c r="AU261" s="255" t="s">
        <v>84</v>
      </c>
      <c r="AV261" s="12" t="s">
        <v>82</v>
      </c>
      <c r="AW261" s="12" t="s">
        <v>37</v>
      </c>
      <c r="AX261" s="12" t="s">
        <v>74</v>
      </c>
      <c r="AY261" s="255" t="s">
        <v>135</v>
      </c>
    </row>
    <row r="262" spans="2:51" s="11" customFormat="1" ht="13.5">
      <c r="B262" s="235"/>
      <c r="C262" s="236"/>
      <c r="D262" s="232" t="s">
        <v>146</v>
      </c>
      <c r="E262" s="237" t="s">
        <v>21</v>
      </c>
      <c r="F262" s="238" t="s">
        <v>418</v>
      </c>
      <c r="G262" s="236"/>
      <c r="H262" s="239">
        <v>31.671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AT262" s="245" t="s">
        <v>146</v>
      </c>
      <c r="AU262" s="245" t="s">
        <v>84</v>
      </c>
      <c r="AV262" s="11" t="s">
        <v>84</v>
      </c>
      <c r="AW262" s="11" t="s">
        <v>37</v>
      </c>
      <c r="AX262" s="11" t="s">
        <v>74</v>
      </c>
      <c r="AY262" s="245" t="s">
        <v>135</v>
      </c>
    </row>
    <row r="263" spans="2:51" s="11" customFormat="1" ht="13.5">
      <c r="B263" s="235"/>
      <c r="C263" s="236"/>
      <c r="D263" s="232" t="s">
        <v>146</v>
      </c>
      <c r="E263" s="237" t="s">
        <v>21</v>
      </c>
      <c r="F263" s="238" t="s">
        <v>419</v>
      </c>
      <c r="G263" s="236"/>
      <c r="H263" s="239">
        <v>9.104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AT263" s="245" t="s">
        <v>146</v>
      </c>
      <c r="AU263" s="245" t="s">
        <v>84</v>
      </c>
      <c r="AV263" s="11" t="s">
        <v>84</v>
      </c>
      <c r="AW263" s="11" t="s">
        <v>37</v>
      </c>
      <c r="AX263" s="11" t="s">
        <v>74</v>
      </c>
      <c r="AY263" s="245" t="s">
        <v>135</v>
      </c>
    </row>
    <row r="264" spans="2:51" s="11" customFormat="1" ht="13.5">
      <c r="B264" s="235"/>
      <c r="C264" s="236"/>
      <c r="D264" s="232" t="s">
        <v>146</v>
      </c>
      <c r="E264" s="237" t="s">
        <v>21</v>
      </c>
      <c r="F264" s="238" t="s">
        <v>420</v>
      </c>
      <c r="G264" s="236"/>
      <c r="H264" s="239">
        <v>0.419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AT264" s="245" t="s">
        <v>146</v>
      </c>
      <c r="AU264" s="245" t="s">
        <v>84</v>
      </c>
      <c r="AV264" s="11" t="s">
        <v>84</v>
      </c>
      <c r="AW264" s="11" t="s">
        <v>37</v>
      </c>
      <c r="AX264" s="11" t="s">
        <v>74</v>
      </c>
      <c r="AY264" s="245" t="s">
        <v>135</v>
      </c>
    </row>
    <row r="265" spans="2:51" s="11" customFormat="1" ht="13.5">
      <c r="B265" s="235"/>
      <c r="C265" s="236"/>
      <c r="D265" s="232" t="s">
        <v>146</v>
      </c>
      <c r="E265" s="237" t="s">
        <v>21</v>
      </c>
      <c r="F265" s="238" t="s">
        <v>421</v>
      </c>
      <c r="G265" s="236"/>
      <c r="H265" s="239">
        <v>0.629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AT265" s="245" t="s">
        <v>146</v>
      </c>
      <c r="AU265" s="245" t="s">
        <v>84</v>
      </c>
      <c r="AV265" s="11" t="s">
        <v>84</v>
      </c>
      <c r="AW265" s="11" t="s">
        <v>37</v>
      </c>
      <c r="AX265" s="11" t="s">
        <v>74</v>
      </c>
      <c r="AY265" s="245" t="s">
        <v>135</v>
      </c>
    </row>
    <row r="266" spans="2:51" s="13" customFormat="1" ht="13.5">
      <c r="B266" s="256"/>
      <c r="C266" s="257"/>
      <c r="D266" s="232" t="s">
        <v>146</v>
      </c>
      <c r="E266" s="258" t="s">
        <v>21</v>
      </c>
      <c r="F266" s="259" t="s">
        <v>170</v>
      </c>
      <c r="G266" s="257"/>
      <c r="H266" s="260">
        <v>41.823</v>
      </c>
      <c r="I266" s="261"/>
      <c r="J266" s="257"/>
      <c r="K266" s="257"/>
      <c r="L266" s="262"/>
      <c r="M266" s="263"/>
      <c r="N266" s="264"/>
      <c r="O266" s="264"/>
      <c r="P266" s="264"/>
      <c r="Q266" s="264"/>
      <c r="R266" s="264"/>
      <c r="S266" s="264"/>
      <c r="T266" s="265"/>
      <c r="AT266" s="266" t="s">
        <v>146</v>
      </c>
      <c r="AU266" s="266" t="s">
        <v>84</v>
      </c>
      <c r="AV266" s="13" t="s">
        <v>142</v>
      </c>
      <c r="AW266" s="13" t="s">
        <v>37</v>
      </c>
      <c r="AX266" s="13" t="s">
        <v>82</v>
      </c>
      <c r="AY266" s="266" t="s">
        <v>135</v>
      </c>
    </row>
    <row r="267" spans="2:65" s="1" customFormat="1" ht="25.5" customHeight="1">
      <c r="B267" s="45"/>
      <c r="C267" s="220" t="s">
        <v>422</v>
      </c>
      <c r="D267" s="220" t="s">
        <v>137</v>
      </c>
      <c r="E267" s="221" t="s">
        <v>423</v>
      </c>
      <c r="F267" s="222" t="s">
        <v>424</v>
      </c>
      <c r="G267" s="223" t="s">
        <v>140</v>
      </c>
      <c r="H267" s="224">
        <v>13.547</v>
      </c>
      <c r="I267" s="225"/>
      <c r="J267" s="226">
        <f>ROUND(I267*H267,2)</f>
        <v>0</v>
      </c>
      <c r="K267" s="222" t="s">
        <v>141</v>
      </c>
      <c r="L267" s="71"/>
      <c r="M267" s="227" t="s">
        <v>21</v>
      </c>
      <c r="N267" s="228" t="s">
        <v>45</v>
      </c>
      <c r="O267" s="46"/>
      <c r="P267" s="229">
        <f>O267*H267</f>
        <v>0</v>
      </c>
      <c r="Q267" s="229">
        <v>2.25634</v>
      </c>
      <c r="R267" s="229">
        <f>Q267*H267</f>
        <v>30.56663798</v>
      </c>
      <c r="S267" s="229">
        <v>0</v>
      </c>
      <c r="T267" s="230">
        <f>S267*H267</f>
        <v>0</v>
      </c>
      <c r="AR267" s="23" t="s">
        <v>142</v>
      </c>
      <c r="AT267" s="23" t="s">
        <v>137</v>
      </c>
      <c r="AU267" s="23" t="s">
        <v>84</v>
      </c>
      <c r="AY267" s="23" t="s">
        <v>135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23" t="s">
        <v>82</v>
      </c>
      <c r="BK267" s="231">
        <f>ROUND(I267*H267,2)</f>
        <v>0</v>
      </c>
      <c r="BL267" s="23" t="s">
        <v>142</v>
      </c>
      <c r="BM267" s="23" t="s">
        <v>425</v>
      </c>
    </row>
    <row r="268" spans="2:47" s="1" customFormat="1" ht="13.5">
      <c r="B268" s="45"/>
      <c r="C268" s="73"/>
      <c r="D268" s="232" t="s">
        <v>144</v>
      </c>
      <c r="E268" s="73"/>
      <c r="F268" s="233" t="s">
        <v>426</v>
      </c>
      <c r="G268" s="73"/>
      <c r="H268" s="73"/>
      <c r="I268" s="190"/>
      <c r="J268" s="73"/>
      <c r="K268" s="73"/>
      <c r="L268" s="71"/>
      <c r="M268" s="234"/>
      <c r="N268" s="46"/>
      <c r="O268" s="46"/>
      <c r="P268" s="46"/>
      <c r="Q268" s="46"/>
      <c r="R268" s="46"/>
      <c r="S268" s="46"/>
      <c r="T268" s="94"/>
      <c r="AT268" s="23" t="s">
        <v>144</v>
      </c>
      <c r="AU268" s="23" t="s">
        <v>84</v>
      </c>
    </row>
    <row r="269" spans="2:51" s="11" customFormat="1" ht="13.5">
      <c r="B269" s="235"/>
      <c r="C269" s="236"/>
      <c r="D269" s="232" t="s">
        <v>146</v>
      </c>
      <c r="E269" s="237" t="s">
        <v>21</v>
      </c>
      <c r="F269" s="238" t="s">
        <v>427</v>
      </c>
      <c r="G269" s="236"/>
      <c r="H269" s="239">
        <v>13.547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AT269" s="245" t="s">
        <v>146</v>
      </c>
      <c r="AU269" s="245" t="s">
        <v>84</v>
      </c>
      <c r="AV269" s="11" t="s">
        <v>84</v>
      </c>
      <c r="AW269" s="11" t="s">
        <v>37</v>
      </c>
      <c r="AX269" s="11" t="s">
        <v>82</v>
      </c>
      <c r="AY269" s="245" t="s">
        <v>135</v>
      </c>
    </row>
    <row r="270" spans="2:51" s="12" customFormat="1" ht="13.5">
      <c r="B270" s="246"/>
      <c r="C270" s="247"/>
      <c r="D270" s="232" t="s">
        <v>146</v>
      </c>
      <c r="E270" s="248" t="s">
        <v>21</v>
      </c>
      <c r="F270" s="249" t="s">
        <v>408</v>
      </c>
      <c r="G270" s="247"/>
      <c r="H270" s="248" t="s">
        <v>21</v>
      </c>
      <c r="I270" s="250"/>
      <c r="J270" s="247"/>
      <c r="K270" s="247"/>
      <c r="L270" s="251"/>
      <c r="M270" s="252"/>
      <c r="N270" s="253"/>
      <c r="O270" s="253"/>
      <c r="P270" s="253"/>
      <c r="Q270" s="253"/>
      <c r="R270" s="253"/>
      <c r="S270" s="253"/>
      <c r="T270" s="254"/>
      <c r="AT270" s="255" t="s">
        <v>146</v>
      </c>
      <c r="AU270" s="255" t="s">
        <v>84</v>
      </c>
      <c r="AV270" s="12" t="s">
        <v>82</v>
      </c>
      <c r="AW270" s="12" t="s">
        <v>37</v>
      </c>
      <c r="AX270" s="12" t="s">
        <v>74</v>
      </c>
      <c r="AY270" s="255" t="s">
        <v>135</v>
      </c>
    </row>
    <row r="271" spans="2:65" s="1" customFormat="1" ht="16.5" customHeight="1">
      <c r="B271" s="45"/>
      <c r="C271" s="220" t="s">
        <v>428</v>
      </c>
      <c r="D271" s="220" t="s">
        <v>137</v>
      </c>
      <c r="E271" s="221" t="s">
        <v>429</v>
      </c>
      <c r="F271" s="222" t="s">
        <v>430</v>
      </c>
      <c r="G271" s="223" t="s">
        <v>225</v>
      </c>
      <c r="H271" s="224">
        <v>57</v>
      </c>
      <c r="I271" s="225"/>
      <c r="J271" s="226">
        <f>ROUND(I271*H271,2)</f>
        <v>0</v>
      </c>
      <c r="K271" s="222" t="s">
        <v>141</v>
      </c>
      <c r="L271" s="71"/>
      <c r="M271" s="227" t="s">
        <v>21</v>
      </c>
      <c r="N271" s="228" t="s">
        <v>45</v>
      </c>
      <c r="O271" s="46"/>
      <c r="P271" s="229">
        <f>O271*H271</f>
        <v>0</v>
      </c>
      <c r="Q271" s="229">
        <v>0.00269</v>
      </c>
      <c r="R271" s="229">
        <f>Q271*H271</f>
        <v>0.15333</v>
      </c>
      <c r="S271" s="229">
        <v>0</v>
      </c>
      <c r="T271" s="230">
        <f>S271*H271</f>
        <v>0</v>
      </c>
      <c r="AR271" s="23" t="s">
        <v>142</v>
      </c>
      <c r="AT271" s="23" t="s">
        <v>137</v>
      </c>
      <c r="AU271" s="23" t="s">
        <v>84</v>
      </c>
      <c r="AY271" s="23" t="s">
        <v>135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23" t="s">
        <v>82</v>
      </c>
      <c r="BK271" s="231">
        <f>ROUND(I271*H271,2)</f>
        <v>0</v>
      </c>
      <c r="BL271" s="23" t="s">
        <v>142</v>
      </c>
      <c r="BM271" s="23" t="s">
        <v>431</v>
      </c>
    </row>
    <row r="272" spans="2:47" s="1" customFormat="1" ht="13.5">
      <c r="B272" s="45"/>
      <c r="C272" s="73"/>
      <c r="D272" s="232" t="s">
        <v>144</v>
      </c>
      <c r="E272" s="73"/>
      <c r="F272" s="233" t="s">
        <v>432</v>
      </c>
      <c r="G272" s="73"/>
      <c r="H272" s="73"/>
      <c r="I272" s="190"/>
      <c r="J272" s="73"/>
      <c r="K272" s="73"/>
      <c r="L272" s="71"/>
      <c r="M272" s="234"/>
      <c r="N272" s="46"/>
      <c r="O272" s="46"/>
      <c r="P272" s="46"/>
      <c r="Q272" s="46"/>
      <c r="R272" s="46"/>
      <c r="S272" s="46"/>
      <c r="T272" s="94"/>
      <c r="AT272" s="23" t="s">
        <v>144</v>
      </c>
      <c r="AU272" s="23" t="s">
        <v>84</v>
      </c>
    </row>
    <row r="273" spans="2:51" s="11" customFormat="1" ht="13.5">
      <c r="B273" s="235"/>
      <c r="C273" s="236"/>
      <c r="D273" s="232" t="s">
        <v>146</v>
      </c>
      <c r="E273" s="237" t="s">
        <v>21</v>
      </c>
      <c r="F273" s="238" t="s">
        <v>433</v>
      </c>
      <c r="G273" s="236"/>
      <c r="H273" s="239">
        <v>57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AT273" s="245" t="s">
        <v>146</v>
      </c>
      <c r="AU273" s="245" t="s">
        <v>84</v>
      </c>
      <c r="AV273" s="11" t="s">
        <v>84</v>
      </c>
      <c r="AW273" s="11" t="s">
        <v>37</v>
      </c>
      <c r="AX273" s="11" t="s">
        <v>82</v>
      </c>
      <c r="AY273" s="245" t="s">
        <v>135</v>
      </c>
    </row>
    <row r="274" spans="2:65" s="1" customFormat="1" ht="16.5" customHeight="1">
      <c r="B274" s="45"/>
      <c r="C274" s="220" t="s">
        <v>434</v>
      </c>
      <c r="D274" s="220" t="s">
        <v>137</v>
      </c>
      <c r="E274" s="221" t="s">
        <v>435</v>
      </c>
      <c r="F274" s="222" t="s">
        <v>436</v>
      </c>
      <c r="G274" s="223" t="s">
        <v>225</v>
      </c>
      <c r="H274" s="224">
        <v>57</v>
      </c>
      <c r="I274" s="225"/>
      <c r="J274" s="226">
        <f>ROUND(I274*H274,2)</f>
        <v>0</v>
      </c>
      <c r="K274" s="222" t="s">
        <v>141</v>
      </c>
      <c r="L274" s="71"/>
      <c r="M274" s="227" t="s">
        <v>21</v>
      </c>
      <c r="N274" s="228" t="s">
        <v>45</v>
      </c>
      <c r="O274" s="46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AR274" s="23" t="s">
        <v>142</v>
      </c>
      <c r="AT274" s="23" t="s">
        <v>137</v>
      </c>
      <c r="AU274" s="23" t="s">
        <v>84</v>
      </c>
      <c r="AY274" s="23" t="s">
        <v>135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23" t="s">
        <v>82</v>
      </c>
      <c r="BK274" s="231">
        <f>ROUND(I274*H274,2)</f>
        <v>0</v>
      </c>
      <c r="BL274" s="23" t="s">
        <v>142</v>
      </c>
      <c r="BM274" s="23" t="s">
        <v>437</v>
      </c>
    </row>
    <row r="275" spans="2:47" s="1" customFormat="1" ht="13.5">
      <c r="B275" s="45"/>
      <c r="C275" s="73"/>
      <c r="D275" s="232" t="s">
        <v>144</v>
      </c>
      <c r="E275" s="73"/>
      <c r="F275" s="233" t="s">
        <v>432</v>
      </c>
      <c r="G275" s="73"/>
      <c r="H275" s="73"/>
      <c r="I275" s="190"/>
      <c r="J275" s="73"/>
      <c r="K275" s="73"/>
      <c r="L275" s="71"/>
      <c r="M275" s="234"/>
      <c r="N275" s="46"/>
      <c r="O275" s="46"/>
      <c r="P275" s="46"/>
      <c r="Q275" s="46"/>
      <c r="R275" s="46"/>
      <c r="S275" s="46"/>
      <c r="T275" s="94"/>
      <c r="AT275" s="23" t="s">
        <v>144</v>
      </c>
      <c r="AU275" s="23" t="s">
        <v>84</v>
      </c>
    </row>
    <row r="276" spans="2:65" s="1" customFormat="1" ht="16.5" customHeight="1">
      <c r="B276" s="45"/>
      <c r="C276" s="220" t="s">
        <v>438</v>
      </c>
      <c r="D276" s="220" t="s">
        <v>137</v>
      </c>
      <c r="E276" s="221" t="s">
        <v>439</v>
      </c>
      <c r="F276" s="222" t="s">
        <v>440</v>
      </c>
      <c r="G276" s="223" t="s">
        <v>273</v>
      </c>
      <c r="H276" s="224">
        <v>0.542</v>
      </c>
      <c r="I276" s="225"/>
      <c r="J276" s="226">
        <f>ROUND(I276*H276,2)</f>
        <v>0</v>
      </c>
      <c r="K276" s="222" t="s">
        <v>141</v>
      </c>
      <c r="L276" s="71"/>
      <c r="M276" s="227" t="s">
        <v>21</v>
      </c>
      <c r="N276" s="228" t="s">
        <v>45</v>
      </c>
      <c r="O276" s="46"/>
      <c r="P276" s="229">
        <f>O276*H276</f>
        <v>0</v>
      </c>
      <c r="Q276" s="229">
        <v>1.06017</v>
      </c>
      <c r="R276" s="229">
        <f>Q276*H276</f>
        <v>0.57461214</v>
      </c>
      <c r="S276" s="229">
        <v>0</v>
      </c>
      <c r="T276" s="230">
        <f>S276*H276</f>
        <v>0</v>
      </c>
      <c r="AR276" s="23" t="s">
        <v>142</v>
      </c>
      <c r="AT276" s="23" t="s">
        <v>137</v>
      </c>
      <c r="AU276" s="23" t="s">
        <v>84</v>
      </c>
      <c r="AY276" s="23" t="s">
        <v>135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23" t="s">
        <v>82</v>
      </c>
      <c r="BK276" s="231">
        <f>ROUND(I276*H276,2)</f>
        <v>0</v>
      </c>
      <c r="BL276" s="23" t="s">
        <v>142</v>
      </c>
      <c r="BM276" s="23" t="s">
        <v>441</v>
      </c>
    </row>
    <row r="277" spans="2:47" s="1" customFormat="1" ht="13.5">
      <c r="B277" s="45"/>
      <c r="C277" s="73"/>
      <c r="D277" s="232" t="s">
        <v>144</v>
      </c>
      <c r="E277" s="73"/>
      <c r="F277" s="233" t="s">
        <v>442</v>
      </c>
      <c r="G277" s="73"/>
      <c r="H277" s="73"/>
      <c r="I277" s="190"/>
      <c r="J277" s="73"/>
      <c r="K277" s="73"/>
      <c r="L277" s="71"/>
      <c r="M277" s="234"/>
      <c r="N277" s="46"/>
      <c r="O277" s="46"/>
      <c r="P277" s="46"/>
      <c r="Q277" s="46"/>
      <c r="R277" s="46"/>
      <c r="S277" s="46"/>
      <c r="T277" s="94"/>
      <c r="AT277" s="23" t="s">
        <v>144</v>
      </c>
      <c r="AU277" s="23" t="s">
        <v>84</v>
      </c>
    </row>
    <row r="278" spans="2:51" s="11" customFormat="1" ht="13.5">
      <c r="B278" s="235"/>
      <c r="C278" s="236"/>
      <c r="D278" s="232" t="s">
        <v>146</v>
      </c>
      <c r="E278" s="237" t="s">
        <v>21</v>
      </c>
      <c r="F278" s="238" t="s">
        <v>443</v>
      </c>
      <c r="G278" s="236"/>
      <c r="H278" s="239">
        <v>0.542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AT278" s="245" t="s">
        <v>146</v>
      </c>
      <c r="AU278" s="245" t="s">
        <v>84</v>
      </c>
      <c r="AV278" s="11" t="s">
        <v>84</v>
      </c>
      <c r="AW278" s="11" t="s">
        <v>37</v>
      </c>
      <c r="AX278" s="11" t="s">
        <v>82</v>
      </c>
      <c r="AY278" s="245" t="s">
        <v>135</v>
      </c>
    </row>
    <row r="279" spans="2:65" s="1" customFormat="1" ht="25.5" customHeight="1">
      <c r="B279" s="45"/>
      <c r="C279" s="220" t="s">
        <v>444</v>
      </c>
      <c r="D279" s="220" t="s">
        <v>137</v>
      </c>
      <c r="E279" s="221" t="s">
        <v>445</v>
      </c>
      <c r="F279" s="222" t="s">
        <v>446</v>
      </c>
      <c r="G279" s="223" t="s">
        <v>140</v>
      </c>
      <c r="H279" s="224">
        <v>12.039</v>
      </c>
      <c r="I279" s="225"/>
      <c r="J279" s="226">
        <f>ROUND(I279*H279,2)</f>
        <v>0</v>
      </c>
      <c r="K279" s="222" t="s">
        <v>141</v>
      </c>
      <c r="L279" s="71"/>
      <c r="M279" s="227" t="s">
        <v>21</v>
      </c>
      <c r="N279" s="228" t="s">
        <v>45</v>
      </c>
      <c r="O279" s="46"/>
      <c r="P279" s="229">
        <f>O279*H279</f>
        <v>0</v>
      </c>
      <c r="Q279" s="229">
        <v>2.25634</v>
      </c>
      <c r="R279" s="229">
        <f>Q279*H279</f>
        <v>27.164077259999996</v>
      </c>
      <c r="S279" s="229">
        <v>0</v>
      </c>
      <c r="T279" s="230">
        <f>S279*H279</f>
        <v>0</v>
      </c>
      <c r="AR279" s="23" t="s">
        <v>142</v>
      </c>
      <c r="AT279" s="23" t="s">
        <v>137</v>
      </c>
      <c r="AU279" s="23" t="s">
        <v>84</v>
      </c>
      <c r="AY279" s="23" t="s">
        <v>135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23" t="s">
        <v>82</v>
      </c>
      <c r="BK279" s="231">
        <f>ROUND(I279*H279,2)</f>
        <v>0</v>
      </c>
      <c r="BL279" s="23" t="s">
        <v>142</v>
      </c>
      <c r="BM279" s="23" t="s">
        <v>447</v>
      </c>
    </row>
    <row r="280" spans="2:47" s="1" customFormat="1" ht="13.5">
      <c r="B280" s="45"/>
      <c r="C280" s="73"/>
      <c r="D280" s="232" t="s">
        <v>144</v>
      </c>
      <c r="E280" s="73"/>
      <c r="F280" s="233" t="s">
        <v>406</v>
      </c>
      <c r="G280" s="73"/>
      <c r="H280" s="73"/>
      <c r="I280" s="190"/>
      <c r="J280" s="73"/>
      <c r="K280" s="73"/>
      <c r="L280" s="71"/>
      <c r="M280" s="234"/>
      <c r="N280" s="46"/>
      <c r="O280" s="46"/>
      <c r="P280" s="46"/>
      <c r="Q280" s="46"/>
      <c r="R280" s="46"/>
      <c r="S280" s="46"/>
      <c r="T280" s="94"/>
      <c r="AT280" s="23" t="s">
        <v>144</v>
      </c>
      <c r="AU280" s="23" t="s">
        <v>84</v>
      </c>
    </row>
    <row r="281" spans="2:51" s="12" customFormat="1" ht="13.5">
      <c r="B281" s="246"/>
      <c r="C281" s="247"/>
      <c r="D281" s="232" t="s">
        <v>146</v>
      </c>
      <c r="E281" s="248" t="s">
        <v>21</v>
      </c>
      <c r="F281" s="249" t="s">
        <v>164</v>
      </c>
      <c r="G281" s="247"/>
      <c r="H281" s="248" t="s">
        <v>21</v>
      </c>
      <c r="I281" s="250"/>
      <c r="J281" s="247"/>
      <c r="K281" s="247"/>
      <c r="L281" s="251"/>
      <c r="M281" s="252"/>
      <c r="N281" s="253"/>
      <c r="O281" s="253"/>
      <c r="P281" s="253"/>
      <c r="Q281" s="253"/>
      <c r="R281" s="253"/>
      <c r="S281" s="253"/>
      <c r="T281" s="254"/>
      <c r="AT281" s="255" t="s">
        <v>146</v>
      </c>
      <c r="AU281" s="255" t="s">
        <v>84</v>
      </c>
      <c r="AV281" s="12" t="s">
        <v>82</v>
      </c>
      <c r="AW281" s="12" t="s">
        <v>37</v>
      </c>
      <c r="AX281" s="12" t="s">
        <v>74</v>
      </c>
      <c r="AY281" s="255" t="s">
        <v>135</v>
      </c>
    </row>
    <row r="282" spans="2:51" s="11" customFormat="1" ht="13.5">
      <c r="B282" s="235"/>
      <c r="C282" s="236"/>
      <c r="D282" s="232" t="s">
        <v>146</v>
      </c>
      <c r="E282" s="237" t="s">
        <v>21</v>
      </c>
      <c r="F282" s="238" t="s">
        <v>448</v>
      </c>
      <c r="G282" s="236"/>
      <c r="H282" s="239">
        <v>2.671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AT282" s="245" t="s">
        <v>146</v>
      </c>
      <c r="AU282" s="245" t="s">
        <v>84</v>
      </c>
      <c r="AV282" s="11" t="s">
        <v>84</v>
      </c>
      <c r="AW282" s="11" t="s">
        <v>37</v>
      </c>
      <c r="AX282" s="11" t="s">
        <v>74</v>
      </c>
      <c r="AY282" s="245" t="s">
        <v>135</v>
      </c>
    </row>
    <row r="283" spans="2:51" s="11" customFormat="1" ht="13.5">
      <c r="B283" s="235"/>
      <c r="C283" s="236"/>
      <c r="D283" s="232" t="s">
        <v>146</v>
      </c>
      <c r="E283" s="237" t="s">
        <v>21</v>
      </c>
      <c r="F283" s="238" t="s">
        <v>449</v>
      </c>
      <c r="G283" s="236"/>
      <c r="H283" s="239">
        <v>3.815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AT283" s="245" t="s">
        <v>146</v>
      </c>
      <c r="AU283" s="245" t="s">
        <v>84</v>
      </c>
      <c r="AV283" s="11" t="s">
        <v>84</v>
      </c>
      <c r="AW283" s="11" t="s">
        <v>37</v>
      </c>
      <c r="AX283" s="11" t="s">
        <v>74</v>
      </c>
      <c r="AY283" s="245" t="s">
        <v>135</v>
      </c>
    </row>
    <row r="284" spans="2:51" s="11" customFormat="1" ht="13.5">
      <c r="B284" s="235"/>
      <c r="C284" s="236"/>
      <c r="D284" s="232" t="s">
        <v>146</v>
      </c>
      <c r="E284" s="237" t="s">
        <v>21</v>
      </c>
      <c r="F284" s="238" t="s">
        <v>450</v>
      </c>
      <c r="G284" s="236"/>
      <c r="H284" s="239">
        <v>4.324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AT284" s="245" t="s">
        <v>146</v>
      </c>
      <c r="AU284" s="245" t="s">
        <v>84</v>
      </c>
      <c r="AV284" s="11" t="s">
        <v>84</v>
      </c>
      <c r="AW284" s="11" t="s">
        <v>37</v>
      </c>
      <c r="AX284" s="11" t="s">
        <v>74</v>
      </c>
      <c r="AY284" s="245" t="s">
        <v>135</v>
      </c>
    </row>
    <row r="285" spans="2:51" s="11" customFormat="1" ht="13.5">
      <c r="B285" s="235"/>
      <c r="C285" s="236"/>
      <c r="D285" s="232" t="s">
        <v>146</v>
      </c>
      <c r="E285" s="237" t="s">
        <v>21</v>
      </c>
      <c r="F285" s="238" t="s">
        <v>451</v>
      </c>
      <c r="G285" s="236"/>
      <c r="H285" s="239">
        <v>0.353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AT285" s="245" t="s">
        <v>146</v>
      </c>
      <c r="AU285" s="245" t="s">
        <v>84</v>
      </c>
      <c r="AV285" s="11" t="s">
        <v>84</v>
      </c>
      <c r="AW285" s="11" t="s">
        <v>37</v>
      </c>
      <c r="AX285" s="11" t="s">
        <v>74</v>
      </c>
      <c r="AY285" s="245" t="s">
        <v>135</v>
      </c>
    </row>
    <row r="286" spans="2:51" s="11" customFormat="1" ht="13.5">
      <c r="B286" s="235"/>
      <c r="C286" s="236"/>
      <c r="D286" s="232" t="s">
        <v>146</v>
      </c>
      <c r="E286" s="237" t="s">
        <v>21</v>
      </c>
      <c r="F286" s="238" t="s">
        <v>452</v>
      </c>
      <c r="G286" s="236"/>
      <c r="H286" s="239">
        <v>0.367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AT286" s="245" t="s">
        <v>146</v>
      </c>
      <c r="AU286" s="245" t="s">
        <v>84</v>
      </c>
      <c r="AV286" s="11" t="s">
        <v>84</v>
      </c>
      <c r="AW286" s="11" t="s">
        <v>37</v>
      </c>
      <c r="AX286" s="11" t="s">
        <v>74</v>
      </c>
      <c r="AY286" s="245" t="s">
        <v>135</v>
      </c>
    </row>
    <row r="287" spans="2:51" s="11" customFormat="1" ht="13.5">
      <c r="B287" s="235"/>
      <c r="C287" s="236"/>
      <c r="D287" s="232" t="s">
        <v>146</v>
      </c>
      <c r="E287" s="237" t="s">
        <v>21</v>
      </c>
      <c r="F287" s="238" t="s">
        <v>453</v>
      </c>
      <c r="G287" s="236"/>
      <c r="H287" s="239">
        <v>0.509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AT287" s="245" t="s">
        <v>146</v>
      </c>
      <c r="AU287" s="245" t="s">
        <v>84</v>
      </c>
      <c r="AV287" s="11" t="s">
        <v>84</v>
      </c>
      <c r="AW287" s="11" t="s">
        <v>37</v>
      </c>
      <c r="AX287" s="11" t="s">
        <v>74</v>
      </c>
      <c r="AY287" s="245" t="s">
        <v>135</v>
      </c>
    </row>
    <row r="288" spans="2:51" s="13" customFormat="1" ht="13.5">
      <c r="B288" s="256"/>
      <c r="C288" s="257"/>
      <c r="D288" s="232" t="s">
        <v>146</v>
      </c>
      <c r="E288" s="258" t="s">
        <v>21</v>
      </c>
      <c r="F288" s="259" t="s">
        <v>170</v>
      </c>
      <c r="G288" s="257"/>
      <c r="H288" s="260">
        <v>12.039</v>
      </c>
      <c r="I288" s="261"/>
      <c r="J288" s="257"/>
      <c r="K288" s="257"/>
      <c r="L288" s="262"/>
      <c r="M288" s="263"/>
      <c r="N288" s="264"/>
      <c r="O288" s="264"/>
      <c r="P288" s="264"/>
      <c r="Q288" s="264"/>
      <c r="R288" s="264"/>
      <c r="S288" s="264"/>
      <c r="T288" s="265"/>
      <c r="AT288" s="266" t="s">
        <v>146</v>
      </c>
      <c r="AU288" s="266" t="s">
        <v>84</v>
      </c>
      <c r="AV288" s="13" t="s">
        <v>142</v>
      </c>
      <c r="AW288" s="13" t="s">
        <v>37</v>
      </c>
      <c r="AX288" s="13" t="s">
        <v>82</v>
      </c>
      <c r="AY288" s="266" t="s">
        <v>135</v>
      </c>
    </row>
    <row r="289" spans="2:65" s="1" customFormat="1" ht="16.5" customHeight="1">
      <c r="B289" s="45"/>
      <c r="C289" s="267" t="s">
        <v>454</v>
      </c>
      <c r="D289" s="267" t="s">
        <v>287</v>
      </c>
      <c r="E289" s="268" t="s">
        <v>455</v>
      </c>
      <c r="F289" s="269" t="s">
        <v>456</v>
      </c>
      <c r="G289" s="270" t="s">
        <v>161</v>
      </c>
      <c r="H289" s="271">
        <v>12</v>
      </c>
      <c r="I289" s="272"/>
      <c r="J289" s="273">
        <f>ROUND(I289*H289,2)</f>
        <v>0</v>
      </c>
      <c r="K289" s="269" t="s">
        <v>141</v>
      </c>
      <c r="L289" s="274"/>
      <c r="M289" s="275" t="s">
        <v>21</v>
      </c>
      <c r="N289" s="276" t="s">
        <v>45</v>
      </c>
      <c r="O289" s="46"/>
      <c r="P289" s="229">
        <f>O289*H289</f>
        <v>0</v>
      </c>
      <c r="Q289" s="229">
        <v>0.00427</v>
      </c>
      <c r="R289" s="229">
        <f>Q289*H289</f>
        <v>0.05124000000000001</v>
      </c>
      <c r="S289" s="229">
        <v>0</v>
      </c>
      <c r="T289" s="230">
        <f>S289*H289</f>
        <v>0</v>
      </c>
      <c r="AR289" s="23" t="s">
        <v>193</v>
      </c>
      <c r="AT289" s="23" t="s">
        <v>287</v>
      </c>
      <c r="AU289" s="23" t="s">
        <v>84</v>
      </c>
      <c r="AY289" s="23" t="s">
        <v>135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23" t="s">
        <v>82</v>
      </c>
      <c r="BK289" s="231">
        <f>ROUND(I289*H289,2)</f>
        <v>0</v>
      </c>
      <c r="BL289" s="23" t="s">
        <v>142</v>
      </c>
      <c r="BM289" s="23" t="s">
        <v>457</v>
      </c>
    </row>
    <row r="290" spans="2:51" s="11" customFormat="1" ht="13.5">
      <c r="B290" s="235"/>
      <c r="C290" s="236"/>
      <c r="D290" s="232" t="s">
        <v>146</v>
      </c>
      <c r="E290" s="237" t="s">
        <v>21</v>
      </c>
      <c r="F290" s="238" t="s">
        <v>458</v>
      </c>
      <c r="G290" s="236"/>
      <c r="H290" s="239">
        <v>12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AT290" s="245" t="s">
        <v>146</v>
      </c>
      <c r="AU290" s="245" t="s">
        <v>84</v>
      </c>
      <c r="AV290" s="11" t="s">
        <v>84</v>
      </c>
      <c r="AW290" s="11" t="s">
        <v>37</v>
      </c>
      <c r="AX290" s="11" t="s">
        <v>82</v>
      </c>
      <c r="AY290" s="245" t="s">
        <v>135</v>
      </c>
    </row>
    <row r="291" spans="2:65" s="1" customFormat="1" ht="16.5" customHeight="1">
      <c r="B291" s="45"/>
      <c r="C291" s="220" t="s">
        <v>459</v>
      </c>
      <c r="D291" s="220" t="s">
        <v>137</v>
      </c>
      <c r="E291" s="221" t="s">
        <v>460</v>
      </c>
      <c r="F291" s="222" t="s">
        <v>461</v>
      </c>
      <c r="G291" s="223" t="s">
        <v>161</v>
      </c>
      <c r="H291" s="224">
        <v>160.2</v>
      </c>
      <c r="I291" s="225"/>
      <c r="J291" s="226">
        <f>ROUND(I291*H291,2)</f>
        <v>0</v>
      </c>
      <c r="K291" s="222" t="s">
        <v>21</v>
      </c>
      <c r="L291" s="71"/>
      <c r="M291" s="227" t="s">
        <v>21</v>
      </c>
      <c r="N291" s="228" t="s">
        <v>45</v>
      </c>
      <c r="O291" s="46"/>
      <c r="P291" s="229">
        <f>O291*H291</f>
        <v>0</v>
      </c>
      <c r="Q291" s="229">
        <v>0.012</v>
      </c>
      <c r="R291" s="229">
        <f>Q291*H291</f>
        <v>1.9223999999999999</v>
      </c>
      <c r="S291" s="229">
        <v>0</v>
      </c>
      <c r="T291" s="230">
        <f>S291*H291</f>
        <v>0</v>
      </c>
      <c r="AR291" s="23" t="s">
        <v>142</v>
      </c>
      <c r="AT291" s="23" t="s">
        <v>137</v>
      </c>
      <c r="AU291" s="23" t="s">
        <v>84</v>
      </c>
      <c r="AY291" s="23" t="s">
        <v>135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23" t="s">
        <v>82</v>
      </c>
      <c r="BK291" s="231">
        <f>ROUND(I291*H291,2)</f>
        <v>0</v>
      </c>
      <c r="BL291" s="23" t="s">
        <v>142</v>
      </c>
      <c r="BM291" s="23" t="s">
        <v>462</v>
      </c>
    </row>
    <row r="292" spans="2:47" s="1" customFormat="1" ht="13.5">
      <c r="B292" s="45"/>
      <c r="C292" s="73"/>
      <c r="D292" s="232" t="s">
        <v>144</v>
      </c>
      <c r="E292" s="73"/>
      <c r="F292" s="233" t="s">
        <v>432</v>
      </c>
      <c r="G292" s="73"/>
      <c r="H292" s="73"/>
      <c r="I292" s="190"/>
      <c r="J292" s="73"/>
      <c r="K292" s="73"/>
      <c r="L292" s="71"/>
      <c r="M292" s="234"/>
      <c r="N292" s="46"/>
      <c r="O292" s="46"/>
      <c r="P292" s="46"/>
      <c r="Q292" s="46"/>
      <c r="R292" s="46"/>
      <c r="S292" s="46"/>
      <c r="T292" s="94"/>
      <c r="AT292" s="23" t="s">
        <v>144</v>
      </c>
      <c r="AU292" s="23" t="s">
        <v>84</v>
      </c>
    </row>
    <row r="293" spans="2:51" s="12" customFormat="1" ht="13.5">
      <c r="B293" s="246"/>
      <c r="C293" s="247"/>
      <c r="D293" s="232" t="s">
        <v>146</v>
      </c>
      <c r="E293" s="248" t="s">
        <v>21</v>
      </c>
      <c r="F293" s="249" t="s">
        <v>164</v>
      </c>
      <c r="G293" s="247"/>
      <c r="H293" s="248" t="s">
        <v>21</v>
      </c>
      <c r="I293" s="250"/>
      <c r="J293" s="247"/>
      <c r="K293" s="247"/>
      <c r="L293" s="251"/>
      <c r="M293" s="252"/>
      <c r="N293" s="253"/>
      <c r="O293" s="253"/>
      <c r="P293" s="253"/>
      <c r="Q293" s="253"/>
      <c r="R293" s="253"/>
      <c r="S293" s="253"/>
      <c r="T293" s="254"/>
      <c r="AT293" s="255" t="s">
        <v>146</v>
      </c>
      <c r="AU293" s="255" t="s">
        <v>84</v>
      </c>
      <c r="AV293" s="12" t="s">
        <v>82</v>
      </c>
      <c r="AW293" s="12" t="s">
        <v>37</v>
      </c>
      <c r="AX293" s="12" t="s">
        <v>74</v>
      </c>
      <c r="AY293" s="255" t="s">
        <v>135</v>
      </c>
    </row>
    <row r="294" spans="2:51" s="11" customFormat="1" ht="13.5">
      <c r="B294" s="235"/>
      <c r="C294" s="236"/>
      <c r="D294" s="232" t="s">
        <v>146</v>
      </c>
      <c r="E294" s="237" t="s">
        <v>21</v>
      </c>
      <c r="F294" s="238" t="s">
        <v>165</v>
      </c>
      <c r="G294" s="236"/>
      <c r="H294" s="239">
        <v>37.8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AT294" s="245" t="s">
        <v>146</v>
      </c>
      <c r="AU294" s="245" t="s">
        <v>84</v>
      </c>
      <c r="AV294" s="11" t="s">
        <v>84</v>
      </c>
      <c r="AW294" s="11" t="s">
        <v>37</v>
      </c>
      <c r="AX294" s="11" t="s">
        <v>74</v>
      </c>
      <c r="AY294" s="245" t="s">
        <v>135</v>
      </c>
    </row>
    <row r="295" spans="2:51" s="11" customFormat="1" ht="13.5">
      <c r="B295" s="235"/>
      <c r="C295" s="236"/>
      <c r="D295" s="232" t="s">
        <v>146</v>
      </c>
      <c r="E295" s="237" t="s">
        <v>21</v>
      </c>
      <c r="F295" s="238" t="s">
        <v>166</v>
      </c>
      <c r="G295" s="236"/>
      <c r="H295" s="239">
        <v>54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AT295" s="245" t="s">
        <v>146</v>
      </c>
      <c r="AU295" s="245" t="s">
        <v>84</v>
      </c>
      <c r="AV295" s="11" t="s">
        <v>84</v>
      </c>
      <c r="AW295" s="11" t="s">
        <v>37</v>
      </c>
      <c r="AX295" s="11" t="s">
        <v>74</v>
      </c>
      <c r="AY295" s="245" t="s">
        <v>135</v>
      </c>
    </row>
    <row r="296" spans="2:51" s="11" customFormat="1" ht="13.5">
      <c r="B296" s="235"/>
      <c r="C296" s="236"/>
      <c r="D296" s="232" t="s">
        <v>146</v>
      </c>
      <c r="E296" s="237" t="s">
        <v>21</v>
      </c>
      <c r="F296" s="238" t="s">
        <v>463</v>
      </c>
      <c r="G296" s="236"/>
      <c r="H296" s="239">
        <v>61.2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AT296" s="245" t="s">
        <v>146</v>
      </c>
      <c r="AU296" s="245" t="s">
        <v>84</v>
      </c>
      <c r="AV296" s="11" t="s">
        <v>84</v>
      </c>
      <c r="AW296" s="11" t="s">
        <v>37</v>
      </c>
      <c r="AX296" s="11" t="s">
        <v>74</v>
      </c>
      <c r="AY296" s="245" t="s">
        <v>135</v>
      </c>
    </row>
    <row r="297" spans="2:51" s="11" customFormat="1" ht="13.5">
      <c r="B297" s="235"/>
      <c r="C297" s="236"/>
      <c r="D297" s="232" t="s">
        <v>146</v>
      </c>
      <c r="E297" s="237" t="s">
        <v>21</v>
      </c>
      <c r="F297" s="238" t="s">
        <v>169</v>
      </c>
      <c r="G297" s="236"/>
      <c r="H297" s="239">
        <v>7.2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AT297" s="245" t="s">
        <v>146</v>
      </c>
      <c r="AU297" s="245" t="s">
        <v>84</v>
      </c>
      <c r="AV297" s="11" t="s">
        <v>84</v>
      </c>
      <c r="AW297" s="11" t="s">
        <v>37</v>
      </c>
      <c r="AX297" s="11" t="s">
        <v>74</v>
      </c>
      <c r="AY297" s="245" t="s">
        <v>135</v>
      </c>
    </row>
    <row r="298" spans="2:51" s="13" customFormat="1" ht="13.5">
      <c r="B298" s="256"/>
      <c r="C298" s="257"/>
      <c r="D298" s="232" t="s">
        <v>146</v>
      </c>
      <c r="E298" s="258" t="s">
        <v>21</v>
      </c>
      <c r="F298" s="259" t="s">
        <v>170</v>
      </c>
      <c r="G298" s="257"/>
      <c r="H298" s="260">
        <v>160.2</v>
      </c>
      <c r="I298" s="261"/>
      <c r="J298" s="257"/>
      <c r="K298" s="257"/>
      <c r="L298" s="262"/>
      <c r="M298" s="263"/>
      <c r="N298" s="264"/>
      <c r="O298" s="264"/>
      <c r="P298" s="264"/>
      <c r="Q298" s="264"/>
      <c r="R298" s="264"/>
      <c r="S298" s="264"/>
      <c r="T298" s="265"/>
      <c r="AT298" s="266" t="s">
        <v>146</v>
      </c>
      <c r="AU298" s="266" t="s">
        <v>84</v>
      </c>
      <c r="AV298" s="13" t="s">
        <v>142</v>
      </c>
      <c r="AW298" s="13" t="s">
        <v>37</v>
      </c>
      <c r="AX298" s="13" t="s">
        <v>82</v>
      </c>
      <c r="AY298" s="266" t="s">
        <v>135</v>
      </c>
    </row>
    <row r="299" spans="2:65" s="1" customFormat="1" ht="16.5" customHeight="1">
      <c r="B299" s="45"/>
      <c r="C299" s="220" t="s">
        <v>464</v>
      </c>
      <c r="D299" s="220" t="s">
        <v>137</v>
      </c>
      <c r="E299" s="221" t="s">
        <v>465</v>
      </c>
      <c r="F299" s="222" t="s">
        <v>466</v>
      </c>
      <c r="G299" s="223" t="s">
        <v>161</v>
      </c>
      <c r="H299" s="224">
        <v>1.8</v>
      </c>
      <c r="I299" s="225"/>
      <c r="J299" s="226">
        <f>ROUND(I299*H299,2)</f>
        <v>0</v>
      </c>
      <c r="K299" s="222" t="s">
        <v>21</v>
      </c>
      <c r="L299" s="71"/>
      <c r="M299" s="227" t="s">
        <v>21</v>
      </c>
      <c r="N299" s="228" t="s">
        <v>45</v>
      </c>
      <c r="O299" s="46"/>
      <c r="P299" s="229">
        <f>O299*H299</f>
        <v>0</v>
      </c>
      <c r="Q299" s="229">
        <v>0.032</v>
      </c>
      <c r="R299" s="229">
        <f>Q299*H299</f>
        <v>0.057600000000000005</v>
      </c>
      <c r="S299" s="229">
        <v>0</v>
      </c>
      <c r="T299" s="230">
        <f>S299*H299</f>
        <v>0</v>
      </c>
      <c r="AR299" s="23" t="s">
        <v>142</v>
      </c>
      <c r="AT299" s="23" t="s">
        <v>137</v>
      </c>
      <c r="AU299" s="23" t="s">
        <v>84</v>
      </c>
      <c r="AY299" s="23" t="s">
        <v>135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23" t="s">
        <v>82</v>
      </c>
      <c r="BK299" s="231">
        <f>ROUND(I299*H299,2)</f>
        <v>0</v>
      </c>
      <c r="BL299" s="23" t="s">
        <v>142</v>
      </c>
      <c r="BM299" s="23" t="s">
        <v>467</v>
      </c>
    </row>
    <row r="300" spans="2:47" s="1" customFormat="1" ht="13.5">
      <c r="B300" s="45"/>
      <c r="C300" s="73"/>
      <c r="D300" s="232" t="s">
        <v>144</v>
      </c>
      <c r="E300" s="73"/>
      <c r="F300" s="233" t="s">
        <v>432</v>
      </c>
      <c r="G300" s="73"/>
      <c r="H300" s="73"/>
      <c r="I300" s="190"/>
      <c r="J300" s="73"/>
      <c r="K300" s="73"/>
      <c r="L300" s="71"/>
      <c r="M300" s="234"/>
      <c r="N300" s="46"/>
      <c r="O300" s="46"/>
      <c r="P300" s="46"/>
      <c r="Q300" s="46"/>
      <c r="R300" s="46"/>
      <c r="S300" s="46"/>
      <c r="T300" s="94"/>
      <c r="AT300" s="23" t="s">
        <v>144</v>
      </c>
      <c r="AU300" s="23" t="s">
        <v>84</v>
      </c>
    </row>
    <row r="301" spans="2:51" s="11" customFormat="1" ht="13.5">
      <c r="B301" s="235"/>
      <c r="C301" s="236"/>
      <c r="D301" s="232" t="s">
        <v>146</v>
      </c>
      <c r="E301" s="237" t="s">
        <v>21</v>
      </c>
      <c r="F301" s="238" t="s">
        <v>168</v>
      </c>
      <c r="G301" s="236"/>
      <c r="H301" s="239">
        <v>1.8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AT301" s="245" t="s">
        <v>146</v>
      </c>
      <c r="AU301" s="245" t="s">
        <v>84</v>
      </c>
      <c r="AV301" s="11" t="s">
        <v>84</v>
      </c>
      <c r="AW301" s="11" t="s">
        <v>37</v>
      </c>
      <c r="AX301" s="11" t="s">
        <v>82</v>
      </c>
      <c r="AY301" s="245" t="s">
        <v>135</v>
      </c>
    </row>
    <row r="302" spans="2:63" s="10" customFormat="1" ht="29.85" customHeight="1">
      <c r="B302" s="204"/>
      <c r="C302" s="205"/>
      <c r="D302" s="206" t="s">
        <v>73</v>
      </c>
      <c r="E302" s="218" t="s">
        <v>153</v>
      </c>
      <c r="F302" s="218" t="s">
        <v>468</v>
      </c>
      <c r="G302" s="205"/>
      <c r="H302" s="205"/>
      <c r="I302" s="208"/>
      <c r="J302" s="219">
        <f>BK302</f>
        <v>0</v>
      </c>
      <c r="K302" s="205"/>
      <c r="L302" s="210"/>
      <c r="M302" s="211"/>
      <c r="N302" s="212"/>
      <c r="O302" s="212"/>
      <c r="P302" s="213">
        <f>SUM(P303:P375)</f>
        <v>0</v>
      </c>
      <c r="Q302" s="212"/>
      <c r="R302" s="213">
        <f>SUM(R303:R375)</f>
        <v>91.71723597000002</v>
      </c>
      <c r="S302" s="212"/>
      <c r="T302" s="214">
        <f>SUM(T303:T375)</f>
        <v>0</v>
      </c>
      <c r="AR302" s="215" t="s">
        <v>82</v>
      </c>
      <c r="AT302" s="216" t="s">
        <v>73</v>
      </c>
      <c r="AU302" s="216" t="s">
        <v>82</v>
      </c>
      <c r="AY302" s="215" t="s">
        <v>135</v>
      </c>
      <c r="BK302" s="217">
        <f>SUM(BK303:BK375)</f>
        <v>0</v>
      </c>
    </row>
    <row r="303" spans="2:65" s="1" customFormat="1" ht="25.5" customHeight="1">
      <c r="B303" s="45"/>
      <c r="C303" s="220" t="s">
        <v>469</v>
      </c>
      <c r="D303" s="220" t="s">
        <v>137</v>
      </c>
      <c r="E303" s="221" t="s">
        <v>470</v>
      </c>
      <c r="F303" s="222" t="s">
        <v>471</v>
      </c>
      <c r="G303" s="223" t="s">
        <v>225</v>
      </c>
      <c r="H303" s="224">
        <v>53.2</v>
      </c>
      <c r="I303" s="225"/>
      <c r="J303" s="226">
        <f>ROUND(I303*H303,2)</f>
        <v>0</v>
      </c>
      <c r="K303" s="222" t="s">
        <v>141</v>
      </c>
      <c r="L303" s="71"/>
      <c r="M303" s="227" t="s">
        <v>21</v>
      </c>
      <c r="N303" s="228" t="s">
        <v>45</v>
      </c>
      <c r="O303" s="46"/>
      <c r="P303" s="229">
        <f>O303*H303</f>
        <v>0</v>
      </c>
      <c r="Q303" s="229">
        <v>0.43939</v>
      </c>
      <c r="R303" s="229">
        <f>Q303*H303</f>
        <v>23.375548000000002</v>
      </c>
      <c r="S303" s="229">
        <v>0</v>
      </c>
      <c r="T303" s="230">
        <f>S303*H303</f>
        <v>0</v>
      </c>
      <c r="AR303" s="23" t="s">
        <v>142</v>
      </c>
      <c r="AT303" s="23" t="s">
        <v>137</v>
      </c>
      <c r="AU303" s="23" t="s">
        <v>84</v>
      </c>
      <c r="AY303" s="23" t="s">
        <v>135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23" t="s">
        <v>82</v>
      </c>
      <c r="BK303" s="231">
        <f>ROUND(I303*H303,2)</f>
        <v>0</v>
      </c>
      <c r="BL303" s="23" t="s">
        <v>142</v>
      </c>
      <c r="BM303" s="23" t="s">
        <v>472</v>
      </c>
    </row>
    <row r="304" spans="2:47" s="1" customFormat="1" ht="13.5">
      <c r="B304" s="45"/>
      <c r="C304" s="73"/>
      <c r="D304" s="232" t="s">
        <v>144</v>
      </c>
      <c r="E304" s="73"/>
      <c r="F304" s="233" t="s">
        <v>473</v>
      </c>
      <c r="G304" s="73"/>
      <c r="H304" s="73"/>
      <c r="I304" s="190"/>
      <c r="J304" s="73"/>
      <c r="K304" s="73"/>
      <c r="L304" s="71"/>
      <c r="M304" s="234"/>
      <c r="N304" s="46"/>
      <c r="O304" s="46"/>
      <c r="P304" s="46"/>
      <c r="Q304" s="46"/>
      <c r="R304" s="46"/>
      <c r="S304" s="46"/>
      <c r="T304" s="94"/>
      <c r="AT304" s="23" t="s">
        <v>144</v>
      </c>
      <c r="AU304" s="23" t="s">
        <v>84</v>
      </c>
    </row>
    <row r="305" spans="2:51" s="11" customFormat="1" ht="13.5">
      <c r="B305" s="235"/>
      <c r="C305" s="236"/>
      <c r="D305" s="232" t="s">
        <v>146</v>
      </c>
      <c r="E305" s="237" t="s">
        <v>21</v>
      </c>
      <c r="F305" s="238" t="s">
        <v>474</v>
      </c>
      <c r="G305" s="236"/>
      <c r="H305" s="239">
        <v>53.2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AT305" s="245" t="s">
        <v>146</v>
      </c>
      <c r="AU305" s="245" t="s">
        <v>84</v>
      </c>
      <c r="AV305" s="11" t="s">
        <v>84</v>
      </c>
      <c r="AW305" s="11" t="s">
        <v>37</v>
      </c>
      <c r="AX305" s="11" t="s">
        <v>82</v>
      </c>
      <c r="AY305" s="245" t="s">
        <v>135</v>
      </c>
    </row>
    <row r="306" spans="2:51" s="12" customFormat="1" ht="13.5">
      <c r="B306" s="246"/>
      <c r="C306" s="247"/>
      <c r="D306" s="232" t="s">
        <v>146</v>
      </c>
      <c r="E306" s="248" t="s">
        <v>21</v>
      </c>
      <c r="F306" s="249" t="s">
        <v>408</v>
      </c>
      <c r="G306" s="247"/>
      <c r="H306" s="248" t="s">
        <v>21</v>
      </c>
      <c r="I306" s="250"/>
      <c r="J306" s="247"/>
      <c r="K306" s="247"/>
      <c r="L306" s="251"/>
      <c r="M306" s="252"/>
      <c r="N306" s="253"/>
      <c r="O306" s="253"/>
      <c r="P306" s="253"/>
      <c r="Q306" s="253"/>
      <c r="R306" s="253"/>
      <c r="S306" s="253"/>
      <c r="T306" s="254"/>
      <c r="AT306" s="255" t="s">
        <v>146</v>
      </c>
      <c r="AU306" s="255" t="s">
        <v>84</v>
      </c>
      <c r="AV306" s="12" t="s">
        <v>82</v>
      </c>
      <c r="AW306" s="12" t="s">
        <v>37</v>
      </c>
      <c r="AX306" s="12" t="s">
        <v>74</v>
      </c>
      <c r="AY306" s="255" t="s">
        <v>135</v>
      </c>
    </row>
    <row r="307" spans="2:65" s="1" customFormat="1" ht="25.5" customHeight="1">
      <c r="B307" s="45"/>
      <c r="C307" s="220" t="s">
        <v>475</v>
      </c>
      <c r="D307" s="220" t="s">
        <v>137</v>
      </c>
      <c r="E307" s="221" t="s">
        <v>476</v>
      </c>
      <c r="F307" s="222" t="s">
        <v>477</v>
      </c>
      <c r="G307" s="223" t="s">
        <v>273</v>
      </c>
      <c r="H307" s="224">
        <v>1.277</v>
      </c>
      <c r="I307" s="225"/>
      <c r="J307" s="226">
        <f>ROUND(I307*H307,2)</f>
        <v>0</v>
      </c>
      <c r="K307" s="222" t="s">
        <v>141</v>
      </c>
      <c r="L307" s="71"/>
      <c r="M307" s="227" t="s">
        <v>21</v>
      </c>
      <c r="N307" s="228" t="s">
        <v>45</v>
      </c>
      <c r="O307" s="46"/>
      <c r="P307" s="229">
        <f>O307*H307</f>
        <v>0</v>
      </c>
      <c r="Q307" s="229">
        <v>1.04881</v>
      </c>
      <c r="R307" s="229">
        <f>Q307*H307</f>
        <v>1.3393303699999999</v>
      </c>
      <c r="S307" s="229">
        <v>0</v>
      </c>
      <c r="T307" s="230">
        <f>S307*H307</f>
        <v>0</v>
      </c>
      <c r="AR307" s="23" t="s">
        <v>142</v>
      </c>
      <c r="AT307" s="23" t="s">
        <v>137</v>
      </c>
      <c r="AU307" s="23" t="s">
        <v>84</v>
      </c>
      <c r="AY307" s="23" t="s">
        <v>135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23" t="s">
        <v>82</v>
      </c>
      <c r="BK307" s="231">
        <f>ROUND(I307*H307,2)</f>
        <v>0</v>
      </c>
      <c r="BL307" s="23" t="s">
        <v>142</v>
      </c>
      <c r="BM307" s="23" t="s">
        <v>478</v>
      </c>
    </row>
    <row r="308" spans="2:51" s="11" customFormat="1" ht="13.5">
      <c r="B308" s="235"/>
      <c r="C308" s="236"/>
      <c r="D308" s="232" t="s">
        <v>146</v>
      </c>
      <c r="E308" s="237" t="s">
        <v>21</v>
      </c>
      <c r="F308" s="238" t="s">
        <v>479</v>
      </c>
      <c r="G308" s="236"/>
      <c r="H308" s="239">
        <v>1.277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AT308" s="245" t="s">
        <v>146</v>
      </c>
      <c r="AU308" s="245" t="s">
        <v>84</v>
      </c>
      <c r="AV308" s="11" t="s">
        <v>84</v>
      </c>
      <c r="AW308" s="11" t="s">
        <v>37</v>
      </c>
      <c r="AX308" s="11" t="s">
        <v>82</v>
      </c>
      <c r="AY308" s="245" t="s">
        <v>135</v>
      </c>
    </row>
    <row r="309" spans="2:65" s="1" customFormat="1" ht="25.5" customHeight="1">
      <c r="B309" s="45"/>
      <c r="C309" s="220" t="s">
        <v>480</v>
      </c>
      <c r="D309" s="220" t="s">
        <v>137</v>
      </c>
      <c r="E309" s="221" t="s">
        <v>481</v>
      </c>
      <c r="F309" s="222" t="s">
        <v>482</v>
      </c>
      <c r="G309" s="223" t="s">
        <v>161</v>
      </c>
      <c r="H309" s="224">
        <v>80</v>
      </c>
      <c r="I309" s="225"/>
      <c r="J309" s="226">
        <f>ROUND(I309*H309,2)</f>
        <v>0</v>
      </c>
      <c r="K309" s="222" t="s">
        <v>141</v>
      </c>
      <c r="L309" s="71"/>
      <c r="M309" s="227" t="s">
        <v>21</v>
      </c>
      <c r="N309" s="228" t="s">
        <v>45</v>
      </c>
      <c r="O309" s="46"/>
      <c r="P309" s="229">
        <f>O309*H309</f>
        <v>0</v>
      </c>
      <c r="Q309" s="229">
        <v>0.40974</v>
      </c>
      <c r="R309" s="229">
        <f>Q309*H309</f>
        <v>32.7792</v>
      </c>
      <c r="S309" s="229">
        <v>0</v>
      </c>
      <c r="T309" s="230">
        <f>S309*H309</f>
        <v>0</v>
      </c>
      <c r="AR309" s="23" t="s">
        <v>142</v>
      </c>
      <c r="AT309" s="23" t="s">
        <v>137</v>
      </c>
      <c r="AU309" s="23" t="s">
        <v>84</v>
      </c>
      <c r="AY309" s="23" t="s">
        <v>135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23" t="s">
        <v>82</v>
      </c>
      <c r="BK309" s="231">
        <f>ROUND(I309*H309,2)</f>
        <v>0</v>
      </c>
      <c r="BL309" s="23" t="s">
        <v>142</v>
      </c>
      <c r="BM309" s="23" t="s">
        <v>483</v>
      </c>
    </row>
    <row r="310" spans="2:47" s="1" customFormat="1" ht="13.5">
      <c r="B310" s="45"/>
      <c r="C310" s="73"/>
      <c r="D310" s="232" t="s">
        <v>144</v>
      </c>
      <c r="E310" s="73"/>
      <c r="F310" s="233" t="s">
        <v>484</v>
      </c>
      <c r="G310" s="73"/>
      <c r="H310" s="73"/>
      <c r="I310" s="190"/>
      <c r="J310" s="73"/>
      <c r="K310" s="73"/>
      <c r="L310" s="71"/>
      <c r="M310" s="234"/>
      <c r="N310" s="46"/>
      <c r="O310" s="46"/>
      <c r="P310" s="46"/>
      <c r="Q310" s="46"/>
      <c r="R310" s="46"/>
      <c r="S310" s="46"/>
      <c r="T310" s="94"/>
      <c r="AT310" s="23" t="s">
        <v>144</v>
      </c>
      <c r="AU310" s="23" t="s">
        <v>84</v>
      </c>
    </row>
    <row r="311" spans="2:51" s="11" customFormat="1" ht="13.5">
      <c r="B311" s="235"/>
      <c r="C311" s="236"/>
      <c r="D311" s="232" t="s">
        <v>146</v>
      </c>
      <c r="E311" s="237" t="s">
        <v>21</v>
      </c>
      <c r="F311" s="238" t="s">
        <v>485</v>
      </c>
      <c r="G311" s="236"/>
      <c r="H311" s="239">
        <v>80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AT311" s="245" t="s">
        <v>146</v>
      </c>
      <c r="AU311" s="245" t="s">
        <v>84</v>
      </c>
      <c r="AV311" s="11" t="s">
        <v>84</v>
      </c>
      <c r="AW311" s="11" t="s">
        <v>37</v>
      </c>
      <c r="AX311" s="11" t="s">
        <v>82</v>
      </c>
      <c r="AY311" s="245" t="s">
        <v>135</v>
      </c>
    </row>
    <row r="312" spans="2:65" s="1" customFormat="1" ht="16.5" customHeight="1">
      <c r="B312" s="45"/>
      <c r="C312" s="220" t="s">
        <v>486</v>
      </c>
      <c r="D312" s="220" t="s">
        <v>137</v>
      </c>
      <c r="E312" s="221" t="s">
        <v>487</v>
      </c>
      <c r="F312" s="222" t="s">
        <v>488</v>
      </c>
      <c r="G312" s="223" t="s">
        <v>140</v>
      </c>
      <c r="H312" s="224">
        <v>42</v>
      </c>
      <c r="I312" s="225"/>
      <c r="J312" s="226">
        <f>ROUND(I312*H312,2)</f>
        <v>0</v>
      </c>
      <c r="K312" s="222" t="s">
        <v>21</v>
      </c>
      <c r="L312" s="71"/>
      <c r="M312" s="227" t="s">
        <v>21</v>
      </c>
      <c r="N312" s="228" t="s">
        <v>45</v>
      </c>
      <c r="O312" s="46"/>
      <c r="P312" s="229">
        <f>O312*H312</f>
        <v>0</v>
      </c>
      <c r="Q312" s="229">
        <v>0.18352</v>
      </c>
      <c r="R312" s="229">
        <f>Q312*H312</f>
        <v>7.707839999999999</v>
      </c>
      <c r="S312" s="229">
        <v>0</v>
      </c>
      <c r="T312" s="230">
        <f>S312*H312</f>
        <v>0</v>
      </c>
      <c r="AR312" s="23" t="s">
        <v>142</v>
      </c>
      <c r="AT312" s="23" t="s">
        <v>137</v>
      </c>
      <c r="AU312" s="23" t="s">
        <v>84</v>
      </c>
      <c r="AY312" s="23" t="s">
        <v>135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23" t="s">
        <v>82</v>
      </c>
      <c r="BK312" s="231">
        <f>ROUND(I312*H312,2)</f>
        <v>0</v>
      </c>
      <c r="BL312" s="23" t="s">
        <v>142</v>
      </c>
      <c r="BM312" s="23" t="s">
        <v>489</v>
      </c>
    </row>
    <row r="313" spans="2:51" s="11" customFormat="1" ht="13.5">
      <c r="B313" s="235"/>
      <c r="C313" s="236"/>
      <c r="D313" s="232" t="s">
        <v>146</v>
      </c>
      <c r="E313" s="237" t="s">
        <v>21</v>
      </c>
      <c r="F313" s="238" t="s">
        <v>490</v>
      </c>
      <c r="G313" s="236"/>
      <c r="H313" s="239">
        <v>42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AT313" s="245" t="s">
        <v>146</v>
      </c>
      <c r="AU313" s="245" t="s">
        <v>84</v>
      </c>
      <c r="AV313" s="11" t="s">
        <v>84</v>
      </c>
      <c r="AW313" s="11" t="s">
        <v>37</v>
      </c>
      <c r="AX313" s="11" t="s">
        <v>82</v>
      </c>
      <c r="AY313" s="245" t="s">
        <v>135</v>
      </c>
    </row>
    <row r="314" spans="2:65" s="1" customFormat="1" ht="38.25" customHeight="1">
      <c r="B314" s="45"/>
      <c r="C314" s="220" t="s">
        <v>491</v>
      </c>
      <c r="D314" s="220" t="s">
        <v>137</v>
      </c>
      <c r="E314" s="221" t="s">
        <v>492</v>
      </c>
      <c r="F314" s="222" t="s">
        <v>493</v>
      </c>
      <c r="G314" s="223" t="s">
        <v>328</v>
      </c>
      <c r="H314" s="224">
        <v>8</v>
      </c>
      <c r="I314" s="225"/>
      <c r="J314" s="226">
        <f>ROUND(I314*H314,2)</f>
        <v>0</v>
      </c>
      <c r="K314" s="222" t="s">
        <v>141</v>
      </c>
      <c r="L314" s="71"/>
      <c r="M314" s="227" t="s">
        <v>21</v>
      </c>
      <c r="N314" s="228" t="s">
        <v>45</v>
      </c>
      <c r="O314" s="46"/>
      <c r="P314" s="229">
        <f>O314*H314</f>
        <v>0</v>
      </c>
      <c r="Q314" s="229">
        <v>0.00468</v>
      </c>
      <c r="R314" s="229">
        <f>Q314*H314</f>
        <v>0.03744</v>
      </c>
      <c r="S314" s="229">
        <v>0</v>
      </c>
      <c r="T314" s="230">
        <f>S314*H314</f>
        <v>0</v>
      </c>
      <c r="AR314" s="23" t="s">
        <v>142</v>
      </c>
      <c r="AT314" s="23" t="s">
        <v>137</v>
      </c>
      <c r="AU314" s="23" t="s">
        <v>84</v>
      </c>
      <c r="AY314" s="23" t="s">
        <v>135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23" t="s">
        <v>82</v>
      </c>
      <c r="BK314" s="231">
        <f>ROUND(I314*H314,2)</f>
        <v>0</v>
      </c>
      <c r="BL314" s="23" t="s">
        <v>142</v>
      </c>
      <c r="BM314" s="23" t="s">
        <v>494</v>
      </c>
    </row>
    <row r="315" spans="2:47" s="1" customFormat="1" ht="13.5">
      <c r="B315" s="45"/>
      <c r="C315" s="73"/>
      <c r="D315" s="232" t="s">
        <v>144</v>
      </c>
      <c r="E315" s="73"/>
      <c r="F315" s="233" t="s">
        <v>495</v>
      </c>
      <c r="G315" s="73"/>
      <c r="H315" s="73"/>
      <c r="I315" s="190"/>
      <c r="J315" s="73"/>
      <c r="K315" s="73"/>
      <c r="L315" s="71"/>
      <c r="M315" s="234"/>
      <c r="N315" s="46"/>
      <c r="O315" s="46"/>
      <c r="P315" s="46"/>
      <c r="Q315" s="46"/>
      <c r="R315" s="46"/>
      <c r="S315" s="46"/>
      <c r="T315" s="94"/>
      <c r="AT315" s="23" t="s">
        <v>144</v>
      </c>
      <c r="AU315" s="23" t="s">
        <v>84</v>
      </c>
    </row>
    <row r="316" spans="2:51" s="11" customFormat="1" ht="13.5">
      <c r="B316" s="235"/>
      <c r="C316" s="236"/>
      <c r="D316" s="232" t="s">
        <v>146</v>
      </c>
      <c r="E316" s="237" t="s">
        <v>21</v>
      </c>
      <c r="F316" s="238" t="s">
        <v>496</v>
      </c>
      <c r="G316" s="236"/>
      <c r="H316" s="239">
        <v>8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AT316" s="245" t="s">
        <v>146</v>
      </c>
      <c r="AU316" s="245" t="s">
        <v>84</v>
      </c>
      <c r="AV316" s="11" t="s">
        <v>84</v>
      </c>
      <c r="AW316" s="11" t="s">
        <v>37</v>
      </c>
      <c r="AX316" s="11" t="s">
        <v>82</v>
      </c>
      <c r="AY316" s="245" t="s">
        <v>135</v>
      </c>
    </row>
    <row r="317" spans="2:65" s="1" customFormat="1" ht="38.25" customHeight="1">
      <c r="B317" s="45"/>
      <c r="C317" s="220" t="s">
        <v>497</v>
      </c>
      <c r="D317" s="220" t="s">
        <v>137</v>
      </c>
      <c r="E317" s="221" t="s">
        <v>498</v>
      </c>
      <c r="F317" s="222" t="s">
        <v>499</v>
      </c>
      <c r="G317" s="223" t="s">
        <v>328</v>
      </c>
      <c r="H317" s="224">
        <v>83</v>
      </c>
      <c r="I317" s="225"/>
      <c r="J317" s="226">
        <f>ROUND(I317*H317,2)</f>
        <v>0</v>
      </c>
      <c r="K317" s="222" t="s">
        <v>21</v>
      </c>
      <c r="L317" s="71"/>
      <c r="M317" s="227" t="s">
        <v>21</v>
      </c>
      <c r="N317" s="228" t="s">
        <v>45</v>
      </c>
      <c r="O317" s="46"/>
      <c r="P317" s="229">
        <f>O317*H317</f>
        <v>0</v>
      </c>
      <c r="Q317" s="229">
        <v>0.00702</v>
      </c>
      <c r="R317" s="229">
        <f>Q317*H317</f>
        <v>0.5826600000000001</v>
      </c>
      <c r="S317" s="229">
        <v>0</v>
      </c>
      <c r="T317" s="230">
        <f>S317*H317</f>
        <v>0</v>
      </c>
      <c r="AR317" s="23" t="s">
        <v>142</v>
      </c>
      <c r="AT317" s="23" t="s">
        <v>137</v>
      </c>
      <c r="AU317" s="23" t="s">
        <v>84</v>
      </c>
      <c r="AY317" s="23" t="s">
        <v>135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23" t="s">
        <v>82</v>
      </c>
      <c r="BK317" s="231">
        <f>ROUND(I317*H317,2)</f>
        <v>0</v>
      </c>
      <c r="BL317" s="23" t="s">
        <v>142</v>
      </c>
      <c r="BM317" s="23" t="s">
        <v>500</v>
      </c>
    </row>
    <row r="318" spans="2:51" s="11" customFormat="1" ht="13.5">
      <c r="B318" s="235"/>
      <c r="C318" s="236"/>
      <c r="D318" s="232" t="s">
        <v>146</v>
      </c>
      <c r="E318" s="237" t="s">
        <v>21</v>
      </c>
      <c r="F318" s="238" t="s">
        <v>501</v>
      </c>
      <c r="G318" s="236"/>
      <c r="H318" s="239">
        <v>81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AT318" s="245" t="s">
        <v>146</v>
      </c>
      <c r="AU318" s="245" t="s">
        <v>84</v>
      </c>
      <c r="AV318" s="11" t="s">
        <v>84</v>
      </c>
      <c r="AW318" s="11" t="s">
        <v>37</v>
      </c>
      <c r="AX318" s="11" t="s">
        <v>74</v>
      </c>
      <c r="AY318" s="245" t="s">
        <v>135</v>
      </c>
    </row>
    <row r="319" spans="2:51" s="11" customFormat="1" ht="13.5">
      <c r="B319" s="235"/>
      <c r="C319" s="236"/>
      <c r="D319" s="232" t="s">
        <v>146</v>
      </c>
      <c r="E319" s="237" t="s">
        <v>21</v>
      </c>
      <c r="F319" s="238" t="s">
        <v>502</v>
      </c>
      <c r="G319" s="236"/>
      <c r="H319" s="239">
        <v>2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AT319" s="245" t="s">
        <v>146</v>
      </c>
      <c r="AU319" s="245" t="s">
        <v>84</v>
      </c>
      <c r="AV319" s="11" t="s">
        <v>84</v>
      </c>
      <c r="AW319" s="11" t="s">
        <v>37</v>
      </c>
      <c r="AX319" s="11" t="s">
        <v>74</v>
      </c>
      <c r="AY319" s="245" t="s">
        <v>135</v>
      </c>
    </row>
    <row r="320" spans="2:51" s="13" customFormat="1" ht="13.5">
      <c r="B320" s="256"/>
      <c r="C320" s="257"/>
      <c r="D320" s="232" t="s">
        <v>146</v>
      </c>
      <c r="E320" s="258" t="s">
        <v>21</v>
      </c>
      <c r="F320" s="259" t="s">
        <v>170</v>
      </c>
      <c r="G320" s="257"/>
      <c r="H320" s="260">
        <v>83</v>
      </c>
      <c r="I320" s="261"/>
      <c r="J320" s="257"/>
      <c r="K320" s="257"/>
      <c r="L320" s="262"/>
      <c r="M320" s="263"/>
      <c r="N320" s="264"/>
      <c r="O320" s="264"/>
      <c r="P320" s="264"/>
      <c r="Q320" s="264"/>
      <c r="R320" s="264"/>
      <c r="S320" s="264"/>
      <c r="T320" s="265"/>
      <c r="AT320" s="266" t="s">
        <v>146</v>
      </c>
      <c r="AU320" s="266" t="s">
        <v>84</v>
      </c>
      <c r="AV320" s="13" t="s">
        <v>142</v>
      </c>
      <c r="AW320" s="13" t="s">
        <v>37</v>
      </c>
      <c r="AX320" s="13" t="s">
        <v>82</v>
      </c>
      <c r="AY320" s="266" t="s">
        <v>135</v>
      </c>
    </row>
    <row r="321" spans="2:65" s="1" customFormat="1" ht="38.25" customHeight="1">
      <c r="B321" s="45"/>
      <c r="C321" s="220" t="s">
        <v>503</v>
      </c>
      <c r="D321" s="220" t="s">
        <v>137</v>
      </c>
      <c r="E321" s="221" t="s">
        <v>504</v>
      </c>
      <c r="F321" s="222" t="s">
        <v>505</v>
      </c>
      <c r="G321" s="223" t="s">
        <v>328</v>
      </c>
      <c r="H321" s="224">
        <v>94</v>
      </c>
      <c r="I321" s="225"/>
      <c r="J321" s="226">
        <f>ROUND(I321*H321,2)</f>
        <v>0</v>
      </c>
      <c r="K321" s="222" t="s">
        <v>21</v>
      </c>
      <c r="L321" s="71"/>
      <c r="M321" s="227" t="s">
        <v>21</v>
      </c>
      <c r="N321" s="228" t="s">
        <v>45</v>
      </c>
      <c r="O321" s="46"/>
      <c r="P321" s="229">
        <f>O321*H321</f>
        <v>0</v>
      </c>
      <c r="Q321" s="229">
        <v>0.17489</v>
      </c>
      <c r="R321" s="229">
        <f>Q321*H321</f>
        <v>16.43966</v>
      </c>
      <c r="S321" s="229">
        <v>0</v>
      </c>
      <c r="T321" s="230">
        <f>S321*H321</f>
        <v>0</v>
      </c>
      <c r="AR321" s="23" t="s">
        <v>142</v>
      </c>
      <c r="AT321" s="23" t="s">
        <v>137</v>
      </c>
      <c r="AU321" s="23" t="s">
        <v>84</v>
      </c>
      <c r="AY321" s="23" t="s">
        <v>135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23" t="s">
        <v>82</v>
      </c>
      <c r="BK321" s="231">
        <f>ROUND(I321*H321,2)</f>
        <v>0</v>
      </c>
      <c r="BL321" s="23" t="s">
        <v>142</v>
      </c>
      <c r="BM321" s="23" t="s">
        <v>506</v>
      </c>
    </row>
    <row r="322" spans="2:47" s="1" customFormat="1" ht="13.5">
      <c r="B322" s="45"/>
      <c r="C322" s="73"/>
      <c r="D322" s="232" t="s">
        <v>144</v>
      </c>
      <c r="E322" s="73"/>
      <c r="F322" s="233" t="s">
        <v>495</v>
      </c>
      <c r="G322" s="73"/>
      <c r="H322" s="73"/>
      <c r="I322" s="190"/>
      <c r="J322" s="73"/>
      <c r="K322" s="73"/>
      <c r="L322" s="71"/>
      <c r="M322" s="234"/>
      <c r="N322" s="46"/>
      <c r="O322" s="46"/>
      <c r="P322" s="46"/>
      <c r="Q322" s="46"/>
      <c r="R322" s="46"/>
      <c r="S322" s="46"/>
      <c r="T322" s="94"/>
      <c r="AT322" s="23" t="s">
        <v>144</v>
      </c>
      <c r="AU322" s="23" t="s">
        <v>84</v>
      </c>
    </row>
    <row r="323" spans="2:51" s="12" customFormat="1" ht="13.5">
      <c r="B323" s="246"/>
      <c r="C323" s="247"/>
      <c r="D323" s="232" t="s">
        <v>146</v>
      </c>
      <c r="E323" s="248" t="s">
        <v>21</v>
      </c>
      <c r="F323" s="249" t="s">
        <v>164</v>
      </c>
      <c r="G323" s="247"/>
      <c r="H323" s="248" t="s">
        <v>21</v>
      </c>
      <c r="I323" s="250"/>
      <c r="J323" s="247"/>
      <c r="K323" s="247"/>
      <c r="L323" s="251"/>
      <c r="M323" s="252"/>
      <c r="N323" s="253"/>
      <c r="O323" s="253"/>
      <c r="P323" s="253"/>
      <c r="Q323" s="253"/>
      <c r="R323" s="253"/>
      <c r="S323" s="253"/>
      <c r="T323" s="254"/>
      <c r="AT323" s="255" t="s">
        <v>146</v>
      </c>
      <c r="AU323" s="255" t="s">
        <v>84</v>
      </c>
      <c r="AV323" s="12" t="s">
        <v>82</v>
      </c>
      <c r="AW323" s="12" t="s">
        <v>37</v>
      </c>
      <c r="AX323" s="12" t="s">
        <v>74</v>
      </c>
      <c r="AY323" s="255" t="s">
        <v>135</v>
      </c>
    </row>
    <row r="324" spans="2:51" s="11" customFormat="1" ht="13.5">
      <c r="B324" s="235"/>
      <c r="C324" s="236"/>
      <c r="D324" s="232" t="s">
        <v>146</v>
      </c>
      <c r="E324" s="237" t="s">
        <v>21</v>
      </c>
      <c r="F324" s="238" t="s">
        <v>507</v>
      </c>
      <c r="G324" s="236"/>
      <c r="H324" s="239">
        <v>34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AT324" s="245" t="s">
        <v>146</v>
      </c>
      <c r="AU324" s="245" t="s">
        <v>84</v>
      </c>
      <c r="AV324" s="11" t="s">
        <v>84</v>
      </c>
      <c r="AW324" s="11" t="s">
        <v>37</v>
      </c>
      <c r="AX324" s="11" t="s">
        <v>74</v>
      </c>
      <c r="AY324" s="245" t="s">
        <v>135</v>
      </c>
    </row>
    <row r="325" spans="2:51" s="11" customFormat="1" ht="13.5">
      <c r="B325" s="235"/>
      <c r="C325" s="236"/>
      <c r="D325" s="232" t="s">
        <v>146</v>
      </c>
      <c r="E325" s="237" t="s">
        <v>21</v>
      </c>
      <c r="F325" s="238" t="s">
        <v>508</v>
      </c>
      <c r="G325" s="236"/>
      <c r="H325" s="239">
        <v>60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AT325" s="245" t="s">
        <v>146</v>
      </c>
      <c r="AU325" s="245" t="s">
        <v>84</v>
      </c>
      <c r="AV325" s="11" t="s">
        <v>84</v>
      </c>
      <c r="AW325" s="11" t="s">
        <v>37</v>
      </c>
      <c r="AX325" s="11" t="s">
        <v>74</v>
      </c>
      <c r="AY325" s="245" t="s">
        <v>135</v>
      </c>
    </row>
    <row r="326" spans="2:51" s="13" customFormat="1" ht="13.5">
      <c r="B326" s="256"/>
      <c r="C326" s="257"/>
      <c r="D326" s="232" t="s">
        <v>146</v>
      </c>
      <c r="E326" s="258" t="s">
        <v>21</v>
      </c>
      <c r="F326" s="259" t="s">
        <v>170</v>
      </c>
      <c r="G326" s="257"/>
      <c r="H326" s="260">
        <v>94</v>
      </c>
      <c r="I326" s="261"/>
      <c r="J326" s="257"/>
      <c r="K326" s="257"/>
      <c r="L326" s="262"/>
      <c r="M326" s="263"/>
      <c r="N326" s="264"/>
      <c r="O326" s="264"/>
      <c r="P326" s="264"/>
      <c r="Q326" s="264"/>
      <c r="R326" s="264"/>
      <c r="S326" s="264"/>
      <c r="T326" s="265"/>
      <c r="AT326" s="266" t="s">
        <v>146</v>
      </c>
      <c r="AU326" s="266" t="s">
        <v>84</v>
      </c>
      <c r="AV326" s="13" t="s">
        <v>142</v>
      </c>
      <c r="AW326" s="13" t="s">
        <v>37</v>
      </c>
      <c r="AX326" s="13" t="s">
        <v>82</v>
      </c>
      <c r="AY326" s="266" t="s">
        <v>135</v>
      </c>
    </row>
    <row r="327" spans="2:65" s="1" customFormat="1" ht="16.5" customHeight="1">
      <c r="B327" s="45"/>
      <c r="C327" s="267" t="s">
        <v>509</v>
      </c>
      <c r="D327" s="267" t="s">
        <v>287</v>
      </c>
      <c r="E327" s="268" t="s">
        <v>510</v>
      </c>
      <c r="F327" s="269" t="s">
        <v>511</v>
      </c>
      <c r="G327" s="270" t="s">
        <v>328</v>
      </c>
      <c r="H327" s="271">
        <v>14</v>
      </c>
      <c r="I327" s="272"/>
      <c r="J327" s="273">
        <f>ROUND(I327*H327,2)</f>
        <v>0</v>
      </c>
      <c r="K327" s="269" t="s">
        <v>21</v>
      </c>
      <c r="L327" s="274"/>
      <c r="M327" s="275" t="s">
        <v>21</v>
      </c>
      <c r="N327" s="276" t="s">
        <v>45</v>
      </c>
      <c r="O327" s="46"/>
      <c r="P327" s="229">
        <f>O327*H327</f>
        <v>0</v>
      </c>
      <c r="Q327" s="229">
        <v>0.015</v>
      </c>
      <c r="R327" s="229">
        <f>Q327*H327</f>
        <v>0.21</v>
      </c>
      <c r="S327" s="229">
        <v>0</v>
      </c>
      <c r="T327" s="230">
        <f>S327*H327</f>
        <v>0</v>
      </c>
      <c r="AR327" s="23" t="s">
        <v>193</v>
      </c>
      <c r="AT327" s="23" t="s">
        <v>287</v>
      </c>
      <c r="AU327" s="23" t="s">
        <v>84</v>
      </c>
      <c r="AY327" s="23" t="s">
        <v>135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23" t="s">
        <v>82</v>
      </c>
      <c r="BK327" s="231">
        <f>ROUND(I327*H327,2)</f>
        <v>0</v>
      </c>
      <c r="BL327" s="23" t="s">
        <v>142</v>
      </c>
      <c r="BM327" s="23" t="s">
        <v>512</v>
      </c>
    </row>
    <row r="328" spans="2:65" s="1" customFormat="1" ht="16.5" customHeight="1">
      <c r="B328" s="45"/>
      <c r="C328" s="267" t="s">
        <v>513</v>
      </c>
      <c r="D328" s="267" t="s">
        <v>287</v>
      </c>
      <c r="E328" s="268" t="s">
        <v>514</v>
      </c>
      <c r="F328" s="269" t="s">
        <v>515</v>
      </c>
      <c r="G328" s="270" t="s">
        <v>328</v>
      </c>
      <c r="H328" s="271">
        <v>72</v>
      </c>
      <c r="I328" s="272"/>
      <c r="J328" s="273">
        <f>ROUND(I328*H328,2)</f>
        <v>0</v>
      </c>
      <c r="K328" s="269" t="s">
        <v>21</v>
      </c>
      <c r="L328" s="274"/>
      <c r="M328" s="275" t="s">
        <v>21</v>
      </c>
      <c r="N328" s="276" t="s">
        <v>45</v>
      </c>
      <c r="O328" s="46"/>
      <c r="P328" s="229">
        <f>O328*H328</f>
        <v>0</v>
      </c>
      <c r="Q328" s="229">
        <v>0.012</v>
      </c>
      <c r="R328" s="229">
        <f>Q328*H328</f>
        <v>0.864</v>
      </c>
      <c r="S328" s="229">
        <v>0</v>
      </c>
      <c r="T328" s="230">
        <f>S328*H328</f>
        <v>0</v>
      </c>
      <c r="AR328" s="23" t="s">
        <v>193</v>
      </c>
      <c r="AT328" s="23" t="s">
        <v>287</v>
      </c>
      <c r="AU328" s="23" t="s">
        <v>84</v>
      </c>
      <c r="AY328" s="23" t="s">
        <v>135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23" t="s">
        <v>82</v>
      </c>
      <c r="BK328" s="231">
        <f>ROUND(I328*H328,2)</f>
        <v>0</v>
      </c>
      <c r="BL328" s="23" t="s">
        <v>142</v>
      </c>
      <c r="BM328" s="23" t="s">
        <v>516</v>
      </c>
    </row>
    <row r="329" spans="2:65" s="1" customFormat="1" ht="16.5" customHeight="1">
      <c r="B329" s="45"/>
      <c r="C329" s="267" t="s">
        <v>517</v>
      </c>
      <c r="D329" s="267" t="s">
        <v>287</v>
      </c>
      <c r="E329" s="268" t="s">
        <v>518</v>
      </c>
      <c r="F329" s="269" t="s">
        <v>519</v>
      </c>
      <c r="G329" s="270" t="s">
        <v>328</v>
      </c>
      <c r="H329" s="271">
        <v>2</v>
      </c>
      <c r="I329" s="272"/>
      <c r="J329" s="273">
        <f>ROUND(I329*H329,2)</f>
        <v>0</v>
      </c>
      <c r="K329" s="269" t="s">
        <v>21</v>
      </c>
      <c r="L329" s="274"/>
      <c r="M329" s="275" t="s">
        <v>21</v>
      </c>
      <c r="N329" s="276" t="s">
        <v>45</v>
      </c>
      <c r="O329" s="46"/>
      <c r="P329" s="229">
        <f>O329*H329</f>
        <v>0</v>
      </c>
      <c r="Q329" s="229">
        <v>0.02856</v>
      </c>
      <c r="R329" s="229">
        <f>Q329*H329</f>
        <v>0.05712</v>
      </c>
      <c r="S329" s="229">
        <v>0</v>
      </c>
      <c r="T329" s="230">
        <f>S329*H329</f>
        <v>0</v>
      </c>
      <c r="AR329" s="23" t="s">
        <v>193</v>
      </c>
      <c r="AT329" s="23" t="s">
        <v>287</v>
      </c>
      <c r="AU329" s="23" t="s">
        <v>84</v>
      </c>
      <c r="AY329" s="23" t="s">
        <v>135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23" t="s">
        <v>82</v>
      </c>
      <c r="BK329" s="231">
        <f>ROUND(I329*H329,2)</f>
        <v>0</v>
      </c>
      <c r="BL329" s="23" t="s">
        <v>142</v>
      </c>
      <c r="BM329" s="23" t="s">
        <v>520</v>
      </c>
    </row>
    <row r="330" spans="2:65" s="1" customFormat="1" ht="16.5" customHeight="1">
      <c r="B330" s="45"/>
      <c r="C330" s="267" t="s">
        <v>521</v>
      </c>
      <c r="D330" s="267" t="s">
        <v>287</v>
      </c>
      <c r="E330" s="268" t="s">
        <v>522</v>
      </c>
      <c r="F330" s="269" t="s">
        <v>523</v>
      </c>
      <c r="G330" s="270" t="s">
        <v>328</v>
      </c>
      <c r="H330" s="271">
        <v>6</v>
      </c>
      <c r="I330" s="272"/>
      <c r="J330" s="273">
        <f>ROUND(I330*H330,2)</f>
        <v>0</v>
      </c>
      <c r="K330" s="269" t="s">
        <v>21</v>
      </c>
      <c r="L330" s="274"/>
      <c r="M330" s="275" t="s">
        <v>21</v>
      </c>
      <c r="N330" s="276" t="s">
        <v>45</v>
      </c>
      <c r="O330" s="46"/>
      <c r="P330" s="229">
        <f>O330*H330</f>
        <v>0</v>
      </c>
      <c r="Q330" s="229">
        <v>0.02856</v>
      </c>
      <c r="R330" s="229">
        <f>Q330*H330</f>
        <v>0.17135999999999998</v>
      </c>
      <c r="S330" s="229">
        <v>0</v>
      </c>
      <c r="T330" s="230">
        <f>S330*H330</f>
        <v>0</v>
      </c>
      <c r="AR330" s="23" t="s">
        <v>193</v>
      </c>
      <c r="AT330" s="23" t="s">
        <v>287</v>
      </c>
      <c r="AU330" s="23" t="s">
        <v>84</v>
      </c>
      <c r="AY330" s="23" t="s">
        <v>135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23" t="s">
        <v>82</v>
      </c>
      <c r="BK330" s="231">
        <f>ROUND(I330*H330,2)</f>
        <v>0</v>
      </c>
      <c r="BL330" s="23" t="s">
        <v>142</v>
      </c>
      <c r="BM330" s="23" t="s">
        <v>524</v>
      </c>
    </row>
    <row r="331" spans="2:65" s="1" customFormat="1" ht="16.5" customHeight="1">
      <c r="B331" s="45"/>
      <c r="C331" s="267" t="s">
        <v>525</v>
      </c>
      <c r="D331" s="267" t="s">
        <v>287</v>
      </c>
      <c r="E331" s="268" t="s">
        <v>526</v>
      </c>
      <c r="F331" s="269" t="s">
        <v>527</v>
      </c>
      <c r="G331" s="270" t="s">
        <v>328</v>
      </c>
      <c r="H331" s="271">
        <v>2</v>
      </c>
      <c r="I331" s="272"/>
      <c r="J331" s="273">
        <f>ROUND(I331*H331,2)</f>
        <v>0</v>
      </c>
      <c r="K331" s="269" t="s">
        <v>21</v>
      </c>
      <c r="L331" s="274"/>
      <c r="M331" s="275" t="s">
        <v>21</v>
      </c>
      <c r="N331" s="276" t="s">
        <v>45</v>
      </c>
      <c r="O331" s="46"/>
      <c r="P331" s="229">
        <f>O331*H331</f>
        <v>0</v>
      </c>
      <c r="Q331" s="229">
        <v>0.01</v>
      </c>
      <c r="R331" s="229">
        <f>Q331*H331</f>
        <v>0.02</v>
      </c>
      <c r="S331" s="229">
        <v>0</v>
      </c>
      <c r="T331" s="230">
        <f>S331*H331</f>
        <v>0</v>
      </c>
      <c r="AR331" s="23" t="s">
        <v>193</v>
      </c>
      <c r="AT331" s="23" t="s">
        <v>287</v>
      </c>
      <c r="AU331" s="23" t="s">
        <v>84</v>
      </c>
      <c r="AY331" s="23" t="s">
        <v>135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23" t="s">
        <v>82</v>
      </c>
      <c r="BK331" s="231">
        <f>ROUND(I331*H331,2)</f>
        <v>0</v>
      </c>
      <c r="BL331" s="23" t="s">
        <v>142</v>
      </c>
      <c r="BM331" s="23" t="s">
        <v>528</v>
      </c>
    </row>
    <row r="332" spans="2:65" s="1" customFormat="1" ht="16.5" customHeight="1">
      <c r="B332" s="45"/>
      <c r="C332" s="267" t="s">
        <v>529</v>
      </c>
      <c r="D332" s="267" t="s">
        <v>287</v>
      </c>
      <c r="E332" s="268" t="s">
        <v>530</v>
      </c>
      <c r="F332" s="269" t="s">
        <v>531</v>
      </c>
      <c r="G332" s="270" t="s">
        <v>328</v>
      </c>
      <c r="H332" s="271">
        <v>2</v>
      </c>
      <c r="I332" s="272"/>
      <c r="J332" s="273">
        <f>ROUND(I332*H332,2)</f>
        <v>0</v>
      </c>
      <c r="K332" s="269" t="s">
        <v>21</v>
      </c>
      <c r="L332" s="274"/>
      <c r="M332" s="275" t="s">
        <v>21</v>
      </c>
      <c r="N332" s="276" t="s">
        <v>45</v>
      </c>
      <c r="O332" s="46"/>
      <c r="P332" s="229">
        <f>O332*H332</f>
        <v>0</v>
      </c>
      <c r="Q332" s="229">
        <v>0.01</v>
      </c>
      <c r="R332" s="229">
        <f>Q332*H332</f>
        <v>0.02</v>
      </c>
      <c r="S332" s="229">
        <v>0</v>
      </c>
      <c r="T332" s="230">
        <f>S332*H332</f>
        <v>0</v>
      </c>
      <c r="AR332" s="23" t="s">
        <v>193</v>
      </c>
      <c r="AT332" s="23" t="s">
        <v>287</v>
      </c>
      <c r="AU332" s="23" t="s">
        <v>84</v>
      </c>
      <c r="AY332" s="23" t="s">
        <v>135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23" t="s">
        <v>82</v>
      </c>
      <c r="BK332" s="231">
        <f>ROUND(I332*H332,2)</f>
        <v>0</v>
      </c>
      <c r="BL332" s="23" t="s">
        <v>142</v>
      </c>
      <c r="BM332" s="23" t="s">
        <v>532</v>
      </c>
    </row>
    <row r="333" spans="2:65" s="1" customFormat="1" ht="16.5" customHeight="1">
      <c r="B333" s="45"/>
      <c r="C333" s="267" t="s">
        <v>533</v>
      </c>
      <c r="D333" s="267" t="s">
        <v>287</v>
      </c>
      <c r="E333" s="268" t="s">
        <v>534</v>
      </c>
      <c r="F333" s="269" t="s">
        <v>535</v>
      </c>
      <c r="G333" s="270" t="s">
        <v>328</v>
      </c>
      <c r="H333" s="271">
        <v>7</v>
      </c>
      <c r="I333" s="272"/>
      <c r="J333" s="273">
        <f>ROUND(I333*H333,2)</f>
        <v>0</v>
      </c>
      <c r="K333" s="269" t="s">
        <v>21</v>
      </c>
      <c r="L333" s="274"/>
      <c r="M333" s="275" t="s">
        <v>21</v>
      </c>
      <c r="N333" s="276" t="s">
        <v>45</v>
      </c>
      <c r="O333" s="46"/>
      <c r="P333" s="229">
        <f>O333*H333</f>
        <v>0</v>
      </c>
      <c r="Q333" s="229">
        <v>0.006</v>
      </c>
      <c r="R333" s="229">
        <f>Q333*H333</f>
        <v>0.042</v>
      </c>
      <c r="S333" s="229">
        <v>0</v>
      </c>
      <c r="T333" s="230">
        <f>S333*H333</f>
        <v>0</v>
      </c>
      <c r="AR333" s="23" t="s">
        <v>193</v>
      </c>
      <c r="AT333" s="23" t="s">
        <v>287</v>
      </c>
      <c r="AU333" s="23" t="s">
        <v>84</v>
      </c>
      <c r="AY333" s="23" t="s">
        <v>135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23" t="s">
        <v>82</v>
      </c>
      <c r="BK333" s="231">
        <f>ROUND(I333*H333,2)</f>
        <v>0</v>
      </c>
      <c r="BL333" s="23" t="s">
        <v>142</v>
      </c>
      <c r="BM333" s="23" t="s">
        <v>536</v>
      </c>
    </row>
    <row r="334" spans="2:65" s="1" customFormat="1" ht="16.5" customHeight="1">
      <c r="B334" s="45"/>
      <c r="C334" s="267" t="s">
        <v>537</v>
      </c>
      <c r="D334" s="267" t="s">
        <v>287</v>
      </c>
      <c r="E334" s="268" t="s">
        <v>538</v>
      </c>
      <c r="F334" s="269" t="s">
        <v>539</v>
      </c>
      <c r="G334" s="270" t="s">
        <v>328</v>
      </c>
      <c r="H334" s="271">
        <v>14</v>
      </c>
      <c r="I334" s="272"/>
      <c r="J334" s="273">
        <f>ROUND(I334*H334,2)</f>
        <v>0</v>
      </c>
      <c r="K334" s="269" t="s">
        <v>21</v>
      </c>
      <c r="L334" s="274"/>
      <c r="M334" s="275" t="s">
        <v>21</v>
      </c>
      <c r="N334" s="276" t="s">
        <v>45</v>
      </c>
      <c r="O334" s="46"/>
      <c r="P334" s="229">
        <f>O334*H334</f>
        <v>0</v>
      </c>
      <c r="Q334" s="229">
        <v>0.007</v>
      </c>
      <c r="R334" s="229">
        <f>Q334*H334</f>
        <v>0.098</v>
      </c>
      <c r="S334" s="229">
        <v>0</v>
      </c>
      <c r="T334" s="230">
        <f>S334*H334</f>
        <v>0</v>
      </c>
      <c r="AR334" s="23" t="s">
        <v>193</v>
      </c>
      <c r="AT334" s="23" t="s">
        <v>287</v>
      </c>
      <c r="AU334" s="23" t="s">
        <v>84</v>
      </c>
      <c r="AY334" s="23" t="s">
        <v>135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23" t="s">
        <v>82</v>
      </c>
      <c r="BK334" s="231">
        <f>ROUND(I334*H334,2)</f>
        <v>0</v>
      </c>
      <c r="BL334" s="23" t="s">
        <v>142</v>
      </c>
      <c r="BM334" s="23" t="s">
        <v>540</v>
      </c>
    </row>
    <row r="335" spans="2:65" s="1" customFormat="1" ht="25.5" customHeight="1">
      <c r="B335" s="45"/>
      <c r="C335" s="220" t="s">
        <v>541</v>
      </c>
      <c r="D335" s="220" t="s">
        <v>137</v>
      </c>
      <c r="E335" s="221" t="s">
        <v>542</v>
      </c>
      <c r="F335" s="222" t="s">
        <v>543</v>
      </c>
      <c r="G335" s="223" t="s">
        <v>328</v>
      </c>
      <c r="H335" s="224">
        <v>1</v>
      </c>
      <c r="I335" s="225"/>
      <c r="J335" s="226">
        <f>ROUND(I335*H335,2)</f>
        <v>0</v>
      </c>
      <c r="K335" s="222" t="s">
        <v>141</v>
      </c>
      <c r="L335" s="71"/>
      <c r="M335" s="227" t="s">
        <v>21</v>
      </c>
      <c r="N335" s="228" t="s">
        <v>45</v>
      </c>
      <c r="O335" s="46"/>
      <c r="P335" s="229">
        <f>O335*H335</f>
        <v>0</v>
      </c>
      <c r="Q335" s="229">
        <v>0</v>
      </c>
      <c r="R335" s="229">
        <f>Q335*H335</f>
        <v>0</v>
      </c>
      <c r="S335" s="229">
        <v>0</v>
      </c>
      <c r="T335" s="230">
        <f>S335*H335</f>
        <v>0</v>
      </c>
      <c r="AR335" s="23" t="s">
        <v>142</v>
      </c>
      <c r="AT335" s="23" t="s">
        <v>137</v>
      </c>
      <c r="AU335" s="23" t="s">
        <v>84</v>
      </c>
      <c r="AY335" s="23" t="s">
        <v>135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23" t="s">
        <v>82</v>
      </c>
      <c r="BK335" s="231">
        <f>ROUND(I335*H335,2)</f>
        <v>0</v>
      </c>
      <c r="BL335" s="23" t="s">
        <v>142</v>
      </c>
      <c r="BM335" s="23" t="s">
        <v>544</v>
      </c>
    </row>
    <row r="336" spans="2:47" s="1" customFormat="1" ht="13.5">
      <c r="B336" s="45"/>
      <c r="C336" s="73"/>
      <c r="D336" s="232" t="s">
        <v>144</v>
      </c>
      <c r="E336" s="73"/>
      <c r="F336" s="233" t="s">
        <v>545</v>
      </c>
      <c r="G336" s="73"/>
      <c r="H336" s="73"/>
      <c r="I336" s="190"/>
      <c r="J336" s="73"/>
      <c r="K336" s="73"/>
      <c r="L336" s="71"/>
      <c r="M336" s="234"/>
      <c r="N336" s="46"/>
      <c r="O336" s="46"/>
      <c r="P336" s="46"/>
      <c r="Q336" s="46"/>
      <c r="R336" s="46"/>
      <c r="S336" s="46"/>
      <c r="T336" s="94"/>
      <c r="AT336" s="23" t="s">
        <v>144</v>
      </c>
      <c r="AU336" s="23" t="s">
        <v>84</v>
      </c>
    </row>
    <row r="337" spans="2:51" s="11" customFormat="1" ht="13.5">
      <c r="B337" s="235"/>
      <c r="C337" s="236"/>
      <c r="D337" s="232" t="s">
        <v>146</v>
      </c>
      <c r="E337" s="237" t="s">
        <v>21</v>
      </c>
      <c r="F337" s="238" t="s">
        <v>546</v>
      </c>
      <c r="G337" s="236"/>
      <c r="H337" s="239">
        <v>1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AT337" s="245" t="s">
        <v>146</v>
      </c>
      <c r="AU337" s="245" t="s">
        <v>84</v>
      </c>
      <c r="AV337" s="11" t="s">
        <v>84</v>
      </c>
      <c r="AW337" s="11" t="s">
        <v>37</v>
      </c>
      <c r="AX337" s="11" t="s">
        <v>82</v>
      </c>
      <c r="AY337" s="245" t="s">
        <v>135</v>
      </c>
    </row>
    <row r="338" spans="2:65" s="1" customFormat="1" ht="25.5" customHeight="1">
      <c r="B338" s="45"/>
      <c r="C338" s="267" t="s">
        <v>547</v>
      </c>
      <c r="D338" s="267" t="s">
        <v>287</v>
      </c>
      <c r="E338" s="268" t="s">
        <v>548</v>
      </c>
      <c r="F338" s="269" t="s">
        <v>549</v>
      </c>
      <c r="G338" s="270" t="s">
        <v>328</v>
      </c>
      <c r="H338" s="271">
        <v>1</v>
      </c>
      <c r="I338" s="272"/>
      <c r="J338" s="273">
        <f>ROUND(I338*H338,2)</f>
        <v>0</v>
      </c>
      <c r="K338" s="269" t="s">
        <v>21</v>
      </c>
      <c r="L338" s="274"/>
      <c r="M338" s="275" t="s">
        <v>21</v>
      </c>
      <c r="N338" s="276" t="s">
        <v>45</v>
      </c>
      <c r="O338" s="46"/>
      <c r="P338" s="229">
        <f>O338*H338</f>
        <v>0</v>
      </c>
      <c r="Q338" s="229">
        <v>0.0985</v>
      </c>
      <c r="R338" s="229">
        <f>Q338*H338</f>
        <v>0.0985</v>
      </c>
      <c r="S338" s="229">
        <v>0</v>
      </c>
      <c r="T338" s="230">
        <f>S338*H338</f>
        <v>0</v>
      </c>
      <c r="AR338" s="23" t="s">
        <v>193</v>
      </c>
      <c r="AT338" s="23" t="s">
        <v>287</v>
      </c>
      <c r="AU338" s="23" t="s">
        <v>84</v>
      </c>
      <c r="AY338" s="23" t="s">
        <v>135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23" t="s">
        <v>82</v>
      </c>
      <c r="BK338" s="231">
        <f>ROUND(I338*H338,2)</f>
        <v>0</v>
      </c>
      <c r="BL338" s="23" t="s">
        <v>142</v>
      </c>
      <c r="BM338" s="23" t="s">
        <v>550</v>
      </c>
    </row>
    <row r="339" spans="2:65" s="1" customFormat="1" ht="25.5" customHeight="1">
      <c r="B339" s="45"/>
      <c r="C339" s="220" t="s">
        <v>551</v>
      </c>
      <c r="D339" s="220" t="s">
        <v>137</v>
      </c>
      <c r="E339" s="221" t="s">
        <v>552</v>
      </c>
      <c r="F339" s="222" t="s">
        <v>553</v>
      </c>
      <c r="G339" s="223" t="s">
        <v>328</v>
      </c>
      <c r="H339" s="224">
        <v>1</v>
      </c>
      <c r="I339" s="225"/>
      <c r="J339" s="226">
        <f>ROUND(I339*H339,2)</f>
        <v>0</v>
      </c>
      <c r="K339" s="222" t="s">
        <v>141</v>
      </c>
      <c r="L339" s="71"/>
      <c r="M339" s="227" t="s">
        <v>21</v>
      </c>
      <c r="N339" s="228" t="s">
        <v>45</v>
      </c>
      <c r="O339" s="46"/>
      <c r="P339" s="229">
        <f>O339*H339</f>
        <v>0</v>
      </c>
      <c r="Q339" s="229">
        <v>0</v>
      </c>
      <c r="R339" s="229">
        <f>Q339*H339</f>
        <v>0</v>
      </c>
      <c r="S339" s="229">
        <v>0</v>
      </c>
      <c r="T339" s="230">
        <f>S339*H339</f>
        <v>0</v>
      </c>
      <c r="AR339" s="23" t="s">
        <v>142</v>
      </c>
      <c r="AT339" s="23" t="s">
        <v>137</v>
      </c>
      <c r="AU339" s="23" t="s">
        <v>84</v>
      </c>
      <c r="AY339" s="23" t="s">
        <v>135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23" t="s">
        <v>82</v>
      </c>
      <c r="BK339" s="231">
        <f>ROUND(I339*H339,2)</f>
        <v>0</v>
      </c>
      <c r="BL339" s="23" t="s">
        <v>142</v>
      </c>
      <c r="BM339" s="23" t="s">
        <v>554</v>
      </c>
    </row>
    <row r="340" spans="2:47" s="1" customFormat="1" ht="13.5">
      <c r="B340" s="45"/>
      <c r="C340" s="73"/>
      <c r="D340" s="232" t="s">
        <v>144</v>
      </c>
      <c r="E340" s="73"/>
      <c r="F340" s="233" t="s">
        <v>545</v>
      </c>
      <c r="G340" s="73"/>
      <c r="H340" s="73"/>
      <c r="I340" s="190"/>
      <c r="J340" s="73"/>
      <c r="K340" s="73"/>
      <c r="L340" s="71"/>
      <c r="M340" s="234"/>
      <c r="N340" s="46"/>
      <c r="O340" s="46"/>
      <c r="P340" s="46"/>
      <c r="Q340" s="46"/>
      <c r="R340" s="46"/>
      <c r="S340" s="46"/>
      <c r="T340" s="94"/>
      <c r="AT340" s="23" t="s">
        <v>144</v>
      </c>
      <c r="AU340" s="23" t="s">
        <v>84</v>
      </c>
    </row>
    <row r="341" spans="2:51" s="11" customFormat="1" ht="13.5">
      <c r="B341" s="235"/>
      <c r="C341" s="236"/>
      <c r="D341" s="232" t="s">
        <v>146</v>
      </c>
      <c r="E341" s="237" t="s">
        <v>21</v>
      </c>
      <c r="F341" s="238" t="s">
        <v>555</v>
      </c>
      <c r="G341" s="236"/>
      <c r="H341" s="239">
        <v>1</v>
      </c>
      <c r="I341" s="240"/>
      <c r="J341" s="236"/>
      <c r="K341" s="236"/>
      <c r="L341" s="241"/>
      <c r="M341" s="242"/>
      <c r="N341" s="243"/>
      <c r="O341" s="243"/>
      <c r="P341" s="243"/>
      <c r="Q341" s="243"/>
      <c r="R341" s="243"/>
      <c r="S341" s="243"/>
      <c r="T341" s="244"/>
      <c r="AT341" s="245" t="s">
        <v>146</v>
      </c>
      <c r="AU341" s="245" t="s">
        <v>84</v>
      </c>
      <c r="AV341" s="11" t="s">
        <v>84</v>
      </c>
      <c r="AW341" s="11" t="s">
        <v>37</v>
      </c>
      <c r="AX341" s="11" t="s">
        <v>82</v>
      </c>
      <c r="AY341" s="245" t="s">
        <v>135</v>
      </c>
    </row>
    <row r="342" spans="2:65" s="1" customFormat="1" ht="16.5" customHeight="1">
      <c r="B342" s="45"/>
      <c r="C342" s="267" t="s">
        <v>556</v>
      </c>
      <c r="D342" s="267" t="s">
        <v>287</v>
      </c>
      <c r="E342" s="268" t="s">
        <v>557</v>
      </c>
      <c r="F342" s="269" t="s">
        <v>558</v>
      </c>
      <c r="G342" s="270" t="s">
        <v>328</v>
      </c>
      <c r="H342" s="271">
        <v>1</v>
      </c>
      <c r="I342" s="272"/>
      <c r="J342" s="273">
        <f>ROUND(I342*H342,2)</f>
        <v>0</v>
      </c>
      <c r="K342" s="269" t="s">
        <v>21</v>
      </c>
      <c r="L342" s="274"/>
      <c r="M342" s="275" t="s">
        <v>21</v>
      </c>
      <c r="N342" s="276" t="s">
        <v>45</v>
      </c>
      <c r="O342" s="46"/>
      <c r="P342" s="229">
        <f>O342*H342</f>
        <v>0</v>
      </c>
      <c r="Q342" s="229">
        <v>0.0985</v>
      </c>
      <c r="R342" s="229">
        <f>Q342*H342</f>
        <v>0.0985</v>
      </c>
      <c r="S342" s="229">
        <v>0</v>
      </c>
      <c r="T342" s="230">
        <f>S342*H342</f>
        <v>0</v>
      </c>
      <c r="AR342" s="23" t="s">
        <v>193</v>
      </c>
      <c r="AT342" s="23" t="s">
        <v>287</v>
      </c>
      <c r="AU342" s="23" t="s">
        <v>84</v>
      </c>
      <c r="AY342" s="23" t="s">
        <v>135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23" t="s">
        <v>82</v>
      </c>
      <c r="BK342" s="231">
        <f>ROUND(I342*H342,2)</f>
        <v>0</v>
      </c>
      <c r="BL342" s="23" t="s">
        <v>142</v>
      </c>
      <c r="BM342" s="23" t="s">
        <v>559</v>
      </c>
    </row>
    <row r="343" spans="2:65" s="1" customFormat="1" ht="25.5" customHeight="1">
      <c r="B343" s="45"/>
      <c r="C343" s="220" t="s">
        <v>560</v>
      </c>
      <c r="D343" s="220" t="s">
        <v>137</v>
      </c>
      <c r="E343" s="221" t="s">
        <v>561</v>
      </c>
      <c r="F343" s="222" t="s">
        <v>562</v>
      </c>
      <c r="G343" s="223" t="s">
        <v>328</v>
      </c>
      <c r="H343" s="224">
        <v>3</v>
      </c>
      <c r="I343" s="225"/>
      <c r="J343" s="226">
        <f>ROUND(I343*H343,2)</f>
        <v>0</v>
      </c>
      <c r="K343" s="222" t="s">
        <v>141</v>
      </c>
      <c r="L343" s="71"/>
      <c r="M343" s="227" t="s">
        <v>21</v>
      </c>
      <c r="N343" s="228" t="s">
        <v>45</v>
      </c>
      <c r="O343" s="46"/>
      <c r="P343" s="229">
        <f>O343*H343</f>
        <v>0</v>
      </c>
      <c r="Q343" s="229">
        <v>0</v>
      </c>
      <c r="R343" s="229">
        <f>Q343*H343</f>
        <v>0</v>
      </c>
      <c r="S343" s="229">
        <v>0</v>
      </c>
      <c r="T343" s="230">
        <f>S343*H343</f>
        <v>0</v>
      </c>
      <c r="AR343" s="23" t="s">
        <v>142</v>
      </c>
      <c r="AT343" s="23" t="s">
        <v>137</v>
      </c>
      <c r="AU343" s="23" t="s">
        <v>84</v>
      </c>
      <c r="AY343" s="23" t="s">
        <v>135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23" t="s">
        <v>82</v>
      </c>
      <c r="BK343" s="231">
        <f>ROUND(I343*H343,2)</f>
        <v>0</v>
      </c>
      <c r="BL343" s="23" t="s">
        <v>142</v>
      </c>
      <c r="BM343" s="23" t="s">
        <v>563</v>
      </c>
    </row>
    <row r="344" spans="2:47" s="1" customFormat="1" ht="13.5">
      <c r="B344" s="45"/>
      <c r="C344" s="73"/>
      <c r="D344" s="232" t="s">
        <v>144</v>
      </c>
      <c r="E344" s="73"/>
      <c r="F344" s="233" t="s">
        <v>545</v>
      </c>
      <c r="G344" s="73"/>
      <c r="H344" s="73"/>
      <c r="I344" s="190"/>
      <c r="J344" s="73"/>
      <c r="K344" s="73"/>
      <c r="L344" s="71"/>
      <c r="M344" s="234"/>
      <c r="N344" s="46"/>
      <c r="O344" s="46"/>
      <c r="P344" s="46"/>
      <c r="Q344" s="46"/>
      <c r="R344" s="46"/>
      <c r="S344" s="46"/>
      <c r="T344" s="94"/>
      <c r="AT344" s="23" t="s">
        <v>144</v>
      </c>
      <c r="AU344" s="23" t="s">
        <v>84</v>
      </c>
    </row>
    <row r="345" spans="2:51" s="11" customFormat="1" ht="13.5">
      <c r="B345" s="235"/>
      <c r="C345" s="236"/>
      <c r="D345" s="232" t="s">
        <v>146</v>
      </c>
      <c r="E345" s="237" t="s">
        <v>21</v>
      </c>
      <c r="F345" s="238" t="s">
        <v>555</v>
      </c>
      <c r="G345" s="236"/>
      <c r="H345" s="239">
        <v>1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AT345" s="245" t="s">
        <v>146</v>
      </c>
      <c r="AU345" s="245" t="s">
        <v>84</v>
      </c>
      <c r="AV345" s="11" t="s">
        <v>84</v>
      </c>
      <c r="AW345" s="11" t="s">
        <v>37</v>
      </c>
      <c r="AX345" s="11" t="s">
        <v>74</v>
      </c>
      <c r="AY345" s="245" t="s">
        <v>135</v>
      </c>
    </row>
    <row r="346" spans="2:51" s="11" customFormat="1" ht="13.5">
      <c r="B346" s="235"/>
      <c r="C346" s="236"/>
      <c r="D346" s="232" t="s">
        <v>146</v>
      </c>
      <c r="E346" s="237" t="s">
        <v>21</v>
      </c>
      <c r="F346" s="238" t="s">
        <v>564</v>
      </c>
      <c r="G346" s="236"/>
      <c r="H346" s="239">
        <v>2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AT346" s="245" t="s">
        <v>146</v>
      </c>
      <c r="AU346" s="245" t="s">
        <v>84</v>
      </c>
      <c r="AV346" s="11" t="s">
        <v>84</v>
      </c>
      <c r="AW346" s="11" t="s">
        <v>37</v>
      </c>
      <c r="AX346" s="11" t="s">
        <v>74</v>
      </c>
      <c r="AY346" s="245" t="s">
        <v>135</v>
      </c>
    </row>
    <row r="347" spans="2:51" s="13" customFormat="1" ht="13.5">
      <c r="B347" s="256"/>
      <c r="C347" s="257"/>
      <c r="D347" s="232" t="s">
        <v>146</v>
      </c>
      <c r="E347" s="258" t="s">
        <v>21</v>
      </c>
      <c r="F347" s="259" t="s">
        <v>170</v>
      </c>
      <c r="G347" s="257"/>
      <c r="H347" s="260">
        <v>3</v>
      </c>
      <c r="I347" s="261"/>
      <c r="J347" s="257"/>
      <c r="K347" s="257"/>
      <c r="L347" s="262"/>
      <c r="M347" s="263"/>
      <c r="N347" s="264"/>
      <c r="O347" s="264"/>
      <c r="P347" s="264"/>
      <c r="Q347" s="264"/>
      <c r="R347" s="264"/>
      <c r="S347" s="264"/>
      <c r="T347" s="265"/>
      <c r="AT347" s="266" t="s">
        <v>146</v>
      </c>
      <c r="AU347" s="266" t="s">
        <v>84</v>
      </c>
      <c r="AV347" s="13" t="s">
        <v>142</v>
      </c>
      <c r="AW347" s="13" t="s">
        <v>37</v>
      </c>
      <c r="AX347" s="13" t="s">
        <v>82</v>
      </c>
      <c r="AY347" s="266" t="s">
        <v>135</v>
      </c>
    </row>
    <row r="348" spans="2:65" s="1" customFormat="1" ht="25.5" customHeight="1">
      <c r="B348" s="45"/>
      <c r="C348" s="267" t="s">
        <v>565</v>
      </c>
      <c r="D348" s="267" t="s">
        <v>287</v>
      </c>
      <c r="E348" s="268" t="s">
        <v>566</v>
      </c>
      <c r="F348" s="269" t="s">
        <v>567</v>
      </c>
      <c r="G348" s="270" t="s">
        <v>328</v>
      </c>
      <c r="H348" s="271">
        <v>1</v>
      </c>
      <c r="I348" s="272"/>
      <c r="J348" s="273">
        <f>ROUND(I348*H348,2)</f>
        <v>0</v>
      </c>
      <c r="K348" s="269" t="s">
        <v>21</v>
      </c>
      <c r="L348" s="274"/>
      <c r="M348" s="275" t="s">
        <v>21</v>
      </c>
      <c r="N348" s="276" t="s">
        <v>45</v>
      </c>
      <c r="O348" s="46"/>
      <c r="P348" s="229">
        <f>O348*H348</f>
        <v>0</v>
      </c>
      <c r="Q348" s="229">
        <v>0.5116</v>
      </c>
      <c r="R348" s="229">
        <f>Q348*H348</f>
        <v>0.5116</v>
      </c>
      <c r="S348" s="229">
        <v>0</v>
      </c>
      <c r="T348" s="230">
        <f>S348*H348</f>
        <v>0</v>
      </c>
      <c r="AR348" s="23" t="s">
        <v>193</v>
      </c>
      <c r="AT348" s="23" t="s">
        <v>287</v>
      </c>
      <c r="AU348" s="23" t="s">
        <v>84</v>
      </c>
      <c r="AY348" s="23" t="s">
        <v>135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23" t="s">
        <v>82</v>
      </c>
      <c r="BK348" s="231">
        <f>ROUND(I348*H348,2)</f>
        <v>0</v>
      </c>
      <c r="BL348" s="23" t="s">
        <v>142</v>
      </c>
      <c r="BM348" s="23" t="s">
        <v>568</v>
      </c>
    </row>
    <row r="349" spans="2:65" s="1" customFormat="1" ht="25.5" customHeight="1">
      <c r="B349" s="45"/>
      <c r="C349" s="267" t="s">
        <v>569</v>
      </c>
      <c r="D349" s="267" t="s">
        <v>287</v>
      </c>
      <c r="E349" s="268" t="s">
        <v>570</v>
      </c>
      <c r="F349" s="269" t="s">
        <v>571</v>
      </c>
      <c r="G349" s="270" t="s">
        <v>328</v>
      </c>
      <c r="H349" s="271">
        <v>2</v>
      </c>
      <c r="I349" s="272"/>
      <c r="J349" s="273">
        <f>ROUND(I349*H349,2)</f>
        <v>0</v>
      </c>
      <c r="K349" s="269" t="s">
        <v>21</v>
      </c>
      <c r="L349" s="274"/>
      <c r="M349" s="275" t="s">
        <v>21</v>
      </c>
      <c r="N349" s="276" t="s">
        <v>45</v>
      </c>
      <c r="O349" s="46"/>
      <c r="P349" s="229">
        <f>O349*H349</f>
        <v>0</v>
      </c>
      <c r="Q349" s="229">
        <v>0.5116</v>
      </c>
      <c r="R349" s="229">
        <f>Q349*H349</f>
        <v>1.0232</v>
      </c>
      <c r="S349" s="229">
        <v>0</v>
      </c>
      <c r="T349" s="230">
        <f>S349*H349</f>
        <v>0</v>
      </c>
      <c r="AR349" s="23" t="s">
        <v>193</v>
      </c>
      <c r="AT349" s="23" t="s">
        <v>287</v>
      </c>
      <c r="AU349" s="23" t="s">
        <v>84</v>
      </c>
      <c r="AY349" s="23" t="s">
        <v>135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23" t="s">
        <v>82</v>
      </c>
      <c r="BK349" s="231">
        <f>ROUND(I349*H349,2)</f>
        <v>0</v>
      </c>
      <c r="BL349" s="23" t="s">
        <v>142</v>
      </c>
      <c r="BM349" s="23" t="s">
        <v>572</v>
      </c>
    </row>
    <row r="350" spans="2:65" s="1" customFormat="1" ht="38.25" customHeight="1">
      <c r="B350" s="45"/>
      <c r="C350" s="220" t="s">
        <v>573</v>
      </c>
      <c r="D350" s="220" t="s">
        <v>137</v>
      </c>
      <c r="E350" s="221" t="s">
        <v>574</v>
      </c>
      <c r="F350" s="222" t="s">
        <v>575</v>
      </c>
      <c r="G350" s="223" t="s">
        <v>161</v>
      </c>
      <c r="H350" s="224">
        <v>258.28</v>
      </c>
      <c r="I350" s="225"/>
      <c r="J350" s="226">
        <f>ROUND(I350*H350,2)</f>
        <v>0</v>
      </c>
      <c r="K350" s="222" t="s">
        <v>21</v>
      </c>
      <c r="L350" s="71"/>
      <c r="M350" s="227" t="s">
        <v>21</v>
      </c>
      <c r="N350" s="228" t="s">
        <v>45</v>
      </c>
      <c r="O350" s="46"/>
      <c r="P350" s="229">
        <f>O350*H350</f>
        <v>0</v>
      </c>
      <c r="Q350" s="229">
        <v>0</v>
      </c>
      <c r="R350" s="229">
        <f>Q350*H350</f>
        <v>0</v>
      </c>
      <c r="S350" s="229">
        <v>0</v>
      </c>
      <c r="T350" s="230">
        <f>S350*H350</f>
        <v>0</v>
      </c>
      <c r="AR350" s="23" t="s">
        <v>142</v>
      </c>
      <c r="AT350" s="23" t="s">
        <v>137</v>
      </c>
      <c r="AU350" s="23" t="s">
        <v>84</v>
      </c>
      <c r="AY350" s="23" t="s">
        <v>135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23" t="s">
        <v>82</v>
      </c>
      <c r="BK350" s="231">
        <f>ROUND(I350*H350,2)</f>
        <v>0</v>
      </c>
      <c r="BL350" s="23" t="s">
        <v>142</v>
      </c>
      <c r="BM350" s="23" t="s">
        <v>576</v>
      </c>
    </row>
    <row r="351" spans="2:47" s="1" customFormat="1" ht="13.5">
      <c r="B351" s="45"/>
      <c r="C351" s="73"/>
      <c r="D351" s="232" t="s">
        <v>144</v>
      </c>
      <c r="E351" s="73"/>
      <c r="F351" s="233" t="s">
        <v>577</v>
      </c>
      <c r="G351" s="73"/>
      <c r="H351" s="73"/>
      <c r="I351" s="190"/>
      <c r="J351" s="73"/>
      <c r="K351" s="73"/>
      <c r="L351" s="71"/>
      <c r="M351" s="234"/>
      <c r="N351" s="46"/>
      <c r="O351" s="46"/>
      <c r="P351" s="46"/>
      <c r="Q351" s="46"/>
      <c r="R351" s="46"/>
      <c r="S351" s="46"/>
      <c r="T351" s="94"/>
      <c r="AT351" s="23" t="s">
        <v>144</v>
      </c>
      <c r="AU351" s="23" t="s">
        <v>84</v>
      </c>
    </row>
    <row r="352" spans="2:51" s="11" customFormat="1" ht="13.5">
      <c r="B352" s="235"/>
      <c r="C352" s="236"/>
      <c r="D352" s="232" t="s">
        <v>146</v>
      </c>
      <c r="E352" s="237" t="s">
        <v>21</v>
      </c>
      <c r="F352" s="238" t="s">
        <v>578</v>
      </c>
      <c r="G352" s="236"/>
      <c r="H352" s="239">
        <v>258.28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AT352" s="245" t="s">
        <v>146</v>
      </c>
      <c r="AU352" s="245" t="s">
        <v>84</v>
      </c>
      <c r="AV352" s="11" t="s">
        <v>84</v>
      </c>
      <c r="AW352" s="11" t="s">
        <v>37</v>
      </c>
      <c r="AX352" s="11" t="s">
        <v>82</v>
      </c>
      <c r="AY352" s="245" t="s">
        <v>135</v>
      </c>
    </row>
    <row r="353" spans="2:65" s="1" customFormat="1" ht="25.5" customHeight="1">
      <c r="B353" s="45"/>
      <c r="C353" s="220" t="s">
        <v>579</v>
      </c>
      <c r="D353" s="220" t="s">
        <v>137</v>
      </c>
      <c r="E353" s="221" t="s">
        <v>580</v>
      </c>
      <c r="F353" s="222" t="s">
        <v>581</v>
      </c>
      <c r="G353" s="223" t="s">
        <v>328</v>
      </c>
      <c r="H353" s="224">
        <v>1</v>
      </c>
      <c r="I353" s="225"/>
      <c r="J353" s="226">
        <f>ROUND(I353*H353,2)</f>
        <v>0</v>
      </c>
      <c r="K353" s="222" t="s">
        <v>141</v>
      </c>
      <c r="L353" s="71"/>
      <c r="M353" s="227" t="s">
        <v>21</v>
      </c>
      <c r="N353" s="228" t="s">
        <v>45</v>
      </c>
      <c r="O353" s="46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AR353" s="23" t="s">
        <v>142</v>
      </c>
      <c r="AT353" s="23" t="s">
        <v>137</v>
      </c>
      <c r="AU353" s="23" t="s">
        <v>84</v>
      </c>
      <c r="AY353" s="23" t="s">
        <v>135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23" t="s">
        <v>82</v>
      </c>
      <c r="BK353" s="231">
        <f>ROUND(I353*H353,2)</f>
        <v>0</v>
      </c>
      <c r="BL353" s="23" t="s">
        <v>142</v>
      </c>
      <c r="BM353" s="23" t="s">
        <v>582</v>
      </c>
    </row>
    <row r="354" spans="2:47" s="1" customFormat="1" ht="13.5">
      <c r="B354" s="45"/>
      <c r="C354" s="73"/>
      <c r="D354" s="232" t="s">
        <v>144</v>
      </c>
      <c r="E354" s="73"/>
      <c r="F354" s="233" t="s">
        <v>583</v>
      </c>
      <c r="G354" s="73"/>
      <c r="H354" s="73"/>
      <c r="I354" s="190"/>
      <c r="J354" s="73"/>
      <c r="K354" s="73"/>
      <c r="L354" s="71"/>
      <c r="M354" s="234"/>
      <c r="N354" s="46"/>
      <c r="O354" s="46"/>
      <c r="P354" s="46"/>
      <c r="Q354" s="46"/>
      <c r="R354" s="46"/>
      <c r="S354" s="46"/>
      <c r="T354" s="94"/>
      <c r="AT354" s="23" t="s">
        <v>144</v>
      </c>
      <c r="AU354" s="23" t="s">
        <v>84</v>
      </c>
    </row>
    <row r="355" spans="2:65" s="1" customFormat="1" ht="38.25" customHeight="1">
      <c r="B355" s="45"/>
      <c r="C355" s="267" t="s">
        <v>584</v>
      </c>
      <c r="D355" s="267" t="s">
        <v>287</v>
      </c>
      <c r="E355" s="268" t="s">
        <v>585</v>
      </c>
      <c r="F355" s="269" t="s">
        <v>586</v>
      </c>
      <c r="G355" s="270" t="s">
        <v>328</v>
      </c>
      <c r="H355" s="271">
        <v>1</v>
      </c>
      <c r="I355" s="272"/>
      <c r="J355" s="273">
        <f>ROUND(I355*H355,2)</f>
        <v>0</v>
      </c>
      <c r="K355" s="269" t="s">
        <v>21</v>
      </c>
      <c r="L355" s="274"/>
      <c r="M355" s="275" t="s">
        <v>21</v>
      </c>
      <c r="N355" s="276" t="s">
        <v>45</v>
      </c>
      <c r="O355" s="46"/>
      <c r="P355" s="229">
        <f>O355*H355</f>
        <v>0</v>
      </c>
      <c r="Q355" s="229">
        <v>0.12</v>
      </c>
      <c r="R355" s="229">
        <f>Q355*H355</f>
        <v>0.12</v>
      </c>
      <c r="S355" s="229">
        <v>0</v>
      </c>
      <c r="T355" s="230">
        <f>S355*H355</f>
        <v>0</v>
      </c>
      <c r="AR355" s="23" t="s">
        <v>193</v>
      </c>
      <c r="AT355" s="23" t="s">
        <v>287</v>
      </c>
      <c r="AU355" s="23" t="s">
        <v>84</v>
      </c>
      <c r="AY355" s="23" t="s">
        <v>135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23" t="s">
        <v>82</v>
      </c>
      <c r="BK355" s="231">
        <f>ROUND(I355*H355,2)</f>
        <v>0</v>
      </c>
      <c r="BL355" s="23" t="s">
        <v>142</v>
      </c>
      <c r="BM355" s="23" t="s">
        <v>587</v>
      </c>
    </row>
    <row r="356" spans="2:65" s="1" customFormat="1" ht="38.25" customHeight="1">
      <c r="B356" s="45"/>
      <c r="C356" s="220" t="s">
        <v>588</v>
      </c>
      <c r="D356" s="220" t="s">
        <v>137</v>
      </c>
      <c r="E356" s="221" t="s">
        <v>589</v>
      </c>
      <c r="F356" s="222" t="s">
        <v>590</v>
      </c>
      <c r="G356" s="223" t="s">
        <v>161</v>
      </c>
      <c r="H356" s="224">
        <v>38</v>
      </c>
      <c r="I356" s="225"/>
      <c r="J356" s="226">
        <f>ROUND(I356*H356,2)</f>
        <v>0</v>
      </c>
      <c r="K356" s="222" t="s">
        <v>141</v>
      </c>
      <c r="L356" s="71"/>
      <c r="M356" s="227" t="s">
        <v>21</v>
      </c>
      <c r="N356" s="228" t="s">
        <v>45</v>
      </c>
      <c r="O356" s="46"/>
      <c r="P356" s="229">
        <f>O356*H356</f>
        <v>0</v>
      </c>
      <c r="Q356" s="229">
        <v>0.0364</v>
      </c>
      <c r="R356" s="229">
        <f>Q356*H356</f>
        <v>1.3832</v>
      </c>
      <c r="S356" s="229">
        <v>0</v>
      </c>
      <c r="T356" s="230">
        <f>S356*H356</f>
        <v>0</v>
      </c>
      <c r="AR356" s="23" t="s">
        <v>142</v>
      </c>
      <c r="AT356" s="23" t="s">
        <v>137</v>
      </c>
      <c r="AU356" s="23" t="s">
        <v>84</v>
      </c>
      <c r="AY356" s="23" t="s">
        <v>135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23" t="s">
        <v>82</v>
      </c>
      <c r="BK356" s="231">
        <f>ROUND(I356*H356,2)</f>
        <v>0</v>
      </c>
      <c r="BL356" s="23" t="s">
        <v>142</v>
      </c>
      <c r="BM356" s="23" t="s">
        <v>591</v>
      </c>
    </row>
    <row r="357" spans="2:47" s="1" customFormat="1" ht="13.5">
      <c r="B357" s="45"/>
      <c r="C357" s="73"/>
      <c r="D357" s="232" t="s">
        <v>144</v>
      </c>
      <c r="E357" s="73"/>
      <c r="F357" s="233" t="s">
        <v>592</v>
      </c>
      <c r="G357" s="73"/>
      <c r="H357" s="73"/>
      <c r="I357" s="190"/>
      <c r="J357" s="73"/>
      <c r="K357" s="73"/>
      <c r="L357" s="71"/>
      <c r="M357" s="234"/>
      <c r="N357" s="46"/>
      <c r="O357" s="46"/>
      <c r="P357" s="46"/>
      <c r="Q357" s="46"/>
      <c r="R357" s="46"/>
      <c r="S357" s="46"/>
      <c r="T357" s="94"/>
      <c r="AT357" s="23" t="s">
        <v>144</v>
      </c>
      <c r="AU357" s="23" t="s">
        <v>84</v>
      </c>
    </row>
    <row r="358" spans="2:51" s="11" customFormat="1" ht="13.5">
      <c r="B358" s="235"/>
      <c r="C358" s="236"/>
      <c r="D358" s="232" t="s">
        <v>146</v>
      </c>
      <c r="E358" s="237" t="s">
        <v>21</v>
      </c>
      <c r="F358" s="238" t="s">
        <v>593</v>
      </c>
      <c r="G358" s="236"/>
      <c r="H358" s="239">
        <v>38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AT358" s="245" t="s">
        <v>146</v>
      </c>
      <c r="AU358" s="245" t="s">
        <v>84</v>
      </c>
      <c r="AV358" s="11" t="s">
        <v>84</v>
      </c>
      <c r="AW358" s="11" t="s">
        <v>37</v>
      </c>
      <c r="AX358" s="11" t="s">
        <v>82</v>
      </c>
      <c r="AY358" s="245" t="s">
        <v>135</v>
      </c>
    </row>
    <row r="359" spans="2:65" s="1" customFormat="1" ht="25.5" customHeight="1">
      <c r="B359" s="45"/>
      <c r="C359" s="220" t="s">
        <v>594</v>
      </c>
      <c r="D359" s="220" t="s">
        <v>137</v>
      </c>
      <c r="E359" s="221" t="s">
        <v>595</v>
      </c>
      <c r="F359" s="222" t="s">
        <v>596</v>
      </c>
      <c r="G359" s="223" t="s">
        <v>161</v>
      </c>
      <c r="H359" s="224">
        <v>14.22</v>
      </c>
      <c r="I359" s="225"/>
      <c r="J359" s="226">
        <f>ROUND(I359*H359,2)</f>
        <v>0</v>
      </c>
      <c r="K359" s="222" t="s">
        <v>141</v>
      </c>
      <c r="L359" s="71"/>
      <c r="M359" s="227" t="s">
        <v>21</v>
      </c>
      <c r="N359" s="228" t="s">
        <v>45</v>
      </c>
      <c r="O359" s="46"/>
      <c r="P359" s="229">
        <f>O359*H359</f>
        <v>0</v>
      </c>
      <c r="Q359" s="229">
        <v>0</v>
      </c>
      <c r="R359" s="229">
        <f>Q359*H359</f>
        <v>0</v>
      </c>
      <c r="S359" s="229">
        <v>0</v>
      </c>
      <c r="T359" s="230">
        <f>S359*H359</f>
        <v>0</v>
      </c>
      <c r="AR359" s="23" t="s">
        <v>142</v>
      </c>
      <c r="AT359" s="23" t="s">
        <v>137</v>
      </c>
      <c r="AU359" s="23" t="s">
        <v>84</v>
      </c>
      <c r="AY359" s="23" t="s">
        <v>135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23" t="s">
        <v>82</v>
      </c>
      <c r="BK359" s="231">
        <f>ROUND(I359*H359,2)</f>
        <v>0</v>
      </c>
      <c r="BL359" s="23" t="s">
        <v>142</v>
      </c>
      <c r="BM359" s="23" t="s">
        <v>597</v>
      </c>
    </row>
    <row r="360" spans="2:47" s="1" customFormat="1" ht="13.5">
      <c r="B360" s="45"/>
      <c r="C360" s="73"/>
      <c r="D360" s="232" t="s">
        <v>144</v>
      </c>
      <c r="E360" s="73"/>
      <c r="F360" s="233" t="s">
        <v>598</v>
      </c>
      <c r="G360" s="73"/>
      <c r="H360" s="73"/>
      <c r="I360" s="190"/>
      <c r="J360" s="73"/>
      <c r="K360" s="73"/>
      <c r="L360" s="71"/>
      <c r="M360" s="234"/>
      <c r="N360" s="46"/>
      <c r="O360" s="46"/>
      <c r="P360" s="46"/>
      <c r="Q360" s="46"/>
      <c r="R360" s="46"/>
      <c r="S360" s="46"/>
      <c r="T360" s="94"/>
      <c r="AT360" s="23" t="s">
        <v>144</v>
      </c>
      <c r="AU360" s="23" t="s">
        <v>84</v>
      </c>
    </row>
    <row r="361" spans="2:51" s="11" customFormat="1" ht="13.5">
      <c r="B361" s="235"/>
      <c r="C361" s="236"/>
      <c r="D361" s="232" t="s">
        <v>146</v>
      </c>
      <c r="E361" s="237" t="s">
        <v>21</v>
      </c>
      <c r="F361" s="238" t="s">
        <v>599</v>
      </c>
      <c r="G361" s="236"/>
      <c r="H361" s="239">
        <v>14.22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AT361" s="245" t="s">
        <v>146</v>
      </c>
      <c r="AU361" s="245" t="s">
        <v>84</v>
      </c>
      <c r="AV361" s="11" t="s">
        <v>84</v>
      </c>
      <c r="AW361" s="11" t="s">
        <v>37</v>
      </c>
      <c r="AX361" s="11" t="s">
        <v>82</v>
      </c>
      <c r="AY361" s="245" t="s">
        <v>135</v>
      </c>
    </row>
    <row r="362" spans="2:65" s="1" customFormat="1" ht="25.5" customHeight="1">
      <c r="B362" s="45"/>
      <c r="C362" s="267" t="s">
        <v>600</v>
      </c>
      <c r="D362" s="267" t="s">
        <v>287</v>
      </c>
      <c r="E362" s="268" t="s">
        <v>601</v>
      </c>
      <c r="F362" s="269" t="s">
        <v>602</v>
      </c>
      <c r="G362" s="270" t="s">
        <v>161</v>
      </c>
      <c r="H362" s="271">
        <v>14.22</v>
      </c>
      <c r="I362" s="272"/>
      <c r="J362" s="273">
        <f>ROUND(I362*H362,2)</f>
        <v>0</v>
      </c>
      <c r="K362" s="269" t="s">
        <v>21</v>
      </c>
      <c r="L362" s="274"/>
      <c r="M362" s="275" t="s">
        <v>21</v>
      </c>
      <c r="N362" s="276" t="s">
        <v>45</v>
      </c>
      <c r="O362" s="46"/>
      <c r="P362" s="229">
        <f>O362*H362</f>
        <v>0</v>
      </c>
      <c r="Q362" s="229">
        <v>0.00248</v>
      </c>
      <c r="R362" s="229">
        <f>Q362*H362</f>
        <v>0.0352656</v>
      </c>
      <c r="S362" s="229">
        <v>0</v>
      </c>
      <c r="T362" s="230">
        <f>S362*H362</f>
        <v>0</v>
      </c>
      <c r="AR362" s="23" t="s">
        <v>193</v>
      </c>
      <c r="AT362" s="23" t="s">
        <v>287</v>
      </c>
      <c r="AU362" s="23" t="s">
        <v>84</v>
      </c>
      <c r="AY362" s="23" t="s">
        <v>135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23" t="s">
        <v>82</v>
      </c>
      <c r="BK362" s="231">
        <f>ROUND(I362*H362,2)</f>
        <v>0</v>
      </c>
      <c r="BL362" s="23" t="s">
        <v>142</v>
      </c>
      <c r="BM362" s="23" t="s">
        <v>603</v>
      </c>
    </row>
    <row r="363" spans="2:65" s="1" customFormat="1" ht="25.5" customHeight="1">
      <c r="B363" s="45"/>
      <c r="C363" s="220" t="s">
        <v>604</v>
      </c>
      <c r="D363" s="220" t="s">
        <v>137</v>
      </c>
      <c r="E363" s="221" t="s">
        <v>605</v>
      </c>
      <c r="F363" s="222" t="s">
        <v>606</v>
      </c>
      <c r="G363" s="223" t="s">
        <v>161</v>
      </c>
      <c r="H363" s="224">
        <v>165</v>
      </c>
      <c r="I363" s="225"/>
      <c r="J363" s="226">
        <f>ROUND(I363*H363,2)</f>
        <v>0</v>
      </c>
      <c r="K363" s="222" t="s">
        <v>141</v>
      </c>
      <c r="L363" s="71"/>
      <c r="M363" s="227" t="s">
        <v>21</v>
      </c>
      <c r="N363" s="228" t="s">
        <v>45</v>
      </c>
      <c r="O363" s="46"/>
      <c r="P363" s="229">
        <f>O363*H363</f>
        <v>0</v>
      </c>
      <c r="Q363" s="229">
        <v>0</v>
      </c>
      <c r="R363" s="229">
        <f>Q363*H363</f>
        <v>0</v>
      </c>
      <c r="S363" s="229">
        <v>0</v>
      </c>
      <c r="T363" s="230">
        <f>S363*H363</f>
        <v>0</v>
      </c>
      <c r="AR363" s="23" t="s">
        <v>142</v>
      </c>
      <c r="AT363" s="23" t="s">
        <v>137</v>
      </c>
      <c r="AU363" s="23" t="s">
        <v>84</v>
      </c>
      <c r="AY363" s="23" t="s">
        <v>135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23" t="s">
        <v>82</v>
      </c>
      <c r="BK363" s="231">
        <f>ROUND(I363*H363,2)</f>
        <v>0</v>
      </c>
      <c r="BL363" s="23" t="s">
        <v>142</v>
      </c>
      <c r="BM363" s="23" t="s">
        <v>607</v>
      </c>
    </row>
    <row r="364" spans="2:47" s="1" customFormat="1" ht="13.5">
      <c r="B364" s="45"/>
      <c r="C364" s="73"/>
      <c r="D364" s="232" t="s">
        <v>144</v>
      </c>
      <c r="E364" s="73"/>
      <c r="F364" s="233" t="s">
        <v>598</v>
      </c>
      <c r="G364" s="73"/>
      <c r="H364" s="73"/>
      <c r="I364" s="190"/>
      <c r="J364" s="73"/>
      <c r="K364" s="73"/>
      <c r="L364" s="71"/>
      <c r="M364" s="234"/>
      <c r="N364" s="46"/>
      <c r="O364" s="46"/>
      <c r="P364" s="46"/>
      <c r="Q364" s="46"/>
      <c r="R364" s="46"/>
      <c r="S364" s="46"/>
      <c r="T364" s="94"/>
      <c r="AT364" s="23" t="s">
        <v>144</v>
      </c>
      <c r="AU364" s="23" t="s">
        <v>84</v>
      </c>
    </row>
    <row r="365" spans="2:51" s="11" customFormat="1" ht="13.5">
      <c r="B365" s="235"/>
      <c r="C365" s="236"/>
      <c r="D365" s="232" t="s">
        <v>146</v>
      </c>
      <c r="E365" s="237" t="s">
        <v>21</v>
      </c>
      <c r="F365" s="238" t="s">
        <v>608</v>
      </c>
      <c r="G365" s="236"/>
      <c r="H365" s="239">
        <v>165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AT365" s="245" t="s">
        <v>146</v>
      </c>
      <c r="AU365" s="245" t="s">
        <v>84</v>
      </c>
      <c r="AV365" s="11" t="s">
        <v>84</v>
      </c>
      <c r="AW365" s="11" t="s">
        <v>37</v>
      </c>
      <c r="AX365" s="11" t="s">
        <v>82</v>
      </c>
      <c r="AY365" s="245" t="s">
        <v>135</v>
      </c>
    </row>
    <row r="366" spans="2:65" s="1" customFormat="1" ht="25.5" customHeight="1">
      <c r="B366" s="45"/>
      <c r="C366" s="267" t="s">
        <v>609</v>
      </c>
      <c r="D366" s="267" t="s">
        <v>287</v>
      </c>
      <c r="E366" s="268" t="s">
        <v>610</v>
      </c>
      <c r="F366" s="269" t="s">
        <v>611</v>
      </c>
      <c r="G366" s="270" t="s">
        <v>328</v>
      </c>
      <c r="H366" s="271">
        <v>165</v>
      </c>
      <c r="I366" s="272"/>
      <c r="J366" s="273">
        <f>ROUND(I366*H366,2)</f>
        <v>0</v>
      </c>
      <c r="K366" s="269" t="s">
        <v>21</v>
      </c>
      <c r="L366" s="274"/>
      <c r="M366" s="275" t="s">
        <v>21</v>
      </c>
      <c r="N366" s="276" t="s">
        <v>45</v>
      </c>
      <c r="O366" s="46"/>
      <c r="P366" s="229">
        <f>O366*H366</f>
        <v>0</v>
      </c>
      <c r="Q366" s="229">
        <v>0.0178</v>
      </c>
      <c r="R366" s="229">
        <f>Q366*H366</f>
        <v>2.937</v>
      </c>
      <c r="S366" s="229">
        <v>0</v>
      </c>
      <c r="T366" s="230">
        <f>S366*H366</f>
        <v>0</v>
      </c>
      <c r="AR366" s="23" t="s">
        <v>193</v>
      </c>
      <c r="AT366" s="23" t="s">
        <v>287</v>
      </c>
      <c r="AU366" s="23" t="s">
        <v>84</v>
      </c>
      <c r="AY366" s="23" t="s">
        <v>135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23" t="s">
        <v>82</v>
      </c>
      <c r="BK366" s="231">
        <f>ROUND(I366*H366,2)</f>
        <v>0</v>
      </c>
      <c r="BL366" s="23" t="s">
        <v>142</v>
      </c>
      <c r="BM366" s="23" t="s">
        <v>612</v>
      </c>
    </row>
    <row r="367" spans="2:65" s="1" customFormat="1" ht="25.5" customHeight="1">
      <c r="B367" s="45"/>
      <c r="C367" s="220" t="s">
        <v>613</v>
      </c>
      <c r="D367" s="220" t="s">
        <v>137</v>
      </c>
      <c r="E367" s="221" t="s">
        <v>614</v>
      </c>
      <c r="F367" s="222" t="s">
        <v>615</v>
      </c>
      <c r="G367" s="223" t="s">
        <v>161</v>
      </c>
      <c r="H367" s="224">
        <v>204.98</v>
      </c>
      <c r="I367" s="225"/>
      <c r="J367" s="226">
        <f>ROUND(I367*H367,2)</f>
        <v>0</v>
      </c>
      <c r="K367" s="222" t="s">
        <v>141</v>
      </c>
      <c r="L367" s="71"/>
      <c r="M367" s="227" t="s">
        <v>21</v>
      </c>
      <c r="N367" s="228" t="s">
        <v>45</v>
      </c>
      <c r="O367" s="46"/>
      <c r="P367" s="229">
        <f>O367*H367</f>
        <v>0</v>
      </c>
      <c r="Q367" s="229">
        <v>0</v>
      </c>
      <c r="R367" s="229">
        <f>Q367*H367</f>
        <v>0</v>
      </c>
      <c r="S367" s="229">
        <v>0</v>
      </c>
      <c r="T367" s="230">
        <f>S367*H367</f>
        <v>0</v>
      </c>
      <c r="AR367" s="23" t="s">
        <v>142</v>
      </c>
      <c r="AT367" s="23" t="s">
        <v>137</v>
      </c>
      <c r="AU367" s="23" t="s">
        <v>84</v>
      </c>
      <c r="AY367" s="23" t="s">
        <v>135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23" t="s">
        <v>82</v>
      </c>
      <c r="BK367" s="231">
        <f>ROUND(I367*H367,2)</f>
        <v>0</v>
      </c>
      <c r="BL367" s="23" t="s">
        <v>142</v>
      </c>
      <c r="BM367" s="23" t="s">
        <v>616</v>
      </c>
    </row>
    <row r="368" spans="2:47" s="1" customFormat="1" ht="13.5">
      <c r="B368" s="45"/>
      <c r="C368" s="73"/>
      <c r="D368" s="232" t="s">
        <v>144</v>
      </c>
      <c r="E368" s="73"/>
      <c r="F368" s="233" t="s">
        <v>598</v>
      </c>
      <c r="G368" s="73"/>
      <c r="H368" s="73"/>
      <c r="I368" s="190"/>
      <c r="J368" s="73"/>
      <c r="K368" s="73"/>
      <c r="L368" s="71"/>
      <c r="M368" s="234"/>
      <c r="N368" s="46"/>
      <c r="O368" s="46"/>
      <c r="P368" s="46"/>
      <c r="Q368" s="46"/>
      <c r="R368" s="46"/>
      <c r="S368" s="46"/>
      <c r="T368" s="94"/>
      <c r="AT368" s="23" t="s">
        <v>144</v>
      </c>
      <c r="AU368" s="23" t="s">
        <v>84</v>
      </c>
    </row>
    <row r="369" spans="2:51" s="11" customFormat="1" ht="13.5">
      <c r="B369" s="235"/>
      <c r="C369" s="236"/>
      <c r="D369" s="232" t="s">
        <v>146</v>
      </c>
      <c r="E369" s="237" t="s">
        <v>21</v>
      </c>
      <c r="F369" s="238" t="s">
        <v>617</v>
      </c>
      <c r="G369" s="236"/>
      <c r="H369" s="239">
        <v>75.84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AT369" s="245" t="s">
        <v>146</v>
      </c>
      <c r="AU369" s="245" t="s">
        <v>84</v>
      </c>
      <c r="AV369" s="11" t="s">
        <v>84</v>
      </c>
      <c r="AW369" s="11" t="s">
        <v>37</v>
      </c>
      <c r="AX369" s="11" t="s">
        <v>74</v>
      </c>
      <c r="AY369" s="245" t="s">
        <v>135</v>
      </c>
    </row>
    <row r="370" spans="2:51" s="11" customFormat="1" ht="13.5">
      <c r="B370" s="235"/>
      <c r="C370" s="236"/>
      <c r="D370" s="232" t="s">
        <v>146</v>
      </c>
      <c r="E370" s="237" t="s">
        <v>21</v>
      </c>
      <c r="F370" s="238" t="s">
        <v>618</v>
      </c>
      <c r="G370" s="236"/>
      <c r="H370" s="239">
        <v>129.14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AT370" s="245" t="s">
        <v>146</v>
      </c>
      <c r="AU370" s="245" t="s">
        <v>84</v>
      </c>
      <c r="AV370" s="11" t="s">
        <v>84</v>
      </c>
      <c r="AW370" s="11" t="s">
        <v>37</v>
      </c>
      <c r="AX370" s="11" t="s">
        <v>74</v>
      </c>
      <c r="AY370" s="245" t="s">
        <v>135</v>
      </c>
    </row>
    <row r="371" spans="2:51" s="13" customFormat="1" ht="13.5">
      <c r="B371" s="256"/>
      <c r="C371" s="257"/>
      <c r="D371" s="232" t="s">
        <v>146</v>
      </c>
      <c r="E371" s="258" t="s">
        <v>21</v>
      </c>
      <c r="F371" s="259" t="s">
        <v>170</v>
      </c>
      <c r="G371" s="257"/>
      <c r="H371" s="260">
        <v>204.98</v>
      </c>
      <c r="I371" s="261"/>
      <c r="J371" s="257"/>
      <c r="K371" s="257"/>
      <c r="L371" s="262"/>
      <c r="M371" s="263"/>
      <c r="N371" s="264"/>
      <c r="O371" s="264"/>
      <c r="P371" s="264"/>
      <c r="Q371" s="264"/>
      <c r="R371" s="264"/>
      <c r="S371" s="264"/>
      <c r="T371" s="265"/>
      <c r="AT371" s="266" t="s">
        <v>146</v>
      </c>
      <c r="AU371" s="266" t="s">
        <v>84</v>
      </c>
      <c r="AV371" s="13" t="s">
        <v>142</v>
      </c>
      <c r="AW371" s="13" t="s">
        <v>37</v>
      </c>
      <c r="AX371" s="13" t="s">
        <v>82</v>
      </c>
      <c r="AY371" s="266" t="s">
        <v>135</v>
      </c>
    </row>
    <row r="372" spans="2:65" s="1" customFormat="1" ht="25.5" customHeight="1">
      <c r="B372" s="45"/>
      <c r="C372" s="267" t="s">
        <v>619</v>
      </c>
      <c r="D372" s="267" t="s">
        <v>287</v>
      </c>
      <c r="E372" s="268" t="s">
        <v>610</v>
      </c>
      <c r="F372" s="269" t="s">
        <v>611</v>
      </c>
      <c r="G372" s="270" t="s">
        <v>328</v>
      </c>
      <c r="H372" s="271">
        <v>75.84</v>
      </c>
      <c r="I372" s="272"/>
      <c r="J372" s="273">
        <f>ROUND(I372*H372,2)</f>
        <v>0</v>
      </c>
      <c r="K372" s="269" t="s">
        <v>21</v>
      </c>
      <c r="L372" s="274"/>
      <c r="M372" s="275" t="s">
        <v>21</v>
      </c>
      <c r="N372" s="276" t="s">
        <v>45</v>
      </c>
      <c r="O372" s="46"/>
      <c r="P372" s="229">
        <f>O372*H372</f>
        <v>0</v>
      </c>
      <c r="Q372" s="229">
        <v>0.0178</v>
      </c>
      <c r="R372" s="229">
        <f>Q372*H372</f>
        <v>1.349952</v>
      </c>
      <c r="S372" s="229">
        <v>0</v>
      </c>
      <c r="T372" s="230">
        <f>S372*H372</f>
        <v>0</v>
      </c>
      <c r="AR372" s="23" t="s">
        <v>193</v>
      </c>
      <c r="AT372" s="23" t="s">
        <v>287</v>
      </c>
      <c r="AU372" s="23" t="s">
        <v>84</v>
      </c>
      <c r="AY372" s="23" t="s">
        <v>135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23" t="s">
        <v>82</v>
      </c>
      <c r="BK372" s="231">
        <f>ROUND(I372*H372,2)</f>
        <v>0</v>
      </c>
      <c r="BL372" s="23" t="s">
        <v>142</v>
      </c>
      <c r="BM372" s="23" t="s">
        <v>620</v>
      </c>
    </row>
    <row r="373" spans="2:65" s="1" customFormat="1" ht="16.5" customHeight="1">
      <c r="B373" s="45"/>
      <c r="C373" s="267" t="s">
        <v>621</v>
      </c>
      <c r="D373" s="267" t="s">
        <v>287</v>
      </c>
      <c r="E373" s="268" t="s">
        <v>622</v>
      </c>
      <c r="F373" s="269" t="s">
        <v>623</v>
      </c>
      <c r="G373" s="270" t="s">
        <v>225</v>
      </c>
      <c r="H373" s="271">
        <v>415.86</v>
      </c>
      <c r="I373" s="272"/>
      <c r="J373" s="273">
        <f>ROUND(I373*H373,2)</f>
        <v>0</v>
      </c>
      <c r="K373" s="269" t="s">
        <v>21</v>
      </c>
      <c r="L373" s="274"/>
      <c r="M373" s="275" t="s">
        <v>21</v>
      </c>
      <c r="N373" s="276" t="s">
        <v>45</v>
      </c>
      <c r="O373" s="46"/>
      <c r="P373" s="229">
        <f>O373*H373</f>
        <v>0</v>
      </c>
      <c r="Q373" s="229">
        <v>0.001</v>
      </c>
      <c r="R373" s="229">
        <f>Q373*H373</f>
        <v>0.41586</v>
      </c>
      <c r="S373" s="229">
        <v>0</v>
      </c>
      <c r="T373" s="230">
        <f>S373*H373</f>
        <v>0</v>
      </c>
      <c r="AR373" s="23" t="s">
        <v>193</v>
      </c>
      <c r="AT373" s="23" t="s">
        <v>287</v>
      </c>
      <c r="AU373" s="23" t="s">
        <v>84</v>
      </c>
      <c r="AY373" s="23" t="s">
        <v>135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23" t="s">
        <v>82</v>
      </c>
      <c r="BK373" s="231">
        <f>ROUND(I373*H373,2)</f>
        <v>0</v>
      </c>
      <c r="BL373" s="23" t="s">
        <v>142</v>
      </c>
      <c r="BM373" s="23" t="s">
        <v>624</v>
      </c>
    </row>
    <row r="374" spans="2:51" s="11" customFormat="1" ht="13.5">
      <c r="B374" s="235"/>
      <c r="C374" s="236"/>
      <c r="D374" s="232" t="s">
        <v>146</v>
      </c>
      <c r="E374" s="237" t="s">
        <v>21</v>
      </c>
      <c r="F374" s="238" t="s">
        <v>625</v>
      </c>
      <c r="G374" s="236"/>
      <c r="H374" s="239">
        <v>415.86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AT374" s="245" t="s">
        <v>146</v>
      </c>
      <c r="AU374" s="245" t="s">
        <v>84</v>
      </c>
      <c r="AV374" s="11" t="s">
        <v>84</v>
      </c>
      <c r="AW374" s="11" t="s">
        <v>37</v>
      </c>
      <c r="AX374" s="11" t="s">
        <v>82</v>
      </c>
      <c r="AY374" s="245" t="s">
        <v>135</v>
      </c>
    </row>
    <row r="375" spans="2:65" s="1" customFormat="1" ht="16.5" customHeight="1">
      <c r="B375" s="45"/>
      <c r="C375" s="220" t="s">
        <v>626</v>
      </c>
      <c r="D375" s="220" t="s">
        <v>137</v>
      </c>
      <c r="E375" s="221" t="s">
        <v>627</v>
      </c>
      <c r="F375" s="222" t="s">
        <v>628</v>
      </c>
      <c r="G375" s="223" t="s">
        <v>328</v>
      </c>
      <c r="H375" s="224">
        <v>80</v>
      </c>
      <c r="I375" s="225"/>
      <c r="J375" s="226">
        <f>ROUND(I375*H375,2)</f>
        <v>0</v>
      </c>
      <c r="K375" s="222" t="s">
        <v>21</v>
      </c>
      <c r="L375" s="71"/>
      <c r="M375" s="227" t="s">
        <v>21</v>
      </c>
      <c r="N375" s="228" t="s">
        <v>45</v>
      </c>
      <c r="O375" s="46"/>
      <c r="P375" s="229">
        <f>O375*H375</f>
        <v>0</v>
      </c>
      <c r="Q375" s="229">
        <v>0</v>
      </c>
      <c r="R375" s="229">
        <f>Q375*H375</f>
        <v>0</v>
      </c>
      <c r="S375" s="229">
        <v>0</v>
      </c>
      <c r="T375" s="230">
        <f>S375*H375</f>
        <v>0</v>
      </c>
      <c r="AR375" s="23" t="s">
        <v>629</v>
      </c>
      <c r="AT375" s="23" t="s">
        <v>137</v>
      </c>
      <c r="AU375" s="23" t="s">
        <v>84</v>
      </c>
      <c r="AY375" s="23" t="s">
        <v>135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23" t="s">
        <v>82</v>
      </c>
      <c r="BK375" s="231">
        <f>ROUND(I375*H375,2)</f>
        <v>0</v>
      </c>
      <c r="BL375" s="23" t="s">
        <v>629</v>
      </c>
      <c r="BM375" s="23" t="s">
        <v>630</v>
      </c>
    </row>
    <row r="376" spans="2:63" s="10" customFormat="1" ht="29.85" customHeight="1">
      <c r="B376" s="204"/>
      <c r="C376" s="205"/>
      <c r="D376" s="206" t="s">
        <v>73</v>
      </c>
      <c r="E376" s="218" t="s">
        <v>374</v>
      </c>
      <c r="F376" s="218" t="s">
        <v>631</v>
      </c>
      <c r="G376" s="205"/>
      <c r="H376" s="205"/>
      <c r="I376" s="208"/>
      <c r="J376" s="219">
        <f>BK376</f>
        <v>0</v>
      </c>
      <c r="K376" s="205"/>
      <c r="L376" s="210"/>
      <c r="M376" s="211"/>
      <c r="N376" s="212"/>
      <c r="O376" s="212"/>
      <c r="P376" s="213">
        <f>SUM(P377:P387)</f>
        <v>0</v>
      </c>
      <c r="Q376" s="212"/>
      <c r="R376" s="213">
        <f>SUM(R377:R387)</f>
        <v>38.64512</v>
      </c>
      <c r="S376" s="212"/>
      <c r="T376" s="214">
        <f>SUM(T377:T387)</f>
        <v>0</v>
      </c>
      <c r="AR376" s="215" t="s">
        <v>82</v>
      </c>
      <c r="AT376" s="216" t="s">
        <v>73</v>
      </c>
      <c r="AU376" s="216" t="s">
        <v>82</v>
      </c>
      <c r="AY376" s="215" t="s">
        <v>135</v>
      </c>
      <c r="BK376" s="217">
        <f>SUM(BK377:BK387)</f>
        <v>0</v>
      </c>
    </row>
    <row r="377" spans="2:65" s="1" customFormat="1" ht="16.5" customHeight="1">
      <c r="B377" s="45"/>
      <c r="C377" s="220" t="s">
        <v>632</v>
      </c>
      <c r="D377" s="220" t="s">
        <v>137</v>
      </c>
      <c r="E377" s="221" t="s">
        <v>633</v>
      </c>
      <c r="F377" s="222" t="s">
        <v>634</v>
      </c>
      <c r="G377" s="223" t="s">
        <v>328</v>
      </c>
      <c r="H377" s="224">
        <v>1</v>
      </c>
      <c r="I377" s="225"/>
      <c r="J377" s="226">
        <f>ROUND(I377*H377,2)</f>
        <v>0</v>
      </c>
      <c r="K377" s="222" t="s">
        <v>21</v>
      </c>
      <c r="L377" s="71"/>
      <c r="M377" s="227" t="s">
        <v>21</v>
      </c>
      <c r="N377" s="228" t="s">
        <v>45</v>
      </c>
      <c r="O377" s="46"/>
      <c r="P377" s="229">
        <f>O377*H377</f>
        <v>0</v>
      </c>
      <c r="Q377" s="229">
        <v>0.1</v>
      </c>
      <c r="R377" s="229">
        <f>Q377*H377</f>
        <v>0.1</v>
      </c>
      <c r="S377" s="229">
        <v>0</v>
      </c>
      <c r="T377" s="230">
        <f>S377*H377</f>
        <v>0</v>
      </c>
      <c r="AR377" s="23" t="s">
        <v>142</v>
      </c>
      <c r="AT377" s="23" t="s">
        <v>137</v>
      </c>
      <c r="AU377" s="23" t="s">
        <v>84</v>
      </c>
      <c r="AY377" s="23" t="s">
        <v>135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23" t="s">
        <v>82</v>
      </c>
      <c r="BK377" s="231">
        <f>ROUND(I377*H377,2)</f>
        <v>0</v>
      </c>
      <c r="BL377" s="23" t="s">
        <v>142</v>
      </c>
      <c r="BM377" s="23" t="s">
        <v>635</v>
      </c>
    </row>
    <row r="378" spans="2:51" s="11" customFormat="1" ht="13.5">
      <c r="B378" s="235"/>
      <c r="C378" s="236"/>
      <c r="D378" s="232" t="s">
        <v>146</v>
      </c>
      <c r="E378" s="237" t="s">
        <v>21</v>
      </c>
      <c r="F378" s="238" t="s">
        <v>636</v>
      </c>
      <c r="G378" s="236"/>
      <c r="H378" s="239">
        <v>1</v>
      </c>
      <c r="I378" s="240"/>
      <c r="J378" s="236"/>
      <c r="K378" s="236"/>
      <c r="L378" s="241"/>
      <c r="M378" s="242"/>
      <c r="N378" s="243"/>
      <c r="O378" s="243"/>
      <c r="P378" s="243"/>
      <c r="Q378" s="243"/>
      <c r="R378" s="243"/>
      <c r="S378" s="243"/>
      <c r="T378" s="244"/>
      <c r="AT378" s="245" t="s">
        <v>146</v>
      </c>
      <c r="AU378" s="245" t="s">
        <v>84</v>
      </c>
      <c r="AV378" s="11" t="s">
        <v>84</v>
      </c>
      <c r="AW378" s="11" t="s">
        <v>37</v>
      </c>
      <c r="AX378" s="11" t="s">
        <v>82</v>
      </c>
      <c r="AY378" s="245" t="s">
        <v>135</v>
      </c>
    </row>
    <row r="379" spans="2:65" s="1" customFormat="1" ht="16.5" customHeight="1">
      <c r="B379" s="45"/>
      <c r="C379" s="220" t="s">
        <v>637</v>
      </c>
      <c r="D379" s="220" t="s">
        <v>137</v>
      </c>
      <c r="E379" s="221" t="s">
        <v>638</v>
      </c>
      <c r="F379" s="222" t="s">
        <v>639</v>
      </c>
      <c r="G379" s="223" t="s">
        <v>328</v>
      </c>
      <c r="H379" s="224">
        <v>1</v>
      </c>
      <c r="I379" s="225"/>
      <c r="J379" s="226">
        <f>ROUND(I379*H379,2)</f>
        <v>0</v>
      </c>
      <c r="K379" s="222" t="s">
        <v>21</v>
      </c>
      <c r="L379" s="71"/>
      <c r="M379" s="227" t="s">
        <v>21</v>
      </c>
      <c r="N379" s="228" t="s">
        <v>45</v>
      </c>
      <c r="O379" s="46"/>
      <c r="P379" s="229">
        <f>O379*H379</f>
        <v>0</v>
      </c>
      <c r="Q379" s="229">
        <v>35</v>
      </c>
      <c r="R379" s="229">
        <f>Q379*H379</f>
        <v>35</v>
      </c>
      <c r="S379" s="229">
        <v>0</v>
      </c>
      <c r="T379" s="230">
        <f>S379*H379</f>
        <v>0</v>
      </c>
      <c r="AR379" s="23" t="s">
        <v>142</v>
      </c>
      <c r="AT379" s="23" t="s">
        <v>137</v>
      </c>
      <c r="AU379" s="23" t="s">
        <v>84</v>
      </c>
      <c r="AY379" s="23" t="s">
        <v>135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23" t="s">
        <v>82</v>
      </c>
      <c r="BK379" s="231">
        <f>ROUND(I379*H379,2)</f>
        <v>0</v>
      </c>
      <c r="BL379" s="23" t="s">
        <v>142</v>
      </c>
      <c r="BM379" s="23" t="s">
        <v>640</v>
      </c>
    </row>
    <row r="380" spans="2:51" s="11" customFormat="1" ht="13.5">
      <c r="B380" s="235"/>
      <c r="C380" s="236"/>
      <c r="D380" s="232" t="s">
        <v>146</v>
      </c>
      <c r="E380" s="237" t="s">
        <v>21</v>
      </c>
      <c r="F380" s="238" t="s">
        <v>641</v>
      </c>
      <c r="G380" s="236"/>
      <c r="H380" s="239">
        <v>1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AT380" s="245" t="s">
        <v>146</v>
      </c>
      <c r="AU380" s="245" t="s">
        <v>84</v>
      </c>
      <c r="AV380" s="11" t="s">
        <v>84</v>
      </c>
      <c r="AW380" s="11" t="s">
        <v>37</v>
      </c>
      <c r="AX380" s="11" t="s">
        <v>82</v>
      </c>
      <c r="AY380" s="245" t="s">
        <v>135</v>
      </c>
    </row>
    <row r="381" spans="2:65" s="1" customFormat="1" ht="16.5" customHeight="1">
      <c r="B381" s="45"/>
      <c r="C381" s="220" t="s">
        <v>642</v>
      </c>
      <c r="D381" s="220" t="s">
        <v>137</v>
      </c>
      <c r="E381" s="221" t="s">
        <v>643</v>
      </c>
      <c r="F381" s="222" t="s">
        <v>644</v>
      </c>
      <c r="G381" s="223" t="s">
        <v>328</v>
      </c>
      <c r="H381" s="224">
        <v>221.57</v>
      </c>
      <c r="I381" s="225"/>
      <c r="J381" s="226">
        <f>ROUND(I381*H381,2)</f>
        <v>0</v>
      </c>
      <c r="K381" s="222" t="s">
        <v>21</v>
      </c>
      <c r="L381" s="71"/>
      <c r="M381" s="227" t="s">
        <v>21</v>
      </c>
      <c r="N381" s="228" t="s">
        <v>45</v>
      </c>
      <c r="O381" s="46"/>
      <c r="P381" s="229">
        <f>O381*H381</f>
        <v>0</v>
      </c>
      <c r="Q381" s="229">
        <v>0.016</v>
      </c>
      <c r="R381" s="229">
        <f>Q381*H381</f>
        <v>3.54512</v>
      </c>
      <c r="S381" s="229">
        <v>0</v>
      </c>
      <c r="T381" s="230">
        <f>S381*H381</f>
        <v>0</v>
      </c>
      <c r="AR381" s="23" t="s">
        <v>142</v>
      </c>
      <c r="AT381" s="23" t="s">
        <v>137</v>
      </c>
      <c r="AU381" s="23" t="s">
        <v>84</v>
      </c>
      <c r="AY381" s="23" t="s">
        <v>135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23" t="s">
        <v>82</v>
      </c>
      <c r="BK381" s="231">
        <f>ROUND(I381*H381,2)</f>
        <v>0</v>
      </c>
      <c r="BL381" s="23" t="s">
        <v>142</v>
      </c>
      <c r="BM381" s="23" t="s">
        <v>645</v>
      </c>
    </row>
    <row r="382" spans="2:51" s="12" customFormat="1" ht="13.5">
      <c r="B382" s="246"/>
      <c r="C382" s="247"/>
      <c r="D382" s="232" t="s">
        <v>146</v>
      </c>
      <c r="E382" s="248" t="s">
        <v>21</v>
      </c>
      <c r="F382" s="249" t="s">
        <v>164</v>
      </c>
      <c r="G382" s="247"/>
      <c r="H382" s="248" t="s">
        <v>21</v>
      </c>
      <c r="I382" s="250"/>
      <c r="J382" s="247"/>
      <c r="K382" s="247"/>
      <c r="L382" s="251"/>
      <c r="M382" s="252"/>
      <c r="N382" s="253"/>
      <c r="O382" s="253"/>
      <c r="P382" s="253"/>
      <c r="Q382" s="253"/>
      <c r="R382" s="253"/>
      <c r="S382" s="253"/>
      <c r="T382" s="254"/>
      <c r="AT382" s="255" t="s">
        <v>146</v>
      </c>
      <c r="AU382" s="255" t="s">
        <v>84</v>
      </c>
      <c r="AV382" s="12" t="s">
        <v>82</v>
      </c>
      <c r="AW382" s="12" t="s">
        <v>37</v>
      </c>
      <c r="AX382" s="12" t="s">
        <v>74</v>
      </c>
      <c r="AY382" s="255" t="s">
        <v>135</v>
      </c>
    </row>
    <row r="383" spans="2:51" s="11" customFormat="1" ht="13.5">
      <c r="B383" s="235"/>
      <c r="C383" s="236"/>
      <c r="D383" s="232" t="s">
        <v>146</v>
      </c>
      <c r="E383" s="237" t="s">
        <v>21</v>
      </c>
      <c r="F383" s="238" t="s">
        <v>646</v>
      </c>
      <c r="G383" s="236"/>
      <c r="H383" s="239">
        <v>92.43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AT383" s="245" t="s">
        <v>146</v>
      </c>
      <c r="AU383" s="245" t="s">
        <v>84</v>
      </c>
      <c r="AV383" s="11" t="s">
        <v>84</v>
      </c>
      <c r="AW383" s="11" t="s">
        <v>37</v>
      </c>
      <c r="AX383" s="11" t="s">
        <v>74</v>
      </c>
      <c r="AY383" s="245" t="s">
        <v>135</v>
      </c>
    </row>
    <row r="384" spans="2:51" s="11" customFormat="1" ht="13.5">
      <c r="B384" s="235"/>
      <c r="C384" s="236"/>
      <c r="D384" s="232" t="s">
        <v>146</v>
      </c>
      <c r="E384" s="237" t="s">
        <v>21</v>
      </c>
      <c r="F384" s="238" t="s">
        <v>618</v>
      </c>
      <c r="G384" s="236"/>
      <c r="H384" s="239">
        <v>129.14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AT384" s="245" t="s">
        <v>146</v>
      </c>
      <c r="AU384" s="245" t="s">
        <v>84</v>
      </c>
      <c r="AV384" s="11" t="s">
        <v>84</v>
      </c>
      <c r="AW384" s="11" t="s">
        <v>37</v>
      </c>
      <c r="AX384" s="11" t="s">
        <v>74</v>
      </c>
      <c r="AY384" s="245" t="s">
        <v>135</v>
      </c>
    </row>
    <row r="385" spans="2:51" s="13" customFormat="1" ht="13.5">
      <c r="B385" s="256"/>
      <c r="C385" s="257"/>
      <c r="D385" s="232" t="s">
        <v>146</v>
      </c>
      <c r="E385" s="258" t="s">
        <v>21</v>
      </c>
      <c r="F385" s="259" t="s">
        <v>170</v>
      </c>
      <c r="G385" s="257"/>
      <c r="H385" s="260">
        <v>221.57</v>
      </c>
      <c r="I385" s="261"/>
      <c r="J385" s="257"/>
      <c r="K385" s="257"/>
      <c r="L385" s="262"/>
      <c r="M385" s="263"/>
      <c r="N385" s="264"/>
      <c r="O385" s="264"/>
      <c r="P385" s="264"/>
      <c r="Q385" s="264"/>
      <c r="R385" s="264"/>
      <c r="S385" s="264"/>
      <c r="T385" s="265"/>
      <c r="AT385" s="266" t="s">
        <v>146</v>
      </c>
      <c r="AU385" s="266" t="s">
        <v>84</v>
      </c>
      <c r="AV385" s="13" t="s">
        <v>142</v>
      </c>
      <c r="AW385" s="13" t="s">
        <v>37</v>
      </c>
      <c r="AX385" s="13" t="s">
        <v>82</v>
      </c>
      <c r="AY385" s="266" t="s">
        <v>135</v>
      </c>
    </row>
    <row r="386" spans="2:65" s="1" customFormat="1" ht="25.5" customHeight="1">
      <c r="B386" s="45"/>
      <c r="C386" s="220" t="s">
        <v>647</v>
      </c>
      <c r="D386" s="220" t="s">
        <v>137</v>
      </c>
      <c r="E386" s="221" t="s">
        <v>648</v>
      </c>
      <c r="F386" s="222" t="s">
        <v>649</v>
      </c>
      <c r="G386" s="223" t="s">
        <v>650</v>
      </c>
      <c r="H386" s="224">
        <v>110</v>
      </c>
      <c r="I386" s="225"/>
      <c r="J386" s="226">
        <f>ROUND(I386*H386,2)</f>
        <v>0</v>
      </c>
      <c r="K386" s="222" t="s">
        <v>21</v>
      </c>
      <c r="L386" s="71"/>
      <c r="M386" s="227" t="s">
        <v>21</v>
      </c>
      <c r="N386" s="228" t="s">
        <v>45</v>
      </c>
      <c r="O386" s="46"/>
      <c r="P386" s="229">
        <f>O386*H386</f>
        <v>0</v>
      </c>
      <c r="Q386" s="229">
        <v>0</v>
      </c>
      <c r="R386" s="229">
        <f>Q386*H386</f>
        <v>0</v>
      </c>
      <c r="S386" s="229">
        <v>0</v>
      </c>
      <c r="T386" s="230">
        <f>S386*H386</f>
        <v>0</v>
      </c>
      <c r="AR386" s="23" t="s">
        <v>238</v>
      </c>
      <c r="AT386" s="23" t="s">
        <v>137</v>
      </c>
      <c r="AU386" s="23" t="s">
        <v>84</v>
      </c>
      <c r="AY386" s="23" t="s">
        <v>135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23" t="s">
        <v>82</v>
      </c>
      <c r="BK386" s="231">
        <f>ROUND(I386*H386,2)</f>
        <v>0</v>
      </c>
      <c r="BL386" s="23" t="s">
        <v>238</v>
      </c>
      <c r="BM386" s="23" t="s">
        <v>651</v>
      </c>
    </row>
    <row r="387" spans="2:51" s="11" customFormat="1" ht="13.5">
      <c r="B387" s="235"/>
      <c r="C387" s="236"/>
      <c r="D387" s="232" t="s">
        <v>146</v>
      </c>
      <c r="E387" s="237" t="s">
        <v>21</v>
      </c>
      <c r="F387" s="238" t="s">
        <v>652</v>
      </c>
      <c r="G387" s="236"/>
      <c r="H387" s="239">
        <v>110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AT387" s="245" t="s">
        <v>146</v>
      </c>
      <c r="AU387" s="245" t="s">
        <v>84</v>
      </c>
      <c r="AV387" s="11" t="s">
        <v>84</v>
      </c>
      <c r="AW387" s="11" t="s">
        <v>37</v>
      </c>
      <c r="AX387" s="11" t="s">
        <v>82</v>
      </c>
      <c r="AY387" s="245" t="s">
        <v>135</v>
      </c>
    </row>
    <row r="388" spans="2:63" s="10" customFormat="1" ht="29.85" customHeight="1">
      <c r="B388" s="204"/>
      <c r="C388" s="205"/>
      <c r="D388" s="206" t="s">
        <v>73</v>
      </c>
      <c r="E388" s="218" t="s">
        <v>142</v>
      </c>
      <c r="F388" s="218" t="s">
        <v>653</v>
      </c>
      <c r="G388" s="205"/>
      <c r="H388" s="205"/>
      <c r="I388" s="208"/>
      <c r="J388" s="219">
        <f>BK388</f>
        <v>0</v>
      </c>
      <c r="K388" s="205"/>
      <c r="L388" s="210"/>
      <c r="M388" s="211"/>
      <c r="N388" s="212"/>
      <c r="O388" s="212"/>
      <c r="P388" s="213">
        <f>SUM(P389:P432)</f>
        <v>0</v>
      </c>
      <c r="Q388" s="212"/>
      <c r="R388" s="213">
        <f>SUM(R389:R432)</f>
        <v>19.81166741</v>
      </c>
      <c r="S388" s="212"/>
      <c r="T388" s="214">
        <f>SUM(T389:T432)</f>
        <v>0</v>
      </c>
      <c r="AR388" s="215" t="s">
        <v>82</v>
      </c>
      <c r="AT388" s="216" t="s">
        <v>73</v>
      </c>
      <c r="AU388" s="216" t="s">
        <v>82</v>
      </c>
      <c r="AY388" s="215" t="s">
        <v>135</v>
      </c>
      <c r="BK388" s="217">
        <f>SUM(BK389:BK432)</f>
        <v>0</v>
      </c>
    </row>
    <row r="389" spans="2:65" s="1" customFormat="1" ht="25.5" customHeight="1">
      <c r="B389" s="45"/>
      <c r="C389" s="220" t="s">
        <v>654</v>
      </c>
      <c r="D389" s="220" t="s">
        <v>137</v>
      </c>
      <c r="E389" s="221" t="s">
        <v>655</v>
      </c>
      <c r="F389" s="222" t="s">
        <v>656</v>
      </c>
      <c r="G389" s="223" t="s">
        <v>140</v>
      </c>
      <c r="H389" s="224">
        <v>5.012</v>
      </c>
      <c r="I389" s="225"/>
      <c r="J389" s="226">
        <f>ROUND(I389*H389,2)</f>
        <v>0</v>
      </c>
      <c r="K389" s="222" t="s">
        <v>141</v>
      </c>
      <c r="L389" s="71"/>
      <c r="M389" s="227" t="s">
        <v>21</v>
      </c>
      <c r="N389" s="228" t="s">
        <v>45</v>
      </c>
      <c r="O389" s="46"/>
      <c r="P389" s="229">
        <f>O389*H389</f>
        <v>0</v>
      </c>
      <c r="Q389" s="229">
        <v>2.25642</v>
      </c>
      <c r="R389" s="229">
        <f>Q389*H389</f>
        <v>11.309177039999998</v>
      </c>
      <c r="S389" s="229">
        <v>0</v>
      </c>
      <c r="T389" s="230">
        <f>S389*H389</f>
        <v>0</v>
      </c>
      <c r="AR389" s="23" t="s">
        <v>142</v>
      </c>
      <c r="AT389" s="23" t="s">
        <v>137</v>
      </c>
      <c r="AU389" s="23" t="s">
        <v>84</v>
      </c>
      <c r="AY389" s="23" t="s">
        <v>135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23" t="s">
        <v>82</v>
      </c>
      <c r="BK389" s="231">
        <f>ROUND(I389*H389,2)</f>
        <v>0</v>
      </c>
      <c r="BL389" s="23" t="s">
        <v>142</v>
      </c>
      <c r="BM389" s="23" t="s">
        <v>657</v>
      </c>
    </row>
    <row r="390" spans="2:51" s="12" customFormat="1" ht="13.5">
      <c r="B390" s="246"/>
      <c r="C390" s="247"/>
      <c r="D390" s="232" t="s">
        <v>146</v>
      </c>
      <c r="E390" s="248" t="s">
        <v>21</v>
      </c>
      <c r="F390" s="249" t="s">
        <v>187</v>
      </c>
      <c r="G390" s="247"/>
      <c r="H390" s="248" t="s">
        <v>21</v>
      </c>
      <c r="I390" s="250"/>
      <c r="J390" s="247"/>
      <c r="K390" s="247"/>
      <c r="L390" s="251"/>
      <c r="M390" s="252"/>
      <c r="N390" s="253"/>
      <c r="O390" s="253"/>
      <c r="P390" s="253"/>
      <c r="Q390" s="253"/>
      <c r="R390" s="253"/>
      <c r="S390" s="253"/>
      <c r="T390" s="254"/>
      <c r="AT390" s="255" t="s">
        <v>146</v>
      </c>
      <c r="AU390" s="255" t="s">
        <v>84</v>
      </c>
      <c r="AV390" s="12" t="s">
        <v>82</v>
      </c>
      <c r="AW390" s="12" t="s">
        <v>37</v>
      </c>
      <c r="AX390" s="12" t="s">
        <v>74</v>
      </c>
      <c r="AY390" s="255" t="s">
        <v>135</v>
      </c>
    </row>
    <row r="391" spans="2:51" s="11" customFormat="1" ht="13.5">
      <c r="B391" s="235"/>
      <c r="C391" s="236"/>
      <c r="D391" s="232" t="s">
        <v>146</v>
      </c>
      <c r="E391" s="237" t="s">
        <v>21</v>
      </c>
      <c r="F391" s="238" t="s">
        <v>658</v>
      </c>
      <c r="G391" s="236"/>
      <c r="H391" s="239">
        <v>0.276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AT391" s="245" t="s">
        <v>146</v>
      </c>
      <c r="AU391" s="245" t="s">
        <v>84</v>
      </c>
      <c r="AV391" s="11" t="s">
        <v>84</v>
      </c>
      <c r="AW391" s="11" t="s">
        <v>37</v>
      </c>
      <c r="AX391" s="11" t="s">
        <v>74</v>
      </c>
      <c r="AY391" s="245" t="s">
        <v>135</v>
      </c>
    </row>
    <row r="392" spans="2:51" s="11" customFormat="1" ht="13.5">
      <c r="B392" s="235"/>
      <c r="C392" s="236"/>
      <c r="D392" s="232" t="s">
        <v>146</v>
      </c>
      <c r="E392" s="237" t="s">
        <v>21</v>
      </c>
      <c r="F392" s="238" t="s">
        <v>659</v>
      </c>
      <c r="G392" s="236"/>
      <c r="H392" s="239">
        <v>0.414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AT392" s="245" t="s">
        <v>146</v>
      </c>
      <c r="AU392" s="245" t="s">
        <v>84</v>
      </c>
      <c r="AV392" s="11" t="s">
        <v>84</v>
      </c>
      <c r="AW392" s="11" t="s">
        <v>37</v>
      </c>
      <c r="AX392" s="11" t="s">
        <v>74</v>
      </c>
      <c r="AY392" s="245" t="s">
        <v>135</v>
      </c>
    </row>
    <row r="393" spans="2:51" s="12" customFormat="1" ht="13.5">
      <c r="B393" s="246"/>
      <c r="C393" s="247"/>
      <c r="D393" s="232" t="s">
        <v>146</v>
      </c>
      <c r="E393" s="248" t="s">
        <v>21</v>
      </c>
      <c r="F393" s="249" t="s">
        <v>660</v>
      </c>
      <c r="G393" s="247"/>
      <c r="H393" s="248" t="s">
        <v>21</v>
      </c>
      <c r="I393" s="250"/>
      <c r="J393" s="247"/>
      <c r="K393" s="247"/>
      <c r="L393" s="251"/>
      <c r="M393" s="252"/>
      <c r="N393" s="253"/>
      <c r="O393" s="253"/>
      <c r="P393" s="253"/>
      <c r="Q393" s="253"/>
      <c r="R393" s="253"/>
      <c r="S393" s="253"/>
      <c r="T393" s="254"/>
      <c r="AT393" s="255" t="s">
        <v>146</v>
      </c>
      <c r="AU393" s="255" t="s">
        <v>84</v>
      </c>
      <c r="AV393" s="12" t="s">
        <v>82</v>
      </c>
      <c r="AW393" s="12" t="s">
        <v>37</v>
      </c>
      <c r="AX393" s="12" t="s">
        <v>74</v>
      </c>
      <c r="AY393" s="255" t="s">
        <v>135</v>
      </c>
    </row>
    <row r="394" spans="2:51" s="11" customFormat="1" ht="13.5">
      <c r="B394" s="235"/>
      <c r="C394" s="236"/>
      <c r="D394" s="232" t="s">
        <v>146</v>
      </c>
      <c r="E394" s="237" t="s">
        <v>21</v>
      </c>
      <c r="F394" s="238" t="s">
        <v>661</v>
      </c>
      <c r="G394" s="236"/>
      <c r="H394" s="239">
        <v>4.322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AT394" s="245" t="s">
        <v>146</v>
      </c>
      <c r="AU394" s="245" t="s">
        <v>84</v>
      </c>
      <c r="AV394" s="11" t="s">
        <v>84</v>
      </c>
      <c r="AW394" s="11" t="s">
        <v>37</v>
      </c>
      <c r="AX394" s="11" t="s">
        <v>74</v>
      </c>
      <c r="AY394" s="245" t="s">
        <v>135</v>
      </c>
    </row>
    <row r="395" spans="2:51" s="13" customFormat="1" ht="13.5">
      <c r="B395" s="256"/>
      <c r="C395" s="257"/>
      <c r="D395" s="232" t="s">
        <v>146</v>
      </c>
      <c r="E395" s="258" t="s">
        <v>21</v>
      </c>
      <c r="F395" s="259" t="s">
        <v>170</v>
      </c>
      <c r="G395" s="257"/>
      <c r="H395" s="260">
        <v>5.012</v>
      </c>
      <c r="I395" s="261"/>
      <c r="J395" s="257"/>
      <c r="K395" s="257"/>
      <c r="L395" s="262"/>
      <c r="M395" s="263"/>
      <c r="N395" s="264"/>
      <c r="O395" s="264"/>
      <c r="P395" s="264"/>
      <c r="Q395" s="264"/>
      <c r="R395" s="264"/>
      <c r="S395" s="264"/>
      <c r="T395" s="265"/>
      <c r="AT395" s="266" t="s">
        <v>146</v>
      </c>
      <c r="AU395" s="266" t="s">
        <v>84</v>
      </c>
      <c r="AV395" s="13" t="s">
        <v>142</v>
      </c>
      <c r="AW395" s="13" t="s">
        <v>37</v>
      </c>
      <c r="AX395" s="13" t="s">
        <v>82</v>
      </c>
      <c r="AY395" s="266" t="s">
        <v>135</v>
      </c>
    </row>
    <row r="396" spans="2:65" s="1" customFormat="1" ht="25.5" customHeight="1">
      <c r="B396" s="45"/>
      <c r="C396" s="220" t="s">
        <v>662</v>
      </c>
      <c r="D396" s="220" t="s">
        <v>137</v>
      </c>
      <c r="E396" s="221" t="s">
        <v>663</v>
      </c>
      <c r="F396" s="222" t="s">
        <v>664</v>
      </c>
      <c r="G396" s="223" t="s">
        <v>273</v>
      </c>
      <c r="H396" s="224">
        <v>0.451</v>
      </c>
      <c r="I396" s="225"/>
      <c r="J396" s="226">
        <f>ROUND(I396*H396,2)</f>
        <v>0</v>
      </c>
      <c r="K396" s="222" t="s">
        <v>141</v>
      </c>
      <c r="L396" s="71"/>
      <c r="M396" s="227" t="s">
        <v>21</v>
      </c>
      <c r="N396" s="228" t="s">
        <v>45</v>
      </c>
      <c r="O396" s="46"/>
      <c r="P396" s="229">
        <f>O396*H396</f>
        <v>0</v>
      </c>
      <c r="Q396" s="229">
        <v>1.04887</v>
      </c>
      <c r="R396" s="229">
        <f>Q396*H396</f>
        <v>0.47304037</v>
      </c>
      <c r="S396" s="229">
        <v>0</v>
      </c>
      <c r="T396" s="230">
        <f>S396*H396</f>
        <v>0</v>
      </c>
      <c r="AR396" s="23" t="s">
        <v>142</v>
      </c>
      <c r="AT396" s="23" t="s">
        <v>137</v>
      </c>
      <c r="AU396" s="23" t="s">
        <v>84</v>
      </c>
      <c r="AY396" s="23" t="s">
        <v>135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23" t="s">
        <v>82</v>
      </c>
      <c r="BK396" s="231">
        <f>ROUND(I396*H396,2)</f>
        <v>0</v>
      </c>
      <c r="BL396" s="23" t="s">
        <v>142</v>
      </c>
      <c r="BM396" s="23" t="s">
        <v>665</v>
      </c>
    </row>
    <row r="397" spans="2:51" s="11" customFormat="1" ht="13.5">
      <c r="B397" s="235"/>
      <c r="C397" s="236"/>
      <c r="D397" s="232" t="s">
        <v>146</v>
      </c>
      <c r="E397" s="237" t="s">
        <v>21</v>
      </c>
      <c r="F397" s="238" t="s">
        <v>666</v>
      </c>
      <c r="G397" s="236"/>
      <c r="H397" s="239">
        <v>0.451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AT397" s="245" t="s">
        <v>146</v>
      </c>
      <c r="AU397" s="245" t="s">
        <v>84</v>
      </c>
      <c r="AV397" s="11" t="s">
        <v>84</v>
      </c>
      <c r="AW397" s="11" t="s">
        <v>37</v>
      </c>
      <c r="AX397" s="11" t="s">
        <v>82</v>
      </c>
      <c r="AY397" s="245" t="s">
        <v>135</v>
      </c>
    </row>
    <row r="398" spans="2:65" s="1" customFormat="1" ht="25.5" customHeight="1">
      <c r="B398" s="45"/>
      <c r="C398" s="220" t="s">
        <v>667</v>
      </c>
      <c r="D398" s="220" t="s">
        <v>137</v>
      </c>
      <c r="E398" s="221" t="s">
        <v>668</v>
      </c>
      <c r="F398" s="222" t="s">
        <v>669</v>
      </c>
      <c r="G398" s="223" t="s">
        <v>225</v>
      </c>
      <c r="H398" s="224">
        <v>39.5</v>
      </c>
      <c r="I398" s="225"/>
      <c r="J398" s="226">
        <f>ROUND(I398*H398,2)</f>
        <v>0</v>
      </c>
      <c r="K398" s="222" t="s">
        <v>141</v>
      </c>
      <c r="L398" s="71"/>
      <c r="M398" s="227" t="s">
        <v>21</v>
      </c>
      <c r="N398" s="228" t="s">
        <v>45</v>
      </c>
      <c r="O398" s="46"/>
      <c r="P398" s="229">
        <f>O398*H398</f>
        <v>0</v>
      </c>
      <c r="Q398" s="229">
        <v>0.01282</v>
      </c>
      <c r="R398" s="229">
        <f>Q398*H398</f>
        <v>0.50639</v>
      </c>
      <c r="S398" s="229">
        <v>0</v>
      </c>
      <c r="T398" s="230">
        <f>S398*H398</f>
        <v>0</v>
      </c>
      <c r="AR398" s="23" t="s">
        <v>142</v>
      </c>
      <c r="AT398" s="23" t="s">
        <v>137</v>
      </c>
      <c r="AU398" s="23" t="s">
        <v>84</v>
      </c>
      <c r="AY398" s="23" t="s">
        <v>135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23" t="s">
        <v>82</v>
      </c>
      <c r="BK398" s="231">
        <f>ROUND(I398*H398,2)</f>
        <v>0</v>
      </c>
      <c r="BL398" s="23" t="s">
        <v>142</v>
      </c>
      <c r="BM398" s="23" t="s">
        <v>670</v>
      </c>
    </row>
    <row r="399" spans="2:51" s="12" customFormat="1" ht="13.5">
      <c r="B399" s="246"/>
      <c r="C399" s="247"/>
      <c r="D399" s="232" t="s">
        <v>146</v>
      </c>
      <c r="E399" s="248" t="s">
        <v>21</v>
      </c>
      <c r="F399" s="249" t="s">
        <v>164</v>
      </c>
      <c r="G399" s="247"/>
      <c r="H399" s="248" t="s">
        <v>21</v>
      </c>
      <c r="I399" s="250"/>
      <c r="J399" s="247"/>
      <c r="K399" s="247"/>
      <c r="L399" s="251"/>
      <c r="M399" s="252"/>
      <c r="N399" s="253"/>
      <c r="O399" s="253"/>
      <c r="P399" s="253"/>
      <c r="Q399" s="253"/>
      <c r="R399" s="253"/>
      <c r="S399" s="253"/>
      <c r="T399" s="254"/>
      <c r="AT399" s="255" t="s">
        <v>146</v>
      </c>
      <c r="AU399" s="255" t="s">
        <v>84</v>
      </c>
      <c r="AV399" s="12" t="s">
        <v>82</v>
      </c>
      <c r="AW399" s="12" t="s">
        <v>37</v>
      </c>
      <c r="AX399" s="12" t="s">
        <v>74</v>
      </c>
      <c r="AY399" s="255" t="s">
        <v>135</v>
      </c>
    </row>
    <row r="400" spans="2:51" s="11" customFormat="1" ht="13.5">
      <c r="B400" s="235"/>
      <c r="C400" s="236"/>
      <c r="D400" s="232" t="s">
        <v>146</v>
      </c>
      <c r="E400" s="237" t="s">
        <v>21</v>
      </c>
      <c r="F400" s="238" t="s">
        <v>671</v>
      </c>
      <c r="G400" s="236"/>
      <c r="H400" s="239">
        <v>2.44</v>
      </c>
      <c r="I400" s="240"/>
      <c r="J400" s="236"/>
      <c r="K400" s="236"/>
      <c r="L400" s="241"/>
      <c r="M400" s="242"/>
      <c r="N400" s="243"/>
      <c r="O400" s="243"/>
      <c r="P400" s="243"/>
      <c r="Q400" s="243"/>
      <c r="R400" s="243"/>
      <c r="S400" s="243"/>
      <c r="T400" s="244"/>
      <c r="AT400" s="245" t="s">
        <v>146</v>
      </c>
      <c r="AU400" s="245" t="s">
        <v>84</v>
      </c>
      <c r="AV400" s="11" t="s">
        <v>84</v>
      </c>
      <c r="AW400" s="11" t="s">
        <v>37</v>
      </c>
      <c r="AX400" s="11" t="s">
        <v>74</v>
      </c>
      <c r="AY400" s="245" t="s">
        <v>135</v>
      </c>
    </row>
    <row r="401" spans="2:51" s="11" customFormat="1" ht="13.5">
      <c r="B401" s="235"/>
      <c r="C401" s="236"/>
      <c r="D401" s="232" t="s">
        <v>146</v>
      </c>
      <c r="E401" s="237" t="s">
        <v>21</v>
      </c>
      <c r="F401" s="238" t="s">
        <v>672</v>
      </c>
      <c r="G401" s="236"/>
      <c r="H401" s="239">
        <v>2.54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AT401" s="245" t="s">
        <v>146</v>
      </c>
      <c r="AU401" s="245" t="s">
        <v>84</v>
      </c>
      <c r="AV401" s="11" t="s">
        <v>84</v>
      </c>
      <c r="AW401" s="11" t="s">
        <v>37</v>
      </c>
      <c r="AX401" s="11" t="s">
        <v>74</v>
      </c>
      <c r="AY401" s="245" t="s">
        <v>135</v>
      </c>
    </row>
    <row r="402" spans="2:51" s="12" customFormat="1" ht="13.5">
      <c r="B402" s="246"/>
      <c r="C402" s="247"/>
      <c r="D402" s="232" t="s">
        <v>146</v>
      </c>
      <c r="E402" s="248" t="s">
        <v>21</v>
      </c>
      <c r="F402" s="249" t="s">
        <v>660</v>
      </c>
      <c r="G402" s="247"/>
      <c r="H402" s="248" t="s">
        <v>21</v>
      </c>
      <c r="I402" s="250"/>
      <c r="J402" s="247"/>
      <c r="K402" s="247"/>
      <c r="L402" s="251"/>
      <c r="M402" s="252"/>
      <c r="N402" s="253"/>
      <c r="O402" s="253"/>
      <c r="P402" s="253"/>
      <c r="Q402" s="253"/>
      <c r="R402" s="253"/>
      <c r="S402" s="253"/>
      <c r="T402" s="254"/>
      <c r="AT402" s="255" t="s">
        <v>146</v>
      </c>
      <c r="AU402" s="255" t="s">
        <v>84</v>
      </c>
      <c r="AV402" s="12" t="s">
        <v>82</v>
      </c>
      <c r="AW402" s="12" t="s">
        <v>37</v>
      </c>
      <c r="AX402" s="12" t="s">
        <v>74</v>
      </c>
      <c r="AY402" s="255" t="s">
        <v>135</v>
      </c>
    </row>
    <row r="403" spans="2:51" s="11" customFormat="1" ht="13.5">
      <c r="B403" s="235"/>
      <c r="C403" s="236"/>
      <c r="D403" s="232" t="s">
        <v>146</v>
      </c>
      <c r="E403" s="237" t="s">
        <v>21</v>
      </c>
      <c r="F403" s="238" t="s">
        <v>673</v>
      </c>
      <c r="G403" s="236"/>
      <c r="H403" s="239">
        <v>34.52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AT403" s="245" t="s">
        <v>146</v>
      </c>
      <c r="AU403" s="245" t="s">
        <v>84</v>
      </c>
      <c r="AV403" s="11" t="s">
        <v>84</v>
      </c>
      <c r="AW403" s="11" t="s">
        <v>37</v>
      </c>
      <c r="AX403" s="11" t="s">
        <v>74</v>
      </c>
      <c r="AY403" s="245" t="s">
        <v>135</v>
      </c>
    </row>
    <row r="404" spans="2:51" s="13" customFormat="1" ht="13.5">
      <c r="B404" s="256"/>
      <c r="C404" s="257"/>
      <c r="D404" s="232" t="s">
        <v>146</v>
      </c>
      <c r="E404" s="258" t="s">
        <v>21</v>
      </c>
      <c r="F404" s="259" t="s">
        <v>170</v>
      </c>
      <c r="G404" s="257"/>
      <c r="H404" s="260">
        <v>39.5</v>
      </c>
      <c r="I404" s="261"/>
      <c r="J404" s="257"/>
      <c r="K404" s="257"/>
      <c r="L404" s="262"/>
      <c r="M404" s="263"/>
      <c r="N404" s="264"/>
      <c r="O404" s="264"/>
      <c r="P404" s="264"/>
      <c r="Q404" s="264"/>
      <c r="R404" s="264"/>
      <c r="S404" s="264"/>
      <c r="T404" s="265"/>
      <c r="AT404" s="266" t="s">
        <v>146</v>
      </c>
      <c r="AU404" s="266" t="s">
        <v>84</v>
      </c>
      <c r="AV404" s="13" t="s">
        <v>142</v>
      </c>
      <c r="AW404" s="13" t="s">
        <v>37</v>
      </c>
      <c r="AX404" s="13" t="s">
        <v>82</v>
      </c>
      <c r="AY404" s="266" t="s">
        <v>135</v>
      </c>
    </row>
    <row r="405" spans="2:65" s="1" customFormat="1" ht="25.5" customHeight="1">
      <c r="B405" s="45"/>
      <c r="C405" s="220" t="s">
        <v>674</v>
      </c>
      <c r="D405" s="220" t="s">
        <v>137</v>
      </c>
      <c r="E405" s="221" t="s">
        <v>675</v>
      </c>
      <c r="F405" s="222" t="s">
        <v>676</v>
      </c>
      <c r="G405" s="223" t="s">
        <v>225</v>
      </c>
      <c r="H405" s="224">
        <v>39.5</v>
      </c>
      <c r="I405" s="225"/>
      <c r="J405" s="226">
        <f>ROUND(I405*H405,2)</f>
        <v>0</v>
      </c>
      <c r="K405" s="222" t="s">
        <v>141</v>
      </c>
      <c r="L405" s="71"/>
      <c r="M405" s="227" t="s">
        <v>21</v>
      </c>
      <c r="N405" s="228" t="s">
        <v>45</v>
      </c>
      <c r="O405" s="46"/>
      <c r="P405" s="229">
        <f>O405*H405</f>
        <v>0</v>
      </c>
      <c r="Q405" s="229">
        <v>0</v>
      </c>
      <c r="R405" s="229">
        <f>Q405*H405</f>
        <v>0</v>
      </c>
      <c r="S405" s="229">
        <v>0</v>
      </c>
      <c r="T405" s="230">
        <f>S405*H405</f>
        <v>0</v>
      </c>
      <c r="AR405" s="23" t="s">
        <v>142</v>
      </c>
      <c r="AT405" s="23" t="s">
        <v>137</v>
      </c>
      <c r="AU405" s="23" t="s">
        <v>84</v>
      </c>
      <c r="AY405" s="23" t="s">
        <v>135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23" t="s">
        <v>82</v>
      </c>
      <c r="BK405" s="231">
        <f>ROUND(I405*H405,2)</f>
        <v>0</v>
      </c>
      <c r="BL405" s="23" t="s">
        <v>142</v>
      </c>
      <c r="BM405" s="23" t="s">
        <v>677</v>
      </c>
    </row>
    <row r="406" spans="2:65" s="1" customFormat="1" ht="38.25" customHeight="1">
      <c r="B406" s="45"/>
      <c r="C406" s="220" t="s">
        <v>678</v>
      </c>
      <c r="D406" s="220" t="s">
        <v>137</v>
      </c>
      <c r="E406" s="221" t="s">
        <v>679</v>
      </c>
      <c r="F406" s="222" t="s">
        <v>680</v>
      </c>
      <c r="G406" s="223" t="s">
        <v>161</v>
      </c>
      <c r="H406" s="224">
        <v>32</v>
      </c>
      <c r="I406" s="225"/>
      <c r="J406" s="226">
        <f>ROUND(I406*H406,2)</f>
        <v>0</v>
      </c>
      <c r="K406" s="222" t="s">
        <v>141</v>
      </c>
      <c r="L406" s="71"/>
      <c r="M406" s="227" t="s">
        <v>21</v>
      </c>
      <c r="N406" s="228" t="s">
        <v>45</v>
      </c>
      <c r="O406" s="46"/>
      <c r="P406" s="229">
        <f>O406*H406</f>
        <v>0</v>
      </c>
      <c r="Q406" s="229">
        <v>0.03465</v>
      </c>
      <c r="R406" s="229">
        <f>Q406*H406</f>
        <v>1.1088</v>
      </c>
      <c r="S406" s="229">
        <v>0</v>
      </c>
      <c r="T406" s="230">
        <f>S406*H406</f>
        <v>0</v>
      </c>
      <c r="AR406" s="23" t="s">
        <v>142</v>
      </c>
      <c r="AT406" s="23" t="s">
        <v>137</v>
      </c>
      <c r="AU406" s="23" t="s">
        <v>84</v>
      </c>
      <c r="AY406" s="23" t="s">
        <v>135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23" t="s">
        <v>82</v>
      </c>
      <c r="BK406" s="231">
        <f>ROUND(I406*H406,2)</f>
        <v>0</v>
      </c>
      <c r="BL406" s="23" t="s">
        <v>142</v>
      </c>
      <c r="BM406" s="23" t="s">
        <v>681</v>
      </c>
    </row>
    <row r="407" spans="2:47" s="1" customFormat="1" ht="13.5">
      <c r="B407" s="45"/>
      <c r="C407" s="73"/>
      <c r="D407" s="232" t="s">
        <v>144</v>
      </c>
      <c r="E407" s="73"/>
      <c r="F407" s="233" t="s">
        <v>682</v>
      </c>
      <c r="G407" s="73"/>
      <c r="H407" s="73"/>
      <c r="I407" s="190"/>
      <c r="J407" s="73"/>
      <c r="K407" s="73"/>
      <c r="L407" s="71"/>
      <c r="M407" s="234"/>
      <c r="N407" s="46"/>
      <c r="O407" s="46"/>
      <c r="P407" s="46"/>
      <c r="Q407" s="46"/>
      <c r="R407" s="46"/>
      <c r="S407" s="46"/>
      <c r="T407" s="94"/>
      <c r="AT407" s="23" t="s">
        <v>144</v>
      </c>
      <c r="AU407" s="23" t="s">
        <v>84</v>
      </c>
    </row>
    <row r="408" spans="2:51" s="11" customFormat="1" ht="13.5">
      <c r="B408" s="235"/>
      <c r="C408" s="236"/>
      <c r="D408" s="232" t="s">
        <v>146</v>
      </c>
      <c r="E408" s="237" t="s">
        <v>21</v>
      </c>
      <c r="F408" s="238" t="s">
        <v>683</v>
      </c>
      <c r="G408" s="236"/>
      <c r="H408" s="239">
        <v>8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AT408" s="245" t="s">
        <v>146</v>
      </c>
      <c r="AU408" s="245" t="s">
        <v>84</v>
      </c>
      <c r="AV408" s="11" t="s">
        <v>84</v>
      </c>
      <c r="AW408" s="11" t="s">
        <v>37</v>
      </c>
      <c r="AX408" s="11" t="s">
        <v>74</v>
      </c>
      <c r="AY408" s="245" t="s">
        <v>135</v>
      </c>
    </row>
    <row r="409" spans="2:51" s="11" customFormat="1" ht="13.5">
      <c r="B409" s="235"/>
      <c r="C409" s="236"/>
      <c r="D409" s="232" t="s">
        <v>146</v>
      </c>
      <c r="E409" s="237" t="s">
        <v>21</v>
      </c>
      <c r="F409" s="238" t="s">
        <v>684</v>
      </c>
      <c r="G409" s="236"/>
      <c r="H409" s="239">
        <v>12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AT409" s="245" t="s">
        <v>146</v>
      </c>
      <c r="AU409" s="245" t="s">
        <v>84</v>
      </c>
      <c r="AV409" s="11" t="s">
        <v>84</v>
      </c>
      <c r="AW409" s="11" t="s">
        <v>37</v>
      </c>
      <c r="AX409" s="11" t="s">
        <v>74</v>
      </c>
      <c r="AY409" s="245" t="s">
        <v>135</v>
      </c>
    </row>
    <row r="410" spans="2:51" s="11" customFormat="1" ht="13.5">
      <c r="B410" s="235"/>
      <c r="C410" s="236"/>
      <c r="D410" s="232" t="s">
        <v>146</v>
      </c>
      <c r="E410" s="237" t="s">
        <v>21</v>
      </c>
      <c r="F410" s="238" t="s">
        <v>685</v>
      </c>
      <c r="G410" s="236"/>
      <c r="H410" s="239">
        <v>12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AT410" s="245" t="s">
        <v>146</v>
      </c>
      <c r="AU410" s="245" t="s">
        <v>84</v>
      </c>
      <c r="AV410" s="11" t="s">
        <v>84</v>
      </c>
      <c r="AW410" s="11" t="s">
        <v>37</v>
      </c>
      <c r="AX410" s="11" t="s">
        <v>74</v>
      </c>
      <c r="AY410" s="245" t="s">
        <v>135</v>
      </c>
    </row>
    <row r="411" spans="2:51" s="13" customFormat="1" ht="13.5">
      <c r="B411" s="256"/>
      <c r="C411" s="257"/>
      <c r="D411" s="232" t="s">
        <v>146</v>
      </c>
      <c r="E411" s="258" t="s">
        <v>21</v>
      </c>
      <c r="F411" s="259" t="s">
        <v>170</v>
      </c>
      <c r="G411" s="257"/>
      <c r="H411" s="260">
        <v>32</v>
      </c>
      <c r="I411" s="261"/>
      <c r="J411" s="257"/>
      <c r="K411" s="257"/>
      <c r="L411" s="262"/>
      <c r="M411" s="263"/>
      <c r="N411" s="264"/>
      <c r="O411" s="264"/>
      <c r="P411" s="264"/>
      <c r="Q411" s="264"/>
      <c r="R411" s="264"/>
      <c r="S411" s="264"/>
      <c r="T411" s="265"/>
      <c r="AT411" s="266" t="s">
        <v>146</v>
      </c>
      <c r="AU411" s="266" t="s">
        <v>84</v>
      </c>
      <c r="AV411" s="13" t="s">
        <v>142</v>
      </c>
      <c r="AW411" s="13" t="s">
        <v>37</v>
      </c>
      <c r="AX411" s="13" t="s">
        <v>82</v>
      </c>
      <c r="AY411" s="266" t="s">
        <v>135</v>
      </c>
    </row>
    <row r="412" spans="2:65" s="1" customFormat="1" ht="16.5" customHeight="1">
      <c r="B412" s="45"/>
      <c r="C412" s="267" t="s">
        <v>686</v>
      </c>
      <c r="D412" s="267" t="s">
        <v>287</v>
      </c>
      <c r="E412" s="268" t="s">
        <v>687</v>
      </c>
      <c r="F412" s="269" t="s">
        <v>688</v>
      </c>
      <c r="G412" s="270" t="s">
        <v>328</v>
      </c>
      <c r="H412" s="271">
        <v>8</v>
      </c>
      <c r="I412" s="272"/>
      <c r="J412" s="273">
        <f>ROUND(I412*H412,2)</f>
        <v>0</v>
      </c>
      <c r="K412" s="269" t="s">
        <v>21</v>
      </c>
      <c r="L412" s="274"/>
      <c r="M412" s="275" t="s">
        <v>21</v>
      </c>
      <c r="N412" s="276" t="s">
        <v>45</v>
      </c>
      <c r="O412" s="46"/>
      <c r="P412" s="229">
        <f>O412*H412</f>
        <v>0</v>
      </c>
      <c r="Q412" s="229">
        <v>0.27788</v>
      </c>
      <c r="R412" s="229">
        <f>Q412*H412</f>
        <v>2.22304</v>
      </c>
      <c r="S412" s="229">
        <v>0</v>
      </c>
      <c r="T412" s="230">
        <f>S412*H412</f>
        <v>0</v>
      </c>
      <c r="AR412" s="23" t="s">
        <v>193</v>
      </c>
      <c r="AT412" s="23" t="s">
        <v>287</v>
      </c>
      <c r="AU412" s="23" t="s">
        <v>84</v>
      </c>
      <c r="AY412" s="23" t="s">
        <v>135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23" t="s">
        <v>82</v>
      </c>
      <c r="BK412" s="231">
        <f>ROUND(I412*H412,2)</f>
        <v>0</v>
      </c>
      <c r="BL412" s="23" t="s">
        <v>142</v>
      </c>
      <c r="BM412" s="23" t="s">
        <v>689</v>
      </c>
    </row>
    <row r="413" spans="2:51" s="11" customFormat="1" ht="13.5">
      <c r="B413" s="235"/>
      <c r="C413" s="236"/>
      <c r="D413" s="232" t="s">
        <v>146</v>
      </c>
      <c r="E413" s="237" t="s">
        <v>21</v>
      </c>
      <c r="F413" s="238" t="s">
        <v>690</v>
      </c>
      <c r="G413" s="236"/>
      <c r="H413" s="239">
        <v>8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AT413" s="245" t="s">
        <v>146</v>
      </c>
      <c r="AU413" s="245" t="s">
        <v>84</v>
      </c>
      <c r="AV413" s="11" t="s">
        <v>84</v>
      </c>
      <c r="AW413" s="11" t="s">
        <v>37</v>
      </c>
      <c r="AX413" s="11" t="s">
        <v>82</v>
      </c>
      <c r="AY413" s="245" t="s">
        <v>135</v>
      </c>
    </row>
    <row r="414" spans="2:65" s="1" customFormat="1" ht="16.5" customHeight="1">
      <c r="B414" s="45"/>
      <c r="C414" s="267" t="s">
        <v>691</v>
      </c>
      <c r="D414" s="267" t="s">
        <v>287</v>
      </c>
      <c r="E414" s="268" t="s">
        <v>692</v>
      </c>
      <c r="F414" s="269" t="s">
        <v>693</v>
      </c>
      <c r="G414" s="270" t="s">
        <v>328</v>
      </c>
      <c r="H414" s="271">
        <v>8</v>
      </c>
      <c r="I414" s="272"/>
      <c r="J414" s="273">
        <f>ROUND(I414*H414,2)</f>
        <v>0</v>
      </c>
      <c r="K414" s="269" t="s">
        <v>21</v>
      </c>
      <c r="L414" s="274"/>
      <c r="M414" s="275" t="s">
        <v>21</v>
      </c>
      <c r="N414" s="276" t="s">
        <v>45</v>
      </c>
      <c r="O414" s="46"/>
      <c r="P414" s="229">
        <f>O414*H414</f>
        <v>0</v>
      </c>
      <c r="Q414" s="229">
        <v>0.13125</v>
      </c>
      <c r="R414" s="229">
        <f>Q414*H414</f>
        <v>1.05</v>
      </c>
      <c r="S414" s="229">
        <v>0</v>
      </c>
      <c r="T414" s="230">
        <f>S414*H414</f>
        <v>0</v>
      </c>
      <c r="AR414" s="23" t="s">
        <v>193</v>
      </c>
      <c r="AT414" s="23" t="s">
        <v>287</v>
      </c>
      <c r="AU414" s="23" t="s">
        <v>84</v>
      </c>
      <c r="AY414" s="23" t="s">
        <v>135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23" t="s">
        <v>82</v>
      </c>
      <c r="BK414" s="231">
        <f>ROUND(I414*H414,2)</f>
        <v>0</v>
      </c>
      <c r="BL414" s="23" t="s">
        <v>142</v>
      </c>
      <c r="BM414" s="23" t="s">
        <v>694</v>
      </c>
    </row>
    <row r="415" spans="2:51" s="11" customFormat="1" ht="13.5">
      <c r="B415" s="235"/>
      <c r="C415" s="236"/>
      <c r="D415" s="232" t="s">
        <v>146</v>
      </c>
      <c r="E415" s="237" t="s">
        <v>21</v>
      </c>
      <c r="F415" s="238" t="s">
        <v>193</v>
      </c>
      <c r="G415" s="236"/>
      <c r="H415" s="239">
        <v>8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AT415" s="245" t="s">
        <v>146</v>
      </c>
      <c r="AU415" s="245" t="s">
        <v>84</v>
      </c>
      <c r="AV415" s="11" t="s">
        <v>84</v>
      </c>
      <c r="AW415" s="11" t="s">
        <v>37</v>
      </c>
      <c r="AX415" s="11" t="s">
        <v>82</v>
      </c>
      <c r="AY415" s="245" t="s">
        <v>135</v>
      </c>
    </row>
    <row r="416" spans="2:65" s="1" customFormat="1" ht="16.5" customHeight="1">
      <c r="B416" s="45"/>
      <c r="C416" s="267" t="s">
        <v>695</v>
      </c>
      <c r="D416" s="267" t="s">
        <v>287</v>
      </c>
      <c r="E416" s="268" t="s">
        <v>696</v>
      </c>
      <c r="F416" s="269" t="s">
        <v>697</v>
      </c>
      <c r="G416" s="270" t="s">
        <v>328</v>
      </c>
      <c r="H416" s="271">
        <v>8</v>
      </c>
      <c r="I416" s="272"/>
      <c r="J416" s="273">
        <f>ROUND(I416*H416,2)</f>
        <v>0</v>
      </c>
      <c r="K416" s="269" t="s">
        <v>21</v>
      </c>
      <c r="L416" s="274"/>
      <c r="M416" s="275" t="s">
        <v>21</v>
      </c>
      <c r="N416" s="276" t="s">
        <v>45</v>
      </c>
      <c r="O416" s="46"/>
      <c r="P416" s="229">
        <f>O416*H416</f>
        <v>0</v>
      </c>
      <c r="Q416" s="229">
        <v>0.13125</v>
      </c>
      <c r="R416" s="229">
        <f>Q416*H416</f>
        <v>1.05</v>
      </c>
      <c r="S416" s="229">
        <v>0</v>
      </c>
      <c r="T416" s="230">
        <f>S416*H416</f>
        <v>0</v>
      </c>
      <c r="AR416" s="23" t="s">
        <v>193</v>
      </c>
      <c r="AT416" s="23" t="s">
        <v>287</v>
      </c>
      <c r="AU416" s="23" t="s">
        <v>84</v>
      </c>
      <c r="AY416" s="23" t="s">
        <v>135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23" t="s">
        <v>82</v>
      </c>
      <c r="BK416" s="231">
        <f>ROUND(I416*H416,2)</f>
        <v>0</v>
      </c>
      <c r="BL416" s="23" t="s">
        <v>142</v>
      </c>
      <c r="BM416" s="23" t="s">
        <v>698</v>
      </c>
    </row>
    <row r="417" spans="2:51" s="11" customFormat="1" ht="13.5">
      <c r="B417" s="235"/>
      <c r="C417" s="236"/>
      <c r="D417" s="232" t="s">
        <v>146</v>
      </c>
      <c r="E417" s="237" t="s">
        <v>21</v>
      </c>
      <c r="F417" s="238" t="s">
        <v>699</v>
      </c>
      <c r="G417" s="236"/>
      <c r="H417" s="239">
        <v>8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AT417" s="245" t="s">
        <v>146</v>
      </c>
      <c r="AU417" s="245" t="s">
        <v>84</v>
      </c>
      <c r="AV417" s="11" t="s">
        <v>84</v>
      </c>
      <c r="AW417" s="11" t="s">
        <v>37</v>
      </c>
      <c r="AX417" s="11" t="s">
        <v>82</v>
      </c>
      <c r="AY417" s="245" t="s">
        <v>135</v>
      </c>
    </row>
    <row r="418" spans="2:65" s="1" customFormat="1" ht="25.5" customHeight="1">
      <c r="B418" s="45"/>
      <c r="C418" s="220" t="s">
        <v>700</v>
      </c>
      <c r="D418" s="220" t="s">
        <v>137</v>
      </c>
      <c r="E418" s="221" t="s">
        <v>701</v>
      </c>
      <c r="F418" s="222" t="s">
        <v>702</v>
      </c>
      <c r="G418" s="223" t="s">
        <v>161</v>
      </c>
      <c r="H418" s="224">
        <v>20</v>
      </c>
      <c r="I418" s="225"/>
      <c r="J418" s="226">
        <f>ROUND(I418*H418,2)</f>
        <v>0</v>
      </c>
      <c r="K418" s="222" t="s">
        <v>141</v>
      </c>
      <c r="L418" s="71"/>
      <c r="M418" s="227" t="s">
        <v>21</v>
      </c>
      <c r="N418" s="228" t="s">
        <v>45</v>
      </c>
      <c r="O418" s="46"/>
      <c r="P418" s="229">
        <f>O418*H418</f>
        <v>0</v>
      </c>
      <c r="Q418" s="229">
        <v>0.1016</v>
      </c>
      <c r="R418" s="229">
        <f>Q418*H418</f>
        <v>2.032</v>
      </c>
      <c r="S418" s="229">
        <v>0</v>
      </c>
      <c r="T418" s="230">
        <f>S418*H418</f>
        <v>0</v>
      </c>
      <c r="AR418" s="23" t="s">
        <v>142</v>
      </c>
      <c r="AT418" s="23" t="s">
        <v>137</v>
      </c>
      <c r="AU418" s="23" t="s">
        <v>84</v>
      </c>
      <c r="AY418" s="23" t="s">
        <v>135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23" t="s">
        <v>82</v>
      </c>
      <c r="BK418" s="231">
        <f>ROUND(I418*H418,2)</f>
        <v>0</v>
      </c>
      <c r="BL418" s="23" t="s">
        <v>142</v>
      </c>
      <c r="BM418" s="23" t="s">
        <v>703</v>
      </c>
    </row>
    <row r="419" spans="2:51" s="11" customFormat="1" ht="13.5">
      <c r="B419" s="235"/>
      <c r="C419" s="236"/>
      <c r="D419" s="232" t="s">
        <v>146</v>
      </c>
      <c r="E419" s="237" t="s">
        <v>21</v>
      </c>
      <c r="F419" s="238" t="s">
        <v>704</v>
      </c>
      <c r="G419" s="236"/>
      <c r="H419" s="239">
        <v>8</v>
      </c>
      <c r="I419" s="240"/>
      <c r="J419" s="236"/>
      <c r="K419" s="236"/>
      <c r="L419" s="241"/>
      <c r="M419" s="242"/>
      <c r="N419" s="243"/>
      <c r="O419" s="243"/>
      <c r="P419" s="243"/>
      <c r="Q419" s="243"/>
      <c r="R419" s="243"/>
      <c r="S419" s="243"/>
      <c r="T419" s="244"/>
      <c r="AT419" s="245" t="s">
        <v>146</v>
      </c>
      <c r="AU419" s="245" t="s">
        <v>84</v>
      </c>
      <c r="AV419" s="11" t="s">
        <v>84</v>
      </c>
      <c r="AW419" s="11" t="s">
        <v>37</v>
      </c>
      <c r="AX419" s="11" t="s">
        <v>74</v>
      </c>
      <c r="AY419" s="245" t="s">
        <v>135</v>
      </c>
    </row>
    <row r="420" spans="2:51" s="11" customFormat="1" ht="13.5">
      <c r="B420" s="235"/>
      <c r="C420" s="236"/>
      <c r="D420" s="232" t="s">
        <v>146</v>
      </c>
      <c r="E420" s="237" t="s">
        <v>21</v>
      </c>
      <c r="F420" s="238" t="s">
        <v>705</v>
      </c>
      <c r="G420" s="236"/>
      <c r="H420" s="239">
        <v>12</v>
      </c>
      <c r="I420" s="240"/>
      <c r="J420" s="236"/>
      <c r="K420" s="236"/>
      <c r="L420" s="241"/>
      <c r="M420" s="242"/>
      <c r="N420" s="243"/>
      <c r="O420" s="243"/>
      <c r="P420" s="243"/>
      <c r="Q420" s="243"/>
      <c r="R420" s="243"/>
      <c r="S420" s="243"/>
      <c r="T420" s="244"/>
      <c r="AT420" s="245" t="s">
        <v>146</v>
      </c>
      <c r="AU420" s="245" t="s">
        <v>84</v>
      </c>
      <c r="AV420" s="11" t="s">
        <v>84</v>
      </c>
      <c r="AW420" s="11" t="s">
        <v>37</v>
      </c>
      <c r="AX420" s="11" t="s">
        <v>74</v>
      </c>
      <c r="AY420" s="245" t="s">
        <v>135</v>
      </c>
    </row>
    <row r="421" spans="2:51" s="13" customFormat="1" ht="13.5">
      <c r="B421" s="256"/>
      <c r="C421" s="257"/>
      <c r="D421" s="232" t="s">
        <v>146</v>
      </c>
      <c r="E421" s="258" t="s">
        <v>21</v>
      </c>
      <c r="F421" s="259" t="s">
        <v>170</v>
      </c>
      <c r="G421" s="257"/>
      <c r="H421" s="260">
        <v>20</v>
      </c>
      <c r="I421" s="261"/>
      <c r="J421" s="257"/>
      <c r="K421" s="257"/>
      <c r="L421" s="262"/>
      <c r="M421" s="263"/>
      <c r="N421" s="264"/>
      <c r="O421" s="264"/>
      <c r="P421" s="264"/>
      <c r="Q421" s="264"/>
      <c r="R421" s="264"/>
      <c r="S421" s="264"/>
      <c r="T421" s="265"/>
      <c r="AT421" s="266" t="s">
        <v>146</v>
      </c>
      <c r="AU421" s="266" t="s">
        <v>84</v>
      </c>
      <c r="AV421" s="13" t="s">
        <v>142</v>
      </c>
      <c r="AW421" s="13" t="s">
        <v>37</v>
      </c>
      <c r="AX421" s="13" t="s">
        <v>82</v>
      </c>
      <c r="AY421" s="266" t="s">
        <v>135</v>
      </c>
    </row>
    <row r="422" spans="2:65" s="1" customFormat="1" ht="25.5" customHeight="1">
      <c r="B422" s="45"/>
      <c r="C422" s="220" t="s">
        <v>706</v>
      </c>
      <c r="D422" s="220" t="s">
        <v>137</v>
      </c>
      <c r="E422" s="221" t="s">
        <v>707</v>
      </c>
      <c r="F422" s="222" t="s">
        <v>708</v>
      </c>
      <c r="G422" s="223" t="s">
        <v>225</v>
      </c>
      <c r="H422" s="224">
        <v>9</v>
      </c>
      <c r="I422" s="225"/>
      <c r="J422" s="226">
        <f>ROUND(I422*H422,2)</f>
        <v>0</v>
      </c>
      <c r="K422" s="222" t="s">
        <v>141</v>
      </c>
      <c r="L422" s="71"/>
      <c r="M422" s="227" t="s">
        <v>21</v>
      </c>
      <c r="N422" s="228" t="s">
        <v>45</v>
      </c>
      <c r="O422" s="46"/>
      <c r="P422" s="229">
        <f>O422*H422</f>
        <v>0</v>
      </c>
      <c r="Q422" s="229">
        <v>0.00658</v>
      </c>
      <c r="R422" s="229">
        <f>Q422*H422</f>
        <v>0.05922</v>
      </c>
      <c r="S422" s="229">
        <v>0</v>
      </c>
      <c r="T422" s="230">
        <f>S422*H422</f>
        <v>0</v>
      </c>
      <c r="AR422" s="23" t="s">
        <v>142</v>
      </c>
      <c r="AT422" s="23" t="s">
        <v>137</v>
      </c>
      <c r="AU422" s="23" t="s">
        <v>84</v>
      </c>
      <c r="AY422" s="23" t="s">
        <v>135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23" t="s">
        <v>82</v>
      </c>
      <c r="BK422" s="231">
        <f>ROUND(I422*H422,2)</f>
        <v>0</v>
      </c>
      <c r="BL422" s="23" t="s">
        <v>142</v>
      </c>
      <c r="BM422" s="23" t="s">
        <v>709</v>
      </c>
    </row>
    <row r="423" spans="2:47" s="1" customFormat="1" ht="13.5">
      <c r="B423" s="45"/>
      <c r="C423" s="73"/>
      <c r="D423" s="232" t="s">
        <v>144</v>
      </c>
      <c r="E423" s="73"/>
      <c r="F423" s="233" t="s">
        <v>710</v>
      </c>
      <c r="G423" s="73"/>
      <c r="H423" s="73"/>
      <c r="I423" s="190"/>
      <c r="J423" s="73"/>
      <c r="K423" s="73"/>
      <c r="L423" s="71"/>
      <c r="M423" s="234"/>
      <c r="N423" s="46"/>
      <c r="O423" s="46"/>
      <c r="P423" s="46"/>
      <c r="Q423" s="46"/>
      <c r="R423" s="46"/>
      <c r="S423" s="46"/>
      <c r="T423" s="94"/>
      <c r="AT423" s="23" t="s">
        <v>144</v>
      </c>
      <c r="AU423" s="23" t="s">
        <v>84</v>
      </c>
    </row>
    <row r="424" spans="2:51" s="11" customFormat="1" ht="13.5">
      <c r="B424" s="235"/>
      <c r="C424" s="236"/>
      <c r="D424" s="232" t="s">
        <v>146</v>
      </c>
      <c r="E424" s="237" t="s">
        <v>21</v>
      </c>
      <c r="F424" s="238" t="s">
        <v>711</v>
      </c>
      <c r="G424" s="236"/>
      <c r="H424" s="239">
        <v>3.6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AT424" s="245" t="s">
        <v>146</v>
      </c>
      <c r="AU424" s="245" t="s">
        <v>84</v>
      </c>
      <c r="AV424" s="11" t="s">
        <v>84</v>
      </c>
      <c r="AW424" s="11" t="s">
        <v>37</v>
      </c>
      <c r="AX424" s="11" t="s">
        <v>74</v>
      </c>
      <c r="AY424" s="245" t="s">
        <v>135</v>
      </c>
    </row>
    <row r="425" spans="2:51" s="11" customFormat="1" ht="13.5">
      <c r="B425" s="235"/>
      <c r="C425" s="236"/>
      <c r="D425" s="232" t="s">
        <v>146</v>
      </c>
      <c r="E425" s="237" t="s">
        <v>21</v>
      </c>
      <c r="F425" s="238" t="s">
        <v>712</v>
      </c>
      <c r="G425" s="236"/>
      <c r="H425" s="239">
        <v>5.4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AT425" s="245" t="s">
        <v>146</v>
      </c>
      <c r="AU425" s="245" t="s">
        <v>84</v>
      </c>
      <c r="AV425" s="11" t="s">
        <v>84</v>
      </c>
      <c r="AW425" s="11" t="s">
        <v>37</v>
      </c>
      <c r="AX425" s="11" t="s">
        <v>74</v>
      </c>
      <c r="AY425" s="245" t="s">
        <v>135</v>
      </c>
    </row>
    <row r="426" spans="2:51" s="13" customFormat="1" ht="13.5">
      <c r="B426" s="256"/>
      <c r="C426" s="257"/>
      <c r="D426" s="232" t="s">
        <v>146</v>
      </c>
      <c r="E426" s="258" t="s">
        <v>21</v>
      </c>
      <c r="F426" s="259" t="s">
        <v>170</v>
      </c>
      <c r="G426" s="257"/>
      <c r="H426" s="260">
        <v>9</v>
      </c>
      <c r="I426" s="261"/>
      <c r="J426" s="257"/>
      <c r="K426" s="257"/>
      <c r="L426" s="262"/>
      <c r="M426" s="263"/>
      <c r="N426" s="264"/>
      <c r="O426" s="264"/>
      <c r="P426" s="264"/>
      <c r="Q426" s="264"/>
      <c r="R426" s="264"/>
      <c r="S426" s="264"/>
      <c r="T426" s="265"/>
      <c r="AT426" s="266" t="s">
        <v>146</v>
      </c>
      <c r="AU426" s="266" t="s">
        <v>84</v>
      </c>
      <c r="AV426" s="13" t="s">
        <v>142</v>
      </c>
      <c r="AW426" s="13" t="s">
        <v>37</v>
      </c>
      <c r="AX426" s="13" t="s">
        <v>82</v>
      </c>
      <c r="AY426" s="266" t="s">
        <v>135</v>
      </c>
    </row>
    <row r="427" spans="2:65" s="1" customFormat="1" ht="25.5" customHeight="1">
      <c r="B427" s="45"/>
      <c r="C427" s="220" t="s">
        <v>713</v>
      </c>
      <c r="D427" s="220" t="s">
        <v>137</v>
      </c>
      <c r="E427" s="221" t="s">
        <v>714</v>
      </c>
      <c r="F427" s="222" t="s">
        <v>715</v>
      </c>
      <c r="G427" s="223" t="s">
        <v>225</v>
      </c>
      <c r="H427" s="224">
        <v>9</v>
      </c>
      <c r="I427" s="225"/>
      <c r="J427" s="226">
        <f>ROUND(I427*H427,2)</f>
        <v>0</v>
      </c>
      <c r="K427" s="222" t="s">
        <v>141</v>
      </c>
      <c r="L427" s="71"/>
      <c r="M427" s="227" t="s">
        <v>21</v>
      </c>
      <c r="N427" s="228" t="s">
        <v>45</v>
      </c>
      <c r="O427" s="46"/>
      <c r="P427" s="229">
        <f>O427*H427</f>
        <v>0</v>
      </c>
      <c r="Q427" s="229">
        <v>0</v>
      </c>
      <c r="R427" s="229">
        <f>Q427*H427</f>
        <v>0</v>
      </c>
      <c r="S427" s="229">
        <v>0</v>
      </c>
      <c r="T427" s="230">
        <f>S427*H427</f>
        <v>0</v>
      </c>
      <c r="AR427" s="23" t="s">
        <v>142</v>
      </c>
      <c r="AT427" s="23" t="s">
        <v>137</v>
      </c>
      <c r="AU427" s="23" t="s">
        <v>84</v>
      </c>
      <c r="AY427" s="23" t="s">
        <v>135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23" t="s">
        <v>82</v>
      </c>
      <c r="BK427" s="231">
        <f>ROUND(I427*H427,2)</f>
        <v>0</v>
      </c>
      <c r="BL427" s="23" t="s">
        <v>142</v>
      </c>
      <c r="BM427" s="23" t="s">
        <v>716</v>
      </c>
    </row>
    <row r="428" spans="2:47" s="1" customFormat="1" ht="13.5">
      <c r="B428" s="45"/>
      <c r="C428" s="73"/>
      <c r="D428" s="232" t="s">
        <v>144</v>
      </c>
      <c r="E428" s="73"/>
      <c r="F428" s="233" t="s">
        <v>710</v>
      </c>
      <c r="G428" s="73"/>
      <c r="H428" s="73"/>
      <c r="I428" s="190"/>
      <c r="J428" s="73"/>
      <c r="K428" s="73"/>
      <c r="L428" s="71"/>
      <c r="M428" s="234"/>
      <c r="N428" s="46"/>
      <c r="O428" s="46"/>
      <c r="P428" s="46"/>
      <c r="Q428" s="46"/>
      <c r="R428" s="46"/>
      <c r="S428" s="46"/>
      <c r="T428" s="94"/>
      <c r="AT428" s="23" t="s">
        <v>144</v>
      </c>
      <c r="AU428" s="23" t="s">
        <v>84</v>
      </c>
    </row>
    <row r="429" spans="2:51" s="11" customFormat="1" ht="13.5">
      <c r="B429" s="235"/>
      <c r="C429" s="236"/>
      <c r="D429" s="232" t="s">
        <v>146</v>
      </c>
      <c r="E429" s="237" t="s">
        <v>21</v>
      </c>
      <c r="F429" s="238" t="s">
        <v>717</v>
      </c>
      <c r="G429" s="236"/>
      <c r="H429" s="239">
        <v>9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AT429" s="245" t="s">
        <v>146</v>
      </c>
      <c r="AU429" s="245" t="s">
        <v>84</v>
      </c>
      <c r="AV429" s="11" t="s">
        <v>84</v>
      </c>
      <c r="AW429" s="11" t="s">
        <v>37</v>
      </c>
      <c r="AX429" s="11" t="s">
        <v>82</v>
      </c>
      <c r="AY429" s="245" t="s">
        <v>135</v>
      </c>
    </row>
    <row r="430" spans="2:65" s="1" customFormat="1" ht="25.5" customHeight="1">
      <c r="B430" s="45"/>
      <c r="C430" s="220" t="s">
        <v>718</v>
      </c>
      <c r="D430" s="220" t="s">
        <v>137</v>
      </c>
      <c r="E430" s="221" t="s">
        <v>719</v>
      </c>
      <c r="F430" s="222" t="s">
        <v>720</v>
      </c>
      <c r="G430" s="223" t="s">
        <v>140</v>
      </c>
      <c r="H430" s="224">
        <v>0.96</v>
      </c>
      <c r="I430" s="225"/>
      <c r="J430" s="226">
        <f>ROUND(I430*H430,2)</f>
        <v>0</v>
      </c>
      <c r="K430" s="222" t="s">
        <v>141</v>
      </c>
      <c r="L430" s="71"/>
      <c r="M430" s="227" t="s">
        <v>21</v>
      </c>
      <c r="N430" s="228" t="s">
        <v>45</v>
      </c>
      <c r="O430" s="46"/>
      <c r="P430" s="229">
        <f>O430*H430</f>
        <v>0</v>
      </c>
      <c r="Q430" s="229">
        <v>0</v>
      </c>
      <c r="R430" s="229">
        <f>Q430*H430</f>
        <v>0</v>
      </c>
      <c r="S430" s="229">
        <v>0</v>
      </c>
      <c r="T430" s="230">
        <f>S430*H430</f>
        <v>0</v>
      </c>
      <c r="AR430" s="23" t="s">
        <v>142</v>
      </c>
      <c r="AT430" s="23" t="s">
        <v>137</v>
      </c>
      <c r="AU430" s="23" t="s">
        <v>84</v>
      </c>
      <c r="AY430" s="23" t="s">
        <v>135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23" t="s">
        <v>82</v>
      </c>
      <c r="BK430" s="231">
        <f>ROUND(I430*H430,2)</f>
        <v>0</v>
      </c>
      <c r="BL430" s="23" t="s">
        <v>142</v>
      </c>
      <c r="BM430" s="23" t="s">
        <v>721</v>
      </c>
    </row>
    <row r="431" spans="2:47" s="1" customFormat="1" ht="13.5">
      <c r="B431" s="45"/>
      <c r="C431" s="73"/>
      <c r="D431" s="232" t="s">
        <v>144</v>
      </c>
      <c r="E431" s="73"/>
      <c r="F431" s="233" t="s">
        <v>722</v>
      </c>
      <c r="G431" s="73"/>
      <c r="H431" s="73"/>
      <c r="I431" s="190"/>
      <c r="J431" s="73"/>
      <c r="K431" s="73"/>
      <c r="L431" s="71"/>
      <c r="M431" s="234"/>
      <c r="N431" s="46"/>
      <c r="O431" s="46"/>
      <c r="P431" s="46"/>
      <c r="Q431" s="46"/>
      <c r="R431" s="46"/>
      <c r="S431" s="46"/>
      <c r="T431" s="94"/>
      <c r="AT431" s="23" t="s">
        <v>144</v>
      </c>
      <c r="AU431" s="23" t="s">
        <v>84</v>
      </c>
    </row>
    <row r="432" spans="2:51" s="11" customFormat="1" ht="13.5">
      <c r="B432" s="235"/>
      <c r="C432" s="236"/>
      <c r="D432" s="232" t="s">
        <v>146</v>
      </c>
      <c r="E432" s="237" t="s">
        <v>21</v>
      </c>
      <c r="F432" s="238" t="s">
        <v>723</v>
      </c>
      <c r="G432" s="236"/>
      <c r="H432" s="239">
        <v>0.96</v>
      </c>
      <c r="I432" s="240"/>
      <c r="J432" s="236"/>
      <c r="K432" s="236"/>
      <c r="L432" s="241"/>
      <c r="M432" s="242"/>
      <c r="N432" s="243"/>
      <c r="O432" s="243"/>
      <c r="P432" s="243"/>
      <c r="Q432" s="243"/>
      <c r="R432" s="243"/>
      <c r="S432" s="243"/>
      <c r="T432" s="244"/>
      <c r="AT432" s="245" t="s">
        <v>146</v>
      </c>
      <c r="AU432" s="245" t="s">
        <v>84</v>
      </c>
      <c r="AV432" s="11" t="s">
        <v>84</v>
      </c>
      <c r="AW432" s="11" t="s">
        <v>37</v>
      </c>
      <c r="AX432" s="11" t="s">
        <v>82</v>
      </c>
      <c r="AY432" s="245" t="s">
        <v>135</v>
      </c>
    </row>
    <row r="433" spans="2:63" s="10" customFormat="1" ht="29.85" customHeight="1">
      <c r="B433" s="204"/>
      <c r="C433" s="205"/>
      <c r="D433" s="206" t="s">
        <v>73</v>
      </c>
      <c r="E433" s="218" t="s">
        <v>171</v>
      </c>
      <c r="F433" s="218" t="s">
        <v>724</v>
      </c>
      <c r="G433" s="205"/>
      <c r="H433" s="205"/>
      <c r="I433" s="208"/>
      <c r="J433" s="219">
        <f>BK433</f>
        <v>0</v>
      </c>
      <c r="K433" s="205"/>
      <c r="L433" s="210"/>
      <c r="M433" s="211"/>
      <c r="N433" s="212"/>
      <c r="O433" s="212"/>
      <c r="P433" s="213">
        <f>SUM(P434:P483)</f>
        <v>0</v>
      </c>
      <c r="Q433" s="212"/>
      <c r="R433" s="213">
        <f>SUM(R434:R483)</f>
        <v>92.01539650000001</v>
      </c>
      <c r="S433" s="212"/>
      <c r="T433" s="214">
        <f>SUM(T434:T483)</f>
        <v>0</v>
      </c>
      <c r="AR433" s="215" t="s">
        <v>82</v>
      </c>
      <c r="AT433" s="216" t="s">
        <v>73</v>
      </c>
      <c r="AU433" s="216" t="s">
        <v>82</v>
      </c>
      <c r="AY433" s="215" t="s">
        <v>135</v>
      </c>
      <c r="BK433" s="217">
        <f>SUM(BK434:BK483)</f>
        <v>0</v>
      </c>
    </row>
    <row r="434" spans="2:65" s="1" customFormat="1" ht="25.5" customHeight="1">
      <c r="B434" s="45"/>
      <c r="C434" s="220" t="s">
        <v>725</v>
      </c>
      <c r="D434" s="220" t="s">
        <v>137</v>
      </c>
      <c r="E434" s="221" t="s">
        <v>726</v>
      </c>
      <c r="F434" s="222" t="s">
        <v>727</v>
      </c>
      <c r="G434" s="223" t="s">
        <v>225</v>
      </c>
      <c r="H434" s="224">
        <v>1990.15</v>
      </c>
      <c r="I434" s="225"/>
      <c r="J434" s="226">
        <f>ROUND(I434*H434,2)</f>
        <v>0</v>
      </c>
      <c r="K434" s="222" t="s">
        <v>141</v>
      </c>
      <c r="L434" s="71"/>
      <c r="M434" s="227" t="s">
        <v>21</v>
      </c>
      <c r="N434" s="228" t="s">
        <v>45</v>
      </c>
      <c r="O434" s="46"/>
      <c r="P434" s="229">
        <f>O434*H434</f>
        <v>0</v>
      </c>
      <c r="Q434" s="229">
        <v>0</v>
      </c>
      <c r="R434" s="229">
        <f>Q434*H434</f>
        <v>0</v>
      </c>
      <c r="S434" s="229">
        <v>0</v>
      </c>
      <c r="T434" s="230">
        <f>S434*H434</f>
        <v>0</v>
      </c>
      <c r="AR434" s="23" t="s">
        <v>142</v>
      </c>
      <c r="AT434" s="23" t="s">
        <v>137</v>
      </c>
      <c r="AU434" s="23" t="s">
        <v>84</v>
      </c>
      <c r="AY434" s="23" t="s">
        <v>135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23" t="s">
        <v>82</v>
      </c>
      <c r="BK434" s="231">
        <f>ROUND(I434*H434,2)</f>
        <v>0</v>
      </c>
      <c r="BL434" s="23" t="s">
        <v>142</v>
      </c>
      <c r="BM434" s="23" t="s">
        <v>728</v>
      </c>
    </row>
    <row r="435" spans="2:51" s="11" customFormat="1" ht="13.5">
      <c r="B435" s="235"/>
      <c r="C435" s="236"/>
      <c r="D435" s="232" t="s">
        <v>146</v>
      </c>
      <c r="E435" s="237" t="s">
        <v>21</v>
      </c>
      <c r="F435" s="238" t="s">
        <v>729</v>
      </c>
      <c r="G435" s="236"/>
      <c r="H435" s="239">
        <v>427.15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AT435" s="245" t="s">
        <v>146</v>
      </c>
      <c r="AU435" s="245" t="s">
        <v>84</v>
      </c>
      <c r="AV435" s="11" t="s">
        <v>84</v>
      </c>
      <c r="AW435" s="11" t="s">
        <v>37</v>
      </c>
      <c r="AX435" s="11" t="s">
        <v>74</v>
      </c>
      <c r="AY435" s="245" t="s">
        <v>135</v>
      </c>
    </row>
    <row r="436" spans="2:51" s="11" customFormat="1" ht="13.5">
      <c r="B436" s="235"/>
      <c r="C436" s="236"/>
      <c r="D436" s="232" t="s">
        <v>146</v>
      </c>
      <c r="E436" s="237" t="s">
        <v>21</v>
      </c>
      <c r="F436" s="238" t="s">
        <v>730</v>
      </c>
      <c r="G436" s="236"/>
      <c r="H436" s="239">
        <v>595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AT436" s="245" t="s">
        <v>146</v>
      </c>
      <c r="AU436" s="245" t="s">
        <v>84</v>
      </c>
      <c r="AV436" s="11" t="s">
        <v>84</v>
      </c>
      <c r="AW436" s="11" t="s">
        <v>37</v>
      </c>
      <c r="AX436" s="11" t="s">
        <v>74</v>
      </c>
      <c r="AY436" s="245" t="s">
        <v>135</v>
      </c>
    </row>
    <row r="437" spans="2:51" s="11" customFormat="1" ht="13.5">
      <c r="B437" s="235"/>
      <c r="C437" s="236"/>
      <c r="D437" s="232" t="s">
        <v>146</v>
      </c>
      <c r="E437" s="237" t="s">
        <v>21</v>
      </c>
      <c r="F437" s="238" t="s">
        <v>731</v>
      </c>
      <c r="G437" s="236"/>
      <c r="H437" s="239">
        <v>968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AT437" s="245" t="s">
        <v>146</v>
      </c>
      <c r="AU437" s="245" t="s">
        <v>84</v>
      </c>
      <c r="AV437" s="11" t="s">
        <v>84</v>
      </c>
      <c r="AW437" s="11" t="s">
        <v>37</v>
      </c>
      <c r="AX437" s="11" t="s">
        <v>74</v>
      </c>
      <c r="AY437" s="245" t="s">
        <v>135</v>
      </c>
    </row>
    <row r="438" spans="2:51" s="13" customFormat="1" ht="13.5">
      <c r="B438" s="256"/>
      <c r="C438" s="257"/>
      <c r="D438" s="232" t="s">
        <v>146</v>
      </c>
      <c r="E438" s="258" t="s">
        <v>21</v>
      </c>
      <c r="F438" s="259" t="s">
        <v>170</v>
      </c>
      <c r="G438" s="257"/>
      <c r="H438" s="260">
        <v>1990.15</v>
      </c>
      <c r="I438" s="261"/>
      <c r="J438" s="257"/>
      <c r="K438" s="257"/>
      <c r="L438" s="262"/>
      <c r="M438" s="263"/>
      <c r="N438" s="264"/>
      <c r="O438" s="264"/>
      <c r="P438" s="264"/>
      <c r="Q438" s="264"/>
      <c r="R438" s="264"/>
      <c r="S438" s="264"/>
      <c r="T438" s="265"/>
      <c r="AT438" s="266" t="s">
        <v>146</v>
      </c>
      <c r="AU438" s="266" t="s">
        <v>84</v>
      </c>
      <c r="AV438" s="13" t="s">
        <v>142</v>
      </c>
      <c r="AW438" s="13" t="s">
        <v>37</v>
      </c>
      <c r="AX438" s="13" t="s">
        <v>82</v>
      </c>
      <c r="AY438" s="266" t="s">
        <v>135</v>
      </c>
    </row>
    <row r="439" spans="2:51" s="12" customFormat="1" ht="13.5">
      <c r="B439" s="246"/>
      <c r="C439" s="247"/>
      <c r="D439" s="232" t="s">
        <v>146</v>
      </c>
      <c r="E439" s="248" t="s">
        <v>21</v>
      </c>
      <c r="F439" s="249" t="s">
        <v>732</v>
      </c>
      <c r="G439" s="247"/>
      <c r="H439" s="248" t="s">
        <v>21</v>
      </c>
      <c r="I439" s="250"/>
      <c r="J439" s="247"/>
      <c r="K439" s="247"/>
      <c r="L439" s="251"/>
      <c r="M439" s="252"/>
      <c r="N439" s="253"/>
      <c r="O439" s="253"/>
      <c r="P439" s="253"/>
      <c r="Q439" s="253"/>
      <c r="R439" s="253"/>
      <c r="S439" s="253"/>
      <c r="T439" s="254"/>
      <c r="AT439" s="255" t="s">
        <v>146</v>
      </c>
      <c r="AU439" s="255" t="s">
        <v>84</v>
      </c>
      <c r="AV439" s="12" t="s">
        <v>82</v>
      </c>
      <c r="AW439" s="12" t="s">
        <v>37</v>
      </c>
      <c r="AX439" s="12" t="s">
        <v>74</v>
      </c>
      <c r="AY439" s="255" t="s">
        <v>135</v>
      </c>
    </row>
    <row r="440" spans="2:65" s="1" customFormat="1" ht="25.5" customHeight="1">
      <c r="B440" s="45"/>
      <c r="C440" s="220" t="s">
        <v>733</v>
      </c>
      <c r="D440" s="220" t="s">
        <v>137</v>
      </c>
      <c r="E440" s="221" t="s">
        <v>734</v>
      </c>
      <c r="F440" s="222" t="s">
        <v>735</v>
      </c>
      <c r="G440" s="223" t="s">
        <v>225</v>
      </c>
      <c r="H440" s="224">
        <v>2203.209</v>
      </c>
      <c r="I440" s="225"/>
      <c r="J440" s="226">
        <f>ROUND(I440*H440,2)</f>
        <v>0</v>
      </c>
      <c r="K440" s="222" t="s">
        <v>141</v>
      </c>
      <c r="L440" s="71"/>
      <c r="M440" s="227" t="s">
        <v>21</v>
      </c>
      <c r="N440" s="228" t="s">
        <v>45</v>
      </c>
      <c r="O440" s="46"/>
      <c r="P440" s="229">
        <f>O440*H440</f>
        <v>0</v>
      </c>
      <c r="Q440" s="229">
        <v>0</v>
      </c>
      <c r="R440" s="229">
        <f>Q440*H440</f>
        <v>0</v>
      </c>
      <c r="S440" s="229">
        <v>0</v>
      </c>
      <c r="T440" s="230">
        <f>S440*H440</f>
        <v>0</v>
      </c>
      <c r="AR440" s="23" t="s">
        <v>142</v>
      </c>
      <c r="AT440" s="23" t="s">
        <v>137</v>
      </c>
      <c r="AU440" s="23" t="s">
        <v>84</v>
      </c>
      <c r="AY440" s="23" t="s">
        <v>135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23" t="s">
        <v>82</v>
      </c>
      <c r="BK440" s="231">
        <f>ROUND(I440*H440,2)</f>
        <v>0</v>
      </c>
      <c r="BL440" s="23" t="s">
        <v>142</v>
      </c>
      <c r="BM440" s="23" t="s">
        <v>736</v>
      </c>
    </row>
    <row r="441" spans="2:51" s="11" customFormat="1" ht="13.5">
      <c r="B441" s="235"/>
      <c r="C441" s="236"/>
      <c r="D441" s="232" t="s">
        <v>146</v>
      </c>
      <c r="E441" s="237" t="s">
        <v>21</v>
      </c>
      <c r="F441" s="238" t="s">
        <v>737</v>
      </c>
      <c r="G441" s="236"/>
      <c r="H441" s="239">
        <v>427.15</v>
      </c>
      <c r="I441" s="240"/>
      <c r="J441" s="236"/>
      <c r="K441" s="236"/>
      <c r="L441" s="241"/>
      <c r="M441" s="242"/>
      <c r="N441" s="243"/>
      <c r="O441" s="243"/>
      <c r="P441" s="243"/>
      <c r="Q441" s="243"/>
      <c r="R441" s="243"/>
      <c r="S441" s="243"/>
      <c r="T441" s="244"/>
      <c r="AT441" s="245" t="s">
        <v>146</v>
      </c>
      <c r="AU441" s="245" t="s">
        <v>84</v>
      </c>
      <c r="AV441" s="11" t="s">
        <v>84</v>
      </c>
      <c r="AW441" s="11" t="s">
        <v>37</v>
      </c>
      <c r="AX441" s="11" t="s">
        <v>74</v>
      </c>
      <c r="AY441" s="245" t="s">
        <v>135</v>
      </c>
    </row>
    <row r="442" spans="2:51" s="11" customFormat="1" ht="13.5">
      <c r="B442" s="235"/>
      <c r="C442" s="236"/>
      <c r="D442" s="232" t="s">
        <v>146</v>
      </c>
      <c r="E442" s="237" t="s">
        <v>21</v>
      </c>
      <c r="F442" s="238" t="s">
        <v>738</v>
      </c>
      <c r="G442" s="236"/>
      <c r="H442" s="239">
        <v>595</v>
      </c>
      <c r="I442" s="240"/>
      <c r="J442" s="236"/>
      <c r="K442" s="236"/>
      <c r="L442" s="241"/>
      <c r="M442" s="242"/>
      <c r="N442" s="243"/>
      <c r="O442" s="243"/>
      <c r="P442" s="243"/>
      <c r="Q442" s="243"/>
      <c r="R442" s="243"/>
      <c r="S442" s="243"/>
      <c r="T442" s="244"/>
      <c r="AT442" s="245" t="s">
        <v>146</v>
      </c>
      <c r="AU442" s="245" t="s">
        <v>84</v>
      </c>
      <c r="AV442" s="11" t="s">
        <v>84</v>
      </c>
      <c r="AW442" s="11" t="s">
        <v>37</v>
      </c>
      <c r="AX442" s="11" t="s">
        <v>74</v>
      </c>
      <c r="AY442" s="245" t="s">
        <v>135</v>
      </c>
    </row>
    <row r="443" spans="2:51" s="11" customFormat="1" ht="13.5">
      <c r="B443" s="235"/>
      <c r="C443" s="236"/>
      <c r="D443" s="232" t="s">
        <v>146</v>
      </c>
      <c r="E443" s="237" t="s">
        <v>21</v>
      </c>
      <c r="F443" s="238" t="s">
        <v>739</v>
      </c>
      <c r="G443" s="236"/>
      <c r="H443" s="239">
        <v>968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AT443" s="245" t="s">
        <v>146</v>
      </c>
      <c r="AU443" s="245" t="s">
        <v>84</v>
      </c>
      <c r="AV443" s="11" t="s">
        <v>84</v>
      </c>
      <c r="AW443" s="11" t="s">
        <v>37</v>
      </c>
      <c r="AX443" s="11" t="s">
        <v>74</v>
      </c>
      <c r="AY443" s="245" t="s">
        <v>135</v>
      </c>
    </row>
    <row r="444" spans="2:51" s="11" customFormat="1" ht="13.5">
      <c r="B444" s="235"/>
      <c r="C444" s="236"/>
      <c r="D444" s="232" t="s">
        <v>146</v>
      </c>
      <c r="E444" s="237" t="s">
        <v>21</v>
      </c>
      <c r="F444" s="238" t="s">
        <v>740</v>
      </c>
      <c r="G444" s="236"/>
      <c r="H444" s="239">
        <v>212.375</v>
      </c>
      <c r="I444" s="240"/>
      <c r="J444" s="236"/>
      <c r="K444" s="236"/>
      <c r="L444" s="241"/>
      <c r="M444" s="242"/>
      <c r="N444" s="243"/>
      <c r="O444" s="243"/>
      <c r="P444" s="243"/>
      <c r="Q444" s="243"/>
      <c r="R444" s="243"/>
      <c r="S444" s="243"/>
      <c r="T444" s="244"/>
      <c r="AT444" s="245" t="s">
        <v>146</v>
      </c>
      <c r="AU444" s="245" t="s">
        <v>84</v>
      </c>
      <c r="AV444" s="11" t="s">
        <v>84</v>
      </c>
      <c r="AW444" s="11" t="s">
        <v>37</v>
      </c>
      <c r="AX444" s="11" t="s">
        <v>74</v>
      </c>
      <c r="AY444" s="245" t="s">
        <v>135</v>
      </c>
    </row>
    <row r="445" spans="2:51" s="11" customFormat="1" ht="13.5">
      <c r="B445" s="235"/>
      <c r="C445" s="236"/>
      <c r="D445" s="232" t="s">
        <v>146</v>
      </c>
      <c r="E445" s="237" t="s">
        <v>21</v>
      </c>
      <c r="F445" s="238" t="s">
        <v>741</v>
      </c>
      <c r="G445" s="236"/>
      <c r="H445" s="239">
        <v>0.684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AT445" s="245" t="s">
        <v>146</v>
      </c>
      <c r="AU445" s="245" t="s">
        <v>84</v>
      </c>
      <c r="AV445" s="11" t="s">
        <v>84</v>
      </c>
      <c r="AW445" s="11" t="s">
        <v>37</v>
      </c>
      <c r="AX445" s="11" t="s">
        <v>74</v>
      </c>
      <c r="AY445" s="245" t="s">
        <v>135</v>
      </c>
    </row>
    <row r="446" spans="2:51" s="13" customFormat="1" ht="13.5">
      <c r="B446" s="256"/>
      <c r="C446" s="257"/>
      <c r="D446" s="232" t="s">
        <v>146</v>
      </c>
      <c r="E446" s="258" t="s">
        <v>21</v>
      </c>
      <c r="F446" s="259" t="s">
        <v>170</v>
      </c>
      <c r="G446" s="257"/>
      <c r="H446" s="260">
        <v>2203.209</v>
      </c>
      <c r="I446" s="261"/>
      <c r="J446" s="257"/>
      <c r="K446" s="257"/>
      <c r="L446" s="262"/>
      <c r="M446" s="263"/>
      <c r="N446" s="264"/>
      <c r="O446" s="264"/>
      <c r="P446" s="264"/>
      <c r="Q446" s="264"/>
      <c r="R446" s="264"/>
      <c r="S446" s="264"/>
      <c r="T446" s="265"/>
      <c r="AT446" s="266" t="s">
        <v>146</v>
      </c>
      <c r="AU446" s="266" t="s">
        <v>84</v>
      </c>
      <c r="AV446" s="13" t="s">
        <v>142</v>
      </c>
      <c r="AW446" s="13" t="s">
        <v>37</v>
      </c>
      <c r="AX446" s="13" t="s">
        <v>82</v>
      </c>
      <c r="AY446" s="266" t="s">
        <v>135</v>
      </c>
    </row>
    <row r="447" spans="2:51" s="12" customFormat="1" ht="13.5">
      <c r="B447" s="246"/>
      <c r="C447" s="247"/>
      <c r="D447" s="232" t="s">
        <v>146</v>
      </c>
      <c r="E447" s="248" t="s">
        <v>21</v>
      </c>
      <c r="F447" s="249" t="s">
        <v>732</v>
      </c>
      <c r="G447" s="247"/>
      <c r="H447" s="248" t="s">
        <v>21</v>
      </c>
      <c r="I447" s="250"/>
      <c r="J447" s="247"/>
      <c r="K447" s="247"/>
      <c r="L447" s="251"/>
      <c r="M447" s="252"/>
      <c r="N447" s="253"/>
      <c r="O447" s="253"/>
      <c r="P447" s="253"/>
      <c r="Q447" s="253"/>
      <c r="R447" s="253"/>
      <c r="S447" s="253"/>
      <c r="T447" s="254"/>
      <c r="AT447" s="255" t="s">
        <v>146</v>
      </c>
      <c r="AU447" s="255" t="s">
        <v>84</v>
      </c>
      <c r="AV447" s="12" t="s">
        <v>82</v>
      </c>
      <c r="AW447" s="12" t="s">
        <v>37</v>
      </c>
      <c r="AX447" s="12" t="s">
        <v>74</v>
      </c>
      <c r="AY447" s="255" t="s">
        <v>135</v>
      </c>
    </row>
    <row r="448" spans="2:65" s="1" customFormat="1" ht="25.5" customHeight="1">
      <c r="B448" s="45"/>
      <c r="C448" s="220" t="s">
        <v>742</v>
      </c>
      <c r="D448" s="220" t="s">
        <v>137</v>
      </c>
      <c r="E448" s="221" t="s">
        <v>743</v>
      </c>
      <c r="F448" s="222" t="s">
        <v>744</v>
      </c>
      <c r="G448" s="223" t="s">
        <v>225</v>
      </c>
      <c r="H448" s="224">
        <v>1775.375</v>
      </c>
      <c r="I448" s="225"/>
      <c r="J448" s="226">
        <f>ROUND(I448*H448,2)</f>
        <v>0</v>
      </c>
      <c r="K448" s="222" t="s">
        <v>141</v>
      </c>
      <c r="L448" s="71"/>
      <c r="M448" s="227" t="s">
        <v>21</v>
      </c>
      <c r="N448" s="228" t="s">
        <v>45</v>
      </c>
      <c r="O448" s="46"/>
      <c r="P448" s="229">
        <f>O448*H448</f>
        <v>0</v>
      </c>
      <c r="Q448" s="229">
        <v>0</v>
      </c>
      <c r="R448" s="229">
        <f>Q448*H448</f>
        <v>0</v>
      </c>
      <c r="S448" s="229">
        <v>0</v>
      </c>
      <c r="T448" s="230">
        <f>S448*H448</f>
        <v>0</v>
      </c>
      <c r="AR448" s="23" t="s">
        <v>142</v>
      </c>
      <c r="AT448" s="23" t="s">
        <v>137</v>
      </c>
      <c r="AU448" s="23" t="s">
        <v>84</v>
      </c>
      <c r="AY448" s="23" t="s">
        <v>135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23" t="s">
        <v>82</v>
      </c>
      <c r="BK448" s="231">
        <f>ROUND(I448*H448,2)</f>
        <v>0</v>
      </c>
      <c r="BL448" s="23" t="s">
        <v>142</v>
      </c>
      <c r="BM448" s="23" t="s">
        <v>745</v>
      </c>
    </row>
    <row r="449" spans="2:51" s="11" customFormat="1" ht="13.5">
      <c r="B449" s="235"/>
      <c r="C449" s="236"/>
      <c r="D449" s="232" t="s">
        <v>146</v>
      </c>
      <c r="E449" s="237" t="s">
        <v>21</v>
      </c>
      <c r="F449" s="238" t="s">
        <v>746</v>
      </c>
      <c r="G449" s="236"/>
      <c r="H449" s="239">
        <v>595</v>
      </c>
      <c r="I449" s="240"/>
      <c r="J449" s="236"/>
      <c r="K449" s="236"/>
      <c r="L449" s="241"/>
      <c r="M449" s="242"/>
      <c r="N449" s="243"/>
      <c r="O449" s="243"/>
      <c r="P449" s="243"/>
      <c r="Q449" s="243"/>
      <c r="R449" s="243"/>
      <c r="S449" s="243"/>
      <c r="T449" s="244"/>
      <c r="AT449" s="245" t="s">
        <v>146</v>
      </c>
      <c r="AU449" s="245" t="s">
        <v>84</v>
      </c>
      <c r="AV449" s="11" t="s">
        <v>84</v>
      </c>
      <c r="AW449" s="11" t="s">
        <v>37</v>
      </c>
      <c r="AX449" s="11" t="s">
        <v>74</v>
      </c>
      <c r="AY449" s="245" t="s">
        <v>135</v>
      </c>
    </row>
    <row r="450" spans="2:51" s="11" customFormat="1" ht="13.5">
      <c r="B450" s="235"/>
      <c r="C450" s="236"/>
      <c r="D450" s="232" t="s">
        <v>146</v>
      </c>
      <c r="E450" s="237" t="s">
        <v>21</v>
      </c>
      <c r="F450" s="238" t="s">
        <v>747</v>
      </c>
      <c r="G450" s="236"/>
      <c r="H450" s="239">
        <v>968</v>
      </c>
      <c r="I450" s="240"/>
      <c r="J450" s="236"/>
      <c r="K450" s="236"/>
      <c r="L450" s="241"/>
      <c r="M450" s="242"/>
      <c r="N450" s="243"/>
      <c r="O450" s="243"/>
      <c r="P450" s="243"/>
      <c r="Q450" s="243"/>
      <c r="R450" s="243"/>
      <c r="S450" s="243"/>
      <c r="T450" s="244"/>
      <c r="AT450" s="245" t="s">
        <v>146</v>
      </c>
      <c r="AU450" s="245" t="s">
        <v>84</v>
      </c>
      <c r="AV450" s="11" t="s">
        <v>84</v>
      </c>
      <c r="AW450" s="11" t="s">
        <v>37</v>
      </c>
      <c r="AX450" s="11" t="s">
        <v>74</v>
      </c>
      <c r="AY450" s="245" t="s">
        <v>135</v>
      </c>
    </row>
    <row r="451" spans="2:51" s="11" customFormat="1" ht="13.5">
      <c r="B451" s="235"/>
      <c r="C451" s="236"/>
      <c r="D451" s="232" t="s">
        <v>146</v>
      </c>
      <c r="E451" s="237" t="s">
        <v>21</v>
      </c>
      <c r="F451" s="238" t="s">
        <v>748</v>
      </c>
      <c r="G451" s="236"/>
      <c r="H451" s="239">
        <v>212.375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AT451" s="245" t="s">
        <v>146</v>
      </c>
      <c r="AU451" s="245" t="s">
        <v>84</v>
      </c>
      <c r="AV451" s="11" t="s">
        <v>84</v>
      </c>
      <c r="AW451" s="11" t="s">
        <v>37</v>
      </c>
      <c r="AX451" s="11" t="s">
        <v>74</v>
      </c>
      <c r="AY451" s="245" t="s">
        <v>135</v>
      </c>
    </row>
    <row r="452" spans="2:51" s="13" customFormat="1" ht="13.5">
      <c r="B452" s="256"/>
      <c r="C452" s="257"/>
      <c r="D452" s="232" t="s">
        <v>146</v>
      </c>
      <c r="E452" s="258" t="s">
        <v>21</v>
      </c>
      <c r="F452" s="259" t="s">
        <v>170</v>
      </c>
      <c r="G452" s="257"/>
      <c r="H452" s="260">
        <v>1775.375</v>
      </c>
      <c r="I452" s="261"/>
      <c r="J452" s="257"/>
      <c r="K452" s="257"/>
      <c r="L452" s="262"/>
      <c r="M452" s="263"/>
      <c r="N452" s="264"/>
      <c r="O452" s="264"/>
      <c r="P452" s="264"/>
      <c r="Q452" s="264"/>
      <c r="R452" s="264"/>
      <c r="S452" s="264"/>
      <c r="T452" s="265"/>
      <c r="AT452" s="266" t="s">
        <v>146</v>
      </c>
      <c r="AU452" s="266" t="s">
        <v>84</v>
      </c>
      <c r="AV452" s="13" t="s">
        <v>142</v>
      </c>
      <c r="AW452" s="13" t="s">
        <v>37</v>
      </c>
      <c r="AX452" s="13" t="s">
        <v>82</v>
      </c>
      <c r="AY452" s="266" t="s">
        <v>135</v>
      </c>
    </row>
    <row r="453" spans="2:51" s="12" customFormat="1" ht="13.5">
      <c r="B453" s="246"/>
      <c r="C453" s="247"/>
      <c r="D453" s="232" t="s">
        <v>146</v>
      </c>
      <c r="E453" s="248" t="s">
        <v>21</v>
      </c>
      <c r="F453" s="249" t="s">
        <v>732</v>
      </c>
      <c r="G453" s="247"/>
      <c r="H453" s="248" t="s">
        <v>21</v>
      </c>
      <c r="I453" s="250"/>
      <c r="J453" s="247"/>
      <c r="K453" s="247"/>
      <c r="L453" s="251"/>
      <c r="M453" s="252"/>
      <c r="N453" s="253"/>
      <c r="O453" s="253"/>
      <c r="P453" s="253"/>
      <c r="Q453" s="253"/>
      <c r="R453" s="253"/>
      <c r="S453" s="253"/>
      <c r="T453" s="254"/>
      <c r="AT453" s="255" t="s">
        <v>146</v>
      </c>
      <c r="AU453" s="255" t="s">
        <v>84</v>
      </c>
      <c r="AV453" s="12" t="s">
        <v>82</v>
      </c>
      <c r="AW453" s="12" t="s">
        <v>37</v>
      </c>
      <c r="AX453" s="12" t="s">
        <v>74</v>
      </c>
      <c r="AY453" s="255" t="s">
        <v>135</v>
      </c>
    </row>
    <row r="454" spans="2:65" s="1" customFormat="1" ht="25.5" customHeight="1">
      <c r="B454" s="45"/>
      <c r="C454" s="220" t="s">
        <v>749</v>
      </c>
      <c r="D454" s="220" t="s">
        <v>137</v>
      </c>
      <c r="E454" s="221" t="s">
        <v>750</v>
      </c>
      <c r="F454" s="222" t="s">
        <v>751</v>
      </c>
      <c r="G454" s="223" t="s">
        <v>225</v>
      </c>
      <c r="H454" s="224">
        <v>165</v>
      </c>
      <c r="I454" s="225"/>
      <c r="J454" s="226">
        <f>ROUND(I454*H454,2)</f>
        <v>0</v>
      </c>
      <c r="K454" s="222" t="s">
        <v>141</v>
      </c>
      <c r="L454" s="71"/>
      <c r="M454" s="227" t="s">
        <v>21</v>
      </c>
      <c r="N454" s="228" t="s">
        <v>45</v>
      </c>
      <c r="O454" s="46"/>
      <c r="P454" s="229">
        <f>O454*H454</f>
        <v>0</v>
      </c>
      <c r="Q454" s="229">
        <v>0</v>
      </c>
      <c r="R454" s="229">
        <f>Q454*H454</f>
        <v>0</v>
      </c>
      <c r="S454" s="229">
        <v>0</v>
      </c>
      <c r="T454" s="230">
        <f>S454*H454</f>
        <v>0</v>
      </c>
      <c r="AR454" s="23" t="s">
        <v>142</v>
      </c>
      <c r="AT454" s="23" t="s">
        <v>137</v>
      </c>
      <c r="AU454" s="23" t="s">
        <v>84</v>
      </c>
      <c r="AY454" s="23" t="s">
        <v>135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23" t="s">
        <v>82</v>
      </c>
      <c r="BK454" s="231">
        <f>ROUND(I454*H454,2)</f>
        <v>0</v>
      </c>
      <c r="BL454" s="23" t="s">
        <v>142</v>
      </c>
      <c r="BM454" s="23" t="s">
        <v>752</v>
      </c>
    </row>
    <row r="455" spans="2:51" s="11" customFormat="1" ht="13.5">
      <c r="B455" s="235"/>
      <c r="C455" s="236"/>
      <c r="D455" s="232" t="s">
        <v>146</v>
      </c>
      <c r="E455" s="237" t="s">
        <v>21</v>
      </c>
      <c r="F455" s="238" t="s">
        <v>753</v>
      </c>
      <c r="G455" s="236"/>
      <c r="H455" s="239">
        <v>165</v>
      </c>
      <c r="I455" s="240"/>
      <c r="J455" s="236"/>
      <c r="K455" s="236"/>
      <c r="L455" s="241"/>
      <c r="M455" s="242"/>
      <c r="N455" s="243"/>
      <c r="O455" s="243"/>
      <c r="P455" s="243"/>
      <c r="Q455" s="243"/>
      <c r="R455" s="243"/>
      <c r="S455" s="243"/>
      <c r="T455" s="244"/>
      <c r="AT455" s="245" t="s">
        <v>146</v>
      </c>
      <c r="AU455" s="245" t="s">
        <v>84</v>
      </c>
      <c r="AV455" s="11" t="s">
        <v>84</v>
      </c>
      <c r="AW455" s="11" t="s">
        <v>37</v>
      </c>
      <c r="AX455" s="11" t="s">
        <v>82</v>
      </c>
      <c r="AY455" s="245" t="s">
        <v>135</v>
      </c>
    </row>
    <row r="456" spans="2:51" s="12" customFormat="1" ht="13.5">
      <c r="B456" s="246"/>
      <c r="C456" s="247"/>
      <c r="D456" s="232" t="s">
        <v>146</v>
      </c>
      <c r="E456" s="248" t="s">
        <v>21</v>
      </c>
      <c r="F456" s="249" t="s">
        <v>732</v>
      </c>
      <c r="G456" s="247"/>
      <c r="H456" s="248" t="s">
        <v>21</v>
      </c>
      <c r="I456" s="250"/>
      <c r="J456" s="247"/>
      <c r="K456" s="247"/>
      <c r="L456" s="251"/>
      <c r="M456" s="252"/>
      <c r="N456" s="253"/>
      <c r="O456" s="253"/>
      <c r="P456" s="253"/>
      <c r="Q456" s="253"/>
      <c r="R456" s="253"/>
      <c r="S456" s="253"/>
      <c r="T456" s="254"/>
      <c r="AT456" s="255" t="s">
        <v>146</v>
      </c>
      <c r="AU456" s="255" t="s">
        <v>84</v>
      </c>
      <c r="AV456" s="12" t="s">
        <v>82</v>
      </c>
      <c r="AW456" s="12" t="s">
        <v>37</v>
      </c>
      <c r="AX456" s="12" t="s">
        <v>74</v>
      </c>
      <c r="AY456" s="255" t="s">
        <v>135</v>
      </c>
    </row>
    <row r="457" spans="2:65" s="1" customFormat="1" ht="25.5" customHeight="1">
      <c r="B457" s="45"/>
      <c r="C457" s="220" t="s">
        <v>754</v>
      </c>
      <c r="D457" s="220" t="s">
        <v>137</v>
      </c>
      <c r="E457" s="221" t="s">
        <v>755</v>
      </c>
      <c r="F457" s="222" t="s">
        <v>756</v>
      </c>
      <c r="G457" s="223" t="s">
        <v>225</v>
      </c>
      <c r="H457" s="224">
        <v>1563</v>
      </c>
      <c r="I457" s="225"/>
      <c r="J457" s="226">
        <f>ROUND(I457*H457,2)</f>
        <v>0</v>
      </c>
      <c r="K457" s="222" t="s">
        <v>141</v>
      </c>
      <c r="L457" s="71"/>
      <c r="M457" s="227" t="s">
        <v>21</v>
      </c>
      <c r="N457" s="228" t="s">
        <v>45</v>
      </c>
      <c r="O457" s="46"/>
      <c r="P457" s="229">
        <f>O457*H457</f>
        <v>0</v>
      </c>
      <c r="Q457" s="229">
        <v>0</v>
      </c>
      <c r="R457" s="229">
        <f>Q457*H457</f>
        <v>0</v>
      </c>
      <c r="S457" s="229">
        <v>0</v>
      </c>
      <c r="T457" s="230">
        <f>S457*H457</f>
        <v>0</v>
      </c>
      <c r="AR457" s="23" t="s">
        <v>142</v>
      </c>
      <c r="AT457" s="23" t="s">
        <v>137</v>
      </c>
      <c r="AU457" s="23" t="s">
        <v>84</v>
      </c>
      <c r="AY457" s="23" t="s">
        <v>135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23" t="s">
        <v>82</v>
      </c>
      <c r="BK457" s="231">
        <f>ROUND(I457*H457,2)</f>
        <v>0</v>
      </c>
      <c r="BL457" s="23" t="s">
        <v>142</v>
      </c>
      <c r="BM457" s="23" t="s">
        <v>757</v>
      </c>
    </row>
    <row r="458" spans="2:51" s="11" customFormat="1" ht="13.5">
      <c r="B458" s="235"/>
      <c r="C458" s="236"/>
      <c r="D458" s="232" t="s">
        <v>146</v>
      </c>
      <c r="E458" s="237" t="s">
        <v>21</v>
      </c>
      <c r="F458" s="238" t="s">
        <v>758</v>
      </c>
      <c r="G458" s="236"/>
      <c r="H458" s="239">
        <v>595</v>
      </c>
      <c r="I458" s="240"/>
      <c r="J458" s="236"/>
      <c r="K458" s="236"/>
      <c r="L458" s="241"/>
      <c r="M458" s="242"/>
      <c r="N458" s="243"/>
      <c r="O458" s="243"/>
      <c r="P458" s="243"/>
      <c r="Q458" s="243"/>
      <c r="R458" s="243"/>
      <c r="S458" s="243"/>
      <c r="T458" s="244"/>
      <c r="AT458" s="245" t="s">
        <v>146</v>
      </c>
      <c r="AU458" s="245" t="s">
        <v>84</v>
      </c>
      <c r="AV458" s="11" t="s">
        <v>84</v>
      </c>
      <c r="AW458" s="11" t="s">
        <v>37</v>
      </c>
      <c r="AX458" s="11" t="s">
        <v>74</v>
      </c>
      <c r="AY458" s="245" t="s">
        <v>135</v>
      </c>
    </row>
    <row r="459" spans="2:51" s="11" customFormat="1" ht="13.5">
      <c r="B459" s="235"/>
      <c r="C459" s="236"/>
      <c r="D459" s="232" t="s">
        <v>146</v>
      </c>
      <c r="E459" s="237" t="s">
        <v>21</v>
      </c>
      <c r="F459" s="238" t="s">
        <v>747</v>
      </c>
      <c r="G459" s="236"/>
      <c r="H459" s="239">
        <v>968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AT459" s="245" t="s">
        <v>146</v>
      </c>
      <c r="AU459" s="245" t="s">
        <v>84</v>
      </c>
      <c r="AV459" s="11" t="s">
        <v>84</v>
      </c>
      <c r="AW459" s="11" t="s">
        <v>37</v>
      </c>
      <c r="AX459" s="11" t="s">
        <v>74</v>
      </c>
      <c r="AY459" s="245" t="s">
        <v>135</v>
      </c>
    </row>
    <row r="460" spans="2:51" s="13" customFormat="1" ht="13.5">
      <c r="B460" s="256"/>
      <c r="C460" s="257"/>
      <c r="D460" s="232" t="s">
        <v>146</v>
      </c>
      <c r="E460" s="258" t="s">
        <v>21</v>
      </c>
      <c r="F460" s="259" t="s">
        <v>170</v>
      </c>
      <c r="G460" s="257"/>
      <c r="H460" s="260">
        <v>1563</v>
      </c>
      <c r="I460" s="261"/>
      <c r="J460" s="257"/>
      <c r="K460" s="257"/>
      <c r="L460" s="262"/>
      <c r="M460" s="263"/>
      <c r="N460" s="264"/>
      <c r="O460" s="264"/>
      <c r="P460" s="264"/>
      <c r="Q460" s="264"/>
      <c r="R460" s="264"/>
      <c r="S460" s="264"/>
      <c r="T460" s="265"/>
      <c r="AT460" s="266" t="s">
        <v>146</v>
      </c>
      <c r="AU460" s="266" t="s">
        <v>84</v>
      </c>
      <c r="AV460" s="13" t="s">
        <v>142</v>
      </c>
      <c r="AW460" s="13" t="s">
        <v>37</v>
      </c>
      <c r="AX460" s="13" t="s">
        <v>82</v>
      </c>
      <c r="AY460" s="266" t="s">
        <v>135</v>
      </c>
    </row>
    <row r="461" spans="2:51" s="12" customFormat="1" ht="13.5">
      <c r="B461" s="246"/>
      <c r="C461" s="247"/>
      <c r="D461" s="232" t="s">
        <v>146</v>
      </c>
      <c r="E461" s="248" t="s">
        <v>21</v>
      </c>
      <c r="F461" s="249" t="s">
        <v>732</v>
      </c>
      <c r="G461" s="247"/>
      <c r="H461" s="248" t="s">
        <v>21</v>
      </c>
      <c r="I461" s="250"/>
      <c r="J461" s="247"/>
      <c r="K461" s="247"/>
      <c r="L461" s="251"/>
      <c r="M461" s="252"/>
      <c r="N461" s="253"/>
      <c r="O461" s="253"/>
      <c r="P461" s="253"/>
      <c r="Q461" s="253"/>
      <c r="R461" s="253"/>
      <c r="S461" s="253"/>
      <c r="T461" s="254"/>
      <c r="AT461" s="255" t="s">
        <v>146</v>
      </c>
      <c r="AU461" s="255" t="s">
        <v>84</v>
      </c>
      <c r="AV461" s="12" t="s">
        <v>82</v>
      </c>
      <c r="AW461" s="12" t="s">
        <v>37</v>
      </c>
      <c r="AX461" s="12" t="s">
        <v>74</v>
      </c>
      <c r="AY461" s="255" t="s">
        <v>135</v>
      </c>
    </row>
    <row r="462" spans="2:65" s="1" customFormat="1" ht="38.25" customHeight="1">
      <c r="B462" s="45"/>
      <c r="C462" s="220" t="s">
        <v>759</v>
      </c>
      <c r="D462" s="220" t="s">
        <v>137</v>
      </c>
      <c r="E462" s="221" t="s">
        <v>760</v>
      </c>
      <c r="F462" s="222" t="s">
        <v>761</v>
      </c>
      <c r="G462" s="223" t="s">
        <v>225</v>
      </c>
      <c r="H462" s="224">
        <v>1775.375</v>
      </c>
      <c r="I462" s="225"/>
      <c r="J462" s="226">
        <f>ROUND(I462*H462,2)</f>
        <v>0</v>
      </c>
      <c r="K462" s="222" t="s">
        <v>141</v>
      </c>
      <c r="L462" s="71"/>
      <c r="M462" s="227" t="s">
        <v>21</v>
      </c>
      <c r="N462" s="228" t="s">
        <v>45</v>
      </c>
      <c r="O462" s="46"/>
      <c r="P462" s="229">
        <f>O462*H462</f>
        <v>0</v>
      </c>
      <c r="Q462" s="229">
        <v>0</v>
      </c>
      <c r="R462" s="229">
        <f>Q462*H462</f>
        <v>0</v>
      </c>
      <c r="S462" s="229">
        <v>0</v>
      </c>
      <c r="T462" s="230">
        <f>S462*H462</f>
        <v>0</v>
      </c>
      <c r="AR462" s="23" t="s">
        <v>142</v>
      </c>
      <c r="AT462" s="23" t="s">
        <v>137</v>
      </c>
      <c r="AU462" s="23" t="s">
        <v>84</v>
      </c>
      <c r="AY462" s="23" t="s">
        <v>135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23" t="s">
        <v>82</v>
      </c>
      <c r="BK462" s="231">
        <f>ROUND(I462*H462,2)</f>
        <v>0</v>
      </c>
      <c r="BL462" s="23" t="s">
        <v>142</v>
      </c>
      <c r="BM462" s="23" t="s">
        <v>762</v>
      </c>
    </row>
    <row r="463" spans="2:47" s="1" customFormat="1" ht="13.5">
      <c r="B463" s="45"/>
      <c r="C463" s="73"/>
      <c r="D463" s="232" t="s">
        <v>144</v>
      </c>
      <c r="E463" s="73"/>
      <c r="F463" s="233" t="s">
        <v>763</v>
      </c>
      <c r="G463" s="73"/>
      <c r="H463" s="73"/>
      <c r="I463" s="190"/>
      <c r="J463" s="73"/>
      <c r="K463" s="73"/>
      <c r="L463" s="71"/>
      <c r="M463" s="234"/>
      <c r="N463" s="46"/>
      <c r="O463" s="46"/>
      <c r="P463" s="46"/>
      <c r="Q463" s="46"/>
      <c r="R463" s="46"/>
      <c r="S463" s="46"/>
      <c r="T463" s="94"/>
      <c r="AT463" s="23" t="s">
        <v>144</v>
      </c>
      <c r="AU463" s="23" t="s">
        <v>84</v>
      </c>
    </row>
    <row r="464" spans="2:51" s="11" customFormat="1" ht="13.5">
      <c r="B464" s="235"/>
      <c r="C464" s="236"/>
      <c r="D464" s="232" t="s">
        <v>146</v>
      </c>
      <c r="E464" s="237" t="s">
        <v>21</v>
      </c>
      <c r="F464" s="238" t="s">
        <v>764</v>
      </c>
      <c r="G464" s="236"/>
      <c r="H464" s="239">
        <v>595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AT464" s="245" t="s">
        <v>146</v>
      </c>
      <c r="AU464" s="245" t="s">
        <v>84</v>
      </c>
      <c r="AV464" s="11" t="s">
        <v>84</v>
      </c>
      <c r="AW464" s="11" t="s">
        <v>37</v>
      </c>
      <c r="AX464" s="11" t="s">
        <v>74</v>
      </c>
      <c r="AY464" s="245" t="s">
        <v>135</v>
      </c>
    </row>
    <row r="465" spans="2:51" s="11" customFormat="1" ht="13.5">
      <c r="B465" s="235"/>
      <c r="C465" s="236"/>
      <c r="D465" s="232" t="s">
        <v>146</v>
      </c>
      <c r="E465" s="237" t="s">
        <v>21</v>
      </c>
      <c r="F465" s="238" t="s">
        <v>765</v>
      </c>
      <c r="G465" s="236"/>
      <c r="H465" s="239">
        <v>968</v>
      </c>
      <c r="I465" s="240"/>
      <c r="J465" s="236"/>
      <c r="K465" s="236"/>
      <c r="L465" s="241"/>
      <c r="M465" s="242"/>
      <c r="N465" s="243"/>
      <c r="O465" s="243"/>
      <c r="P465" s="243"/>
      <c r="Q465" s="243"/>
      <c r="R465" s="243"/>
      <c r="S465" s="243"/>
      <c r="T465" s="244"/>
      <c r="AT465" s="245" t="s">
        <v>146</v>
      </c>
      <c r="AU465" s="245" t="s">
        <v>84</v>
      </c>
      <c r="AV465" s="11" t="s">
        <v>84</v>
      </c>
      <c r="AW465" s="11" t="s">
        <v>37</v>
      </c>
      <c r="AX465" s="11" t="s">
        <v>74</v>
      </c>
      <c r="AY465" s="245" t="s">
        <v>135</v>
      </c>
    </row>
    <row r="466" spans="2:51" s="11" customFormat="1" ht="13.5">
      <c r="B466" s="235"/>
      <c r="C466" s="236"/>
      <c r="D466" s="232" t="s">
        <v>146</v>
      </c>
      <c r="E466" s="237" t="s">
        <v>21</v>
      </c>
      <c r="F466" s="238" t="s">
        <v>766</v>
      </c>
      <c r="G466" s="236"/>
      <c r="H466" s="239">
        <v>212.375</v>
      </c>
      <c r="I466" s="240"/>
      <c r="J466" s="236"/>
      <c r="K466" s="236"/>
      <c r="L466" s="241"/>
      <c r="M466" s="242"/>
      <c r="N466" s="243"/>
      <c r="O466" s="243"/>
      <c r="P466" s="243"/>
      <c r="Q466" s="243"/>
      <c r="R466" s="243"/>
      <c r="S466" s="243"/>
      <c r="T466" s="244"/>
      <c r="AT466" s="245" t="s">
        <v>146</v>
      </c>
      <c r="AU466" s="245" t="s">
        <v>84</v>
      </c>
      <c r="AV466" s="11" t="s">
        <v>84</v>
      </c>
      <c r="AW466" s="11" t="s">
        <v>37</v>
      </c>
      <c r="AX466" s="11" t="s">
        <v>74</v>
      </c>
      <c r="AY466" s="245" t="s">
        <v>135</v>
      </c>
    </row>
    <row r="467" spans="2:51" s="13" customFormat="1" ht="13.5">
      <c r="B467" s="256"/>
      <c r="C467" s="257"/>
      <c r="D467" s="232" t="s">
        <v>146</v>
      </c>
      <c r="E467" s="258" t="s">
        <v>21</v>
      </c>
      <c r="F467" s="259" t="s">
        <v>170</v>
      </c>
      <c r="G467" s="257"/>
      <c r="H467" s="260">
        <v>1775.375</v>
      </c>
      <c r="I467" s="261"/>
      <c r="J467" s="257"/>
      <c r="K467" s="257"/>
      <c r="L467" s="262"/>
      <c r="M467" s="263"/>
      <c r="N467" s="264"/>
      <c r="O467" s="264"/>
      <c r="P467" s="264"/>
      <c r="Q467" s="264"/>
      <c r="R467" s="264"/>
      <c r="S467" s="264"/>
      <c r="T467" s="265"/>
      <c r="AT467" s="266" t="s">
        <v>146</v>
      </c>
      <c r="AU467" s="266" t="s">
        <v>84</v>
      </c>
      <c r="AV467" s="13" t="s">
        <v>142</v>
      </c>
      <c r="AW467" s="13" t="s">
        <v>37</v>
      </c>
      <c r="AX467" s="13" t="s">
        <v>82</v>
      </c>
      <c r="AY467" s="266" t="s">
        <v>135</v>
      </c>
    </row>
    <row r="468" spans="2:51" s="12" customFormat="1" ht="13.5">
      <c r="B468" s="246"/>
      <c r="C468" s="247"/>
      <c r="D468" s="232" t="s">
        <v>146</v>
      </c>
      <c r="E468" s="248" t="s">
        <v>21</v>
      </c>
      <c r="F468" s="249" t="s">
        <v>732</v>
      </c>
      <c r="G468" s="247"/>
      <c r="H468" s="248" t="s">
        <v>21</v>
      </c>
      <c r="I468" s="250"/>
      <c r="J468" s="247"/>
      <c r="K468" s="247"/>
      <c r="L468" s="251"/>
      <c r="M468" s="252"/>
      <c r="N468" s="253"/>
      <c r="O468" s="253"/>
      <c r="P468" s="253"/>
      <c r="Q468" s="253"/>
      <c r="R468" s="253"/>
      <c r="S468" s="253"/>
      <c r="T468" s="254"/>
      <c r="AT468" s="255" t="s">
        <v>146</v>
      </c>
      <c r="AU468" s="255" t="s">
        <v>84</v>
      </c>
      <c r="AV468" s="12" t="s">
        <v>82</v>
      </c>
      <c r="AW468" s="12" t="s">
        <v>37</v>
      </c>
      <c r="AX468" s="12" t="s">
        <v>74</v>
      </c>
      <c r="AY468" s="255" t="s">
        <v>135</v>
      </c>
    </row>
    <row r="469" spans="2:65" s="1" customFormat="1" ht="51" customHeight="1">
      <c r="B469" s="45"/>
      <c r="C469" s="220" t="s">
        <v>767</v>
      </c>
      <c r="D469" s="220" t="s">
        <v>137</v>
      </c>
      <c r="E469" s="221" t="s">
        <v>768</v>
      </c>
      <c r="F469" s="222" t="s">
        <v>769</v>
      </c>
      <c r="G469" s="223" t="s">
        <v>225</v>
      </c>
      <c r="H469" s="224">
        <v>262.15</v>
      </c>
      <c r="I469" s="225"/>
      <c r="J469" s="226">
        <f>ROUND(I469*H469,2)</f>
        <v>0</v>
      </c>
      <c r="K469" s="222" t="s">
        <v>141</v>
      </c>
      <c r="L469" s="71"/>
      <c r="M469" s="227" t="s">
        <v>21</v>
      </c>
      <c r="N469" s="228" t="s">
        <v>45</v>
      </c>
      <c r="O469" s="46"/>
      <c r="P469" s="229">
        <f>O469*H469</f>
        <v>0</v>
      </c>
      <c r="Q469" s="229">
        <v>0.08425</v>
      </c>
      <c r="R469" s="229">
        <f>Q469*H469</f>
        <v>22.0861375</v>
      </c>
      <c r="S469" s="229">
        <v>0</v>
      </c>
      <c r="T469" s="230">
        <f>S469*H469</f>
        <v>0</v>
      </c>
      <c r="AR469" s="23" t="s">
        <v>142</v>
      </c>
      <c r="AT469" s="23" t="s">
        <v>137</v>
      </c>
      <c r="AU469" s="23" t="s">
        <v>84</v>
      </c>
      <c r="AY469" s="23" t="s">
        <v>135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23" t="s">
        <v>82</v>
      </c>
      <c r="BK469" s="231">
        <f>ROUND(I469*H469,2)</f>
        <v>0</v>
      </c>
      <c r="BL469" s="23" t="s">
        <v>142</v>
      </c>
      <c r="BM469" s="23" t="s">
        <v>770</v>
      </c>
    </row>
    <row r="470" spans="2:47" s="1" customFormat="1" ht="13.5">
      <c r="B470" s="45"/>
      <c r="C470" s="73"/>
      <c r="D470" s="232" t="s">
        <v>144</v>
      </c>
      <c r="E470" s="73"/>
      <c r="F470" s="233" t="s">
        <v>771</v>
      </c>
      <c r="G470" s="73"/>
      <c r="H470" s="73"/>
      <c r="I470" s="190"/>
      <c r="J470" s="73"/>
      <c r="K470" s="73"/>
      <c r="L470" s="71"/>
      <c r="M470" s="234"/>
      <c r="N470" s="46"/>
      <c r="O470" s="46"/>
      <c r="P470" s="46"/>
      <c r="Q470" s="46"/>
      <c r="R470" s="46"/>
      <c r="S470" s="46"/>
      <c r="T470" s="94"/>
      <c r="AT470" s="23" t="s">
        <v>144</v>
      </c>
      <c r="AU470" s="23" t="s">
        <v>84</v>
      </c>
    </row>
    <row r="471" spans="2:51" s="11" customFormat="1" ht="13.5">
      <c r="B471" s="235"/>
      <c r="C471" s="236"/>
      <c r="D471" s="232" t="s">
        <v>146</v>
      </c>
      <c r="E471" s="237" t="s">
        <v>21</v>
      </c>
      <c r="F471" s="238" t="s">
        <v>772</v>
      </c>
      <c r="G471" s="236"/>
      <c r="H471" s="239">
        <v>260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AT471" s="245" t="s">
        <v>146</v>
      </c>
      <c r="AU471" s="245" t="s">
        <v>84</v>
      </c>
      <c r="AV471" s="11" t="s">
        <v>84</v>
      </c>
      <c r="AW471" s="11" t="s">
        <v>37</v>
      </c>
      <c r="AX471" s="11" t="s">
        <v>74</v>
      </c>
      <c r="AY471" s="245" t="s">
        <v>135</v>
      </c>
    </row>
    <row r="472" spans="2:51" s="11" customFormat="1" ht="13.5">
      <c r="B472" s="235"/>
      <c r="C472" s="236"/>
      <c r="D472" s="232" t="s">
        <v>146</v>
      </c>
      <c r="E472" s="237" t="s">
        <v>21</v>
      </c>
      <c r="F472" s="238" t="s">
        <v>773</v>
      </c>
      <c r="G472" s="236"/>
      <c r="H472" s="239">
        <v>2.15</v>
      </c>
      <c r="I472" s="240"/>
      <c r="J472" s="236"/>
      <c r="K472" s="236"/>
      <c r="L472" s="241"/>
      <c r="M472" s="242"/>
      <c r="N472" s="243"/>
      <c r="O472" s="243"/>
      <c r="P472" s="243"/>
      <c r="Q472" s="243"/>
      <c r="R472" s="243"/>
      <c r="S472" s="243"/>
      <c r="T472" s="244"/>
      <c r="AT472" s="245" t="s">
        <v>146</v>
      </c>
      <c r="AU472" s="245" t="s">
        <v>84</v>
      </c>
      <c r="AV472" s="11" t="s">
        <v>84</v>
      </c>
      <c r="AW472" s="11" t="s">
        <v>37</v>
      </c>
      <c r="AX472" s="11" t="s">
        <v>74</v>
      </c>
      <c r="AY472" s="245" t="s">
        <v>135</v>
      </c>
    </row>
    <row r="473" spans="2:51" s="13" customFormat="1" ht="13.5">
      <c r="B473" s="256"/>
      <c r="C473" s="257"/>
      <c r="D473" s="232" t="s">
        <v>146</v>
      </c>
      <c r="E473" s="258" t="s">
        <v>21</v>
      </c>
      <c r="F473" s="259" t="s">
        <v>170</v>
      </c>
      <c r="G473" s="257"/>
      <c r="H473" s="260">
        <v>262.15</v>
      </c>
      <c r="I473" s="261"/>
      <c r="J473" s="257"/>
      <c r="K473" s="257"/>
      <c r="L473" s="262"/>
      <c r="M473" s="263"/>
      <c r="N473" s="264"/>
      <c r="O473" s="264"/>
      <c r="P473" s="264"/>
      <c r="Q473" s="264"/>
      <c r="R473" s="264"/>
      <c r="S473" s="264"/>
      <c r="T473" s="265"/>
      <c r="AT473" s="266" t="s">
        <v>146</v>
      </c>
      <c r="AU473" s="266" t="s">
        <v>84</v>
      </c>
      <c r="AV473" s="13" t="s">
        <v>142</v>
      </c>
      <c r="AW473" s="13" t="s">
        <v>37</v>
      </c>
      <c r="AX473" s="13" t="s">
        <v>82</v>
      </c>
      <c r="AY473" s="266" t="s">
        <v>135</v>
      </c>
    </row>
    <row r="474" spans="2:51" s="12" customFormat="1" ht="13.5">
      <c r="B474" s="246"/>
      <c r="C474" s="247"/>
      <c r="D474" s="232" t="s">
        <v>146</v>
      </c>
      <c r="E474" s="248" t="s">
        <v>21</v>
      </c>
      <c r="F474" s="249" t="s">
        <v>732</v>
      </c>
      <c r="G474" s="247"/>
      <c r="H474" s="248" t="s">
        <v>21</v>
      </c>
      <c r="I474" s="250"/>
      <c r="J474" s="247"/>
      <c r="K474" s="247"/>
      <c r="L474" s="251"/>
      <c r="M474" s="252"/>
      <c r="N474" s="253"/>
      <c r="O474" s="253"/>
      <c r="P474" s="253"/>
      <c r="Q474" s="253"/>
      <c r="R474" s="253"/>
      <c r="S474" s="253"/>
      <c r="T474" s="254"/>
      <c r="AT474" s="255" t="s">
        <v>146</v>
      </c>
      <c r="AU474" s="255" t="s">
        <v>84</v>
      </c>
      <c r="AV474" s="12" t="s">
        <v>82</v>
      </c>
      <c r="AW474" s="12" t="s">
        <v>37</v>
      </c>
      <c r="AX474" s="12" t="s">
        <v>74</v>
      </c>
      <c r="AY474" s="255" t="s">
        <v>135</v>
      </c>
    </row>
    <row r="475" spans="2:65" s="1" customFormat="1" ht="16.5" customHeight="1">
      <c r="B475" s="45"/>
      <c r="C475" s="267" t="s">
        <v>774</v>
      </c>
      <c r="D475" s="267" t="s">
        <v>287</v>
      </c>
      <c r="E475" s="268" t="s">
        <v>775</v>
      </c>
      <c r="F475" s="269" t="s">
        <v>776</v>
      </c>
      <c r="G475" s="270" t="s">
        <v>225</v>
      </c>
      <c r="H475" s="271">
        <v>267.393</v>
      </c>
      <c r="I475" s="272"/>
      <c r="J475" s="273">
        <f>ROUND(I475*H475,2)</f>
        <v>0</v>
      </c>
      <c r="K475" s="269" t="s">
        <v>141</v>
      </c>
      <c r="L475" s="274"/>
      <c r="M475" s="275" t="s">
        <v>21</v>
      </c>
      <c r="N475" s="276" t="s">
        <v>45</v>
      </c>
      <c r="O475" s="46"/>
      <c r="P475" s="229">
        <f>O475*H475</f>
        <v>0</v>
      </c>
      <c r="Q475" s="229">
        <v>0.113</v>
      </c>
      <c r="R475" s="229">
        <f>Q475*H475</f>
        <v>30.215408999999998</v>
      </c>
      <c r="S475" s="229">
        <v>0</v>
      </c>
      <c r="T475" s="230">
        <f>S475*H475</f>
        <v>0</v>
      </c>
      <c r="AR475" s="23" t="s">
        <v>193</v>
      </c>
      <c r="AT475" s="23" t="s">
        <v>287</v>
      </c>
      <c r="AU475" s="23" t="s">
        <v>84</v>
      </c>
      <c r="AY475" s="23" t="s">
        <v>135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23" t="s">
        <v>82</v>
      </c>
      <c r="BK475" s="231">
        <f>ROUND(I475*H475,2)</f>
        <v>0</v>
      </c>
      <c r="BL475" s="23" t="s">
        <v>142</v>
      </c>
      <c r="BM475" s="23" t="s">
        <v>777</v>
      </c>
    </row>
    <row r="476" spans="2:51" s="11" customFormat="1" ht="13.5">
      <c r="B476" s="235"/>
      <c r="C476" s="236"/>
      <c r="D476" s="232" t="s">
        <v>146</v>
      </c>
      <c r="E476" s="237" t="s">
        <v>21</v>
      </c>
      <c r="F476" s="238" t="s">
        <v>778</v>
      </c>
      <c r="G476" s="236"/>
      <c r="H476" s="239">
        <v>267.393</v>
      </c>
      <c r="I476" s="240"/>
      <c r="J476" s="236"/>
      <c r="K476" s="236"/>
      <c r="L476" s="241"/>
      <c r="M476" s="242"/>
      <c r="N476" s="243"/>
      <c r="O476" s="243"/>
      <c r="P476" s="243"/>
      <c r="Q476" s="243"/>
      <c r="R476" s="243"/>
      <c r="S476" s="243"/>
      <c r="T476" s="244"/>
      <c r="AT476" s="245" t="s">
        <v>146</v>
      </c>
      <c r="AU476" s="245" t="s">
        <v>84</v>
      </c>
      <c r="AV476" s="11" t="s">
        <v>84</v>
      </c>
      <c r="AW476" s="11" t="s">
        <v>37</v>
      </c>
      <c r="AX476" s="11" t="s">
        <v>82</v>
      </c>
      <c r="AY476" s="245" t="s">
        <v>135</v>
      </c>
    </row>
    <row r="477" spans="2:65" s="1" customFormat="1" ht="51" customHeight="1">
      <c r="B477" s="45"/>
      <c r="C477" s="220" t="s">
        <v>779</v>
      </c>
      <c r="D477" s="220" t="s">
        <v>137</v>
      </c>
      <c r="E477" s="221" t="s">
        <v>780</v>
      </c>
      <c r="F477" s="222" t="s">
        <v>781</v>
      </c>
      <c r="G477" s="223" t="s">
        <v>225</v>
      </c>
      <c r="H477" s="224">
        <v>165</v>
      </c>
      <c r="I477" s="225"/>
      <c r="J477" s="226">
        <f>ROUND(I477*H477,2)</f>
        <v>0</v>
      </c>
      <c r="K477" s="222" t="s">
        <v>141</v>
      </c>
      <c r="L477" s="71"/>
      <c r="M477" s="227" t="s">
        <v>21</v>
      </c>
      <c r="N477" s="228" t="s">
        <v>45</v>
      </c>
      <c r="O477" s="46"/>
      <c r="P477" s="229">
        <f>O477*H477</f>
        <v>0</v>
      </c>
      <c r="Q477" s="229">
        <v>0.08565</v>
      </c>
      <c r="R477" s="229">
        <f>Q477*H477</f>
        <v>14.13225</v>
      </c>
      <c r="S477" s="229">
        <v>0</v>
      </c>
      <c r="T477" s="230">
        <f>S477*H477</f>
        <v>0</v>
      </c>
      <c r="AR477" s="23" t="s">
        <v>142</v>
      </c>
      <c r="AT477" s="23" t="s">
        <v>137</v>
      </c>
      <c r="AU477" s="23" t="s">
        <v>84</v>
      </c>
      <c r="AY477" s="23" t="s">
        <v>135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23" t="s">
        <v>82</v>
      </c>
      <c r="BK477" s="231">
        <f>ROUND(I477*H477,2)</f>
        <v>0</v>
      </c>
      <c r="BL477" s="23" t="s">
        <v>142</v>
      </c>
      <c r="BM477" s="23" t="s">
        <v>782</v>
      </c>
    </row>
    <row r="478" spans="2:47" s="1" customFormat="1" ht="13.5">
      <c r="B478" s="45"/>
      <c r="C478" s="73"/>
      <c r="D478" s="232" t="s">
        <v>144</v>
      </c>
      <c r="E478" s="73"/>
      <c r="F478" s="233" t="s">
        <v>771</v>
      </c>
      <c r="G478" s="73"/>
      <c r="H478" s="73"/>
      <c r="I478" s="190"/>
      <c r="J478" s="73"/>
      <c r="K478" s="73"/>
      <c r="L478" s="71"/>
      <c r="M478" s="234"/>
      <c r="N478" s="46"/>
      <c r="O478" s="46"/>
      <c r="P478" s="46"/>
      <c r="Q478" s="46"/>
      <c r="R478" s="46"/>
      <c r="S478" s="46"/>
      <c r="T478" s="94"/>
      <c r="AT478" s="23" t="s">
        <v>144</v>
      </c>
      <c r="AU478" s="23" t="s">
        <v>84</v>
      </c>
    </row>
    <row r="479" spans="2:51" s="11" customFormat="1" ht="13.5">
      <c r="B479" s="235"/>
      <c r="C479" s="236"/>
      <c r="D479" s="232" t="s">
        <v>146</v>
      </c>
      <c r="E479" s="237" t="s">
        <v>21</v>
      </c>
      <c r="F479" s="238" t="s">
        <v>783</v>
      </c>
      <c r="G479" s="236"/>
      <c r="H479" s="239">
        <v>165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AT479" s="245" t="s">
        <v>146</v>
      </c>
      <c r="AU479" s="245" t="s">
        <v>84</v>
      </c>
      <c r="AV479" s="11" t="s">
        <v>84</v>
      </c>
      <c r="AW479" s="11" t="s">
        <v>37</v>
      </c>
      <c r="AX479" s="11" t="s">
        <v>82</v>
      </c>
      <c r="AY479" s="245" t="s">
        <v>135</v>
      </c>
    </row>
    <row r="480" spans="2:51" s="12" customFormat="1" ht="13.5">
      <c r="B480" s="246"/>
      <c r="C480" s="247"/>
      <c r="D480" s="232" t="s">
        <v>146</v>
      </c>
      <c r="E480" s="248" t="s">
        <v>21</v>
      </c>
      <c r="F480" s="249" t="s">
        <v>732</v>
      </c>
      <c r="G480" s="247"/>
      <c r="H480" s="248" t="s">
        <v>21</v>
      </c>
      <c r="I480" s="250"/>
      <c r="J480" s="247"/>
      <c r="K480" s="247"/>
      <c r="L480" s="251"/>
      <c r="M480" s="252"/>
      <c r="N480" s="253"/>
      <c r="O480" s="253"/>
      <c r="P480" s="253"/>
      <c r="Q480" s="253"/>
      <c r="R480" s="253"/>
      <c r="S480" s="253"/>
      <c r="T480" s="254"/>
      <c r="AT480" s="255" t="s">
        <v>146</v>
      </c>
      <c r="AU480" s="255" t="s">
        <v>84</v>
      </c>
      <c r="AV480" s="12" t="s">
        <v>82</v>
      </c>
      <c r="AW480" s="12" t="s">
        <v>37</v>
      </c>
      <c r="AX480" s="12" t="s">
        <v>74</v>
      </c>
      <c r="AY480" s="255" t="s">
        <v>135</v>
      </c>
    </row>
    <row r="481" spans="2:65" s="1" customFormat="1" ht="16.5" customHeight="1">
      <c r="B481" s="45"/>
      <c r="C481" s="267" t="s">
        <v>784</v>
      </c>
      <c r="D481" s="267" t="s">
        <v>287</v>
      </c>
      <c r="E481" s="268" t="s">
        <v>785</v>
      </c>
      <c r="F481" s="269" t="s">
        <v>786</v>
      </c>
      <c r="G481" s="270" t="s">
        <v>225</v>
      </c>
      <c r="H481" s="271">
        <v>168.3</v>
      </c>
      <c r="I481" s="272"/>
      <c r="J481" s="273">
        <f>ROUND(I481*H481,2)</f>
        <v>0</v>
      </c>
      <c r="K481" s="269" t="s">
        <v>141</v>
      </c>
      <c r="L481" s="274"/>
      <c r="M481" s="275" t="s">
        <v>21</v>
      </c>
      <c r="N481" s="276" t="s">
        <v>45</v>
      </c>
      <c r="O481" s="46"/>
      <c r="P481" s="229">
        <f>O481*H481</f>
        <v>0</v>
      </c>
      <c r="Q481" s="229">
        <v>0.152</v>
      </c>
      <c r="R481" s="229">
        <f>Q481*H481</f>
        <v>25.5816</v>
      </c>
      <c r="S481" s="229">
        <v>0</v>
      </c>
      <c r="T481" s="230">
        <f>S481*H481</f>
        <v>0</v>
      </c>
      <c r="AR481" s="23" t="s">
        <v>193</v>
      </c>
      <c r="AT481" s="23" t="s">
        <v>287</v>
      </c>
      <c r="AU481" s="23" t="s">
        <v>84</v>
      </c>
      <c r="AY481" s="23" t="s">
        <v>135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23" t="s">
        <v>82</v>
      </c>
      <c r="BK481" s="231">
        <f>ROUND(I481*H481,2)</f>
        <v>0</v>
      </c>
      <c r="BL481" s="23" t="s">
        <v>142</v>
      </c>
      <c r="BM481" s="23" t="s">
        <v>787</v>
      </c>
    </row>
    <row r="482" spans="2:51" s="11" customFormat="1" ht="13.5">
      <c r="B482" s="235"/>
      <c r="C482" s="236"/>
      <c r="D482" s="232" t="s">
        <v>146</v>
      </c>
      <c r="E482" s="237" t="s">
        <v>21</v>
      </c>
      <c r="F482" s="238" t="s">
        <v>788</v>
      </c>
      <c r="G482" s="236"/>
      <c r="H482" s="239">
        <v>168.3</v>
      </c>
      <c r="I482" s="240"/>
      <c r="J482" s="236"/>
      <c r="K482" s="236"/>
      <c r="L482" s="241"/>
      <c r="M482" s="242"/>
      <c r="N482" s="243"/>
      <c r="O482" s="243"/>
      <c r="P482" s="243"/>
      <c r="Q482" s="243"/>
      <c r="R482" s="243"/>
      <c r="S482" s="243"/>
      <c r="T482" s="244"/>
      <c r="AT482" s="245" t="s">
        <v>146</v>
      </c>
      <c r="AU482" s="245" t="s">
        <v>84</v>
      </c>
      <c r="AV482" s="11" t="s">
        <v>84</v>
      </c>
      <c r="AW482" s="11" t="s">
        <v>37</v>
      </c>
      <c r="AX482" s="11" t="s">
        <v>82</v>
      </c>
      <c r="AY482" s="245" t="s">
        <v>135</v>
      </c>
    </row>
    <row r="483" spans="2:51" s="12" customFormat="1" ht="13.5">
      <c r="B483" s="246"/>
      <c r="C483" s="247"/>
      <c r="D483" s="232" t="s">
        <v>146</v>
      </c>
      <c r="E483" s="248" t="s">
        <v>21</v>
      </c>
      <c r="F483" s="249" t="s">
        <v>732</v>
      </c>
      <c r="G483" s="247"/>
      <c r="H483" s="248" t="s">
        <v>21</v>
      </c>
      <c r="I483" s="250"/>
      <c r="J483" s="247"/>
      <c r="K483" s="247"/>
      <c r="L483" s="251"/>
      <c r="M483" s="252"/>
      <c r="N483" s="253"/>
      <c r="O483" s="253"/>
      <c r="P483" s="253"/>
      <c r="Q483" s="253"/>
      <c r="R483" s="253"/>
      <c r="S483" s="253"/>
      <c r="T483" s="254"/>
      <c r="AT483" s="255" t="s">
        <v>146</v>
      </c>
      <c r="AU483" s="255" t="s">
        <v>84</v>
      </c>
      <c r="AV483" s="12" t="s">
        <v>82</v>
      </c>
      <c r="AW483" s="12" t="s">
        <v>37</v>
      </c>
      <c r="AX483" s="12" t="s">
        <v>74</v>
      </c>
      <c r="AY483" s="255" t="s">
        <v>135</v>
      </c>
    </row>
    <row r="484" spans="2:63" s="10" customFormat="1" ht="29.85" customHeight="1">
      <c r="B484" s="204"/>
      <c r="C484" s="205"/>
      <c r="D484" s="206" t="s">
        <v>73</v>
      </c>
      <c r="E484" s="218" t="s">
        <v>789</v>
      </c>
      <c r="F484" s="218" t="s">
        <v>790</v>
      </c>
      <c r="G484" s="205"/>
      <c r="H484" s="205"/>
      <c r="I484" s="208"/>
      <c r="J484" s="219">
        <f>BK484</f>
        <v>0</v>
      </c>
      <c r="K484" s="205"/>
      <c r="L484" s="210"/>
      <c r="M484" s="211"/>
      <c r="N484" s="212"/>
      <c r="O484" s="212"/>
      <c r="P484" s="213">
        <f>SUM(P485:P495)</f>
        <v>0</v>
      </c>
      <c r="Q484" s="212"/>
      <c r="R484" s="213">
        <f>SUM(R485:R495)</f>
        <v>0</v>
      </c>
      <c r="S484" s="212"/>
      <c r="T484" s="214">
        <f>SUM(T485:T495)</f>
        <v>0</v>
      </c>
      <c r="AR484" s="215" t="s">
        <v>82</v>
      </c>
      <c r="AT484" s="216" t="s">
        <v>73</v>
      </c>
      <c r="AU484" s="216" t="s">
        <v>82</v>
      </c>
      <c r="AY484" s="215" t="s">
        <v>135</v>
      </c>
      <c r="BK484" s="217">
        <f>SUM(BK485:BK495)</f>
        <v>0</v>
      </c>
    </row>
    <row r="485" spans="2:65" s="1" customFormat="1" ht="25.5" customHeight="1">
      <c r="B485" s="45"/>
      <c r="C485" s="220" t="s">
        <v>791</v>
      </c>
      <c r="D485" s="220" t="s">
        <v>137</v>
      </c>
      <c r="E485" s="221" t="s">
        <v>792</v>
      </c>
      <c r="F485" s="222" t="s">
        <v>793</v>
      </c>
      <c r="G485" s="223" t="s">
        <v>225</v>
      </c>
      <c r="H485" s="224">
        <v>212.375</v>
      </c>
      <c r="I485" s="225"/>
      <c r="J485" s="226">
        <f>ROUND(I485*H485,2)</f>
        <v>0</v>
      </c>
      <c r="K485" s="222" t="s">
        <v>21</v>
      </c>
      <c r="L485" s="71"/>
      <c r="M485" s="227" t="s">
        <v>21</v>
      </c>
      <c r="N485" s="228" t="s">
        <v>45</v>
      </c>
      <c r="O485" s="46"/>
      <c r="P485" s="229">
        <f>O485*H485</f>
        <v>0</v>
      </c>
      <c r="Q485" s="229">
        <v>0</v>
      </c>
      <c r="R485" s="229">
        <f>Q485*H485</f>
        <v>0</v>
      </c>
      <c r="S485" s="229">
        <v>0</v>
      </c>
      <c r="T485" s="230">
        <f>S485*H485</f>
        <v>0</v>
      </c>
      <c r="AR485" s="23" t="s">
        <v>142</v>
      </c>
      <c r="AT485" s="23" t="s">
        <v>137</v>
      </c>
      <c r="AU485" s="23" t="s">
        <v>84</v>
      </c>
      <c r="AY485" s="23" t="s">
        <v>135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23" t="s">
        <v>82</v>
      </c>
      <c r="BK485" s="231">
        <f>ROUND(I485*H485,2)</f>
        <v>0</v>
      </c>
      <c r="BL485" s="23" t="s">
        <v>142</v>
      </c>
      <c r="BM485" s="23" t="s">
        <v>794</v>
      </c>
    </row>
    <row r="486" spans="2:51" s="11" customFormat="1" ht="13.5">
      <c r="B486" s="235"/>
      <c r="C486" s="236"/>
      <c r="D486" s="232" t="s">
        <v>146</v>
      </c>
      <c r="E486" s="237" t="s">
        <v>21</v>
      </c>
      <c r="F486" s="238" t="s">
        <v>795</v>
      </c>
      <c r="G486" s="236"/>
      <c r="H486" s="239">
        <v>39.875</v>
      </c>
      <c r="I486" s="240"/>
      <c r="J486" s="236"/>
      <c r="K486" s="236"/>
      <c r="L486" s="241"/>
      <c r="M486" s="242"/>
      <c r="N486" s="243"/>
      <c r="O486" s="243"/>
      <c r="P486" s="243"/>
      <c r="Q486" s="243"/>
      <c r="R486" s="243"/>
      <c r="S486" s="243"/>
      <c r="T486" s="244"/>
      <c r="AT486" s="245" t="s">
        <v>146</v>
      </c>
      <c r="AU486" s="245" t="s">
        <v>84</v>
      </c>
      <c r="AV486" s="11" t="s">
        <v>84</v>
      </c>
      <c r="AW486" s="11" t="s">
        <v>37</v>
      </c>
      <c r="AX486" s="11" t="s">
        <v>74</v>
      </c>
      <c r="AY486" s="245" t="s">
        <v>135</v>
      </c>
    </row>
    <row r="487" spans="2:51" s="11" customFormat="1" ht="13.5">
      <c r="B487" s="235"/>
      <c r="C487" s="236"/>
      <c r="D487" s="232" t="s">
        <v>146</v>
      </c>
      <c r="E487" s="237" t="s">
        <v>21</v>
      </c>
      <c r="F487" s="238" t="s">
        <v>796</v>
      </c>
      <c r="G487" s="236"/>
      <c r="H487" s="239">
        <v>172.5</v>
      </c>
      <c r="I487" s="240"/>
      <c r="J487" s="236"/>
      <c r="K487" s="236"/>
      <c r="L487" s="241"/>
      <c r="M487" s="242"/>
      <c r="N487" s="243"/>
      <c r="O487" s="243"/>
      <c r="P487" s="243"/>
      <c r="Q487" s="243"/>
      <c r="R487" s="243"/>
      <c r="S487" s="243"/>
      <c r="T487" s="244"/>
      <c r="AT487" s="245" t="s">
        <v>146</v>
      </c>
      <c r="AU487" s="245" t="s">
        <v>84</v>
      </c>
      <c r="AV487" s="11" t="s">
        <v>84</v>
      </c>
      <c r="AW487" s="11" t="s">
        <v>37</v>
      </c>
      <c r="AX487" s="11" t="s">
        <v>74</v>
      </c>
      <c r="AY487" s="245" t="s">
        <v>135</v>
      </c>
    </row>
    <row r="488" spans="2:51" s="13" customFormat="1" ht="13.5">
      <c r="B488" s="256"/>
      <c r="C488" s="257"/>
      <c r="D488" s="232" t="s">
        <v>146</v>
      </c>
      <c r="E488" s="258" t="s">
        <v>21</v>
      </c>
      <c r="F488" s="259" t="s">
        <v>170</v>
      </c>
      <c r="G488" s="257"/>
      <c r="H488" s="260">
        <v>212.375</v>
      </c>
      <c r="I488" s="261"/>
      <c r="J488" s="257"/>
      <c r="K488" s="257"/>
      <c r="L488" s="262"/>
      <c r="M488" s="263"/>
      <c r="N488" s="264"/>
      <c r="O488" s="264"/>
      <c r="P488" s="264"/>
      <c r="Q488" s="264"/>
      <c r="R488" s="264"/>
      <c r="S488" s="264"/>
      <c r="T488" s="265"/>
      <c r="AT488" s="266" t="s">
        <v>146</v>
      </c>
      <c r="AU488" s="266" t="s">
        <v>84</v>
      </c>
      <c r="AV488" s="13" t="s">
        <v>142</v>
      </c>
      <c r="AW488" s="13" t="s">
        <v>37</v>
      </c>
      <c r="AX488" s="13" t="s">
        <v>82</v>
      </c>
      <c r="AY488" s="266" t="s">
        <v>135</v>
      </c>
    </row>
    <row r="489" spans="2:51" s="12" customFormat="1" ht="13.5">
      <c r="B489" s="246"/>
      <c r="C489" s="247"/>
      <c r="D489" s="232" t="s">
        <v>146</v>
      </c>
      <c r="E489" s="248" t="s">
        <v>21</v>
      </c>
      <c r="F489" s="249" t="s">
        <v>732</v>
      </c>
      <c r="G489" s="247"/>
      <c r="H489" s="248" t="s">
        <v>21</v>
      </c>
      <c r="I489" s="250"/>
      <c r="J489" s="247"/>
      <c r="K489" s="247"/>
      <c r="L489" s="251"/>
      <c r="M489" s="252"/>
      <c r="N489" s="253"/>
      <c r="O489" s="253"/>
      <c r="P489" s="253"/>
      <c r="Q489" s="253"/>
      <c r="R489" s="253"/>
      <c r="S489" s="253"/>
      <c r="T489" s="254"/>
      <c r="AT489" s="255" t="s">
        <v>146</v>
      </c>
      <c r="AU489" s="255" t="s">
        <v>84</v>
      </c>
      <c r="AV489" s="12" t="s">
        <v>82</v>
      </c>
      <c r="AW489" s="12" t="s">
        <v>37</v>
      </c>
      <c r="AX489" s="12" t="s">
        <v>74</v>
      </c>
      <c r="AY489" s="255" t="s">
        <v>135</v>
      </c>
    </row>
    <row r="490" spans="2:65" s="1" customFormat="1" ht="25.5" customHeight="1">
      <c r="B490" s="45"/>
      <c r="C490" s="220" t="s">
        <v>797</v>
      </c>
      <c r="D490" s="220" t="s">
        <v>137</v>
      </c>
      <c r="E490" s="221" t="s">
        <v>798</v>
      </c>
      <c r="F490" s="222" t="s">
        <v>799</v>
      </c>
      <c r="G490" s="223" t="s">
        <v>225</v>
      </c>
      <c r="H490" s="224">
        <v>595</v>
      </c>
      <c r="I490" s="225"/>
      <c r="J490" s="226">
        <f>ROUND(I490*H490,2)</f>
        <v>0</v>
      </c>
      <c r="K490" s="222" t="s">
        <v>21</v>
      </c>
      <c r="L490" s="71"/>
      <c r="M490" s="227" t="s">
        <v>21</v>
      </c>
      <c r="N490" s="228" t="s">
        <v>45</v>
      </c>
      <c r="O490" s="46"/>
      <c r="P490" s="229">
        <f>O490*H490</f>
        <v>0</v>
      </c>
      <c r="Q490" s="229">
        <v>0</v>
      </c>
      <c r="R490" s="229">
        <f>Q490*H490</f>
        <v>0</v>
      </c>
      <c r="S490" s="229">
        <v>0</v>
      </c>
      <c r="T490" s="230">
        <f>S490*H490</f>
        <v>0</v>
      </c>
      <c r="AR490" s="23" t="s">
        <v>142</v>
      </c>
      <c r="AT490" s="23" t="s">
        <v>137</v>
      </c>
      <c r="AU490" s="23" t="s">
        <v>84</v>
      </c>
      <c r="AY490" s="23" t="s">
        <v>135</v>
      </c>
      <c r="BE490" s="231">
        <f>IF(N490="základní",J490,0)</f>
        <v>0</v>
      </c>
      <c r="BF490" s="231">
        <f>IF(N490="snížená",J490,0)</f>
        <v>0</v>
      </c>
      <c r="BG490" s="231">
        <f>IF(N490="zákl. přenesená",J490,0)</f>
        <v>0</v>
      </c>
      <c r="BH490" s="231">
        <f>IF(N490="sníž. přenesená",J490,0)</f>
        <v>0</v>
      </c>
      <c r="BI490" s="231">
        <f>IF(N490="nulová",J490,0)</f>
        <v>0</v>
      </c>
      <c r="BJ490" s="23" t="s">
        <v>82</v>
      </c>
      <c r="BK490" s="231">
        <f>ROUND(I490*H490,2)</f>
        <v>0</v>
      </c>
      <c r="BL490" s="23" t="s">
        <v>142</v>
      </c>
      <c r="BM490" s="23" t="s">
        <v>800</v>
      </c>
    </row>
    <row r="491" spans="2:51" s="11" customFormat="1" ht="13.5">
      <c r="B491" s="235"/>
      <c r="C491" s="236"/>
      <c r="D491" s="232" t="s">
        <v>146</v>
      </c>
      <c r="E491" s="237" t="s">
        <v>21</v>
      </c>
      <c r="F491" s="238" t="s">
        <v>801</v>
      </c>
      <c r="G491" s="236"/>
      <c r="H491" s="239">
        <v>595</v>
      </c>
      <c r="I491" s="240"/>
      <c r="J491" s="236"/>
      <c r="K491" s="236"/>
      <c r="L491" s="241"/>
      <c r="M491" s="242"/>
      <c r="N491" s="243"/>
      <c r="O491" s="243"/>
      <c r="P491" s="243"/>
      <c r="Q491" s="243"/>
      <c r="R491" s="243"/>
      <c r="S491" s="243"/>
      <c r="T491" s="244"/>
      <c r="AT491" s="245" t="s">
        <v>146</v>
      </c>
      <c r="AU491" s="245" t="s">
        <v>84</v>
      </c>
      <c r="AV491" s="11" t="s">
        <v>84</v>
      </c>
      <c r="AW491" s="11" t="s">
        <v>37</v>
      </c>
      <c r="AX491" s="11" t="s">
        <v>82</v>
      </c>
      <c r="AY491" s="245" t="s">
        <v>135</v>
      </c>
    </row>
    <row r="492" spans="2:51" s="12" customFormat="1" ht="13.5">
      <c r="B492" s="246"/>
      <c r="C492" s="247"/>
      <c r="D492" s="232" t="s">
        <v>146</v>
      </c>
      <c r="E492" s="248" t="s">
        <v>21</v>
      </c>
      <c r="F492" s="249" t="s">
        <v>732</v>
      </c>
      <c r="G492" s="247"/>
      <c r="H492" s="248" t="s">
        <v>21</v>
      </c>
      <c r="I492" s="250"/>
      <c r="J492" s="247"/>
      <c r="K492" s="247"/>
      <c r="L492" s="251"/>
      <c r="M492" s="252"/>
      <c r="N492" s="253"/>
      <c r="O492" s="253"/>
      <c r="P492" s="253"/>
      <c r="Q492" s="253"/>
      <c r="R492" s="253"/>
      <c r="S492" s="253"/>
      <c r="T492" s="254"/>
      <c r="AT492" s="255" t="s">
        <v>146</v>
      </c>
      <c r="AU492" s="255" t="s">
        <v>84</v>
      </c>
      <c r="AV492" s="12" t="s">
        <v>82</v>
      </c>
      <c r="AW492" s="12" t="s">
        <v>37</v>
      </c>
      <c r="AX492" s="12" t="s">
        <v>74</v>
      </c>
      <c r="AY492" s="255" t="s">
        <v>135</v>
      </c>
    </row>
    <row r="493" spans="2:65" s="1" customFormat="1" ht="25.5" customHeight="1">
      <c r="B493" s="45"/>
      <c r="C493" s="220" t="s">
        <v>802</v>
      </c>
      <c r="D493" s="220" t="s">
        <v>137</v>
      </c>
      <c r="E493" s="221" t="s">
        <v>803</v>
      </c>
      <c r="F493" s="222" t="s">
        <v>804</v>
      </c>
      <c r="G493" s="223" t="s">
        <v>225</v>
      </c>
      <c r="H493" s="224">
        <v>968</v>
      </c>
      <c r="I493" s="225"/>
      <c r="J493" s="226">
        <f>ROUND(I493*H493,2)</f>
        <v>0</v>
      </c>
      <c r="K493" s="222" t="s">
        <v>21</v>
      </c>
      <c r="L493" s="71"/>
      <c r="M493" s="227" t="s">
        <v>21</v>
      </c>
      <c r="N493" s="228" t="s">
        <v>45</v>
      </c>
      <c r="O493" s="46"/>
      <c r="P493" s="229">
        <f>O493*H493</f>
        <v>0</v>
      </c>
      <c r="Q493" s="229">
        <v>0</v>
      </c>
      <c r="R493" s="229">
        <f>Q493*H493</f>
        <v>0</v>
      </c>
      <c r="S493" s="229">
        <v>0</v>
      </c>
      <c r="T493" s="230">
        <f>S493*H493</f>
        <v>0</v>
      </c>
      <c r="AR493" s="23" t="s">
        <v>142</v>
      </c>
      <c r="AT493" s="23" t="s">
        <v>137</v>
      </c>
      <c r="AU493" s="23" t="s">
        <v>84</v>
      </c>
      <c r="AY493" s="23" t="s">
        <v>135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23" t="s">
        <v>82</v>
      </c>
      <c r="BK493" s="231">
        <f>ROUND(I493*H493,2)</f>
        <v>0</v>
      </c>
      <c r="BL493" s="23" t="s">
        <v>142</v>
      </c>
      <c r="BM493" s="23" t="s">
        <v>805</v>
      </c>
    </row>
    <row r="494" spans="2:51" s="11" customFormat="1" ht="13.5">
      <c r="B494" s="235"/>
      <c r="C494" s="236"/>
      <c r="D494" s="232" t="s">
        <v>146</v>
      </c>
      <c r="E494" s="237" t="s">
        <v>21</v>
      </c>
      <c r="F494" s="238" t="s">
        <v>806</v>
      </c>
      <c r="G494" s="236"/>
      <c r="H494" s="239">
        <v>968</v>
      </c>
      <c r="I494" s="240"/>
      <c r="J494" s="236"/>
      <c r="K494" s="236"/>
      <c r="L494" s="241"/>
      <c r="M494" s="242"/>
      <c r="N494" s="243"/>
      <c r="O494" s="243"/>
      <c r="P494" s="243"/>
      <c r="Q494" s="243"/>
      <c r="R494" s="243"/>
      <c r="S494" s="243"/>
      <c r="T494" s="244"/>
      <c r="AT494" s="245" t="s">
        <v>146</v>
      </c>
      <c r="AU494" s="245" t="s">
        <v>84</v>
      </c>
      <c r="AV494" s="11" t="s">
        <v>84</v>
      </c>
      <c r="AW494" s="11" t="s">
        <v>37</v>
      </c>
      <c r="AX494" s="11" t="s">
        <v>82</v>
      </c>
      <c r="AY494" s="245" t="s">
        <v>135</v>
      </c>
    </row>
    <row r="495" spans="2:51" s="12" customFormat="1" ht="13.5">
      <c r="B495" s="246"/>
      <c r="C495" s="247"/>
      <c r="D495" s="232" t="s">
        <v>146</v>
      </c>
      <c r="E495" s="248" t="s">
        <v>21</v>
      </c>
      <c r="F495" s="249" t="s">
        <v>732</v>
      </c>
      <c r="G495" s="247"/>
      <c r="H495" s="248" t="s">
        <v>21</v>
      </c>
      <c r="I495" s="250"/>
      <c r="J495" s="247"/>
      <c r="K495" s="247"/>
      <c r="L495" s="251"/>
      <c r="M495" s="252"/>
      <c r="N495" s="253"/>
      <c r="O495" s="253"/>
      <c r="P495" s="253"/>
      <c r="Q495" s="253"/>
      <c r="R495" s="253"/>
      <c r="S495" s="253"/>
      <c r="T495" s="254"/>
      <c r="AT495" s="255" t="s">
        <v>146</v>
      </c>
      <c r="AU495" s="255" t="s">
        <v>84</v>
      </c>
      <c r="AV495" s="12" t="s">
        <v>82</v>
      </c>
      <c r="AW495" s="12" t="s">
        <v>37</v>
      </c>
      <c r="AX495" s="12" t="s">
        <v>74</v>
      </c>
      <c r="AY495" s="255" t="s">
        <v>135</v>
      </c>
    </row>
    <row r="496" spans="2:63" s="10" customFormat="1" ht="29.85" customHeight="1">
      <c r="B496" s="204"/>
      <c r="C496" s="205"/>
      <c r="D496" s="206" t="s">
        <v>73</v>
      </c>
      <c r="E496" s="218" t="s">
        <v>807</v>
      </c>
      <c r="F496" s="218" t="s">
        <v>808</v>
      </c>
      <c r="G496" s="205"/>
      <c r="H496" s="205"/>
      <c r="I496" s="208"/>
      <c r="J496" s="219">
        <f>BK496</f>
        <v>0</v>
      </c>
      <c r="K496" s="205"/>
      <c r="L496" s="210"/>
      <c r="M496" s="211"/>
      <c r="N496" s="212"/>
      <c r="O496" s="212"/>
      <c r="P496" s="213">
        <f>SUM(P497:P522)</f>
        <v>0</v>
      </c>
      <c r="Q496" s="212"/>
      <c r="R496" s="213">
        <f>SUM(R497:R522)</f>
        <v>0</v>
      </c>
      <c r="S496" s="212"/>
      <c r="T496" s="214">
        <f>SUM(T497:T522)</f>
        <v>0</v>
      </c>
      <c r="AR496" s="215" t="s">
        <v>82</v>
      </c>
      <c r="AT496" s="216" t="s">
        <v>73</v>
      </c>
      <c r="AU496" s="216" t="s">
        <v>82</v>
      </c>
      <c r="AY496" s="215" t="s">
        <v>135</v>
      </c>
      <c r="BK496" s="217">
        <f>SUM(BK497:BK522)</f>
        <v>0</v>
      </c>
    </row>
    <row r="497" spans="2:65" s="1" customFormat="1" ht="16.5" customHeight="1">
      <c r="B497" s="45"/>
      <c r="C497" s="220" t="s">
        <v>809</v>
      </c>
      <c r="D497" s="220" t="s">
        <v>137</v>
      </c>
      <c r="E497" s="221" t="s">
        <v>810</v>
      </c>
      <c r="F497" s="222" t="s">
        <v>811</v>
      </c>
      <c r="G497" s="223" t="s">
        <v>812</v>
      </c>
      <c r="H497" s="224">
        <v>1</v>
      </c>
      <c r="I497" s="225"/>
      <c r="J497" s="226">
        <f>ROUND(I497*H497,2)</f>
        <v>0</v>
      </c>
      <c r="K497" s="222" t="s">
        <v>21</v>
      </c>
      <c r="L497" s="71"/>
      <c r="M497" s="227" t="s">
        <v>21</v>
      </c>
      <c r="N497" s="228" t="s">
        <v>45</v>
      </c>
      <c r="O497" s="46"/>
      <c r="P497" s="229">
        <f>O497*H497</f>
        <v>0</v>
      </c>
      <c r="Q497" s="229">
        <v>0</v>
      </c>
      <c r="R497" s="229">
        <f>Q497*H497</f>
        <v>0</v>
      </c>
      <c r="S497" s="229">
        <v>0</v>
      </c>
      <c r="T497" s="230">
        <f>S497*H497</f>
        <v>0</v>
      </c>
      <c r="AR497" s="23" t="s">
        <v>142</v>
      </c>
      <c r="AT497" s="23" t="s">
        <v>137</v>
      </c>
      <c r="AU497" s="23" t="s">
        <v>84</v>
      </c>
      <c r="AY497" s="23" t="s">
        <v>135</v>
      </c>
      <c r="BE497" s="231">
        <f>IF(N497="základní",J497,0)</f>
        <v>0</v>
      </c>
      <c r="BF497" s="231">
        <f>IF(N497="snížená",J497,0)</f>
        <v>0</v>
      </c>
      <c r="BG497" s="231">
        <f>IF(N497="zákl. přenesená",J497,0)</f>
        <v>0</v>
      </c>
      <c r="BH497" s="231">
        <f>IF(N497="sníž. přenesená",J497,0)</f>
        <v>0</v>
      </c>
      <c r="BI497" s="231">
        <f>IF(N497="nulová",J497,0)</f>
        <v>0</v>
      </c>
      <c r="BJ497" s="23" t="s">
        <v>82</v>
      </c>
      <c r="BK497" s="231">
        <f>ROUND(I497*H497,2)</f>
        <v>0</v>
      </c>
      <c r="BL497" s="23" t="s">
        <v>142</v>
      </c>
      <c r="BM497" s="23" t="s">
        <v>813</v>
      </c>
    </row>
    <row r="498" spans="2:51" s="11" customFormat="1" ht="13.5">
      <c r="B498" s="235"/>
      <c r="C498" s="236"/>
      <c r="D498" s="232" t="s">
        <v>146</v>
      </c>
      <c r="E498" s="237" t="s">
        <v>21</v>
      </c>
      <c r="F498" s="238" t="s">
        <v>641</v>
      </c>
      <c r="G498" s="236"/>
      <c r="H498" s="239">
        <v>1</v>
      </c>
      <c r="I498" s="240"/>
      <c r="J498" s="236"/>
      <c r="K498" s="236"/>
      <c r="L498" s="241"/>
      <c r="M498" s="242"/>
      <c r="N498" s="243"/>
      <c r="O498" s="243"/>
      <c r="P498" s="243"/>
      <c r="Q498" s="243"/>
      <c r="R498" s="243"/>
      <c r="S498" s="243"/>
      <c r="T498" s="244"/>
      <c r="AT498" s="245" t="s">
        <v>146</v>
      </c>
      <c r="AU498" s="245" t="s">
        <v>84</v>
      </c>
      <c r="AV498" s="11" t="s">
        <v>84</v>
      </c>
      <c r="AW498" s="11" t="s">
        <v>37</v>
      </c>
      <c r="AX498" s="11" t="s">
        <v>82</v>
      </c>
      <c r="AY498" s="245" t="s">
        <v>135</v>
      </c>
    </row>
    <row r="499" spans="2:65" s="1" customFormat="1" ht="16.5" customHeight="1">
      <c r="B499" s="45"/>
      <c r="C499" s="220" t="s">
        <v>814</v>
      </c>
      <c r="D499" s="220" t="s">
        <v>137</v>
      </c>
      <c r="E499" s="221" t="s">
        <v>815</v>
      </c>
      <c r="F499" s="222" t="s">
        <v>816</v>
      </c>
      <c r="G499" s="223" t="s">
        <v>812</v>
      </c>
      <c r="H499" s="224">
        <v>1</v>
      </c>
      <c r="I499" s="225"/>
      <c r="J499" s="226">
        <f>ROUND(I499*H499,2)</f>
        <v>0</v>
      </c>
      <c r="K499" s="222" t="s">
        <v>21</v>
      </c>
      <c r="L499" s="71"/>
      <c r="M499" s="227" t="s">
        <v>21</v>
      </c>
      <c r="N499" s="228" t="s">
        <v>45</v>
      </c>
      <c r="O499" s="46"/>
      <c r="P499" s="229">
        <f>O499*H499</f>
        <v>0</v>
      </c>
      <c r="Q499" s="229">
        <v>0</v>
      </c>
      <c r="R499" s="229">
        <f>Q499*H499</f>
        <v>0</v>
      </c>
      <c r="S499" s="229">
        <v>0</v>
      </c>
      <c r="T499" s="230">
        <f>S499*H499</f>
        <v>0</v>
      </c>
      <c r="AR499" s="23" t="s">
        <v>142</v>
      </c>
      <c r="AT499" s="23" t="s">
        <v>137</v>
      </c>
      <c r="AU499" s="23" t="s">
        <v>84</v>
      </c>
      <c r="AY499" s="23" t="s">
        <v>135</v>
      </c>
      <c r="BE499" s="231">
        <f>IF(N499="základní",J499,0)</f>
        <v>0</v>
      </c>
      <c r="BF499" s="231">
        <f>IF(N499="snížená",J499,0)</f>
        <v>0</v>
      </c>
      <c r="BG499" s="231">
        <f>IF(N499="zákl. přenesená",J499,0)</f>
        <v>0</v>
      </c>
      <c r="BH499" s="231">
        <f>IF(N499="sníž. přenesená",J499,0)</f>
        <v>0</v>
      </c>
      <c r="BI499" s="231">
        <f>IF(N499="nulová",J499,0)</f>
        <v>0</v>
      </c>
      <c r="BJ499" s="23" t="s">
        <v>82</v>
      </c>
      <c r="BK499" s="231">
        <f>ROUND(I499*H499,2)</f>
        <v>0</v>
      </c>
      <c r="BL499" s="23" t="s">
        <v>142</v>
      </c>
      <c r="BM499" s="23" t="s">
        <v>817</v>
      </c>
    </row>
    <row r="500" spans="2:51" s="11" customFormat="1" ht="13.5">
      <c r="B500" s="235"/>
      <c r="C500" s="236"/>
      <c r="D500" s="232" t="s">
        <v>146</v>
      </c>
      <c r="E500" s="237" t="s">
        <v>21</v>
      </c>
      <c r="F500" s="238" t="s">
        <v>641</v>
      </c>
      <c r="G500" s="236"/>
      <c r="H500" s="239">
        <v>1</v>
      </c>
      <c r="I500" s="240"/>
      <c r="J500" s="236"/>
      <c r="K500" s="236"/>
      <c r="L500" s="241"/>
      <c r="M500" s="242"/>
      <c r="N500" s="243"/>
      <c r="O500" s="243"/>
      <c r="P500" s="243"/>
      <c r="Q500" s="243"/>
      <c r="R500" s="243"/>
      <c r="S500" s="243"/>
      <c r="T500" s="244"/>
      <c r="AT500" s="245" t="s">
        <v>146</v>
      </c>
      <c r="AU500" s="245" t="s">
        <v>84</v>
      </c>
      <c r="AV500" s="11" t="s">
        <v>84</v>
      </c>
      <c r="AW500" s="11" t="s">
        <v>37</v>
      </c>
      <c r="AX500" s="11" t="s">
        <v>82</v>
      </c>
      <c r="AY500" s="245" t="s">
        <v>135</v>
      </c>
    </row>
    <row r="501" spans="2:65" s="1" customFormat="1" ht="16.5" customHeight="1">
      <c r="B501" s="45"/>
      <c r="C501" s="220" t="s">
        <v>818</v>
      </c>
      <c r="D501" s="220" t="s">
        <v>137</v>
      </c>
      <c r="E501" s="221" t="s">
        <v>819</v>
      </c>
      <c r="F501" s="222" t="s">
        <v>820</v>
      </c>
      <c r="G501" s="223" t="s">
        <v>328</v>
      </c>
      <c r="H501" s="224">
        <v>1</v>
      </c>
      <c r="I501" s="225"/>
      <c r="J501" s="226">
        <f>ROUND(I501*H501,2)</f>
        <v>0</v>
      </c>
      <c r="K501" s="222" t="s">
        <v>21</v>
      </c>
      <c r="L501" s="71"/>
      <c r="M501" s="227" t="s">
        <v>21</v>
      </c>
      <c r="N501" s="228" t="s">
        <v>45</v>
      </c>
      <c r="O501" s="46"/>
      <c r="P501" s="229">
        <f>O501*H501</f>
        <v>0</v>
      </c>
      <c r="Q501" s="229">
        <v>0</v>
      </c>
      <c r="R501" s="229">
        <f>Q501*H501</f>
        <v>0</v>
      </c>
      <c r="S501" s="229">
        <v>0</v>
      </c>
      <c r="T501" s="230">
        <f>S501*H501</f>
        <v>0</v>
      </c>
      <c r="AR501" s="23" t="s">
        <v>142</v>
      </c>
      <c r="AT501" s="23" t="s">
        <v>137</v>
      </c>
      <c r="AU501" s="23" t="s">
        <v>84</v>
      </c>
      <c r="AY501" s="23" t="s">
        <v>135</v>
      </c>
      <c r="BE501" s="231">
        <f>IF(N501="základní",J501,0)</f>
        <v>0</v>
      </c>
      <c r="BF501" s="231">
        <f>IF(N501="snížená",J501,0)</f>
        <v>0</v>
      </c>
      <c r="BG501" s="231">
        <f>IF(N501="zákl. přenesená",J501,0)</f>
        <v>0</v>
      </c>
      <c r="BH501" s="231">
        <f>IF(N501="sníž. přenesená",J501,0)</f>
        <v>0</v>
      </c>
      <c r="BI501" s="231">
        <f>IF(N501="nulová",J501,0)</f>
        <v>0</v>
      </c>
      <c r="BJ501" s="23" t="s">
        <v>82</v>
      </c>
      <c r="BK501" s="231">
        <f>ROUND(I501*H501,2)</f>
        <v>0</v>
      </c>
      <c r="BL501" s="23" t="s">
        <v>142</v>
      </c>
      <c r="BM501" s="23" t="s">
        <v>821</v>
      </c>
    </row>
    <row r="502" spans="2:51" s="11" customFormat="1" ht="13.5">
      <c r="B502" s="235"/>
      <c r="C502" s="236"/>
      <c r="D502" s="232" t="s">
        <v>146</v>
      </c>
      <c r="E502" s="237" t="s">
        <v>21</v>
      </c>
      <c r="F502" s="238" t="s">
        <v>641</v>
      </c>
      <c r="G502" s="236"/>
      <c r="H502" s="239">
        <v>1</v>
      </c>
      <c r="I502" s="240"/>
      <c r="J502" s="236"/>
      <c r="K502" s="236"/>
      <c r="L502" s="241"/>
      <c r="M502" s="242"/>
      <c r="N502" s="243"/>
      <c r="O502" s="243"/>
      <c r="P502" s="243"/>
      <c r="Q502" s="243"/>
      <c r="R502" s="243"/>
      <c r="S502" s="243"/>
      <c r="T502" s="244"/>
      <c r="AT502" s="245" t="s">
        <v>146</v>
      </c>
      <c r="AU502" s="245" t="s">
        <v>84</v>
      </c>
      <c r="AV502" s="11" t="s">
        <v>84</v>
      </c>
      <c r="AW502" s="11" t="s">
        <v>37</v>
      </c>
      <c r="AX502" s="11" t="s">
        <v>82</v>
      </c>
      <c r="AY502" s="245" t="s">
        <v>135</v>
      </c>
    </row>
    <row r="503" spans="2:65" s="1" customFormat="1" ht="16.5" customHeight="1">
      <c r="B503" s="45"/>
      <c r="C503" s="220" t="s">
        <v>822</v>
      </c>
      <c r="D503" s="220" t="s">
        <v>137</v>
      </c>
      <c r="E503" s="221" t="s">
        <v>823</v>
      </c>
      <c r="F503" s="222" t="s">
        <v>824</v>
      </c>
      <c r="G503" s="223" t="s">
        <v>328</v>
      </c>
      <c r="H503" s="224">
        <v>1</v>
      </c>
      <c r="I503" s="225"/>
      <c r="J503" s="226">
        <f>ROUND(I503*H503,2)</f>
        <v>0</v>
      </c>
      <c r="K503" s="222" t="s">
        <v>21</v>
      </c>
      <c r="L503" s="71"/>
      <c r="M503" s="227" t="s">
        <v>21</v>
      </c>
      <c r="N503" s="228" t="s">
        <v>45</v>
      </c>
      <c r="O503" s="46"/>
      <c r="P503" s="229">
        <f>O503*H503</f>
        <v>0</v>
      </c>
      <c r="Q503" s="229">
        <v>0</v>
      </c>
      <c r="R503" s="229">
        <f>Q503*H503</f>
        <v>0</v>
      </c>
      <c r="S503" s="229">
        <v>0</v>
      </c>
      <c r="T503" s="230">
        <f>S503*H503</f>
        <v>0</v>
      </c>
      <c r="AR503" s="23" t="s">
        <v>142</v>
      </c>
      <c r="AT503" s="23" t="s">
        <v>137</v>
      </c>
      <c r="AU503" s="23" t="s">
        <v>84</v>
      </c>
      <c r="AY503" s="23" t="s">
        <v>135</v>
      </c>
      <c r="BE503" s="231">
        <f>IF(N503="základní",J503,0)</f>
        <v>0</v>
      </c>
      <c r="BF503" s="231">
        <f>IF(N503="snížená",J503,0)</f>
        <v>0</v>
      </c>
      <c r="BG503" s="231">
        <f>IF(N503="zákl. přenesená",J503,0)</f>
        <v>0</v>
      </c>
      <c r="BH503" s="231">
        <f>IF(N503="sníž. přenesená",J503,0)</f>
        <v>0</v>
      </c>
      <c r="BI503" s="231">
        <f>IF(N503="nulová",J503,0)</f>
        <v>0</v>
      </c>
      <c r="BJ503" s="23" t="s">
        <v>82</v>
      </c>
      <c r="BK503" s="231">
        <f>ROUND(I503*H503,2)</f>
        <v>0</v>
      </c>
      <c r="BL503" s="23" t="s">
        <v>142</v>
      </c>
      <c r="BM503" s="23" t="s">
        <v>825</v>
      </c>
    </row>
    <row r="504" spans="2:51" s="11" customFormat="1" ht="13.5">
      <c r="B504" s="235"/>
      <c r="C504" s="236"/>
      <c r="D504" s="232" t="s">
        <v>146</v>
      </c>
      <c r="E504" s="237" t="s">
        <v>21</v>
      </c>
      <c r="F504" s="238" t="s">
        <v>641</v>
      </c>
      <c r="G504" s="236"/>
      <c r="H504" s="239">
        <v>1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AT504" s="245" t="s">
        <v>146</v>
      </c>
      <c r="AU504" s="245" t="s">
        <v>84</v>
      </c>
      <c r="AV504" s="11" t="s">
        <v>84</v>
      </c>
      <c r="AW504" s="11" t="s">
        <v>37</v>
      </c>
      <c r="AX504" s="11" t="s">
        <v>82</v>
      </c>
      <c r="AY504" s="245" t="s">
        <v>135</v>
      </c>
    </row>
    <row r="505" spans="2:65" s="1" customFormat="1" ht="16.5" customHeight="1">
      <c r="B505" s="45"/>
      <c r="C505" s="220" t="s">
        <v>826</v>
      </c>
      <c r="D505" s="220" t="s">
        <v>137</v>
      </c>
      <c r="E505" s="221" t="s">
        <v>827</v>
      </c>
      <c r="F505" s="222" t="s">
        <v>828</v>
      </c>
      <c r="G505" s="223" t="s">
        <v>328</v>
      </c>
      <c r="H505" s="224">
        <v>2</v>
      </c>
      <c r="I505" s="225"/>
      <c r="J505" s="226">
        <f>ROUND(I505*H505,2)</f>
        <v>0</v>
      </c>
      <c r="K505" s="222" t="s">
        <v>21</v>
      </c>
      <c r="L505" s="71"/>
      <c r="M505" s="227" t="s">
        <v>21</v>
      </c>
      <c r="N505" s="228" t="s">
        <v>45</v>
      </c>
      <c r="O505" s="46"/>
      <c r="P505" s="229">
        <f>O505*H505</f>
        <v>0</v>
      </c>
      <c r="Q505" s="229">
        <v>0</v>
      </c>
      <c r="R505" s="229">
        <f>Q505*H505</f>
        <v>0</v>
      </c>
      <c r="S505" s="229">
        <v>0</v>
      </c>
      <c r="T505" s="230">
        <f>S505*H505</f>
        <v>0</v>
      </c>
      <c r="AR505" s="23" t="s">
        <v>142</v>
      </c>
      <c r="AT505" s="23" t="s">
        <v>137</v>
      </c>
      <c r="AU505" s="23" t="s">
        <v>84</v>
      </c>
      <c r="AY505" s="23" t="s">
        <v>135</v>
      </c>
      <c r="BE505" s="231">
        <f>IF(N505="základní",J505,0)</f>
        <v>0</v>
      </c>
      <c r="BF505" s="231">
        <f>IF(N505="snížená",J505,0)</f>
        <v>0</v>
      </c>
      <c r="BG505" s="231">
        <f>IF(N505="zákl. přenesená",J505,0)</f>
        <v>0</v>
      </c>
      <c r="BH505" s="231">
        <f>IF(N505="sníž. přenesená",J505,0)</f>
        <v>0</v>
      </c>
      <c r="BI505" s="231">
        <f>IF(N505="nulová",J505,0)</f>
        <v>0</v>
      </c>
      <c r="BJ505" s="23" t="s">
        <v>82</v>
      </c>
      <c r="BK505" s="231">
        <f>ROUND(I505*H505,2)</f>
        <v>0</v>
      </c>
      <c r="BL505" s="23" t="s">
        <v>142</v>
      </c>
      <c r="BM505" s="23" t="s">
        <v>829</v>
      </c>
    </row>
    <row r="506" spans="2:51" s="11" customFormat="1" ht="13.5">
      <c r="B506" s="235"/>
      <c r="C506" s="236"/>
      <c r="D506" s="232" t="s">
        <v>146</v>
      </c>
      <c r="E506" s="237" t="s">
        <v>21</v>
      </c>
      <c r="F506" s="238" t="s">
        <v>830</v>
      </c>
      <c r="G506" s="236"/>
      <c r="H506" s="239">
        <v>2</v>
      </c>
      <c r="I506" s="240"/>
      <c r="J506" s="236"/>
      <c r="K506" s="236"/>
      <c r="L506" s="241"/>
      <c r="M506" s="242"/>
      <c r="N506" s="243"/>
      <c r="O506" s="243"/>
      <c r="P506" s="243"/>
      <c r="Q506" s="243"/>
      <c r="R506" s="243"/>
      <c r="S506" s="243"/>
      <c r="T506" s="244"/>
      <c r="AT506" s="245" t="s">
        <v>146</v>
      </c>
      <c r="AU506" s="245" t="s">
        <v>84</v>
      </c>
      <c r="AV506" s="11" t="s">
        <v>84</v>
      </c>
      <c r="AW506" s="11" t="s">
        <v>37</v>
      </c>
      <c r="AX506" s="11" t="s">
        <v>82</v>
      </c>
      <c r="AY506" s="245" t="s">
        <v>135</v>
      </c>
    </row>
    <row r="507" spans="2:65" s="1" customFormat="1" ht="16.5" customHeight="1">
      <c r="B507" s="45"/>
      <c r="C507" s="220" t="s">
        <v>831</v>
      </c>
      <c r="D507" s="220" t="s">
        <v>137</v>
      </c>
      <c r="E507" s="221" t="s">
        <v>832</v>
      </c>
      <c r="F507" s="222" t="s">
        <v>833</v>
      </c>
      <c r="G507" s="223" t="s">
        <v>328</v>
      </c>
      <c r="H507" s="224">
        <v>2</v>
      </c>
      <c r="I507" s="225"/>
      <c r="J507" s="226">
        <f>ROUND(I507*H507,2)</f>
        <v>0</v>
      </c>
      <c r="K507" s="222" t="s">
        <v>21</v>
      </c>
      <c r="L507" s="71"/>
      <c r="M507" s="227" t="s">
        <v>21</v>
      </c>
      <c r="N507" s="228" t="s">
        <v>45</v>
      </c>
      <c r="O507" s="46"/>
      <c r="P507" s="229">
        <f>O507*H507</f>
        <v>0</v>
      </c>
      <c r="Q507" s="229">
        <v>0</v>
      </c>
      <c r="R507" s="229">
        <f>Q507*H507</f>
        <v>0</v>
      </c>
      <c r="S507" s="229">
        <v>0</v>
      </c>
      <c r="T507" s="230">
        <f>S507*H507</f>
        <v>0</v>
      </c>
      <c r="AR507" s="23" t="s">
        <v>142</v>
      </c>
      <c r="AT507" s="23" t="s">
        <v>137</v>
      </c>
      <c r="AU507" s="23" t="s">
        <v>84</v>
      </c>
      <c r="AY507" s="23" t="s">
        <v>135</v>
      </c>
      <c r="BE507" s="231">
        <f>IF(N507="základní",J507,0)</f>
        <v>0</v>
      </c>
      <c r="BF507" s="231">
        <f>IF(N507="snížená",J507,0)</f>
        <v>0</v>
      </c>
      <c r="BG507" s="231">
        <f>IF(N507="zákl. přenesená",J507,0)</f>
        <v>0</v>
      </c>
      <c r="BH507" s="231">
        <f>IF(N507="sníž. přenesená",J507,0)</f>
        <v>0</v>
      </c>
      <c r="BI507" s="231">
        <f>IF(N507="nulová",J507,0)</f>
        <v>0</v>
      </c>
      <c r="BJ507" s="23" t="s">
        <v>82</v>
      </c>
      <c r="BK507" s="231">
        <f>ROUND(I507*H507,2)</f>
        <v>0</v>
      </c>
      <c r="BL507" s="23" t="s">
        <v>142</v>
      </c>
      <c r="BM507" s="23" t="s">
        <v>834</v>
      </c>
    </row>
    <row r="508" spans="2:51" s="11" customFormat="1" ht="13.5">
      <c r="B508" s="235"/>
      <c r="C508" s="236"/>
      <c r="D508" s="232" t="s">
        <v>146</v>
      </c>
      <c r="E508" s="237" t="s">
        <v>21</v>
      </c>
      <c r="F508" s="238" t="s">
        <v>830</v>
      </c>
      <c r="G508" s="236"/>
      <c r="H508" s="239">
        <v>2</v>
      </c>
      <c r="I508" s="240"/>
      <c r="J508" s="236"/>
      <c r="K508" s="236"/>
      <c r="L508" s="241"/>
      <c r="M508" s="242"/>
      <c r="N508" s="243"/>
      <c r="O508" s="243"/>
      <c r="P508" s="243"/>
      <c r="Q508" s="243"/>
      <c r="R508" s="243"/>
      <c r="S508" s="243"/>
      <c r="T508" s="244"/>
      <c r="AT508" s="245" t="s">
        <v>146</v>
      </c>
      <c r="AU508" s="245" t="s">
        <v>84</v>
      </c>
      <c r="AV508" s="11" t="s">
        <v>84</v>
      </c>
      <c r="AW508" s="11" t="s">
        <v>37</v>
      </c>
      <c r="AX508" s="11" t="s">
        <v>82</v>
      </c>
      <c r="AY508" s="245" t="s">
        <v>135</v>
      </c>
    </row>
    <row r="509" spans="2:65" s="1" customFormat="1" ht="25.5" customHeight="1">
      <c r="B509" s="45"/>
      <c r="C509" s="220" t="s">
        <v>835</v>
      </c>
      <c r="D509" s="220" t="s">
        <v>137</v>
      </c>
      <c r="E509" s="221" t="s">
        <v>836</v>
      </c>
      <c r="F509" s="222" t="s">
        <v>837</v>
      </c>
      <c r="G509" s="223" t="s">
        <v>328</v>
      </c>
      <c r="H509" s="224">
        <v>2</v>
      </c>
      <c r="I509" s="225"/>
      <c r="J509" s="226">
        <f>ROUND(I509*H509,2)</f>
        <v>0</v>
      </c>
      <c r="K509" s="222" t="s">
        <v>21</v>
      </c>
      <c r="L509" s="71"/>
      <c r="M509" s="227" t="s">
        <v>21</v>
      </c>
      <c r="N509" s="228" t="s">
        <v>45</v>
      </c>
      <c r="O509" s="46"/>
      <c r="P509" s="229">
        <f>O509*H509</f>
        <v>0</v>
      </c>
      <c r="Q509" s="229">
        <v>0</v>
      </c>
      <c r="R509" s="229">
        <f>Q509*H509</f>
        <v>0</v>
      </c>
      <c r="S509" s="229">
        <v>0</v>
      </c>
      <c r="T509" s="230">
        <f>S509*H509</f>
        <v>0</v>
      </c>
      <c r="AR509" s="23" t="s">
        <v>142</v>
      </c>
      <c r="AT509" s="23" t="s">
        <v>137</v>
      </c>
      <c r="AU509" s="23" t="s">
        <v>84</v>
      </c>
      <c r="AY509" s="23" t="s">
        <v>135</v>
      </c>
      <c r="BE509" s="231">
        <f>IF(N509="základní",J509,0)</f>
        <v>0</v>
      </c>
      <c r="BF509" s="231">
        <f>IF(N509="snížená",J509,0)</f>
        <v>0</v>
      </c>
      <c r="BG509" s="231">
        <f>IF(N509="zákl. přenesená",J509,0)</f>
        <v>0</v>
      </c>
      <c r="BH509" s="231">
        <f>IF(N509="sníž. přenesená",J509,0)</f>
        <v>0</v>
      </c>
      <c r="BI509" s="231">
        <f>IF(N509="nulová",J509,0)</f>
        <v>0</v>
      </c>
      <c r="BJ509" s="23" t="s">
        <v>82</v>
      </c>
      <c r="BK509" s="231">
        <f>ROUND(I509*H509,2)</f>
        <v>0</v>
      </c>
      <c r="BL509" s="23" t="s">
        <v>142</v>
      </c>
      <c r="BM509" s="23" t="s">
        <v>838</v>
      </c>
    </row>
    <row r="510" spans="2:51" s="11" customFormat="1" ht="13.5">
      <c r="B510" s="235"/>
      <c r="C510" s="236"/>
      <c r="D510" s="232" t="s">
        <v>146</v>
      </c>
      <c r="E510" s="237" t="s">
        <v>21</v>
      </c>
      <c r="F510" s="238" t="s">
        <v>830</v>
      </c>
      <c r="G510" s="236"/>
      <c r="H510" s="239">
        <v>2</v>
      </c>
      <c r="I510" s="240"/>
      <c r="J510" s="236"/>
      <c r="K510" s="236"/>
      <c r="L510" s="241"/>
      <c r="M510" s="242"/>
      <c r="N510" s="243"/>
      <c r="O510" s="243"/>
      <c r="P510" s="243"/>
      <c r="Q510" s="243"/>
      <c r="R510" s="243"/>
      <c r="S510" s="243"/>
      <c r="T510" s="244"/>
      <c r="AT510" s="245" t="s">
        <v>146</v>
      </c>
      <c r="AU510" s="245" t="s">
        <v>84</v>
      </c>
      <c r="AV510" s="11" t="s">
        <v>84</v>
      </c>
      <c r="AW510" s="11" t="s">
        <v>37</v>
      </c>
      <c r="AX510" s="11" t="s">
        <v>82</v>
      </c>
      <c r="AY510" s="245" t="s">
        <v>135</v>
      </c>
    </row>
    <row r="511" spans="2:65" s="1" customFormat="1" ht="16.5" customHeight="1">
      <c r="B511" s="45"/>
      <c r="C511" s="220" t="s">
        <v>839</v>
      </c>
      <c r="D511" s="220" t="s">
        <v>137</v>
      </c>
      <c r="E511" s="221" t="s">
        <v>840</v>
      </c>
      <c r="F511" s="222" t="s">
        <v>841</v>
      </c>
      <c r="G511" s="223" t="s">
        <v>328</v>
      </c>
      <c r="H511" s="224">
        <v>1</v>
      </c>
      <c r="I511" s="225"/>
      <c r="J511" s="226">
        <f>ROUND(I511*H511,2)</f>
        <v>0</v>
      </c>
      <c r="K511" s="222" t="s">
        <v>21</v>
      </c>
      <c r="L511" s="71"/>
      <c r="M511" s="227" t="s">
        <v>21</v>
      </c>
      <c r="N511" s="228" t="s">
        <v>45</v>
      </c>
      <c r="O511" s="46"/>
      <c r="P511" s="229">
        <f>O511*H511</f>
        <v>0</v>
      </c>
      <c r="Q511" s="229">
        <v>0</v>
      </c>
      <c r="R511" s="229">
        <f>Q511*H511</f>
        <v>0</v>
      </c>
      <c r="S511" s="229">
        <v>0</v>
      </c>
      <c r="T511" s="230">
        <f>S511*H511</f>
        <v>0</v>
      </c>
      <c r="AR511" s="23" t="s">
        <v>142</v>
      </c>
      <c r="AT511" s="23" t="s">
        <v>137</v>
      </c>
      <c r="AU511" s="23" t="s">
        <v>84</v>
      </c>
      <c r="AY511" s="23" t="s">
        <v>135</v>
      </c>
      <c r="BE511" s="231">
        <f>IF(N511="základní",J511,0)</f>
        <v>0</v>
      </c>
      <c r="BF511" s="231">
        <f>IF(N511="snížená",J511,0)</f>
        <v>0</v>
      </c>
      <c r="BG511" s="231">
        <f>IF(N511="zákl. přenesená",J511,0)</f>
        <v>0</v>
      </c>
      <c r="BH511" s="231">
        <f>IF(N511="sníž. přenesená",J511,0)</f>
        <v>0</v>
      </c>
      <c r="BI511" s="231">
        <f>IF(N511="nulová",J511,0)</f>
        <v>0</v>
      </c>
      <c r="BJ511" s="23" t="s">
        <v>82</v>
      </c>
      <c r="BK511" s="231">
        <f>ROUND(I511*H511,2)</f>
        <v>0</v>
      </c>
      <c r="BL511" s="23" t="s">
        <v>142</v>
      </c>
      <c r="BM511" s="23" t="s">
        <v>842</v>
      </c>
    </row>
    <row r="512" spans="2:51" s="11" customFormat="1" ht="13.5">
      <c r="B512" s="235"/>
      <c r="C512" s="236"/>
      <c r="D512" s="232" t="s">
        <v>146</v>
      </c>
      <c r="E512" s="237" t="s">
        <v>21</v>
      </c>
      <c r="F512" s="238" t="s">
        <v>641</v>
      </c>
      <c r="G512" s="236"/>
      <c r="H512" s="239">
        <v>1</v>
      </c>
      <c r="I512" s="240"/>
      <c r="J512" s="236"/>
      <c r="K512" s="236"/>
      <c r="L512" s="241"/>
      <c r="M512" s="242"/>
      <c r="N512" s="243"/>
      <c r="O512" s="243"/>
      <c r="P512" s="243"/>
      <c r="Q512" s="243"/>
      <c r="R512" s="243"/>
      <c r="S512" s="243"/>
      <c r="T512" s="244"/>
      <c r="AT512" s="245" t="s">
        <v>146</v>
      </c>
      <c r="AU512" s="245" t="s">
        <v>84</v>
      </c>
      <c r="AV512" s="11" t="s">
        <v>84</v>
      </c>
      <c r="AW512" s="11" t="s">
        <v>37</v>
      </c>
      <c r="AX512" s="11" t="s">
        <v>82</v>
      </c>
      <c r="AY512" s="245" t="s">
        <v>135</v>
      </c>
    </row>
    <row r="513" spans="2:65" s="1" customFormat="1" ht="16.5" customHeight="1">
      <c r="B513" s="45"/>
      <c r="C513" s="220" t="s">
        <v>843</v>
      </c>
      <c r="D513" s="220" t="s">
        <v>137</v>
      </c>
      <c r="E513" s="221" t="s">
        <v>844</v>
      </c>
      <c r="F513" s="222" t="s">
        <v>845</v>
      </c>
      <c r="G513" s="223" t="s">
        <v>328</v>
      </c>
      <c r="H513" s="224">
        <v>2</v>
      </c>
      <c r="I513" s="225"/>
      <c r="J513" s="226">
        <f>ROUND(I513*H513,2)</f>
        <v>0</v>
      </c>
      <c r="K513" s="222" t="s">
        <v>21</v>
      </c>
      <c r="L513" s="71"/>
      <c r="M513" s="227" t="s">
        <v>21</v>
      </c>
      <c r="N513" s="228" t="s">
        <v>45</v>
      </c>
      <c r="O513" s="46"/>
      <c r="P513" s="229">
        <f>O513*H513</f>
        <v>0</v>
      </c>
      <c r="Q513" s="229">
        <v>0</v>
      </c>
      <c r="R513" s="229">
        <f>Q513*H513</f>
        <v>0</v>
      </c>
      <c r="S513" s="229">
        <v>0</v>
      </c>
      <c r="T513" s="230">
        <f>S513*H513</f>
        <v>0</v>
      </c>
      <c r="AR513" s="23" t="s">
        <v>142</v>
      </c>
      <c r="AT513" s="23" t="s">
        <v>137</v>
      </c>
      <c r="AU513" s="23" t="s">
        <v>84</v>
      </c>
      <c r="AY513" s="23" t="s">
        <v>135</v>
      </c>
      <c r="BE513" s="231">
        <f>IF(N513="základní",J513,0)</f>
        <v>0</v>
      </c>
      <c r="BF513" s="231">
        <f>IF(N513="snížená",J513,0)</f>
        <v>0</v>
      </c>
      <c r="BG513" s="231">
        <f>IF(N513="zákl. přenesená",J513,0)</f>
        <v>0</v>
      </c>
      <c r="BH513" s="231">
        <f>IF(N513="sníž. přenesená",J513,0)</f>
        <v>0</v>
      </c>
      <c r="BI513" s="231">
        <f>IF(N513="nulová",J513,0)</f>
        <v>0</v>
      </c>
      <c r="BJ513" s="23" t="s">
        <v>82</v>
      </c>
      <c r="BK513" s="231">
        <f>ROUND(I513*H513,2)</f>
        <v>0</v>
      </c>
      <c r="BL513" s="23" t="s">
        <v>142</v>
      </c>
      <c r="BM513" s="23" t="s">
        <v>846</v>
      </c>
    </row>
    <row r="514" spans="2:51" s="11" customFormat="1" ht="13.5">
      <c r="B514" s="235"/>
      <c r="C514" s="236"/>
      <c r="D514" s="232" t="s">
        <v>146</v>
      </c>
      <c r="E514" s="237" t="s">
        <v>21</v>
      </c>
      <c r="F514" s="238" t="s">
        <v>830</v>
      </c>
      <c r="G514" s="236"/>
      <c r="H514" s="239">
        <v>2</v>
      </c>
      <c r="I514" s="240"/>
      <c r="J514" s="236"/>
      <c r="K514" s="236"/>
      <c r="L514" s="241"/>
      <c r="M514" s="242"/>
      <c r="N514" s="243"/>
      <c r="O514" s="243"/>
      <c r="P514" s="243"/>
      <c r="Q514" s="243"/>
      <c r="R514" s="243"/>
      <c r="S514" s="243"/>
      <c r="T514" s="244"/>
      <c r="AT514" s="245" t="s">
        <v>146</v>
      </c>
      <c r="AU514" s="245" t="s">
        <v>84</v>
      </c>
      <c r="AV514" s="11" t="s">
        <v>84</v>
      </c>
      <c r="AW514" s="11" t="s">
        <v>37</v>
      </c>
      <c r="AX514" s="11" t="s">
        <v>82</v>
      </c>
      <c r="AY514" s="245" t="s">
        <v>135</v>
      </c>
    </row>
    <row r="515" spans="2:65" s="1" customFormat="1" ht="16.5" customHeight="1">
      <c r="B515" s="45"/>
      <c r="C515" s="220" t="s">
        <v>847</v>
      </c>
      <c r="D515" s="220" t="s">
        <v>137</v>
      </c>
      <c r="E515" s="221" t="s">
        <v>848</v>
      </c>
      <c r="F515" s="222" t="s">
        <v>849</v>
      </c>
      <c r="G515" s="223" t="s">
        <v>328</v>
      </c>
      <c r="H515" s="224">
        <v>75</v>
      </c>
      <c r="I515" s="225"/>
      <c r="J515" s="226">
        <f>ROUND(I515*H515,2)</f>
        <v>0</v>
      </c>
      <c r="K515" s="222" t="s">
        <v>21</v>
      </c>
      <c r="L515" s="71"/>
      <c r="M515" s="227" t="s">
        <v>21</v>
      </c>
      <c r="N515" s="228" t="s">
        <v>45</v>
      </c>
      <c r="O515" s="46"/>
      <c r="P515" s="229">
        <f>O515*H515</f>
        <v>0</v>
      </c>
      <c r="Q515" s="229">
        <v>0</v>
      </c>
      <c r="R515" s="229">
        <f>Q515*H515</f>
        <v>0</v>
      </c>
      <c r="S515" s="229">
        <v>0</v>
      </c>
      <c r="T515" s="230">
        <f>S515*H515</f>
        <v>0</v>
      </c>
      <c r="AR515" s="23" t="s">
        <v>142</v>
      </c>
      <c r="AT515" s="23" t="s">
        <v>137</v>
      </c>
      <c r="AU515" s="23" t="s">
        <v>84</v>
      </c>
      <c r="AY515" s="23" t="s">
        <v>135</v>
      </c>
      <c r="BE515" s="231">
        <f>IF(N515="základní",J515,0)</f>
        <v>0</v>
      </c>
      <c r="BF515" s="231">
        <f>IF(N515="snížená",J515,0)</f>
        <v>0</v>
      </c>
      <c r="BG515" s="231">
        <f>IF(N515="zákl. přenesená",J515,0)</f>
        <v>0</v>
      </c>
      <c r="BH515" s="231">
        <f>IF(N515="sníž. přenesená",J515,0)</f>
        <v>0</v>
      </c>
      <c r="BI515" s="231">
        <f>IF(N515="nulová",J515,0)</f>
        <v>0</v>
      </c>
      <c r="BJ515" s="23" t="s">
        <v>82</v>
      </c>
      <c r="BK515" s="231">
        <f>ROUND(I515*H515,2)</f>
        <v>0</v>
      </c>
      <c r="BL515" s="23" t="s">
        <v>142</v>
      </c>
      <c r="BM515" s="23" t="s">
        <v>850</v>
      </c>
    </row>
    <row r="516" spans="2:51" s="11" customFormat="1" ht="13.5">
      <c r="B516" s="235"/>
      <c r="C516" s="236"/>
      <c r="D516" s="232" t="s">
        <v>146</v>
      </c>
      <c r="E516" s="237" t="s">
        <v>21</v>
      </c>
      <c r="F516" s="238" t="s">
        <v>851</v>
      </c>
      <c r="G516" s="236"/>
      <c r="H516" s="239">
        <v>75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AT516" s="245" t="s">
        <v>146</v>
      </c>
      <c r="AU516" s="245" t="s">
        <v>84</v>
      </c>
      <c r="AV516" s="11" t="s">
        <v>84</v>
      </c>
      <c r="AW516" s="11" t="s">
        <v>37</v>
      </c>
      <c r="AX516" s="11" t="s">
        <v>82</v>
      </c>
      <c r="AY516" s="245" t="s">
        <v>135</v>
      </c>
    </row>
    <row r="517" spans="2:65" s="1" customFormat="1" ht="16.5" customHeight="1">
      <c r="B517" s="45"/>
      <c r="C517" s="220" t="s">
        <v>852</v>
      </c>
      <c r="D517" s="220" t="s">
        <v>137</v>
      </c>
      <c r="E517" s="221" t="s">
        <v>853</v>
      </c>
      <c r="F517" s="222" t="s">
        <v>854</v>
      </c>
      <c r="G517" s="223" t="s">
        <v>328</v>
      </c>
      <c r="H517" s="224">
        <v>2</v>
      </c>
      <c r="I517" s="225"/>
      <c r="J517" s="226">
        <f>ROUND(I517*H517,2)</f>
        <v>0</v>
      </c>
      <c r="K517" s="222" t="s">
        <v>21</v>
      </c>
      <c r="L517" s="71"/>
      <c r="M517" s="227" t="s">
        <v>21</v>
      </c>
      <c r="N517" s="228" t="s">
        <v>45</v>
      </c>
      <c r="O517" s="46"/>
      <c r="P517" s="229">
        <f>O517*H517</f>
        <v>0</v>
      </c>
      <c r="Q517" s="229">
        <v>0</v>
      </c>
      <c r="R517" s="229">
        <f>Q517*H517</f>
        <v>0</v>
      </c>
      <c r="S517" s="229">
        <v>0</v>
      </c>
      <c r="T517" s="230">
        <f>S517*H517</f>
        <v>0</v>
      </c>
      <c r="AR517" s="23" t="s">
        <v>142</v>
      </c>
      <c r="AT517" s="23" t="s">
        <v>137</v>
      </c>
      <c r="AU517" s="23" t="s">
        <v>84</v>
      </c>
      <c r="AY517" s="23" t="s">
        <v>135</v>
      </c>
      <c r="BE517" s="231">
        <f>IF(N517="základní",J517,0)</f>
        <v>0</v>
      </c>
      <c r="BF517" s="231">
        <f>IF(N517="snížená",J517,0)</f>
        <v>0</v>
      </c>
      <c r="BG517" s="231">
        <f>IF(N517="zákl. přenesená",J517,0)</f>
        <v>0</v>
      </c>
      <c r="BH517" s="231">
        <f>IF(N517="sníž. přenesená",J517,0)</f>
        <v>0</v>
      </c>
      <c r="BI517" s="231">
        <f>IF(N517="nulová",J517,0)</f>
        <v>0</v>
      </c>
      <c r="BJ517" s="23" t="s">
        <v>82</v>
      </c>
      <c r="BK517" s="231">
        <f>ROUND(I517*H517,2)</f>
        <v>0</v>
      </c>
      <c r="BL517" s="23" t="s">
        <v>142</v>
      </c>
      <c r="BM517" s="23" t="s">
        <v>855</v>
      </c>
    </row>
    <row r="518" spans="2:51" s="11" customFormat="1" ht="13.5">
      <c r="B518" s="235"/>
      <c r="C518" s="236"/>
      <c r="D518" s="232" t="s">
        <v>146</v>
      </c>
      <c r="E518" s="237" t="s">
        <v>21</v>
      </c>
      <c r="F518" s="238" t="s">
        <v>830</v>
      </c>
      <c r="G518" s="236"/>
      <c r="H518" s="239">
        <v>2</v>
      </c>
      <c r="I518" s="240"/>
      <c r="J518" s="236"/>
      <c r="K518" s="236"/>
      <c r="L518" s="241"/>
      <c r="M518" s="242"/>
      <c r="N518" s="243"/>
      <c r="O518" s="243"/>
      <c r="P518" s="243"/>
      <c r="Q518" s="243"/>
      <c r="R518" s="243"/>
      <c r="S518" s="243"/>
      <c r="T518" s="244"/>
      <c r="AT518" s="245" t="s">
        <v>146</v>
      </c>
      <c r="AU518" s="245" t="s">
        <v>84</v>
      </c>
      <c r="AV518" s="11" t="s">
        <v>84</v>
      </c>
      <c r="AW518" s="11" t="s">
        <v>37</v>
      </c>
      <c r="AX518" s="11" t="s">
        <v>82</v>
      </c>
      <c r="AY518" s="245" t="s">
        <v>135</v>
      </c>
    </row>
    <row r="519" spans="2:65" s="1" customFormat="1" ht="16.5" customHeight="1">
      <c r="B519" s="45"/>
      <c r="C519" s="220" t="s">
        <v>856</v>
      </c>
      <c r="D519" s="220" t="s">
        <v>137</v>
      </c>
      <c r="E519" s="221" t="s">
        <v>857</v>
      </c>
      <c r="F519" s="222" t="s">
        <v>858</v>
      </c>
      <c r="G519" s="223" t="s">
        <v>225</v>
      </c>
      <c r="H519" s="224">
        <v>112</v>
      </c>
      <c r="I519" s="225"/>
      <c r="J519" s="226">
        <f>ROUND(I519*H519,2)</f>
        <v>0</v>
      </c>
      <c r="K519" s="222" t="s">
        <v>21</v>
      </c>
      <c r="L519" s="71"/>
      <c r="M519" s="227" t="s">
        <v>21</v>
      </c>
      <c r="N519" s="228" t="s">
        <v>45</v>
      </c>
      <c r="O519" s="46"/>
      <c r="P519" s="229">
        <f>O519*H519</f>
        <v>0</v>
      </c>
      <c r="Q519" s="229">
        <v>0</v>
      </c>
      <c r="R519" s="229">
        <f>Q519*H519</f>
        <v>0</v>
      </c>
      <c r="S519" s="229">
        <v>0</v>
      </c>
      <c r="T519" s="230">
        <f>S519*H519</f>
        <v>0</v>
      </c>
      <c r="AR519" s="23" t="s">
        <v>142</v>
      </c>
      <c r="AT519" s="23" t="s">
        <v>137</v>
      </c>
      <c r="AU519" s="23" t="s">
        <v>84</v>
      </c>
      <c r="AY519" s="23" t="s">
        <v>135</v>
      </c>
      <c r="BE519" s="231">
        <f>IF(N519="základní",J519,0)</f>
        <v>0</v>
      </c>
      <c r="BF519" s="231">
        <f>IF(N519="snížená",J519,0)</f>
        <v>0</v>
      </c>
      <c r="BG519" s="231">
        <f>IF(N519="zákl. přenesená",J519,0)</f>
        <v>0</v>
      </c>
      <c r="BH519" s="231">
        <f>IF(N519="sníž. přenesená",J519,0)</f>
        <v>0</v>
      </c>
      <c r="BI519" s="231">
        <f>IF(N519="nulová",J519,0)</f>
        <v>0</v>
      </c>
      <c r="BJ519" s="23" t="s">
        <v>82</v>
      </c>
      <c r="BK519" s="231">
        <f>ROUND(I519*H519,2)</f>
        <v>0</v>
      </c>
      <c r="BL519" s="23" t="s">
        <v>142</v>
      </c>
      <c r="BM519" s="23" t="s">
        <v>859</v>
      </c>
    </row>
    <row r="520" spans="2:51" s="11" customFormat="1" ht="13.5">
      <c r="B520" s="235"/>
      <c r="C520" s="236"/>
      <c r="D520" s="232" t="s">
        <v>146</v>
      </c>
      <c r="E520" s="237" t="s">
        <v>21</v>
      </c>
      <c r="F520" s="238" t="s">
        <v>860</v>
      </c>
      <c r="G520" s="236"/>
      <c r="H520" s="239">
        <v>112</v>
      </c>
      <c r="I520" s="240"/>
      <c r="J520" s="236"/>
      <c r="K520" s="236"/>
      <c r="L520" s="241"/>
      <c r="M520" s="242"/>
      <c r="N520" s="243"/>
      <c r="O520" s="243"/>
      <c r="P520" s="243"/>
      <c r="Q520" s="243"/>
      <c r="R520" s="243"/>
      <c r="S520" s="243"/>
      <c r="T520" s="244"/>
      <c r="AT520" s="245" t="s">
        <v>146</v>
      </c>
      <c r="AU520" s="245" t="s">
        <v>84</v>
      </c>
      <c r="AV520" s="11" t="s">
        <v>84</v>
      </c>
      <c r="AW520" s="11" t="s">
        <v>37</v>
      </c>
      <c r="AX520" s="11" t="s">
        <v>82</v>
      </c>
      <c r="AY520" s="245" t="s">
        <v>135</v>
      </c>
    </row>
    <row r="521" spans="2:65" s="1" customFormat="1" ht="16.5" customHeight="1">
      <c r="B521" s="45"/>
      <c r="C521" s="220" t="s">
        <v>861</v>
      </c>
      <c r="D521" s="220" t="s">
        <v>137</v>
      </c>
      <c r="E521" s="221" t="s">
        <v>862</v>
      </c>
      <c r="F521" s="222" t="s">
        <v>863</v>
      </c>
      <c r="G521" s="223" t="s">
        <v>328</v>
      </c>
      <c r="H521" s="224">
        <v>4</v>
      </c>
      <c r="I521" s="225"/>
      <c r="J521" s="226">
        <f>ROUND(I521*H521,2)</f>
        <v>0</v>
      </c>
      <c r="K521" s="222" t="s">
        <v>21</v>
      </c>
      <c r="L521" s="71"/>
      <c r="M521" s="227" t="s">
        <v>21</v>
      </c>
      <c r="N521" s="228" t="s">
        <v>45</v>
      </c>
      <c r="O521" s="46"/>
      <c r="P521" s="229">
        <f>O521*H521</f>
        <v>0</v>
      </c>
      <c r="Q521" s="229">
        <v>0</v>
      </c>
      <c r="R521" s="229">
        <f>Q521*H521</f>
        <v>0</v>
      </c>
      <c r="S521" s="229">
        <v>0</v>
      </c>
      <c r="T521" s="230">
        <f>S521*H521</f>
        <v>0</v>
      </c>
      <c r="AR521" s="23" t="s">
        <v>142</v>
      </c>
      <c r="AT521" s="23" t="s">
        <v>137</v>
      </c>
      <c r="AU521" s="23" t="s">
        <v>84</v>
      </c>
      <c r="AY521" s="23" t="s">
        <v>135</v>
      </c>
      <c r="BE521" s="231">
        <f>IF(N521="základní",J521,0)</f>
        <v>0</v>
      </c>
      <c r="BF521" s="231">
        <f>IF(N521="snížená",J521,0)</f>
        <v>0</v>
      </c>
      <c r="BG521" s="231">
        <f>IF(N521="zákl. přenesená",J521,0)</f>
        <v>0</v>
      </c>
      <c r="BH521" s="231">
        <f>IF(N521="sníž. přenesená",J521,0)</f>
        <v>0</v>
      </c>
      <c r="BI521" s="231">
        <f>IF(N521="nulová",J521,0)</f>
        <v>0</v>
      </c>
      <c r="BJ521" s="23" t="s">
        <v>82</v>
      </c>
      <c r="BK521" s="231">
        <f>ROUND(I521*H521,2)</f>
        <v>0</v>
      </c>
      <c r="BL521" s="23" t="s">
        <v>142</v>
      </c>
      <c r="BM521" s="23" t="s">
        <v>864</v>
      </c>
    </row>
    <row r="522" spans="2:51" s="11" customFormat="1" ht="13.5">
      <c r="B522" s="235"/>
      <c r="C522" s="236"/>
      <c r="D522" s="232" t="s">
        <v>146</v>
      </c>
      <c r="E522" s="237" t="s">
        <v>21</v>
      </c>
      <c r="F522" s="238" t="s">
        <v>865</v>
      </c>
      <c r="G522" s="236"/>
      <c r="H522" s="239">
        <v>4</v>
      </c>
      <c r="I522" s="240"/>
      <c r="J522" s="236"/>
      <c r="K522" s="236"/>
      <c r="L522" s="241"/>
      <c r="M522" s="242"/>
      <c r="N522" s="243"/>
      <c r="O522" s="243"/>
      <c r="P522" s="243"/>
      <c r="Q522" s="243"/>
      <c r="R522" s="243"/>
      <c r="S522" s="243"/>
      <c r="T522" s="244"/>
      <c r="AT522" s="245" t="s">
        <v>146</v>
      </c>
      <c r="AU522" s="245" t="s">
        <v>84</v>
      </c>
      <c r="AV522" s="11" t="s">
        <v>84</v>
      </c>
      <c r="AW522" s="11" t="s">
        <v>37</v>
      </c>
      <c r="AX522" s="11" t="s">
        <v>82</v>
      </c>
      <c r="AY522" s="245" t="s">
        <v>135</v>
      </c>
    </row>
    <row r="523" spans="2:63" s="10" customFormat="1" ht="29.85" customHeight="1">
      <c r="B523" s="204"/>
      <c r="C523" s="205"/>
      <c r="D523" s="206" t="s">
        <v>73</v>
      </c>
      <c r="E523" s="218" t="s">
        <v>193</v>
      </c>
      <c r="F523" s="218" t="s">
        <v>866</v>
      </c>
      <c r="G523" s="205"/>
      <c r="H523" s="205"/>
      <c r="I523" s="208"/>
      <c r="J523" s="219">
        <f>BK523</f>
        <v>0</v>
      </c>
      <c r="K523" s="205"/>
      <c r="L523" s="210"/>
      <c r="M523" s="211"/>
      <c r="N523" s="212"/>
      <c r="O523" s="212"/>
      <c r="P523" s="213">
        <f>SUM(P524:P526)</f>
        <v>0</v>
      </c>
      <c r="Q523" s="212"/>
      <c r="R523" s="213">
        <f>SUM(R524:R526)</f>
        <v>0.03288</v>
      </c>
      <c r="S523" s="212"/>
      <c r="T523" s="214">
        <f>SUM(T524:T526)</f>
        <v>0</v>
      </c>
      <c r="AR523" s="215" t="s">
        <v>82</v>
      </c>
      <c r="AT523" s="216" t="s">
        <v>73</v>
      </c>
      <c r="AU523" s="216" t="s">
        <v>82</v>
      </c>
      <c r="AY523" s="215" t="s">
        <v>135</v>
      </c>
      <c r="BK523" s="217">
        <f>SUM(BK524:BK526)</f>
        <v>0</v>
      </c>
    </row>
    <row r="524" spans="2:65" s="1" customFormat="1" ht="25.5" customHeight="1">
      <c r="B524" s="45"/>
      <c r="C524" s="220" t="s">
        <v>867</v>
      </c>
      <c r="D524" s="220" t="s">
        <v>137</v>
      </c>
      <c r="E524" s="221" t="s">
        <v>868</v>
      </c>
      <c r="F524" s="222" t="s">
        <v>869</v>
      </c>
      <c r="G524" s="223" t="s">
        <v>161</v>
      </c>
      <c r="H524" s="224">
        <v>12</v>
      </c>
      <c r="I524" s="225"/>
      <c r="J524" s="226">
        <f>ROUND(I524*H524,2)</f>
        <v>0</v>
      </c>
      <c r="K524" s="222" t="s">
        <v>141</v>
      </c>
      <c r="L524" s="71"/>
      <c r="M524" s="227" t="s">
        <v>21</v>
      </c>
      <c r="N524" s="228" t="s">
        <v>45</v>
      </c>
      <c r="O524" s="46"/>
      <c r="P524" s="229">
        <f>O524*H524</f>
        <v>0</v>
      </c>
      <c r="Q524" s="229">
        <v>0.00274</v>
      </c>
      <c r="R524" s="229">
        <f>Q524*H524</f>
        <v>0.03288</v>
      </c>
      <c r="S524" s="229">
        <v>0</v>
      </c>
      <c r="T524" s="230">
        <f>S524*H524</f>
        <v>0</v>
      </c>
      <c r="AR524" s="23" t="s">
        <v>142</v>
      </c>
      <c r="AT524" s="23" t="s">
        <v>137</v>
      </c>
      <c r="AU524" s="23" t="s">
        <v>84</v>
      </c>
      <c r="AY524" s="23" t="s">
        <v>135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23" t="s">
        <v>82</v>
      </c>
      <c r="BK524" s="231">
        <f>ROUND(I524*H524,2)</f>
        <v>0</v>
      </c>
      <c r="BL524" s="23" t="s">
        <v>142</v>
      </c>
      <c r="BM524" s="23" t="s">
        <v>870</v>
      </c>
    </row>
    <row r="525" spans="2:47" s="1" customFormat="1" ht="13.5">
      <c r="B525" s="45"/>
      <c r="C525" s="73"/>
      <c r="D525" s="232" t="s">
        <v>144</v>
      </c>
      <c r="E525" s="73"/>
      <c r="F525" s="233" t="s">
        <v>871</v>
      </c>
      <c r="G525" s="73"/>
      <c r="H525" s="73"/>
      <c r="I525" s="190"/>
      <c r="J525" s="73"/>
      <c r="K525" s="73"/>
      <c r="L525" s="71"/>
      <c r="M525" s="234"/>
      <c r="N525" s="46"/>
      <c r="O525" s="46"/>
      <c r="P525" s="46"/>
      <c r="Q525" s="46"/>
      <c r="R525" s="46"/>
      <c r="S525" s="46"/>
      <c r="T525" s="94"/>
      <c r="AT525" s="23" t="s">
        <v>144</v>
      </c>
      <c r="AU525" s="23" t="s">
        <v>84</v>
      </c>
    </row>
    <row r="526" spans="2:51" s="11" customFormat="1" ht="13.5">
      <c r="B526" s="235"/>
      <c r="C526" s="236"/>
      <c r="D526" s="232" t="s">
        <v>146</v>
      </c>
      <c r="E526" s="237" t="s">
        <v>21</v>
      </c>
      <c r="F526" s="238" t="s">
        <v>872</v>
      </c>
      <c r="G526" s="236"/>
      <c r="H526" s="239">
        <v>12</v>
      </c>
      <c r="I526" s="240"/>
      <c r="J526" s="236"/>
      <c r="K526" s="236"/>
      <c r="L526" s="241"/>
      <c r="M526" s="242"/>
      <c r="N526" s="243"/>
      <c r="O526" s="243"/>
      <c r="P526" s="243"/>
      <c r="Q526" s="243"/>
      <c r="R526" s="243"/>
      <c r="S526" s="243"/>
      <c r="T526" s="244"/>
      <c r="AT526" s="245" t="s">
        <v>146</v>
      </c>
      <c r="AU526" s="245" t="s">
        <v>84</v>
      </c>
      <c r="AV526" s="11" t="s">
        <v>84</v>
      </c>
      <c r="AW526" s="11" t="s">
        <v>37</v>
      </c>
      <c r="AX526" s="11" t="s">
        <v>82</v>
      </c>
      <c r="AY526" s="245" t="s">
        <v>135</v>
      </c>
    </row>
    <row r="527" spans="2:63" s="10" customFormat="1" ht="29.85" customHeight="1">
      <c r="B527" s="204"/>
      <c r="C527" s="205"/>
      <c r="D527" s="206" t="s">
        <v>73</v>
      </c>
      <c r="E527" s="218" t="s">
        <v>198</v>
      </c>
      <c r="F527" s="218" t="s">
        <v>873</v>
      </c>
      <c r="G527" s="205"/>
      <c r="H527" s="205"/>
      <c r="I527" s="208"/>
      <c r="J527" s="219">
        <f>BK527</f>
        <v>0</v>
      </c>
      <c r="K527" s="205"/>
      <c r="L527" s="210"/>
      <c r="M527" s="211"/>
      <c r="N527" s="212"/>
      <c r="O527" s="212"/>
      <c r="P527" s="213">
        <f>SUM(P528:P568)</f>
        <v>0</v>
      </c>
      <c r="Q527" s="212"/>
      <c r="R527" s="213">
        <f>SUM(R528:R568)</f>
        <v>253.90451000000002</v>
      </c>
      <c r="S527" s="212"/>
      <c r="T527" s="214">
        <f>SUM(T528:T568)</f>
        <v>173.71125</v>
      </c>
      <c r="AR527" s="215" t="s">
        <v>82</v>
      </c>
      <c r="AT527" s="216" t="s">
        <v>73</v>
      </c>
      <c r="AU527" s="216" t="s">
        <v>82</v>
      </c>
      <c r="AY527" s="215" t="s">
        <v>135</v>
      </c>
      <c r="BK527" s="217">
        <f>SUM(BK528:BK568)</f>
        <v>0</v>
      </c>
    </row>
    <row r="528" spans="2:65" s="1" customFormat="1" ht="38.25" customHeight="1">
      <c r="B528" s="45"/>
      <c r="C528" s="220" t="s">
        <v>874</v>
      </c>
      <c r="D528" s="220" t="s">
        <v>137</v>
      </c>
      <c r="E528" s="221" t="s">
        <v>875</v>
      </c>
      <c r="F528" s="222" t="s">
        <v>876</v>
      </c>
      <c r="G528" s="223" t="s">
        <v>161</v>
      </c>
      <c r="H528" s="224">
        <v>350.8</v>
      </c>
      <c r="I528" s="225"/>
      <c r="J528" s="226">
        <f>ROUND(I528*H528,2)</f>
        <v>0</v>
      </c>
      <c r="K528" s="222" t="s">
        <v>141</v>
      </c>
      <c r="L528" s="71"/>
      <c r="M528" s="227" t="s">
        <v>21</v>
      </c>
      <c r="N528" s="228" t="s">
        <v>45</v>
      </c>
      <c r="O528" s="46"/>
      <c r="P528" s="229">
        <f>O528*H528</f>
        <v>0</v>
      </c>
      <c r="Q528" s="229">
        <v>0.10095</v>
      </c>
      <c r="R528" s="229">
        <f>Q528*H528</f>
        <v>35.41326</v>
      </c>
      <c r="S528" s="229">
        <v>0</v>
      </c>
      <c r="T528" s="230">
        <f>S528*H528</f>
        <v>0</v>
      </c>
      <c r="AR528" s="23" t="s">
        <v>142</v>
      </c>
      <c r="AT528" s="23" t="s">
        <v>137</v>
      </c>
      <c r="AU528" s="23" t="s">
        <v>84</v>
      </c>
      <c r="AY528" s="23" t="s">
        <v>135</v>
      </c>
      <c r="BE528" s="231">
        <f>IF(N528="základní",J528,0)</f>
        <v>0</v>
      </c>
      <c r="BF528" s="231">
        <f>IF(N528="snížená",J528,0)</f>
        <v>0</v>
      </c>
      <c r="BG528" s="231">
        <f>IF(N528="zákl. přenesená",J528,0)</f>
        <v>0</v>
      </c>
      <c r="BH528" s="231">
        <f>IF(N528="sníž. přenesená",J528,0)</f>
        <v>0</v>
      </c>
      <c r="BI528" s="231">
        <f>IF(N528="nulová",J528,0)</f>
        <v>0</v>
      </c>
      <c r="BJ528" s="23" t="s">
        <v>82</v>
      </c>
      <c r="BK528" s="231">
        <f>ROUND(I528*H528,2)</f>
        <v>0</v>
      </c>
      <c r="BL528" s="23" t="s">
        <v>142</v>
      </c>
      <c r="BM528" s="23" t="s">
        <v>877</v>
      </c>
    </row>
    <row r="529" spans="2:47" s="1" customFormat="1" ht="13.5">
      <c r="B529" s="45"/>
      <c r="C529" s="73"/>
      <c r="D529" s="232" t="s">
        <v>144</v>
      </c>
      <c r="E529" s="73"/>
      <c r="F529" s="233" t="s">
        <v>878</v>
      </c>
      <c r="G529" s="73"/>
      <c r="H529" s="73"/>
      <c r="I529" s="190"/>
      <c r="J529" s="73"/>
      <c r="K529" s="73"/>
      <c r="L529" s="71"/>
      <c r="M529" s="234"/>
      <c r="N529" s="46"/>
      <c r="O529" s="46"/>
      <c r="P529" s="46"/>
      <c r="Q529" s="46"/>
      <c r="R529" s="46"/>
      <c r="S529" s="46"/>
      <c r="T529" s="94"/>
      <c r="AT529" s="23" t="s">
        <v>144</v>
      </c>
      <c r="AU529" s="23" t="s">
        <v>84</v>
      </c>
    </row>
    <row r="530" spans="2:51" s="11" customFormat="1" ht="13.5">
      <c r="B530" s="235"/>
      <c r="C530" s="236"/>
      <c r="D530" s="232" t="s">
        <v>146</v>
      </c>
      <c r="E530" s="237" t="s">
        <v>21</v>
      </c>
      <c r="F530" s="238" t="s">
        <v>879</v>
      </c>
      <c r="G530" s="236"/>
      <c r="H530" s="239">
        <v>143</v>
      </c>
      <c r="I530" s="240"/>
      <c r="J530" s="236"/>
      <c r="K530" s="236"/>
      <c r="L530" s="241"/>
      <c r="M530" s="242"/>
      <c r="N530" s="243"/>
      <c r="O530" s="243"/>
      <c r="P530" s="243"/>
      <c r="Q530" s="243"/>
      <c r="R530" s="243"/>
      <c r="S530" s="243"/>
      <c r="T530" s="244"/>
      <c r="AT530" s="245" t="s">
        <v>146</v>
      </c>
      <c r="AU530" s="245" t="s">
        <v>84</v>
      </c>
      <c r="AV530" s="11" t="s">
        <v>84</v>
      </c>
      <c r="AW530" s="11" t="s">
        <v>37</v>
      </c>
      <c r="AX530" s="11" t="s">
        <v>74</v>
      </c>
      <c r="AY530" s="245" t="s">
        <v>135</v>
      </c>
    </row>
    <row r="531" spans="2:51" s="11" customFormat="1" ht="13.5">
      <c r="B531" s="235"/>
      <c r="C531" s="236"/>
      <c r="D531" s="232" t="s">
        <v>146</v>
      </c>
      <c r="E531" s="237" t="s">
        <v>21</v>
      </c>
      <c r="F531" s="238" t="s">
        <v>880</v>
      </c>
      <c r="G531" s="236"/>
      <c r="H531" s="239">
        <v>56.45</v>
      </c>
      <c r="I531" s="240"/>
      <c r="J531" s="236"/>
      <c r="K531" s="236"/>
      <c r="L531" s="241"/>
      <c r="M531" s="242"/>
      <c r="N531" s="243"/>
      <c r="O531" s="243"/>
      <c r="P531" s="243"/>
      <c r="Q531" s="243"/>
      <c r="R531" s="243"/>
      <c r="S531" s="243"/>
      <c r="T531" s="244"/>
      <c r="AT531" s="245" t="s">
        <v>146</v>
      </c>
      <c r="AU531" s="245" t="s">
        <v>84</v>
      </c>
      <c r="AV531" s="11" t="s">
        <v>84</v>
      </c>
      <c r="AW531" s="11" t="s">
        <v>37</v>
      </c>
      <c r="AX531" s="11" t="s">
        <v>74</v>
      </c>
      <c r="AY531" s="245" t="s">
        <v>135</v>
      </c>
    </row>
    <row r="532" spans="2:51" s="11" customFormat="1" ht="13.5">
      <c r="B532" s="235"/>
      <c r="C532" s="236"/>
      <c r="D532" s="232" t="s">
        <v>146</v>
      </c>
      <c r="E532" s="237" t="s">
        <v>21</v>
      </c>
      <c r="F532" s="238" t="s">
        <v>881</v>
      </c>
      <c r="G532" s="236"/>
      <c r="H532" s="239">
        <v>102.55</v>
      </c>
      <c r="I532" s="240"/>
      <c r="J532" s="236"/>
      <c r="K532" s="236"/>
      <c r="L532" s="241"/>
      <c r="M532" s="242"/>
      <c r="N532" s="243"/>
      <c r="O532" s="243"/>
      <c r="P532" s="243"/>
      <c r="Q532" s="243"/>
      <c r="R532" s="243"/>
      <c r="S532" s="243"/>
      <c r="T532" s="244"/>
      <c r="AT532" s="245" t="s">
        <v>146</v>
      </c>
      <c r="AU532" s="245" t="s">
        <v>84</v>
      </c>
      <c r="AV532" s="11" t="s">
        <v>84</v>
      </c>
      <c r="AW532" s="11" t="s">
        <v>37</v>
      </c>
      <c r="AX532" s="11" t="s">
        <v>74</v>
      </c>
      <c r="AY532" s="245" t="s">
        <v>135</v>
      </c>
    </row>
    <row r="533" spans="2:51" s="11" customFormat="1" ht="13.5">
      <c r="B533" s="235"/>
      <c r="C533" s="236"/>
      <c r="D533" s="232" t="s">
        <v>146</v>
      </c>
      <c r="E533" s="237" t="s">
        <v>21</v>
      </c>
      <c r="F533" s="238" t="s">
        <v>882</v>
      </c>
      <c r="G533" s="236"/>
      <c r="H533" s="239">
        <v>19.5</v>
      </c>
      <c r="I533" s="240"/>
      <c r="J533" s="236"/>
      <c r="K533" s="236"/>
      <c r="L533" s="241"/>
      <c r="M533" s="242"/>
      <c r="N533" s="243"/>
      <c r="O533" s="243"/>
      <c r="P533" s="243"/>
      <c r="Q533" s="243"/>
      <c r="R533" s="243"/>
      <c r="S533" s="243"/>
      <c r="T533" s="244"/>
      <c r="AT533" s="245" t="s">
        <v>146</v>
      </c>
      <c r="AU533" s="245" t="s">
        <v>84</v>
      </c>
      <c r="AV533" s="11" t="s">
        <v>84</v>
      </c>
      <c r="AW533" s="11" t="s">
        <v>37</v>
      </c>
      <c r="AX533" s="11" t="s">
        <v>74</v>
      </c>
      <c r="AY533" s="245" t="s">
        <v>135</v>
      </c>
    </row>
    <row r="534" spans="2:51" s="11" customFormat="1" ht="13.5">
      <c r="B534" s="235"/>
      <c r="C534" s="236"/>
      <c r="D534" s="232" t="s">
        <v>146</v>
      </c>
      <c r="E534" s="237" t="s">
        <v>21</v>
      </c>
      <c r="F534" s="238" t="s">
        <v>883</v>
      </c>
      <c r="G534" s="236"/>
      <c r="H534" s="239">
        <v>5.3</v>
      </c>
      <c r="I534" s="240"/>
      <c r="J534" s="236"/>
      <c r="K534" s="236"/>
      <c r="L534" s="241"/>
      <c r="M534" s="242"/>
      <c r="N534" s="243"/>
      <c r="O534" s="243"/>
      <c r="P534" s="243"/>
      <c r="Q534" s="243"/>
      <c r="R534" s="243"/>
      <c r="S534" s="243"/>
      <c r="T534" s="244"/>
      <c r="AT534" s="245" t="s">
        <v>146</v>
      </c>
      <c r="AU534" s="245" t="s">
        <v>84</v>
      </c>
      <c r="AV534" s="11" t="s">
        <v>84</v>
      </c>
      <c r="AW534" s="11" t="s">
        <v>37</v>
      </c>
      <c r="AX534" s="11" t="s">
        <v>74</v>
      </c>
      <c r="AY534" s="245" t="s">
        <v>135</v>
      </c>
    </row>
    <row r="535" spans="2:51" s="11" customFormat="1" ht="13.5">
      <c r="B535" s="235"/>
      <c r="C535" s="236"/>
      <c r="D535" s="232" t="s">
        <v>146</v>
      </c>
      <c r="E535" s="237" t="s">
        <v>21</v>
      </c>
      <c r="F535" s="238" t="s">
        <v>292</v>
      </c>
      <c r="G535" s="236"/>
      <c r="H535" s="239">
        <v>24</v>
      </c>
      <c r="I535" s="240"/>
      <c r="J535" s="236"/>
      <c r="K535" s="236"/>
      <c r="L535" s="241"/>
      <c r="M535" s="242"/>
      <c r="N535" s="243"/>
      <c r="O535" s="243"/>
      <c r="P535" s="243"/>
      <c r="Q535" s="243"/>
      <c r="R535" s="243"/>
      <c r="S535" s="243"/>
      <c r="T535" s="244"/>
      <c r="AT535" s="245" t="s">
        <v>146</v>
      </c>
      <c r="AU535" s="245" t="s">
        <v>84</v>
      </c>
      <c r="AV535" s="11" t="s">
        <v>84</v>
      </c>
      <c r="AW535" s="11" t="s">
        <v>37</v>
      </c>
      <c r="AX535" s="11" t="s">
        <v>74</v>
      </c>
      <c r="AY535" s="245" t="s">
        <v>135</v>
      </c>
    </row>
    <row r="536" spans="2:51" s="13" customFormat="1" ht="13.5">
      <c r="B536" s="256"/>
      <c r="C536" s="257"/>
      <c r="D536" s="232" t="s">
        <v>146</v>
      </c>
      <c r="E536" s="258" t="s">
        <v>21</v>
      </c>
      <c r="F536" s="259" t="s">
        <v>170</v>
      </c>
      <c r="G536" s="257"/>
      <c r="H536" s="260">
        <v>350.8</v>
      </c>
      <c r="I536" s="261"/>
      <c r="J536" s="257"/>
      <c r="K536" s="257"/>
      <c r="L536" s="262"/>
      <c r="M536" s="263"/>
      <c r="N536" s="264"/>
      <c r="O536" s="264"/>
      <c r="P536" s="264"/>
      <c r="Q536" s="264"/>
      <c r="R536" s="264"/>
      <c r="S536" s="264"/>
      <c r="T536" s="265"/>
      <c r="AT536" s="266" t="s">
        <v>146</v>
      </c>
      <c r="AU536" s="266" t="s">
        <v>84</v>
      </c>
      <c r="AV536" s="13" t="s">
        <v>142</v>
      </c>
      <c r="AW536" s="13" t="s">
        <v>37</v>
      </c>
      <c r="AX536" s="13" t="s">
        <v>82</v>
      </c>
      <c r="AY536" s="266" t="s">
        <v>135</v>
      </c>
    </row>
    <row r="537" spans="2:51" s="12" customFormat="1" ht="13.5">
      <c r="B537" s="246"/>
      <c r="C537" s="247"/>
      <c r="D537" s="232" t="s">
        <v>146</v>
      </c>
      <c r="E537" s="248" t="s">
        <v>21</v>
      </c>
      <c r="F537" s="249" t="s">
        <v>732</v>
      </c>
      <c r="G537" s="247"/>
      <c r="H537" s="248" t="s">
        <v>21</v>
      </c>
      <c r="I537" s="250"/>
      <c r="J537" s="247"/>
      <c r="K537" s="247"/>
      <c r="L537" s="251"/>
      <c r="M537" s="252"/>
      <c r="N537" s="253"/>
      <c r="O537" s="253"/>
      <c r="P537" s="253"/>
      <c r="Q537" s="253"/>
      <c r="R537" s="253"/>
      <c r="S537" s="253"/>
      <c r="T537" s="254"/>
      <c r="AT537" s="255" t="s">
        <v>146</v>
      </c>
      <c r="AU537" s="255" t="s">
        <v>84</v>
      </c>
      <c r="AV537" s="12" t="s">
        <v>82</v>
      </c>
      <c r="AW537" s="12" t="s">
        <v>37</v>
      </c>
      <c r="AX537" s="12" t="s">
        <v>74</v>
      </c>
      <c r="AY537" s="255" t="s">
        <v>135</v>
      </c>
    </row>
    <row r="538" spans="2:65" s="1" customFormat="1" ht="16.5" customHeight="1">
      <c r="B538" s="45"/>
      <c r="C538" s="267" t="s">
        <v>884</v>
      </c>
      <c r="D538" s="267" t="s">
        <v>287</v>
      </c>
      <c r="E538" s="268" t="s">
        <v>885</v>
      </c>
      <c r="F538" s="269" t="s">
        <v>886</v>
      </c>
      <c r="G538" s="270" t="s">
        <v>161</v>
      </c>
      <c r="H538" s="271">
        <v>331.3</v>
      </c>
      <c r="I538" s="272"/>
      <c r="J538" s="273">
        <f>ROUND(I538*H538,2)</f>
        <v>0</v>
      </c>
      <c r="K538" s="269" t="s">
        <v>141</v>
      </c>
      <c r="L538" s="274"/>
      <c r="M538" s="275" t="s">
        <v>21</v>
      </c>
      <c r="N538" s="276" t="s">
        <v>45</v>
      </c>
      <c r="O538" s="46"/>
      <c r="P538" s="229">
        <f>O538*H538</f>
        <v>0</v>
      </c>
      <c r="Q538" s="229">
        <v>0.028</v>
      </c>
      <c r="R538" s="229">
        <f>Q538*H538</f>
        <v>9.2764</v>
      </c>
      <c r="S538" s="229">
        <v>0</v>
      </c>
      <c r="T538" s="230">
        <f>S538*H538</f>
        <v>0</v>
      </c>
      <c r="AR538" s="23" t="s">
        <v>193</v>
      </c>
      <c r="AT538" s="23" t="s">
        <v>287</v>
      </c>
      <c r="AU538" s="23" t="s">
        <v>84</v>
      </c>
      <c r="AY538" s="23" t="s">
        <v>135</v>
      </c>
      <c r="BE538" s="231">
        <f>IF(N538="základní",J538,0)</f>
        <v>0</v>
      </c>
      <c r="BF538" s="231">
        <f>IF(N538="snížená",J538,0)</f>
        <v>0</v>
      </c>
      <c r="BG538" s="231">
        <f>IF(N538="zákl. přenesená",J538,0)</f>
        <v>0</v>
      </c>
      <c r="BH538" s="231">
        <f>IF(N538="sníž. přenesená",J538,0)</f>
        <v>0</v>
      </c>
      <c r="BI538" s="231">
        <f>IF(N538="nulová",J538,0)</f>
        <v>0</v>
      </c>
      <c r="BJ538" s="23" t="s">
        <v>82</v>
      </c>
      <c r="BK538" s="231">
        <f>ROUND(I538*H538,2)</f>
        <v>0</v>
      </c>
      <c r="BL538" s="23" t="s">
        <v>142</v>
      </c>
      <c r="BM538" s="23" t="s">
        <v>887</v>
      </c>
    </row>
    <row r="539" spans="2:51" s="11" customFormat="1" ht="13.5">
      <c r="B539" s="235"/>
      <c r="C539" s="236"/>
      <c r="D539" s="232" t="s">
        <v>146</v>
      </c>
      <c r="E539" s="237" t="s">
        <v>21</v>
      </c>
      <c r="F539" s="238" t="s">
        <v>879</v>
      </c>
      <c r="G539" s="236"/>
      <c r="H539" s="239">
        <v>143</v>
      </c>
      <c r="I539" s="240"/>
      <c r="J539" s="236"/>
      <c r="K539" s="236"/>
      <c r="L539" s="241"/>
      <c r="M539" s="242"/>
      <c r="N539" s="243"/>
      <c r="O539" s="243"/>
      <c r="P539" s="243"/>
      <c r="Q539" s="243"/>
      <c r="R539" s="243"/>
      <c r="S539" s="243"/>
      <c r="T539" s="244"/>
      <c r="AT539" s="245" t="s">
        <v>146</v>
      </c>
      <c r="AU539" s="245" t="s">
        <v>84</v>
      </c>
      <c r="AV539" s="11" t="s">
        <v>84</v>
      </c>
      <c r="AW539" s="11" t="s">
        <v>37</v>
      </c>
      <c r="AX539" s="11" t="s">
        <v>74</v>
      </c>
      <c r="AY539" s="245" t="s">
        <v>135</v>
      </c>
    </row>
    <row r="540" spans="2:51" s="11" customFormat="1" ht="13.5">
      <c r="B540" s="235"/>
      <c r="C540" s="236"/>
      <c r="D540" s="232" t="s">
        <v>146</v>
      </c>
      <c r="E540" s="237" t="s">
        <v>21</v>
      </c>
      <c r="F540" s="238" t="s">
        <v>880</v>
      </c>
      <c r="G540" s="236"/>
      <c r="H540" s="239">
        <v>56.45</v>
      </c>
      <c r="I540" s="240"/>
      <c r="J540" s="236"/>
      <c r="K540" s="236"/>
      <c r="L540" s="241"/>
      <c r="M540" s="242"/>
      <c r="N540" s="243"/>
      <c r="O540" s="243"/>
      <c r="P540" s="243"/>
      <c r="Q540" s="243"/>
      <c r="R540" s="243"/>
      <c r="S540" s="243"/>
      <c r="T540" s="244"/>
      <c r="AT540" s="245" t="s">
        <v>146</v>
      </c>
      <c r="AU540" s="245" t="s">
        <v>84</v>
      </c>
      <c r="AV540" s="11" t="s">
        <v>84</v>
      </c>
      <c r="AW540" s="11" t="s">
        <v>37</v>
      </c>
      <c r="AX540" s="11" t="s">
        <v>74</v>
      </c>
      <c r="AY540" s="245" t="s">
        <v>135</v>
      </c>
    </row>
    <row r="541" spans="2:51" s="11" customFormat="1" ht="13.5">
      <c r="B541" s="235"/>
      <c r="C541" s="236"/>
      <c r="D541" s="232" t="s">
        <v>146</v>
      </c>
      <c r="E541" s="237" t="s">
        <v>21</v>
      </c>
      <c r="F541" s="238" t="s">
        <v>881</v>
      </c>
      <c r="G541" s="236"/>
      <c r="H541" s="239">
        <v>102.55</v>
      </c>
      <c r="I541" s="240"/>
      <c r="J541" s="236"/>
      <c r="K541" s="236"/>
      <c r="L541" s="241"/>
      <c r="M541" s="242"/>
      <c r="N541" s="243"/>
      <c r="O541" s="243"/>
      <c r="P541" s="243"/>
      <c r="Q541" s="243"/>
      <c r="R541" s="243"/>
      <c r="S541" s="243"/>
      <c r="T541" s="244"/>
      <c r="AT541" s="245" t="s">
        <v>146</v>
      </c>
      <c r="AU541" s="245" t="s">
        <v>84</v>
      </c>
      <c r="AV541" s="11" t="s">
        <v>84</v>
      </c>
      <c r="AW541" s="11" t="s">
        <v>37</v>
      </c>
      <c r="AX541" s="11" t="s">
        <v>74</v>
      </c>
      <c r="AY541" s="245" t="s">
        <v>135</v>
      </c>
    </row>
    <row r="542" spans="2:51" s="11" customFormat="1" ht="13.5">
      <c r="B542" s="235"/>
      <c r="C542" s="236"/>
      <c r="D542" s="232" t="s">
        <v>146</v>
      </c>
      <c r="E542" s="237" t="s">
        <v>21</v>
      </c>
      <c r="F542" s="238" t="s">
        <v>883</v>
      </c>
      <c r="G542" s="236"/>
      <c r="H542" s="239">
        <v>5.3</v>
      </c>
      <c r="I542" s="240"/>
      <c r="J542" s="236"/>
      <c r="K542" s="236"/>
      <c r="L542" s="241"/>
      <c r="M542" s="242"/>
      <c r="N542" s="243"/>
      <c r="O542" s="243"/>
      <c r="P542" s="243"/>
      <c r="Q542" s="243"/>
      <c r="R542" s="243"/>
      <c r="S542" s="243"/>
      <c r="T542" s="244"/>
      <c r="AT542" s="245" t="s">
        <v>146</v>
      </c>
      <c r="AU542" s="245" t="s">
        <v>84</v>
      </c>
      <c r="AV542" s="11" t="s">
        <v>84</v>
      </c>
      <c r="AW542" s="11" t="s">
        <v>37</v>
      </c>
      <c r="AX542" s="11" t="s">
        <v>74</v>
      </c>
      <c r="AY542" s="245" t="s">
        <v>135</v>
      </c>
    </row>
    <row r="543" spans="2:51" s="11" customFormat="1" ht="13.5">
      <c r="B543" s="235"/>
      <c r="C543" s="236"/>
      <c r="D543" s="232" t="s">
        <v>146</v>
      </c>
      <c r="E543" s="237" t="s">
        <v>21</v>
      </c>
      <c r="F543" s="238" t="s">
        <v>292</v>
      </c>
      <c r="G543" s="236"/>
      <c r="H543" s="239">
        <v>24</v>
      </c>
      <c r="I543" s="240"/>
      <c r="J543" s="236"/>
      <c r="K543" s="236"/>
      <c r="L543" s="241"/>
      <c r="M543" s="242"/>
      <c r="N543" s="243"/>
      <c r="O543" s="243"/>
      <c r="P543" s="243"/>
      <c r="Q543" s="243"/>
      <c r="R543" s="243"/>
      <c r="S543" s="243"/>
      <c r="T543" s="244"/>
      <c r="AT543" s="245" t="s">
        <v>146</v>
      </c>
      <c r="AU543" s="245" t="s">
        <v>84</v>
      </c>
      <c r="AV543" s="11" t="s">
        <v>84</v>
      </c>
      <c r="AW543" s="11" t="s">
        <v>37</v>
      </c>
      <c r="AX543" s="11" t="s">
        <v>74</v>
      </c>
      <c r="AY543" s="245" t="s">
        <v>135</v>
      </c>
    </row>
    <row r="544" spans="2:51" s="13" customFormat="1" ht="13.5">
      <c r="B544" s="256"/>
      <c r="C544" s="257"/>
      <c r="D544" s="232" t="s">
        <v>146</v>
      </c>
      <c r="E544" s="258" t="s">
        <v>21</v>
      </c>
      <c r="F544" s="259" t="s">
        <v>170</v>
      </c>
      <c r="G544" s="257"/>
      <c r="H544" s="260">
        <v>331.3</v>
      </c>
      <c r="I544" s="261"/>
      <c r="J544" s="257"/>
      <c r="K544" s="257"/>
      <c r="L544" s="262"/>
      <c r="M544" s="263"/>
      <c r="N544" s="264"/>
      <c r="O544" s="264"/>
      <c r="P544" s="264"/>
      <c r="Q544" s="264"/>
      <c r="R544" s="264"/>
      <c r="S544" s="264"/>
      <c r="T544" s="265"/>
      <c r="AT544" s="266" t="s">
        <v>146</v>
      </c>
      <c r="AU544" s="266" t="s">
        <v>84</v>
      </c>
      <c r="AV544" s="13" t="s">
        <v>142</v>
      </c>
      <c r="AW544" s="13" t="s">
        <v>37</v>
      </c>
      <c r="AX544" s="13" t="s">
        <v>82</v>
      </c>
      <c r="AY544" s="266" t="s">
        <v>135</v>
      </c>
    </row>
    <row r="545" spans="2:51" s="12" customFormat="1" ht="13.5">
      <c r="B545" s="246"/>
      <c r="C545" s="247"/>
      <c r="D545" s="232" t="s">
        <v>146</v>
      </c>
      <c r="E545" s="248" t="s">
        <v>21</v>
      </c>
      <c r="F545" s="249" t="s">
        <v>732</v>
      </c>
      <c r="G545" s="247"/>
      <c r="H545" s="248" t="s">
        <v>21</v>
      </c>
      <c r="I545" s="250"/>
      <c r="J545" s="247"/>
      <c r="K545" s="247"/>
      <c r="L545" s="251"/>
      <c r="M545" s="252"/>
      <c r="N545" s="253"/>
      <c r="O545" s="253"/>
      <c r="P545" s="253"/>
      <c r="Q545" s="253"/>
      <c r="R545" s="253"/>
      <c r="S545" s="253"/>
      <c r="T545" s="254"/>
      <c r="AT545" s="255" t="s">
        <v>146</v>
      </c>
      <c r="AU545" s="255" t="s">
        <v>84</v>
      </c>
      <c r="AV545" s="12" t="s">
        <v>82</v>
      </c>
      <c r="AW545" s="12" t="s">
        <v>37</v>
      </c>
      <c r="AX545" s="12" t="s">
        <v>74</v>
      </c>
      <c r="AY545" s="255" t="s">
        <v>135</v>
      </c>
    </row>
    <row r="546" spans="2:65" s="1" customFormat="1" ht="16.5" customHeight="1">
      <c r="B546" s="45"/>
      <c r="C546" s="267" t="s">
        <v>888</v>
      </c>
      <c r="D546" s="267" t="s">
        <v>287</v>
      </c>
      <c r="E546" s="268" t="s">
        <v>889</v>
      </c>
      <c r="F546" s="269" t="s">
        <v>890</v>
      </c>
      <c r="G546" s="270" t="s">
        <v>161</v>
      </c>
      <c r="H546" s="271">
        <v>19</v>
      </c>
      <c r="I546" s="272"/>
      <c r="J546" s="273">
        <f>ROUND(I546*H546,2)</f>
        <v>0</v>
      </c>
      <c r="K546" s="269" t="s">
        <v>141</v>
      </c>
      <c r="L546" s="274"/>
      <c r="M546" s="275" t="s">
        <v>21</v>
      </c>
      <c r="N546" s="276" t="s">
        <v>45</v>
      </c>
      <c r="O546" s="46"/>
      <c r="P546" s="229">
        <f>O546*H546</f>
        <v>0</v>
      </c>
      <c r="Q546" s="229">
        <v>0.028</v>
      </c>
      <c r="R546" s="229">
        <f>Q546*H546</f>
        <v>0.532</v>
      </c>
      <c r="S546" s="229">
        <v>0</v>
      </c>
      <c r="T546" s="230">
        <f>S546*H546</f>
        <v>0</v>
      </c>
      <c r="AR546" s="23" t="s">
        <v>193</v>
      </c>
      <c r="AT546" s="23" t="s">
        <v>287</v>
      </c>
      <c r="AU546" s="23" t="s">
        <v>84</v>
      </c>
      <c r="AY546" s="23" t="s">
        <v>135</v>
      </c>
      <c r="BE546" s="231">
        <f>IF(N546="základní",J546,0)</f>
        <v>0</v>
      </c>
      <c r="BF546" s="231">
        <f>IF(N546="snížená",J546,0)</f>
        <v>0</v>
      </c>
      <c r="BG546" s="231">
        <f>IF(N546="zákl. přenesená",J546,0)</f>
        <v>0</v>
      </c>
      <c r="BH546" s="231">
        <f>IF(N546="sníž. přenesená",J546,0)</f>
        <v>0</v>
      </c>
      <c r="BI546" s="231">
        <f>IF(N546="nulová",J546,0)</f>
        <v>0</v>
      </c>
      <c r="BJ546" s="23" t="s">
        <v>82</v>
      </c>
      <c r="BK546" s="231">
        <f>ROUND(I546*H546,2)</f>
        <v>0</v>
      </c>
      <c r="BL546" s="23" t="s">
        <v>142</v>
      </c>
      <c r="BM546" s="23" t="s">
        <v>891</v>
      </c>
    </row>
    <row r="547" spans="2:51" s="11" customFormat="1" ht="13.5">
      <c r="B547" s="235"/>
      <c r="C547" s="236"/>
      <c r="D547" s="232" t="s">
        <v>146</v>
      </c>
      <c r="E547" s="237" t="s">
        <v>21</v>
      </c>
      <c r="F547" s="238" t="s">
        <v>892</v>
      </c>
      <c r="G547" s="236"/>
      <c r="H547" s="239">
        <v>19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AT547" s="245" t="s">
        <v>146</v>
      </c>
      <c r="AU547" s="245" t="s">
        <v>84</v>
      </c>
      <c r="AV547" s="11" t="s">
        <v>84</v>
      </c>
      <c r="AW547" s="11" t="s">
        <v>37</v>
      </c>
      <c r="AX547" s="11" t="s">
        <v>82</v>
      </c>
      <c r="AY547" s="245" t="s">
        <v>135</v>
      </c>
    </row>
    <row r="548" spans="2:51" s="12" customFormat="1" ht="13.5">
      <c r="B548" s="246"/>
      <c r="C548" s="247"/>
      <c r="D548" s="232" t="s">
        <v>146</v>
      </c>
      <c r="E548" s="248" t="s">
        <v>21</v>
      </c>
      <c r="F548" s="249" t="s">
        <v>732</v>
      </c>
      <c r="G548" s="247"/>
      <c r="H548" s="248" t="s">
        <v>21</v>
      </c>
      <c r="I548" s="250"/>
      <c r="J548" s="247"/>
      <c r="K548" s="247"/>
      <c r="L548" s="251"/>
      <c r="M548" s="252"/>
      <c r="N548" s="253"/>
      <c r="O548" s="253"/>
      <c r="P548" s="253"/>
      <c r="Q548" s="253"/>
      <c r="R548" s="253"/>
      <c r="S548" s="253"/>
      <c r="T548" s="254"/>
      <c r="AT548" s="255" t="s">
        <v>146</v>
      </c>
      <c r="AU548" s="255" t="s">
        <v>84</v>
      </c>
      <c r="AV548" s="12" t="s">
        <v>82</v>
      </c>
      <c r="AW548" s="12" t="s">
        <v>37</v>
      </c>
      <c r="AX548" s="12" t="s">
        <v>74</v>
      </c>
      <c r="AY548" s="255" t="s">
        <v>135</v>
      </c>
    </row>
    <row r="549" spans="2:65" s="1" customFormat="1" ht="25.5" customHeight="1">
      <c r="B549" s="45"/>
      <c r="C549" s="220" t="s">
        <v>893</v>
      </c>
      <c r="D549" s="220" t="s">
        <v>137</v>
      </c>
      <c r="E549" s="221" t="s">
        <v>894</v>
      </c>
      <c r="F549" s="222" t="s">
        <v>895</v>
      </c>
      <c r="G549" s="223" t="s">
        <v>140</v>
      </c>
      <c r="H549" s="224">
        <v>85</v>
      </c>
      <c r="I549" s="225"/>
      <c r="J549" s="226">
        <f>ROUND(I549*H549,2)</f>
        <v>0</v>
      </c>
      <c r="K549" s="222" t="s">
        <v>141</v>
      </c>
      <c r="L549" s="71"/>
      <c r="M549" s="227" t="s">
        <v>21</v>
      </c>
      <c r="N549" s="228" t="s">
        <v>45</v>
      </c>
      <c r="O549" s="46"/>
      <c r="P549" s="229">
        <f>O549*H549</f>
        <v>0</v>
      </c>
      <c r="Q549" s="229">
        <v>2.25634</v>
      </c>
      <c r="R549" s="229">
        <f>Q549*H549</f>
        <v>191.78889999999998</v>
      </c>
      <c r="S549" s="229">
        <v>0</v>
      </c>
      <c r="T549" s="230">
        <f>S549*H549</f>
        <v>0</v>
      </c>
      <c r="AR549" s="23" t="s">
        <v>142</v>
      </c>
      <c r="AT549" s="23" t="s">
        <v>137</v>
      </c>
      <c r="AU549" s="23" t="s">
        <v>84</v>
      </c>
      <c r="AY549" s="23" t="s">
        <v>135</v>
      </c>
      <c r="BE549" s="231">
        <f>IF(N549="základní",J549,0)</f>
        <v>0</v>
      </c>
      <c r="BF549" s="231">
        <f>IF(N549="snížená",J549,0)</f>
        <v>0</v>
      </c>
      <c r="BG549" s="231">
        <f>IF(N549="zákl. přenesená",J549,0)</f>
        <v>0</v>
      </c>
      <c r="BH549" s="231">
        <f>IF(N549="sníž. přenesená",J549,0)</f>
        <v>0</v>
      </c>
      <c r="BI549" s="231">
        <f>IF(N549="nulová",J549,0)</f>
        <v>0</v>
      </c>
      <c r="BJ549" s="23" t="s">
        <v>82</v>
      </c>
      <c r="BK549" s="231">
        <f>ROUND(I549*H549,2)</f>
        <v>0</v>
      </c>
      <c r="BL549" s="23" t="s">
        <v>142</v>
      </c>
      <c r="BM549" s="23" t="s">
        <v>896</v>
      </c>
    </row>
    <row r="550" spans="2:65" s="1" customFormat="1" ht="25.5" customHeight="1">
      <c r="B550" s="45"/>
      <c r="C550" s="220" t="s">
        <v>897</v>
      </c>
      <c r="D550" s="220" t="s">
        <v>137</v>
      </c>
      <c r="E550" s="221" t="s">
        <v>898</v>
      </c>
      <c r="F550" s="222" t="s">
        <v>899</v>
      </c>
      <c r="G550" s="223" t="s">
        <v>161</v>
      </c>
      <c r="H550" s="224">
        <v>305</v>
      </c>
      <c r="I550" s="225"/>
      <c r="J550" s="226">
        <f>ROUND(I550*H550,2)</f>
        <v>0</v>
      </c>
      <c r="K550" s="222" t="s">
        <v>141</v>
      </c>
      <c r="L550" s="71"/>
      <c r="M550" s="227" t="s">
        <v>21</v>
      </c>
      <c r="N550" s="228" t="s">
        <v>45</v>
      </c>
      <c r="O550" s="46"/>
      <c r="P550" s="229">
        <f>O550*H550</f>
        <v>0</v>
      </c>
      <c r="Q550" s="229">
        <v>0.03819</v>
      </c>
      <c r="R550" s="229">
        <f>Q550*H550</f>
        <v>11.64795</v>
      </c>
      <c r="S550" s="229">
        <v>0</v>
      </c>
      <c r="T550" s="230">
        <f>S550*H550</f>
        <v>0</v>
      </c>
      <c r="AR550" s="23" t="s">
        <v>142</v>
      </c>
      <c r="AT550" s="23" t="s">
        <v>137</v>
      </c>
      <c r="AU550" s="23" t="s">
        <v>84</v>
      </c>
      <c r="AY550" s="23" t="s">
        <v>135</v>
      </c>
      <c r="BE550" s="231">
        <f>IF(N550="základní",J550,0)</f>
        <v>0</v>
      </c>
      <c r="BF550" s="231">
        <f>IF(N550="snížená",J550,0)</f>
        <v>0</v>
      </c>
      <c r="BG550" s="231">
        <f>IF(N550="zákl. přenesená",J550,0)</f>
        <v>0</v>
      </c>
      <c r="BH550" s="231">
        <f>IF(N550="sníž. přenesená",J550,0)</f>
        <v>0</v>
      </c>
      <c r="BI550" s="231">
        <f>IF(N550="nulová",J550,0)</f>
        <v>0</v>
      </c>
      <c r="BJ550" s="23" t="s">
        <v>82</v>
      </c>
      <c r="BK550" s="231">
        <f>ROUND(I550*H550,2)</f>
        <v>0</v>
      </c>
      <c r="BL550" s="23" t="s">
        <v>142</v>
      </c>
      <c r="BM550" s="23" t="s">
        <v>900</v>
      </c>
    </row>
    <row r="551" spans="2:47" s="1" customFormat="1" ht="13.5">
      <c r="B551" s="45"/>
      <c r="C551" s="73"/>
      <c r="D551" s="232" t="s">
        <v>144</v>
      </c>
      <c r="E551" s="73"/>
      <c r="F551" s="233" t="s">
        <v>901</v>
      </c>
      <c r="G551" s="73"/>
      <c r="H551" s="73"/>
      <c r="I551" s="190"/>
      <c r="J551" s="73"/>
      <c r="K551" s="73"/>
      <c r="L551" s="71"/>
      <c r="M551" s="234"/>
      <c r="N551" s="46"/>
      <c r="O551" s="46"/>
      <c r="P551" s="46"/>
      <c r="Q551" s="46"/>
      <c r="R551" s="46"/>
      <c r="S551" s="46"/>
      <c r="T551" s="94"/>
      <c r="AT551" s="23" t="s">
        <v>144</v>
      </c>
      <c r="AU551" s="23" t="s">
        <v>84</v>
      </c>
    </row>
    <row r="552" spans="2:51" s="11" customFormat="1" ht="13.5">
      <c r="B552" s="235"/>
      <c r="C552" s="236"/>
      <c r="D552" s="232" t="s">
        <v>146</v>
      </c>
      <c r="E552" s="237" t="s">
        <v>21</v>
      </c>
      <c r="F552" s="238" t="s">
        <v>902</v>
      </c>
      <c r="G552" s="236"/>
      <c r="H552" s="239">
        <v>132</v>
      </c>
      <c r="I552" s="240"/>
      <c r="J552" s="236"/>
      <c r="K552" s="236"/>
      <c r="L552" s="241"/>
      <c r="M552" s="242"/>
      <c r="N552" s="243"/>
      <c r="O552" s="243"/>
      <c r="P552" s="243"/>
      <c r="Q552" s="243"/>
      <c r="R552" s="243"/>
      <c r="S552" s="243"/>
      <c r="T552" s="244"/>
      <c r="AT552" s="245" t="s">
        <v>146</v>
      </c>
      <c r="AU552" s="245" t="s">
        <v>84</v>
      </c>
      <c r="AV552" s="11" t="s">
        <v>84</v>
      </c>
      <c r="AW552" s="11" t="s">
        <v>37</v>
      </c>
      <c r="AX552" s="11" t="s">
        <v>74</v>
      </c>
      <c r="AY552" s="245" t="s">
        <v>135</v>
      </c>
    </row>
    <row r="553" spans="2:51" s="11" customFormat="1" ht="13.5">
      <c r="B553" s="235"/>
      <c r="C553" s="236"/>
      <c r="D553" s="232" t="s">
        <v>146</v>
      </c>
      <c r="E553" s="237" t="s">
        <v>21</v>
      </c>
      <c r="F553" s="238" t="s">
        <v>903</v>
      </c>
      <c r="G553" s="236"/>
      <c r="H553" s="239">
        <v>103</v>
      </c>
      <c r="I553" s="240"/>
      <c r="J553" s="236"/>
      <c r="K553" s="236"/>
      <c r="L553" s="241"/>
      <c r="M553" s="242"/>
      <c r="N553" s="243"/>
      <c r="O553" s="243"/>
      <c r="P553" s="243"/>
      <c r="Q553" s="243"/>
      <c r="R553" s="243"/>
      <c r="S553" s="243"/>
      <c r="T553" s="244"/>
      <c r="AT553" s="245" t="s">
        <v>146</v>
      </c>
      <c r="AU553" s="245" t="s">
        <v>84</v>
      </c>
      <c r="AV553" s="11" t="s">
        <v>84</v>
      </c>
      <c r="AW553" s="11" t="s">
        <v>37</v>
      </c>
      <c r="AX553" s="11" t="s">
        <v>74</v>
      </c>
      <c r="AY553" s="245" t="s">
        <v>135</v>
      </c>
    </row>
    <row r="554" spans="2:51" s="11" customFormat="1" ht="13.5">
      <c r="B554" s="235"/>
      <c r="C554" s="236"/>
      <c r="D554" s="232" t="s">
        <v>146</v>
      </c>
      <c r="E554" s="237" t="s">
        <v>21</v>
      </c>
      <c r="F554" s="238" t="s">
        <v>904</v>
      </c>
      <c r="G554" s="236"/>
      <c r="H554" s="239">
        <v>55.5</v>
      </c>
      <c r="I554" s="240"/>
      <c r="J554" s="236"/>
      <c r="K554" s="236"/>
      <c r="L554" s="241"/>
      <c r="M554" s="242"/>
      <c r="N554" s="243"/>
      <c r="O554" s="243"/>
      <c r="P554" s="243"/>
      <c r="Q554" s="243"/>
      <c r="R554" s="243"/>
      <c r="S554" s="243"/>
      <c r="T554" s="244"/>
      <c r="AT554" s="245" t="s">
        <v>146</v>
      </c>
      <c r="AU554" s="245" t="s">
        <v>84</v>
      </c>
      <c r="AV554" s="11" t="s">
        <v>84</v>
      </c>
      <c r="AW554" s="11" t="s">
        <v>37</v>
      </c>
      <c r="AX554" s="11" t="s">
        <v>74</v>
      </c>
      <c r="AY554" s="245" t="s">
        <v>135</v>
      </c>
    </row>
    <row r="555" spans="2:51" s="11" customFormat="1" ht="13.5">
      <c r="B555" s="235"/>
      <c r="C555" s="236"/>
      <c r="D555" s="232" t="s">
        <v>146</v>
      </c>
      <c r="E555" s="237" t="s">
        <v>21</v>
      </c>
      <c r="F555" s="238" t="s">
        <v>905</v>
      </c>
      <c r="G555" s="236"/>
      <c r="H555" s="239">
        <v>14.5</v>
      </c>
      <c r="I555" s="240"/>
      <c r="J555" s="236"/>
      <c r="K555" s="236"/>
      <c r="L555" s="241"/>
      <c r="M555" s="242"/>
      <c r="N555" s="243"/>
      <c r="O555" s="243"/>
      <c r="P555" s="243"/>
      <c r="Q555" s="243"/>
      <c r="R555" s="243"/>
      <c r="S555" s="243"/>
      <c r="T555" s="244"/>
      <c r="AT555" s="245" t="s">
        <v>146</v>
      </c>
      <c r="AU555" s="245" t="s">
        <v>84</v>
      </c>
      <c r="AV555" s="11" t="s">
        <v>84</v>
      </c>
      <c r="AW555" s="11" t="s">
        <v>37</v>
      </c>
      <c r="AX555" s="11" t="s">
        <v>74</v>
      </c>
      <c r="AY555" s="245" t="s">
        <v>135</v>
      </c>
    </row>
    <row r="556" spans="2:51" s="13" customFormat="1" ht="13.5">
      <c r="B556" s="256"/>
      <c r="C556" s="257"/>
      <c r="D556" s="232" t="s">
        <v>146</v>
      </c>
      <c r="E556" s="258" t="s">
        <v>21</v>
      </c>
      <c r="F556" s="259" t="s">
        <v>170</v>
      </c>
      <c r="G556" s="257"/>
      <c r="H556" s="260">
        <v>305</v>
      </c>
      <c r="I556" s="261"/>
      <c r="J556" s="257"/>
      <c r="K556" s="257"/>
      <c r="L556" s="262"/>
      <c r="M556" s="263"/>
      <c r="N556" s="264"/>
      <c r="O556" s="264"/>
      <c r="P556" s="264"/>
      <c r="Q556" s="264"/>
      <c r="R556" s="264"/>
      <c r="S556" s="264"/>
      <c r="T556" s="265"/>
      <c r="AT556" s="266" t="s">
        <v>146</v>
      </c>
      <c r="AU556" s="266" t="s">
        <v>84</v>
      </c>
      <c r="AV556" s="13" t="s">
        <v>142</v>
      </c>
      <c r="AW556" s="13" t="s">
        <v>37</v>
      </c>
      <c r="AX556" s="13" t="s">
        <v>82</v>
      </c>
      <c r="AY556" s="266" t="s">
        <v>135</v>
      </c>
    </row>
    <row r="557" spans="2:51" s="12" customFormat="1" ht="13.5">
      <c r="B557" s="246"/>
      <c r="C557" s="247"/>
      <c r="D557" s="232" t="s">
        <v>146</v>
      </c>
      <c r="E557" s="248" t="s">
        <v>21</v>
      </c>
      <c r="F557" s="249" t="s">
        <v>732</v>
      </c>
      <c r="G557" s="247"/>
      <c r="H557" s="248" t="s">
        <v>21</v>
      </c>
      <c r="I557" s="250"/>
      <c r="J557" s="247"/>
      <c r="K557" s="247"/>
      <c r="L557" s="251"/>
      <c r="M557" s="252"/>
      <c r="N557" s="253"/>
      <c r="O557" s="253"/>
      <c r="P557" s="253"/>
      <c r="Q557" s="253"/>
      <c r="R557" s="253"/>
      <c r="S557" s="253"/>
      <c r="T557" s="254"/>
      <c r="AT557" s="255" t="s">
        <v>146</v>
      </c>
      <c r="AU557" s="255" t="s">
        <v>84</v>
      </c>
      <c r="AV557" s="12" t="s">
        <v>82</v>
      </c>
      <c r="AW557" s="12" t="s">
        <v>37</v>
      </c>
      <c r="AX557" s="12" t="s">
        <v>74</v>
      </c>
      <c r="AY557" s="255" t="s">
        <v>135</v>
      </c>
    </row>
    <row r="558" spans="2:65" s="1" customFormat="1" ht="16.5" customHeight="1">
      <c r="B558" s="45"/>
      <c r="C558" s="267" t="s">
        <v>906</v>
      </c>
      <c r="D558" s="267" t="s">
        <v>287</v>
      </c>
      <c r="E558" s="268" t="s">
        <v>907</v>
      </c>
      <c r="F558" s="269" t="s">
        <v>908</v>
      </c>
      <c r="G558" s="270" t="s">
        <v>161</v>
      </c>
      <c r="H558" s="271">
        <v>305</v>
      </c>
      <c r="I558" s="272"/>
      <c r="J558" s="273">
        <f>ROUND(I558*H558,2)</f>
        <v>0</v>
      </c>
      <c r="K558" s="269" t="s">
        <v>21</v>
      </c>
      <c r="L558" s="274"/>
      <c r="M558" s="275" t="s">
        <v>21</v>
      </c>
      <c r="N558" s="276" t="s">
        <v>45</v>
      </c>
      <c r="O558" s="46"/>
      <c r="P558" s="229">
        <f>O558*H558</f>
        <v>0</v>
      </c>
      <c r="Q558" s="229">
        <v>0.0172</v>
      </c>
      <c r="R558" s="229">
        <f>Q558*H558</f>
        <v>5.246</v>
      </c>
      <c r="S558" s="229">
        <v>0</v>
      </c>
      <c r="T558" s="230">
        <f>S558*H558</f>
        <v>0</v>
      </c>
      <c r="AR558" s="23" t="s">
        <v>193</v>
      </c>
      <c r="AT558" s="23" t="s">
        <v>287</v>
      </c>
      <c r="AU558" s="23" t="s">
        <v>84</v>
      </c>
      <c r="AY558" s="23" t="s">
        <v>135</v>
      </c>
      <c r="BE558" s="231">
        <f>IF(N558="základní",J558,0)</f>
        <v>0</v>
      </c>
      <c r="BF558" s="231">
        <f>IF(N558="snížená",J558,0)</f>
        <v>0</v>
      </c>
      <c r="BG558" s="231">
        <f>IF(N558="zákl. přenesená",J558,0)</f>
        <v>0</v>
      </c>
      <c r="BH558" s="231">
        <f>IF(N558="sníž. přenesená",J558,0)</f>
        <v>0</v>
      </c>
      <c r="BI558" s="231">
        <f>IF(N558="nulová",J558,0)</f>
        <v>0</v>
      </c>
      <c r="BJ558" s="23" t="s">
        <v>82</v>
      </c>
      <c r="BK558" s="231">
        <f>ROUND(I558*H558,2)</f>
        <v>0</v>
      </c>
      <c r="BL558" s="23" t="s">
        <v>142</v>
      </c>
      <c r="BM558" s="23" t="s">
        <v>909</v>
      </c>
    </row>
    <row r="559" spans="2:65" s="1" customFormat="1" ht="16.5" customHeight="1">
      <c r="B559" s="45"/>
      <c r="C559" s="220" t="s">
        <v>910</v>
      </c>
      <c r="D559" s="220" t="s">
        <v>137</v>
      </c>
      <c r="E559" s="221" t="s">
        <v>911</v>
      </c>
      <c r="F559" s="222" t="s">
        <v>912</v>
      </c>
      <c r="G559" s="223" t="s">
        <v>140</v>
      </c>
      <c r="H559" s="224">
        <v>29.7</v>
      </c>
      <c r="I559" s="225"/>
      <c r="J559" s="226">
        <f>ROUND(I559*H559,2)</f>
        <v>0</v>
      </c>
      <c r="K559" s="222" t="s">
        <v>141</v>
      </c>
      <c r="L559" s="71"/>
      <c r="M559" s="227" t="s">
        <v>21</v>
      </c>
      <c r="N559" s="228" t="s">
        <v>45</v>
      </c>
      <c r="O559" s="46"/>
      <c r="P559" s="229">
        <f>O559*H559</f>
        <v>0</v>
      </c>
      <c r="Q559" s="229">
        <v>0</v>
      </c>
      <c r="R559" s="229">
        <f>Q559*H559</f>
        <v>0</v>
      </c>
      <c r="S559" s="229">
        <v>2</v>
      </c>
      <c r="T559" s="230">
        <f>S559*H559</f>
        <v>59.4</v>
      </c>
      <c r="AR559" s="23" t="s">
        <v>142</v>
      </c>
      <c r="AT559" s="23" t="s">
        <v>137</v>
      </c>
      <c r="AU559" s="23" t="s">
        <v>84</v>
      </c>
      <c r="AY559" s="23" t="s">
        <v>135</v>
      </c>
      <c r="BE559" s="231">
        <f>IF(N559="základní",J559,0)</f>
        <v>0</v>
      </c>
      <c r="BF559" s="231">
        <f>IF(N559="snížená",J559,0)</f>
        <v>0</v>
      </c>
      <c r="BG559" s="231">
        <f>IF(N559="zákl. přenesená",J559,0)</f>
        <v>0</v>
      </c>
      <c r="BH559" s="231">
        <f>IF(N559="sníž. přenesená",J559,0)</f>
        <v>0</v>
      </c>
      <c r="BI559" s="231">
        <f>IF(N559="nulová",J559,0)</f>
        <v>0</v>
      </c>
      <c r="BJ559" s="23" t="s">
        <v>82</v>
      </c>
      <c r="BK559" s="231">
        <f>ROUND(I559*H559,2)</f>
        <v>0</v>
      </c>
      <c r="BL559" s="23" t="s">
        <v>142</v>
      </c>
      <c r="BM559" s="23" t="s">
        <v>913</v>
      </c>
    </row>
    <row r="560" spans="2:51" s="11" customFormat="1" ht="13.5">
      <c r="B560" s="235"/>
      <c r="C560" s="236"/>
      <c r="D560" s="232" t="s">
        <v>146</v>
      </c>
      <c r="E560" s="237" t="s">
        <v>21</v>
      </c>
      <c r="F560" s="238" t="s">
        <v>914</v>
      </c>
      <c r="G560" s="236"/>
      <c r="H560" s="239">
        <v>29.7</v>
      </c>
      <c r="I560" s="240"/>
      <c r="J560" s="236"/>
      <c r="K560" s="236"/>
      <c r="L560" s="241"/>
      <c r="M560" s="242"/>
      <c r="N560" s="243"/>
      <c r="O560" s="243"/>
      <c r="P560" s="243"/>
      <c r="Q560" s="243"/>
      <c r="R560" s="243"/>
      <c r="S560" s="243"/>
      <c r="T560" s="244"/>
      <c r="AT560" s="245" t="s">
        <v>146</v>
      </c>
      <c r="AU560" s="245" t="s">
        <v>84</v>
      </c>
      <c r="AV560" s="11" t="s">
        <v>84</v>
      </c>
      <c r="AW560" s="11" t="s">
        <v>37</v>
      </c>
      <c r="AX560" s="11" t="s">
        <v>82</v>
      </c>
      <c r="AY560" s="245" t="s">
        <v>135</v>
      </c>
    </row>
    <row r="561" spans="2:65" s="1" customFormat="1" ht="25.5" customHeight="1">
      <c r="B561" s="45"/>
      <c r="C561" s="220" t="s">
        <v>915</v>
      </c>
      <c r="D561" s="220" t="s">
        <v>137</v>
      </c>
      <c r="E561" s="221" t="s">
        <v>916</v>
      </c>
      <c r="F561" s="222" t="s">
        <v>917</v>
      </c>
      <c r="G561" s="223" t="s">
        <v>140</v>
      </c>
      <c r="H561" s="224">
        <v>45</v>
      </c>
      <c r="I561" s="225"/>
      <c r="J561" s="226">
        <f>ROUND(I561*H561,2)</f>
        <v>0</v>
      </c>
      <c r="K561" s="222" t="s">
        <v>141</v>
      </c>
      <c r="L561" s="71"/>
      <c r="M561" s="227" t="s">
        <v>21</v>
      </c>
      <c r="N561" s="228" t="s">
        <v>45</v>
      </c>
      <c r="O561" s="46"/>
      <c r="P561" s="229">
        <f>O561*H561</f>
        <v>0</v>
      </c>
      <c r="Q561" s="229">
        <v>0</v>
      </c>
      <c r="R561" s="229">
        <f>Q561*H561</f>
        <v>0</v>
      </c>
      <c r="S561" s="229">
        <v>2.5</v>
      </c>
      <c r="T561" s="230">
        <f>S561*H561</f>
        <v>112.5</v>
      </c>
      <c r="AR561" s="23" t="s">
        <v>142</v>
      </c>
      <c r="AT561" s="23" t="s">
        <v>137</v>
      </c>
      <c r="AU561" s="23" t="s">
        <v>84</v>
      </c>
      <c r="AY561" s="23" t="s">
        <v>135</v>
      </c>
      <c r="BE561" s="231">
        <f>IF(N561="základní",J561,0)</f>
        <v>0</v>
      </c>
      <c r="BF561" s="231">
        <f>IF(N561="snížená",J561,0)</f>
        <v>0</v>
      </c>
      <c r="BG561" s="231">
        <f>IF(N561="zákl. přenesená",J561,0)</f>
        <v>0</v>
      </c>
      <c r="BH561" s="231">
        <f>IF(N561="sníž. přenesená",J561,0)</f>
        <v>0</v>
      </c>
      <c r="BI561" s="231">
        <f>IF(N561="nulová",J561,0)</f>
        <v>0</v>
      </c>
      <c r="BJ561" s="23" t="s">
        <v>82</v>
      </c>
      <c r="BK561" s="231">
        <f>ROUND(I561*H561,2)</f>
        <v>0</v>
      </c>
      <c r="BL561" s="23" t="s">
        <v>142</v>
      </c>
      <c r="BM561" s="23" t="s">
        <v>918</v>
      </c>
    </row>
    <row r="562" spans="2:47" s="1" customFormat="1" ht="13.5">
      <c r="B562" s="45"/>
      <c r="C562" s="73"/>
      <c r="D562" s="232" t="s">
        <v>144</v>
      </c>
      <c r="E562" s="73"/>
      <c r="F562" s="233" t="s">
        <v>919</v>
      </c>
      <c r="G562" s="73"/>
      <c r="H562" s="73"/>
      <c r="I562" s="190"/>
      <c r="J562" s="73"/>
      <c r="K562" s="73"/>
      <c r="L562" s="71"/>
      <c r="M562" s="234"/>
      <c r="N562" s="46"/>
      <c r="O562" s="46"/>
      <c r="P562" s="46"/>
      <c r="Q562" s="46"/>
      <c r="R562" s="46"/>
      <c r="S562" s="46"/>
      <c r="T562" s="94"/>
      <c r="AT562" s="23" t="s">
        <v>144</v>
      </c>
      <c r="AU562" s="23" t="s">
        <v>84</v>
      </c>
    </row>
    <row r="563" spans="2:51" s="11" customFormat="1" ht="13.5">
      <c r="B563" s="235"/>
      <c r="C563" s="236"/>
      <c r="D563" s="232" t="s">
        <v>146</v>
      </c>
      <c r="E563" s="237" t="s">
        <v>21</v>
      </c>
      <c r="F563" s="238" t="s">
        <v>147</v>
      </c>
      <c r="G563" s="236"/>
      <c r="H563" s="239">
        <v>45</v>
      </c>
      <c r="I563" s="240"/>
      <c r="J563" s="236"/>
      <c r="K563" s="236"/>
      <c r="L563" s="241"/>
      <c r="M563" s="242"/>
      <c r="N563" s="243"/>
      <c r="O563" s="243"/>
      <c r="P563" s="243"/>
      <c r="Q563" s="243"/>
      <c r="R563" s="243"/>
      <c r="S563" s="243"/>
      <c r="T563" s="244"/>
      <c r="AT563" s="245" t="s">
        <v>146</v>
      </c>
      <c r="AU563" s="245" t="s">
        <v>84</v>
      </c>
      <c r="AV563" s="11" t="s">
        <v>84</v>
      </c>
      <c r="AW563" s="11" t="s">
        <v>37</v>
      </c>
      <c r="AX563" s="11" t="s">
        <v>82</v>
      </c>
      <c r="AY563" s="245" t="s">
        <v>135</v>
      </c>
    </row>
    <row r="564" spans="2:65" s="1" customFormat="1" ht="25.5" customHeight="1">
      <c r="B564" s="45"/>
      <c r="C564" s="220" t="s">
        <v>920</v>
      </c>
      <c r="D564" s="220" t="s">
        <v>137</v>
      </c>
      <c r="E564" s="221" t="s">
        <v>921</v>
      </c>
      <c r="F564" s="222" t="s">
        <v>922</v>
      </c>
      <c r="G564" s="223" t="s">
        <v>161</v>
      </c>
      <c r="H564" s="224">
        <v>165</v>
      </c>
      <c r="I564" s="225"/>
      <c r="J564" s="226">
        <f>ROUND(I564*H564,2)</f>
        <v>0</v>
      </c>
      <c r="K564" s="222" t="s">
        <v>141</v>
      </c>
      <c r="L564" s="71"/>
      <c r="M564" s="227" t="s">
        <v>21</v>
      </c>
      <c r="N564" s="228" t="s">
        <v>45</v>
      </c>
      <c r="O564" s="46"/>
      <c r="P564" s="229">
        <f>O564*H564</f>
        <v>0</v>
      </c>
      <c r="Q564" s="229">
        <v>0</v>
      </c>
      <c r="R564" s="229">
        <f>Q564*H564</f>
        <v>0</v>
      </c>
      <c r="S564" s="229">
        <v>0.00925</v>
      </c>
      <c r="T564" s="230">
        <f>S564*H564</f>
        <v>1.5262499999999999</v>
      </c>
      <c r="AR564" s="23" t="s">
        <v>142</v>
      </c>
      <c r="AT564" s="23" t="s">
        <v>137</v>
      </c>
      <c r="AU564" s="23" t="s">
        <v>84</v>
      </c>
      <c r="AY564" s="23" t="s">
        <v>135</v>
      </c>
      <c r="BE564" s="231">
        <f>IF(N564="základní",J564,0)</f>
        <v>0</v>
      </c>
      <c r="BF564" s="231">
        <f>IF(N564="snížená",J564,0)</f>
        <v>0</v>
      </c>
      <c r="BG564" s="231">
        <f>IF(N564="zákl. přenesená",J564,0)</f>
        <v>0</v>
      </c>
      <c r="BH564" s="231">
        <f>IF(N564="sníž. přenesená",J564,0)</f>
        <v>0</v>
      </c>
      <c r="BI564" s="231">
        <f>IF(N564="nulová",J564,0)</f>
        <v>0</v>
      </c>
      <c r="BJ564" s="23" t="s">
        <v>82</v>
      </c>
      <c r="BK564" s="231">
        <f>ROUND(I564*H564,2)</f>
        <v>0</v>
      </c>
      <c r="BL564" s="23" t="s">
        <v>142</v>
      </c>
      <c r="BM564" s="23" t="s">
        <v>923</v>
      </c>
    </row>
    <row r="565" spans="2:47" s="1" customFormat="1" ht="13.5">
      <c r="B565" s="45"/>
      <c r="C565" s="73"/>
      <c r="D565" s="232" t="s">
        <v>144</v>
      </c>
      <c r="E565" s="73"/>
      <c r="F565" s="233" t="s">
        <v>924</v>
      </c>
      <c r="G565" s="73"/>
      <c r="H565" s="73"/>
      <c r="I565" s="190"/>
      <c r="J565" s="73"/>
      <c r="K565" s="73"/>
      <c r="L565" s="71"/>
      <c r="M565" s="234"/>
      <c r="N565" s="46"/>
      <c r="O565" s="46"/>
      <c r="P565" s="46"/>
      <c r="Q565" s="46"/>
      <c r="R565" s="46"/>
      <c r="S565" s="46"/>
      <c r="T565" s="94"/>
      <c r="AT565" s="23" t="s">
        <v>144</v>
      </c>
      <c r="AU565" s="23" t="s">
        <v>84</v>
      </c>
    </row>
    <row r="566" spans="2:65" s="1" customFormat="1" ht="16.5" customHeight="1">
      <c r="B566" s="45"/>
      <c r="C566" s="220" t="s">
        <v>925</v>
      </c>
      <c r="D566" s="220" t="s">
        <v>137</v>
      </c>
      <c r="E566" s="221" t="s">
        <v>926</v>
      </c>
      <c r="F566" s="222" t="s">
        <v>927</v>
      </c>
      <c r="G566" s="223" t="s">
        <v>328</v>
      </c>
      <c r="H566" s="224">
        <v>1</v>
      </c>
      <c r="I566" s="225"/>
      <c r="J566" s="226">
        <f>ROUND(I566*H566,2)</f>
        <v>0</v>
      </c>
      <c r="K566" s="222" t="s">
        <v>141</v>
      </c>
      <c r="L566" s="71"/>
      <c r="M566" s="227" t="s">
        <v>21</v>
      </c>
      <c r="N566" s="228" t="s">
        <v>45</v>
      </c>
      <c r="O566" s="46"/>
      <c r="P566" s="229">
        <f>O566*H566</f>
        <v>0</v>
      </c>
      <c r="Q566" s="229">
        <v>0</v>
      </c>
      <c r="R566" s="229">
        <f>Q566*H566</f>
        <v>0</v>
      </c>
      <c r="S566" s="229">
        <v>0.285</v>
      </c>
      <c r="T566" s="230">
        <f>S566*H566</f>
        <v>0.285</v>
      </c>
      <c r="AR566" s="23" t="s">
        <v>142</v>
      </c>
      <c r="AT566" s="23" t="s">
        <v>137</v>
      </c>
      <c r="AU566" s="23" t="s">
        <v>84</v>
      </c>
      <c r="AY566" s="23" t="s">
        <v>135</v>
      </c>
      <c r="BE566" s="231">
        <f>IF(N566="základní",J566,0)</f>
        <v>0</v>
      </c>
      <c r="BF566" s="231">
        <f>IF(N566="snížená",J566,0)</f>
        <v>0</v>
      </c>
      <c r="BG566" s="231">
        <f>IF(N566="zákl. přenesená",J566,0)</f>
        <v>0</v>
      </c>
      <c r="BH566" s="231">
        <f>IF(N566="sníž. přenesená",J566,0)</f>
        <v>0</v>
      </c>
      <c r="BI566" s="231">
        <f>IF(N566="nulová",J566,0)</f>
        <v>0</v>
      </c>
      <c r="BJ566" s="23" t="s">
        <v>82</v>
      </c>
      <c r="BK566" s="231">
        <f>ROUND(I566*H566,2)</f>
        <v>0</v>
      </c>
      <c r="BL566" s="23" t="s">
        <v>142</v>
      </c>
      <c r="BM566" s="23" t="s">
        <v>928</v>
      </c>
    </row>
    <row r="567" spans="2:65" s="1" customFormat="1" ht="16.5" customHeight="1">
      <c r="B567" s="45"/>
      <c r="C567" s="220" t="s">
        <v>929</v>
      </c>
      <c r="D567" s="220" t="s">
        <v>137</v>
      </c>
      <c r="E567" s="221" t="s">
        <v>930</v>
      </c>
      <c r="F567" s="222" t="s">
        <v>931</v>
      </c>
      <c r="G567" s="223" t="s">
        <v>650</v>
      </c>
      <c r="H567" s="224">
        <v>8</v>
      </c>
      <c r="I567" s="225"/>
      <c r="J567" s="226">
        <f>ROUND(I567*H567,2)</f>
        <v>0</v>
      </c>
      <c r="K567" s="222" t="s">
        <v>21</v>
      </c>
      <c r="L567" s="71"/>
      <c r="M567" s="227" t="s">
        <v>21</v>
      </c>
      <c r="N567" s="228" t="s">
        <v>45</v>
      </c>
      <c r="O567" s="46"/>
      <c r="P567" s="229">
        <f>O567*H567</f>
        <v>0</v>
      </c>
      <c r="Q567" s="229">
        <v>0</v>
      </c>
      <c r="R567" s="229">
        <f>Q567*H567</f>
        <v>0</v>
      </c>
      <c r="S567" s="229">
        <v>0</v>
      </c>
      <c r="T567" s="230">
        <f>S567*H567</f>
        <v>0</v>
      </c>
      <c r="AR567" s="23" t="s">
        <v>142</v>
      </c>
      <c r="AT567" s="23" t="s">
        <v>137</v>
      </c>
      <c r="AU567" s="23" t="s">
        <v>84</v>
      </c>
      <c r="AY567" s="23" t="s">
        <v>135</v>
      </c>
      <c r="BE567" s="231">
        <f>IF(N567="základní",J567,0)</f>
        <v>0</v>
      </c>
      <c r="BF567" s="231">
        <f>IF(N567="snížená",J567,0)</f>
        <v>0</v>
      </c>
      <c r="BG567" s="231">
        <f>IF(N567="zákl. přenesená",J567,0)</f>
        <v>0</v>
      </c>
      <c r="BH567" s="231">
        <f>IF(N567="sníž. přenesená",J567,0)</f>
        <v>0</v>
      </c>
      <c r="BI567" s="231">
        <f>IF(N567="nulová",J567,0)</f>
        <v>0</v>
      </c>
      <c r="BJ567" s="23" t="s">
        <v>82</v>
      </c>
      <c r="BK567" s="231">
        <f>ROUND(I567*H567,2)</f>
        <v>0</v>
      </c>
      <c r="BL567" s="23" t="s">
        <v>142</v>
      </c>
      <c r="BM567" s="23" t="s">
        <v>932</v>
      </c>
    </row>
    <row r="568" spans="2:51" s="11" customFormat="1" ht="13.5">
      <c r="B568" s="235"/>
      <c r="C568" s="236"/>
      <c r="D568" s="232" t="s">
        <v>146</v>
      </c>
      <c r="E568" s="237" t="s">
        <v>21</v>
      </c>
      <c r="F568" s="238" t="s">
        <v>193</v>
      </c>
      <c r="G568" s="236"/>
      <c r="H568" s="239">
        <v>8</v>
      </c>
      <c r="I568" s="240"/>
      <c r="J568" s="236"/>
      <c r="K568" s="236"/>
      <c r="L568" s="241"/>
      <c r="M568" s="242"/>
      <c r="N568" s="243"/>
      <c r="O568" s="243"/>
      <c r="P568" s="243"/>
      <c r="Q568" s="243"/>
      <c r="R568" s="243"/>
      <c r="S568" s="243"/>
      <c r="T568" s="244"/>
      <c r="AT568" s="245" t="s">
        <v>146</v>
      </c>
      <c r="AU568" s="245" t="s">
        <v>84</v>
      </c>
      <c r="AV568" s="11" t="s">
        <v>84</v>
      </c>
      <c r="AW568" s="11" t="s">
        <v>37</v>
      </c>
      <c r="AX568" s="11" t="s">
        <v>82</v>
      </c>
      <c r="AY568" s="245" t="s">
        <v>135</v>
      </c>
    </row>
    <row r="569" spans="2:63" s="10" customFormat="1" ht="29.85" customHeight="1">
      <c r="B569" s="204"/>
      <c r="C569" s="205"/>
      <c r="D569" s="206" t="s">
        <v>73</v>
      </c>
      <c r="E569" s="218" t="s">
        <v>933</v>
      </c>
      <c r="F569" s="218" t="s">
        <v>934</v>
      </c>
      <c r="G569" s="205"/>
      <c r="H569" s="205"/>
      <c r="I569" s="208"/>
      <c r="J569" s="219">
        <f>BK569</f>
        <v>0</v>
      </c>
      <c r="K569" s="205"/>
      <c r="L569" s="210"/>
      <c r="M569" s="211"/>
      <c r="N569" s="212"/>
      <c r="O569" s="212"/>
      <c r="P569" s="213">
        <f>SUM(P570:P576)</f>
        <v>0</v>
      </c>
      <c r="Q569" s="212"/>
      <c r="R569" s="213">
        <f>SUM(R570:R576)</f>
        <v>0</v>
      </c>
      <c r="S569" s="212"/>
      <c r="T569" s="214">
        <f>SUM(T570:T576)</f>
        <v>0</v>
      </c>
      <c r="AR569" s="215" t="s">
        <v>82</v>
      </c>
      <c r="AT569" s="216" t="s">
        <v>73</v>
      </c>
      <c r="AU569" s="216" t="s">
        <v>82</v>
      </c>
      <c r="AY569" s="215" t="s">
        <v>135</v>
      </c>
      <c r="BK569" s="217">
        <f>SUM(BK570:BK576)</f>
        <v>0</v>
      </c>
    </row>
    <row r="570" spans="2:65" s="1" customFormat="1" ht="25.5" customHeight="1">
      <c r="B570" s="45"/>
      <c r="C570" s="220" t="s">
        <v>935</v>
      </c>
      <c r="D570" s="220" t="s">
        <v>137</v>
      </c>
      <c r="E570" s="221" t="s">
        <v>936</v>
      </c>
      <c r="F570" s="222" t="s">
        <v>937</v>
      </c>
      <c r="G570" s="223" t="s">
        <v>273</v>
      </c>
      <c r="H570" s="224">
        <v>65.711</v>
      </c>
      <c r="I570" s="225"/>
      <c r="J570" s="226">
        <f>ROUND(I570*H570,2)</f>
        <v>0</v>
      </c>
      <c r="K570" s="222" t="s">
        <v>141</v>
      </c>
      <c r="L570" s="71"/>
      <c r="M570" s="227" t="s">
        <v>21</v>
      </c>
      <c r="N570" s="228" t="s">
        <v>45</v>
      </c>
      <c r="O570" s="46"/>
      <c r="P570" s="229">
        <f>O570*H570</f>
        <v>0</v>
      </c>
      <c r="Q570" s="229">
        <v>0</v>
      </c>
      <c r="R570" s="229">
        <f>Q570*H570</f>
        <v>0</v>
      </c>
      <c r="S570" s="229">
        <v>0</v>
      </c>
      <c r="T570" s="230">
        <f>S570*H570</f>
        <v>0</v>
      </c>
      <c r="AR570" s="23" t="s">
        <v>142</v>
      </c>
      <c r="AT570" s="23" t="s">
        <v>137</v>
      </c>
      <c r="AU570" s="23" t="s">
        <v>84</v>
      </c>
      <c r="AY570" s="23" t="s">
        <v>135</v>
      </c>
      <c r="BE570" s="231">
        <f>IF(N570="základní",J570,0)</f>
        <v>0</v>
      </c>
      <c r="BF570" s="231">
        <f>IF(N570="snížená",J570,0)</f>
        <v>0</v>
      </c>
      <c r="BG570" s="231">
        <f>IF(N570="zákl. přenesená",J570,0)</f>
        <v>0</v>
      </c>
      <c r="BH570" s="231">
        <f>IF(N570="sníž. přenesená",J570,0)</f>
        <v>0</v>
      </c>
      <c r="BI570" s="231">
        <f>IF(N570="nulová",J570,0)</f>
        <v>0</v>
      </c>
      <c r="BJ570" s="23" t="s">
        <v>82</v>
      </c>
      <c r="BK570" s="231">
        <f>ROUND(I570*H570,2)</f>
        <v>0</v>
      </c>
      <c r="BL570" s="23" t="s">
        <v>142</v>
      </c>
      <c r="BM570" s="23" t="s">
        <v>938</v>
      </c>
    </row>
    <row r="571" spans="2:47" s="1" customFormat="1" ht="13.5">
      <c r="B571" s="45"/>
      <c r="C571" s="73"/>
      <c r="D571" s="232" t="s">
        <v>144</v>
      </c>
      <c r="E571" s="73"/>
      <c r="F571" s="233" t="s">
        <v>939</v>
      </c>
      <c r="G571" s="73"/>
      <c r="H571" s="73"/>
      <c r="I571" s="190"/>
      <c r="J571" s="73"/>
      <c r="K571" s="73"/>
      <c r="L571" s="71"/>
      <c r="M571" s="234"/>
      <c r="N571" s="46"/>
      <c r="O571" s="46"/>
      <c r="P571" s="46"/>
      <c r="Q571" s="46"/>
      <c r="R571" s="46"/>
      <c r="S571" s="46"/>
      <c r="T571" s="94"/>
      <c r="AT571" s="23" t="s">
        <v>144</v>
      </c>
      <c r="AU571" s="23" t="s">
        <v>84</v>
      </c>
    </row>
    <row r="572" spans="2:65" s="1" customFormat="1" ht="25.5" customHeight="1">
      <c r="B572" s="45"/>
      <c r="C572" s="220" t="s">
        <v>940</v>
      </c>
      <c r="D572" s="220" t="s">
        <v>137</v>
      </c>
      <c r="E572" s="221" t="s">
        <v>941</v>
      </c>
      <c r="F572" s="222" t="s">
        <v>942</v>
      </c>
      <c r="G572" s="223" t="s">
        <v>273</v>
      </c>
      <c r="H572" s="224">
        <v>591.399</v>
      </c>
      <c r="I572" s="225"/>
      <c r="J572" s="226">
        <f>ROUND(I572*H572,2)</f>
        <v>0</v>
      </c>
      <c r="K572" s="222" t="s">
        <v>141</v>
      </c>
      <c r="L572" s="71"/>
      <c r="M572" s="227" t="s">
        <v>21</v>
      </c>
      <c r="N572" s="228" t="s">
        <v>45</v>
      </c>
      <c r="O572" s="46"/>
      <c r="P572" s="229">
        <f>O572*H572</f>
        <v>0</v>
      </c>
      <c r="Q572" s="229">
        <v>0</v>
      </c>
      <c r="R572" s="229">
        <f>Q572*H572</f>
        <v>0</v>
      </c>
      <c r="S572" s="229">
        <v>0</v>
      </c>
      <c r="T572" s="230">
        <f>S572*H572</f>
        <v>0</v>
      </c>
      <c r="AR572" s="23" t="s">
        <v>142</v>
      </c>
      <c r="AT572" s="23" t="s">
        <v>137</v>
      </c>
      <c r="AU572" s="23" t="s">
        <v>84</v>
      </c>
      <c r="AY572" s="23" t="s">
        <v>135</v>
      </c>
      <c r="BE572" s="231">
        <f>IF(N572="základní",J572,0)</f>
        <v>0</v>
      </c>
      <c r="BF572" s="231">
        <f>IF(N572="snížená",J572,0)</f>
        <v>0</v>
      </c>
      <c r="BG572" s="231">
        <f>IF(N572="zákl. přenesená",J572,0)</f>
        <v>0</v>
      </c>
      <c r="BH572" s="231">
        <f>IF(N572="sníž. přenesená",J572,0)</f>
        <v>0</v>
      </c>
      <c r="BI572" s="231">
        <f>IF(N572="nulová",J572,0)</f>
        <v>0</v>
      </c>
      <c r="BJ572" s="23" t="s">
        <v>82</v>
      </c>
      <c r="BK572" s="231">
        <f>ROUND(I572*H572,2)</f>
        <v>0</v>
      </c>
      <c r="BL572" s="23" t="s">
        <v>142</v>
      </c>
      <c r="BM572" s="23" t="s">
        <v>943</v>
      </c>
    </row>
    <row r="573" spans="2:47" s="1" customFormat="1" ht="13.5">
      <c r="B573" s="45"/>
      <c r="C573" s="73"/>
      <c r="D573" s="232" t="s">
        <v>144</v>
      </c>
      <c r="E573" s="73"/>
      <c r="F573" s="233" t="s">
        <v>939</v>
      </c>
      <c r="G573" s="73"/>
      <c r="H573" s="73"/>
      <c r="I573" s="190"/>
      <c r="J573" s="73"/>
      <c r="K573" s="73"/>
      <c r="L573" s="71"/>
      <c r="M573" s="234"/>
      <c r="N573" s="46"/>
      <c r="O573" s="46"/>
      <c r="P573" s="46"/>
      <c r="Q573" s="46"/>
      <c r="R573" s="46"/>
      <c r="S573" s="46"/>
      <c r="T573" s="94"/>
      <c r="AT573" s="23" t="s">
        <v>144</v>
      </c>
      <c r="AU573" s="23" t="s">
        <v>84</v>
      </c>
    </row>
    <row r="574" spans="2:51" s="11" customFormat="1" ht="13.5">
      <c r="B574" s="235"/>
      <c r="C574" s="236"/>
      <c r="D574" s="232" t="s">
        <v>146</v>
      </c>
      <c r="E574" s="237" t="s">
        <v>21</v>
      </c>
      <c r="F574" s="238" t="s">
        <v>944</v>
      </c>
      <c r="G574" s="236"/>
      <c r="H574" s="239">
        <v>591.399</v>
      </c>
      <c r="I574" s="240"/>
      <c r="J574" s="236"/>
      <c r="K574" s="236"/>
      <c r="L574" s="241"/>
      <c r="M574" s="242"/>
      <c r="N574" s="243"/>
      <c r="O574" s="243"/>
      <c r="P574" s="243"/>
      <c r="Q574" s="243"/>
      <c r="R574" s="243"/>
      <c r="S574" s="243"/>
      <c r="T574" s="244"/>
      <c r="AT574" s="245" t="s">
        <v>146</v>
      </c>
      <c r="AU574" s="245" t="s">
        <v>84</v>
      </c>
      <c r="AV574" s="11" t="s">
        <v>84</v>
      </c>
      <c r="AW574" s="11" t="s">
        <v>37</v>
      </c>
      <c r="AX574" s="11" t="s">
        <v>82</v>
      </c>
      <c r="AY574" s="245" t="s">
        <v>135</v>
      </c>
    </row>
    <row r="575" spans="2:65" s="1" customFormat="1" ht="25.5" customHeight="1">
      <c r="B575" s="45"/>
      <c r="C575" s="220" t="s">
        <v>945</v>
      </c>
      <c r="D575" s="220" t="s">
        <v>137</v>
      </c>
      <c r="E575" s="221" t="s">
        <v>946</v>
      </c>
      <c r="F575" s="222" t="s">
        <v>947</v>
      </c>
      <c r="G575" s="223" t="s">
        <v>273</v>
      </c>
      <c r="H575" s="224">
        <v>65.711</v>
      </c>
      <c r="I575" s="225"/>
      <c r="J575" s="226">
        <f>ROUND(I575*H575,2)</f>
        <v>0</v>
      </c>
      <c r="K575" s="222" t="s">
        <v>141</v>
      </c>
      <c r="L575" s="71"/>
      <c r="M575" s="227" t="s">
        <v>21</v>
      </c>
      <c r="N575" s="228" t="s">
        <v>45</v>
      </c>
      <c r="O575" s="46"/>
      <c r="P575" s="229">
        <f>O575*H575</f>
        <v>0</v>
      </c>
      <c r="Q575" s="229">
        <v>0</v>
      </c>
      <c r="R575" s="229">
        <f>Q575*H575</f>
        <v>0</v>
      </c>
      <c r="S575" s="229">
        <v>0</v>
      </c>
      <c r="T575" s="230">
        <f>S575*H575</f>
        <v>0</v>
      </c>
      <c r="AR575" s="23" t="s">
        <v>142</v>
      </c>
      <c r="AT575" s="23" t="s">
        <v>137</v>
      </c>
      <c r="AU575" s="23" t="s">
        <v>84</v>
      </c>
      <c r="AY575" s="23" t="s">
        <v>135</v>
      </c>
      <c r="BE575" s="231">
        <f>IF(N575="základní",J575,0)</f>
        <v>0</v>
      </c>
      <c r="BF575" s="231">
        <f>IF(N575="snížená",J575,0)</f>
        <v>0</v>
      </c>
      <c r="BG575" s="231">
        <f>IF(N575="zákl. přenesená",J575,0)</f>
        <v>0</v>
      </c>
      <c r="BH575" s="231">
        <f>IF(N575="sníž. přenesená",J575,0)</f>
        <v>0</v>
      </c>
      <c r="BI575" s="231">
        <f>IF(N575="nulová",J575,0)</f>
        <v>0</v>
      </c>
      <c r="BJ575" s="23" t="s">
        <v>82</v>
      </c>
      <c r="BK575" s="231">
        <f>ROUND(I575*H575,2)</f>
        <v>0</v>
      </c>
      <c r="BL575" s="23" t="s">
        <v>142</v>
      </c>
      <c r="BM575" s="23" t="s">
        <v>948</v>
      </c>
    </row>
    <row r="576" spans="2:47" s="1" customFormat="1" ht="13.5">
      <c r="B576" s="45"/>
      <c r="C576" s="73"/>
      <c r="D576" s="232" t="s">
        <v>144</v>
      </c>
      <c r="E576" s="73"/>
      <c r="F576" s="233" t="s">
        <v>949</v>
      </c>
      <c r="G576" s="73"/>
      <c r="H576" s="73"/>
      <c r="I576" s="190"/>
      <c r="J576" s="73"/>
      <c r="K576" s="73"/>
      <c r="L576" s="71"/>
      <c r="M576" s="234"/>
      <c r="N576" s="46"/>
      <c r="O576" s="46"/>
      <c r="P576" s="46"/>
      <c r="Q576" s="46"/>
      <c r="R576" s="46"/>
      <c r="S576" s="46"/>
      <c r="T576" s="94"/>
      <c r="AT576" s="23" t="s">
        <v>144</v>
      </c>
      <c r="AU576" s="23" t="s">
        <v>84</v>
      </c>
    </row>
    <row r="577" spans="2:63" s="10" customFormat="1" ht="29.85" customHeight="1">
      <c r="B577" s="204"/>
      <c r="C577" s="205"/>
      <c r="D577" s="206" t="s">
        <v>73</v>
      </c>
      <c r="E577" s="218" t="s">
        <v>950</v>
      </c>
      <c r="F577" s="218" t="s">
        <v>951</v>
      </c>
      <c r="G577" s="205"/>
      <c r="H577" s="205"/>
      <c r="I577" s="208"/>
      <c r="J577" s="219">
        <f>BK577</f>
        <v>0</v>
      </c>
      <c r="K577" s="205"/>
      <c r="L577" s="210"/>
      <c r="M577" s="211"/>
      <c r="N577" s="212"/>
      <c r="O577" s="212"/>
      <c r="P577" s="213">
        <f>SUM(P578:P580)</f>
        <v>0</v>
      </c>
      <c r="Q577" s="212"/>
      <c r="R577" s="213">
        <f>SUM(R578:R580)</f>
        <v>0</v>
      </c>
      <c r="S577" s="212"/>
      <c r="T577" s="214">
        <f>SUM(T578:T580)</f>
        <v>0</v>
      </c>
      <c r="AR577" s="215" t="s">
        <v>82</v>
      </c>
      <c r="AT577" s="216" t="s">
        <v>73</v>
      </c>
      <c r="AU577" s="216" t="s">
        <v>82</v>
      </c>
      <c r="AY577" s="215" t="s">
        <v>135</v>
      </c>
      <c r="BK577" s="217">
        <f>SUM(BK578:BK580)</f>
        <v>0</v>
      </c>
    </row>
    <row r="578" spans="2:65" s="1" customFormat="1" ht="16.5" customHeight="1">
      <c r="B578" s="45"/>
      <c r="C578" s="220" t="s">
        <v>952</v>
      </c>
      <c r="D578" s="220" t="s">
        <v>137</v>
      </c>
      <c r="E578" s="221" t="s">
        <v>953</v>
      </c>
      <c r="F578" s="222" t="s">
        <v>954</v>
      </c>
      <c r="G578" s="223" t="s">
        <v>273</v>
      </c>
      <c r="H578" s="224">
        <v>654.345</v>
      </c>
      <c r="I578" s="225"/>
      <c r="J578" s="226">
        <f>ROUND(I578*H578,2)</f>
        <v>0</v>
      </c>
      <c r="K578" s="222" t="s">
        <v>141</v>
      </c>
      <c r="L578" s="71"/>
      <c r="M578" s="227" t="s">
        <v>21</v>
      </c>
      <c r="N578" s="228" t="s">
        <v>45</v>
      </c>
      <c r="O578" s="46"/>
      <c r="P578" s="229">
        <f>O578*H578</f>
        <v>0</v>
      </c>
      <c r="Q578" s="229">
        <v>0</v>
      </c>
      <c r="R578" s="229">
        <f>Q578*H578</f>
        <v>0</v>
      </c>
      <c r="S578" s="229">
        <v>0</v>
      </c>
      <c r="T578" s="230">
        <f>S578*H578</f>
        <v>0</v>
      </c>
      <c r="AR578" s="23" t="s">
        <v>142</v>
      </c>
      <c r="AT578" s="23" t="s">
        <v>137</v>
      </c>
      <c r="AU578" s="23" t="s">
        <v>84</v>
      </c>
      <c r="AY578" s="23" t="s">
        <v>135</v>
      </c>
      <c r="BE578" s="231">
        <f>IF(N578="základní",J578,0)</f>
        <v>0</v>
      </c>
      <c r="BF578" s="231">
        <f>IF(N578="snížená",J578,0)</f>
        <v>0</v>
      </c>
      <c r="BG578" s="231">
        <f>IF(N578="zákl. přenesená",J578,0)</f>
        <v>0</v>
      </c>
      <c r="BH578" s="231">
        <f>IF(N578="sníž. přenesená",J578,0)</f>
        <v>0</v>
      </c>
      <c r="BI578" s="231">
        <f>IF(N578="nulová",J578,0)</f>
        <v>0</v>
      </c>
      <c r="BJ578" s="23" t="s">
        <v>82</v>
      </c>
      <c r="BK578" s="231">
        <f>ROUND(I578*H578,2)</f>
        <v>0</v>
      </c>
      <c r="BL578" s="23" t="s">
        <v>142</v>
      </c>
      <c r="BM578" s="23" t="s">
        <v>955</v>
      </c>
    </row>
    <row r="579" spans="2:47" s="1" customFormat="1" ht="13.5">
      <c r="B579" s="45"/>
      <c r="C579" s="73"/>
      <c r="D579" s="232" t="s">
        <v>144</v>
      </c>
      <c r="E579" s="73"/>
      <c r="F579" s="233" t="s">
        <v>956</v>
      </c>
      <c r="G579" s="73"/>
      <c r="H579" s="73"/>
      <c r="I579" s="190"/>
      <c r="J579" s="73"/>
      <c r="K579" s="73"/>
      <c r="L579" s="71"/>
      <c r="M579" s="234"/>
      <c r="N579" s="46"/>
      <c r="O579" s="46"/>
      <c r="P579" s="46"/>
      <c r="Q579" s="46"/>
      <c r="R579" s="46"/>
      <c r="S579" s="46"/>
      <c r="T579" s="94"/>
      <c r="AT579" s="23" t="s">
        <v>144</v>
      </c>
      <c r="AU579" s="23" t="s">
        <v>84</v>
      </c>
    </row>
    <row r="580" spans="2:51" s="11" customFormat="1" ht="13.5">
      <c r="B580" s="235"/>
      <c r="C580" s="236"/>
      <c r="D580" s="232" t="s">
        <v>146</v>
      </c>
      <c r="E580" s="237" t="s">
        <v>21</v>
      </c>
      <c r="F580" s="238" t="s">
        <v>957</v>
      </c>
      <c r="G580" s="236"/>
      <c r="H580" s="239">
        <v>654.345</v>
      </c>
      <c r="I580" s="240"/>
      <c r="J580" s="236"/>
      <c r="K580" s="236"/>
      <c r="L580" s="241"/>
      <c r="M580" s="242"/>
      <c r="N580" s="243"/>
      <c r="O580" s="243"/>
      <c r="P580" s="243"/>
      <c r="Q580" s="243"/>
      <c r="R580" s="243"/>
      <c r="S580" s="243"/>
      <c r="T580" s="244"/>
      <c r="AT580" s="245" t="s">
        <v>146</v>
      </c>
      <c r="AU580" s="245" t="s">
        <v>84</v>
      </c>
      <c r="AV580" s="11" t="s">
        <v>84</v>
      </c>
      <c r="AW580" s="11" t="s">
        <v>37</v>
      </c>
      <c r="AX580" s="11" t="s">
        <v>82</v>
      </c>
      <c r="AY580" s="245" t="s">
        <v>135</v>
      </c>
    </row>
    <row r="581" spans="2:63" s="10" customFormat="1" ht="37.4" customHeight="1">
      <c r="B581" s="204"/>
      <c r="C581" s="205"/>
      <c r="D581" s="206" t="s">
        <v>73</v>
      </c>
      <c r="E581" s="207" t="s">
        <v>958</v>
      </c>
      <c r="F581" s="207" t="s">
        <v>959</v>
      </c>
      <c r="G581" s="205"/>
      <c r="H581" s="205"/>
      <c r="I581" s="208"/>
      <c r="J581" s="209">
        <f>BK581</f>
        <v>0</v>
      </c>
      <c r="K581" s="205"/>
      <c r="L581" s="210"/>
      <c r="M581" s="211"/>
      <c r="N581" s="212"/>
      <c r="O581" s="212"/>
      <c r="P581" s="213">
        <f>P582+P585+P588+P594</f>
        <v>0</v>
      </c>
      <c r="Q581" s="212"/>
      <c r="R581" s="213">
        <f>R582+R585+R588+R594</f>
        <v>0.2907984</v>
      </c>
      <c r="S581" s="212"/>
      <c r="T581" s="214">
        <f>T582+T585+T588+T594</f>
        <v>0</v>
      </c>
      <c r="AR581" s="215" t="s">
        <v>84</v>
      </c>
      <c r="AT581" s="216" t="s">
        <v>73</v>
      </c>
      <c r="AU581" s="216" t="s">
        <v>74</v>
      </c>
      <c r="AY581" s="215" t="s">
        <v>135</v>
      </c>
      <c r="BK581" s="217">
        <f>BK582+BK585+BK588+BK594</f>
        <v>0</v>
      </c>
    </row>
    <row r="582" spans="2:63" s="10" customFormat="1" ht="19.9" customHeight="1">
      <c r="B582" s="204"/>
      <c r="C582" s="205"/>
      <c r="D582" s="206" t="s">
        <v>73</v>
      </c>
      <c r="E582" s="218" t="s">
        <v>960</v>
      </c>
      <c r="F582" s="218" t="s">
        <v>961</v>
      </c>
      <c r="G582" s="205"/>
      <c r="H582" s="205"/>
      <c r="I582" s="208"/>
      <c r="J582" s="219">
        <f>BK582</f>
        <v>0</v>
      </c>
      <c r="K582" s="205"/>
      <c r="L582" s="210"/>
      <c r="M582" s="211"/>
      <c r="N582" s="212"/>
      <c r="O582" s="212"/>
      <c r="P582" s="213">
        <f>SUM(P583:P584)</f>
        <v>0</v>
      </c>
      <c r="Q582" s="212"/>
      <c r="R582" s="213">
        <f>SUM(R583:R584)</f>
        <v>0.0325584</v>
      </c>
      <c r="S582" s="212"/>
      <c r="T582" s="214">
        <f>SUM(T583:T584)</f>
        <v>0</v>
      </c>
      <c r="AR582" s="215" t="s">
        <v>84</v>
      </c>
      <c r="AT582" s="216" t="s">
        <v>73</v>
      </c>
      <c r="AU582" s="216" t="s">
        <v>82</v>
      </c>
      <c r="AY582" s="215" t="s">
        <v>135</v>
      </c>
      <c r="BK582" s="217">
        <f>SUM(BK583:BK584)</f>
        <v>0</v>
      </c>
    </row>
    <row r="583" spans="2:65" s="1" customFormat="1" ht="38.25" customHeight="1">
      <c r="B583" s="45"/>
      <c r="C583" s="220" t="s">
        <v>962</v>
      </c>
      <c r="D583" s="220" t="s">
        <v>137</v>
      </c>
      <c r="E583" s="221" t="s">
        <v>963</v>
      </c>
      <c r="F583" s="222" t="s">
        <v>964</v>
      </c>
      <c r="G583" s="223" t="s">
        <v>225</v>
      </c>
      <c r="H583" s="224">
        <v>47.88</v>
      </c>
      <c r="I583" s="225"/>
      <c r="J583" s="226">
        <f>ROUND(I583*H583,2)</f>
        <v>0</v>
      </c>
      <c r="K583" s="222" t="s">
        <v>141</v>
      </c>
      <c r="L583" s="71"/>
      <c r="M583" s="227" t="s">
        <v>21</v>
      </c>
      <c r="N583" s="228" t="s">
        <v>45</v>
      </c>
      <c r="O583" s="46"/>
      <c r="P583" s="229">
        <f>O583*H583</f>
        <v>0</v>
      </c>
      <c r="Q583" s="229">
        <v>0.00068</v>
      </c>
      <c r="R583" s="229">
        <f>Q583*H583</f>
        <v>0.0325584</v>
      </c>
      <c r="S583" s="229">
        <v>0</v>
      </c>
      <c r="T583" s="230">
        <f>S583*H583</f>
        <v>0</v>
      </c>
      <c r="AR583" s="23" t="s">
        <v>238</v>
      </c>
      <c r="AT583" s="23" t="s">
        <v>137</v>
      </c>
      <c r="AU583" s="23" t="s">
        <v>84</v>
      </c>
      <c r="AY583" s="23" t="s">
        <v>135</v>
      </c>
      <c r="BE583" s="231">
        <f>IF(N583="základní",J583,0)</f>
        <v>0</v>
      </c>
      <c r="BF583" s="231">
        <f>IF(N583="snížená",J583,0)</f>
        <v>0</v>
      </c>
      <c r="BG583" s="231">
        <f>IF(N583="zákl. přenesená",J583,0)</f>
        <v>0</v>
      </c>
      <c r="BH583" s="231">
        <f>IF(N583="sníž. přenesená",J583,0)</f>
        <v>0</v>
      </c>
      <c r="BI583" s="231">
        <f>IF(N583="nulová",J583,0)</f>
        <v>0</v>
      </c>
      <c r="BJ583" s="23" t="s">
        <v>82</v>
      </c>
      <c r="BK583" s="231">
        <f>ROUND(I583*H583,2)</f>
        <v>0</v>
      </c>
      <c r="BL583" s="23" t="s">
        <v>238</v>
      </c>
      <c r="BM583" s="23" t="s">
        <v>965</v>
      </c>
    </row>
    <row r="584" spans="2:51" s="11" customFormat="1" ht="13.5">
      <c r="B584" s="235"/>
      <c r="C584" s="236"/>
      <c r="D584" s="232" t="s">
        <v>146</v>
      </c>
      <c r="E584" s="237" t="s">
        <v>21</v>
      </c>
      <c r="F584" s="238" t="s">
        <v>966</v>
      </c>
      <c r="G584" s="236"/>
      <c r="H584" s="239">
        <v>47.88</v>
      </c>
      <c r="I584" s="240"/>
      <c r="J584" s="236"/>
      <c r="K584" s="236"/>
      <c r="L584" s="241"/>
      <c r="M584" s="242"/>
      <c r="N584" s="243"/>
      <c r="O584" s="243"/>
      <c r="P584" s="243"/>
      <c r="Q584" s="243"/>
      <c r="R584" s="243"/>
      <c r="S584" s="243"/>
      <c r="T584" s="244"/>
      <c r="AT584" s="245" t="s">
        <v>146</v>
      </c>
      <c r="AU584" s="245" t="s">
        <v>84</v>
      </c>
      <c r="AV584" s="11" t="s">
        <v>84</v>
      </c>
      <c r="AW584" s="11" t="s">
        <v>37</v>
      </c>
      <c r="AX584" s="11" t="s">
        <v>82</v>
      </c>
      <c r="AY584" s="245" t="s">
        <v>135</v>
      </c>
    </row>
    <row r="585" spans="2:63" s="10" customFormat="1" ht="29.85" customHeight="1">
      <c r="B585" s="204"/>
      <c r="C585" s="205"/>
      <c r="D585" s="206" t="s">
        <v>73</v>
      </c>
      <c r="E585" s="218" t="s">
        <v>967</v>
      </c>
      <c r="F585" s="218" t="s">
        <v>968</v>
      </c>
      <c r="G585" s="205"/>
      <c r="H585" s="205"/>
      <c r="I585" s="208"/>
      <c r="J585" s="219">
        <f>BK585</f>
        <v>0</v>
      </c>
      <c r="K585" s="205"/>
      <c r="L585" s="210"/>
      <c r="M585" s="211"/>
      <c r="N585" s="212"/>
      <c r="O585" s="212"/>
      <c r="P585" s="213">
        <f>SUM(P586:P587)</f>
        <v>0</v>
      </c>
      <c r="Q585" s="212"/>
      <c r="R585" s="213">
        <f>SUM(R586:R587)</f>
        <v>0.15</v>
      </c>
      <c r="S585" s="212"/>
      <c r="T585" s="214">
        <f>SUM(T586:T587)</f>
        <v>0</v>
      </c>
      <c r="AR585" s="215" t="s">
        <v>84</v>
      </c>
      <c r="AT585" s="216" t="s">
        <v>73</v>
      </c>
      <c r="AU585" s="216" t="s">
        <v>82</v>
      </c>
      <c r="AY585" s="215" t="s">
        <v>135</v>
      </c>
      <c r="BK585" s="217">
        <f>SUM(BK586:BK587)</f>
        <v>0</v>
      </c>
    </row>
    <row r="586" spans="2:65" s="1" customFormat="1" ht="16.5" customHeight="1">
      <c r="B586" s="45"/>
      <c r="C586" s="220" t="s">
        <v>969</v>
      </c>
      <c r="D586" s="220" t="s">
        <v>137</v>
      </c>
      <c r="E586" s="221" t="s">
        <v>970</v>
      </c>
      <c r="F586" s="222" t="s">
        <v>971</v>
      </c>
      <c r="G586" s="223" t="s">
        <v>161</v>
      </c>
      <c r="H586" s="224">
        <v>300</v>
      </c>
      <c r="I586" s="225"/>
      <c r="J586" s="226">
        <f>ROUND(I586*H586,2)</f>
        <v>0</v>
      </c>
      <c r="K586" s="222" t="s">
        <v>21</v>
      </c>
      <c r="L586" s="71"/>
      <c r="M586" s="227" t="s">
        <v>21</v>
      </c>
      <c r="N586" s="228" t="s">
        <v>45</v>
      </c>
      <c r="O586" s="46"/>
      <c r="P586" s="229">
        <f>O586*H586</f>
        <v>0</v>
      </c>
      <c r="Q586" s="229">
        <v>0.0005</v>
      </c>
      <c r="R586" s="229">
        <f>Q586*H586</f>
        <v>0.15</v>
      </c>
      <c r="S586" s="229">
        <v>0</v>
      </c>
      <c r="T586" s="230">
        <f>S586*H586</f>
        <v>0</v>
      </c>
      <c r="AR586" s="23" t="s">
        <v>238</v>
      </c>
      <c r="AT586" s="23" t="s">
        <v>137</v>
      </c>
      <c r="AU586" s="23" t="s">
        <v>84</v>
      </c>
      <c r="AY586" s="23" t="s">
        <v>135</v>
      </c>
      <c r="BE586" s="231">
        <f>IF(N586="základní",J586,0)</f>
        <v>0</v>
      </c>
      <c r="BF586" s="231">
        <f>IF(N586="snížená",J586,0)</f>
        <v>0</v>
      </c>
      <c r="BG586" s="231">
        <f>IF(N586="zákl. přenesená",J586,0)</f>
        <v>0</v>
      </c>
      <c r="BH586" s="231">
        <f>IF(N586="sníž. přenesená",J586,0)</f>
        <v>0</v>
      </c>
      <c r="BI586" s="231">
        <f>IF(N586="nulová",J586,0)</f>
        <v>0</v>
      </c>
      <c r="BJ586" s="23" t="s">
        <v>82</v>
      </c>
      <c r="BK586" s="231">
        <f>ROUND(I586*H586,2)</f>
        <v>0</v>
      </c>
      <c r="BL586" s="23" t="s">
        <v>238</v>
      </c>
      <c r="BM586" s="23" t="s">
        <v>972</v>
      </c>
    </row>
    <row r="587" spans="2:51" s="11" customFormat="1" ht="13.5">
      <c r="B587" s="235"/>
      <c r="C587" s="236"/>
      <c r="D587" s="232" t="s">
        <v>146</v>
      </c>
      <c r="E587" s="237" t="s">
        <v>21</v>
      </c>
      <c r="F587" s="238" t="s">
        <v>973</v>
      </c>
      <c r="G587" s="236"/>
      <c r="H587" s="239">
        <v>300</v>
      </c>
      <c r="I587" s="240"/>
      <c r="J587" s="236"/>
      <c r="K587" s="236"/>
      <c r="L587" s="241"/>
      <c r="M587" s="242"/>
      <c r="N587" s="243"/>
      <c r="O587" s="243"/>
      <c r="P587" s="243"/>
      <c r="Q587" s="243"/>
      <c r="R587" s="243"/>
      <c r="S587" s="243"/>
      <c r="T587" s="244"/>
      <c r="AT587" s="245" t="s">
        <v>146</v>
      </c>
      <c r="AU587" s="245" t="s">
        <v>84</v>
      </c>
      <c r="AV587" s="11" t="s">
        <v>84</v>
      </c>
      <c r="AW587" s="11" t="s">
        <v>37</v>
      </c>
      <c r="AX587" s="11" t="s">
        <v>82</v>
      </c>
      <c r="AY587" s="245" t="s">
        <v>135</v>
      </c>
    </row>
    <row r="588" spans="2:63" s="10" customFormat="1" ht="29.85" customHeight="1">
      <c r="B588" s="204"/>
      <c r="C588" s="205"/>
      <c r="D588" s="206" t="s">
        <v>73</v>
      </c>
      <c r="E588" s="218" t="s">
        <v>974</v>
      </c>
      <c r="F588" s="218" t="s">
        <v>975</v>
      </c>
      <c r="G588" s="205"/>
      <c r="H588" s="205"/>
      <c r="I588" s="208"/>
      <c r="J588" s="219">
        <f>BK588</f>
        <v>0</v>
      </c>
      <c r="K588" s="205"/>
      <c r="L588" s="210"/>
      <c r="M588" s="211"/>
      <c r="N588" s="212"/>
      <c r="O588" s="212"/>
      <c r="P588" s="213">
        <f>SUM(P589:P593)</f>
        <v>0</v>
      </c>
      <c r="Q588" s="212"/>
      <c r="R588" s="213">
        <f>SUM(R589:R593)</f>
        <v>0.03224</v>
      </c>
      <c r="S588" s="212"/>
      <c r="T588" s="214">
        <f>SUM(T589:T593)</f>
        <v>0</v>
      </c>
      <c r="AR588" s="215" t="s">
        <v>84</v>
      </c>
      <c r="AT588" s="216" t="s">
        <v>73</v>
      </c>
      <c r="AU588" s="216" t="s">
        <v>82</v>
      </c>
      <c r="AY588" s="215" t="s">
        <v>135</v>
      </c>
      <c r="BK588" s="217">
        <f>SUM(BK589:BK593)</f>
        <v>0</v>
      </c>
    </row>
    <row r="589" spans="2:65" s="1" customFormat="1" ht="25.5" customHeight="1">
      <c r="B589" s="45"/>
      <c r="C589" s="220" t="s">
        <v>976</v>
      </c>
      <c r="D589" s="220" t="s">
        <v>137</v>
      </c>
      <c r="E589" s="221" t="s">
        <v>977</v>
      </c>
      <c r="F589" s="222" t="s">
        <v>978</v>
      </c>
      <c r="G589" s="223" t="s">
        <v>161</v>
      </c>
      <c r="H589" s="224">
        <v>26</v>
      </c>
      <c r="I589" s="225"/>
      <c r="J589" s="226">
        <f>ROUND(I589*H589,2)</f>
        <v>0</v>
      </c>
      <c r="K589" s="222" t="s">
        <v>141</v>
      </c>
      <c r="L589" s="71"/>
      <c r="M589" s="227" t="s">
        <v>21</v>
      </c>
      <c r="N589" s="228" t="s">
        <v>45</v>
      </c>
      <c r="O589" s="46"/>
      <c r="P589" s="229">
        <f>O589*H589</f>
        <v>0</v>
      </c>
      <c r="Q589" s="229">
        <v>0</v>
      </c>
      <c r="R589" s="229">
        <f>Q589*H589</f>
        <v>0</v>
      </c>
      <c r="S589" s="229">
        <v>0</v>
      </c>
      <c r="T589" s="230">
        <f>S589*H589</f>
        <v>0</v>
      </c>
      <c r="AR589" s="23" t="s">
        <v>238</v>
      </c>
      <c r="AT589" s="23" t="s">
        <v>137</v>
      </c>
      <c r="AU589" s="23" t="s">
        <v>84</v>
      </c>
      <c r="AY589" s="23" t="s">
        <v>135</v>
      </c>
      <c r="BE589" s="231">
        <f>IF(N589="základní",J589,0)</f>
        <v>0</v>
      </c>
      <c r="BF589" s="231">
        <f>IF(N589="snížená",J589,0)</f>
        <v>0</v>
      </c>
      <c r="BG589" s="231">
        <f>IF(N589="zákl. přenesená",J589,0)</f>
        <v>0</v>
      </c>
      <c r="BH589" s="231">
        <f>IF(N589="sníž. přenesená",J589,0)</f>
        <v>0</v>
      </c>
      <c r="BI589" s="231">
        <f>IF(N589="nulová",J589,0)</f>
        <v>0</v>
      </c>
      <c r="BJ589" s="23" t="s">
        <v>82</v>
      </c>
      <c r="BK589" s="231">
        <f>ROUND(I589*H589,2)</f>
        <v>0</v>
      </c>
      <c r="BL589" s="23" t="s">
        <v>238</v>
      </c>
      <c r="BM589" s="23" t="s">
        <v>979</v>
      </c>
    </row>
    <row r="590" spans="2:47" s="1" customFormat="1" ht="13.5">
      <c r="B590" s="45"/>
      <c r="C590" s="73"/>
      <c r="D590" s="232" t="s">
        <v>144</v>
      </c>
      <c r="E590" s="73"/>
      <c r="F590" s="233" t="s">
        <v>980</v>
      </c>
      <c r="G590" s="73"/>
      <c r="H590" s="73"/>
      <c r="I590" s="190"/>
      <c r="J590" s="73"/>
      <c r="K590" s="73"/>
      <c r="L590" s="71"/>
      <c r="M590" s="234"/>
      <c r="N590" s="46"/>
      <c r="O590" s="46"/>
      <c r="P590" s="46"/>
      <c r="Q590" s="46"/>
      <c r="R590" s="46"/>
      <c r="S590" s="46"/>
      <c r="T590" s="94"/>
      <c r="AT590" s="23" t="s">
        <v>144</v>
      </c>
      <c r="AU590" s="23" t="s">
        <v>84</v>
      </c>
    </row>
    <row r="591" spans="2:51" s="11" customFormat="1" ht="13.5">
      <c r="B591" s="235"/>
      <c r="C591" s="236"/>
      <c r="D591" s="232" t="s">
        <v>146</v>
      </c>
      <c r="E591" s="237" t="s">
        <v>21</v>
      </c>
      <c r="F591" s="238" t="s">
        <v>981</v>
      </c>
      <c r="G591" s="236"/>
      <c r="H591" s="239">
        <v>26</v>
      </c>
      <c r="I591" s="240"/>
      <c r="J591" s="236"/>
      <c r="K591" s="236"/>
      <c r="L591" s="241"/>
      <c r="M591" s="242"/>
      <c r="N591" s="243"/>
      <c r="O591" s="243"/>
      <c r="P591" s="243"/>
      <c r="Q591" s="243"/>
      <c r="R591" s="243"/>
      <c r="S591" s="243"/>
      <c r="T591" s="244"/>
      <c r="AT591" s="245" t="s">
        <v>146</v>
      </c>
      <c r="AU591" s="245" t="s">
        <v>84</v>
      </c>
      <c r="AV591" s="11" t="s">
        <v>84</v>
      </c>
      <c r="AW591" s="11" t="s">
        <v>37</v>
      </c>
      <c r="AX591" s="11" t="s">
        <v>82</v>
      </c>
      <c r="AY591" s="245" t="s">
        <v>135</v>
      </c>
    </row>
    <row r="592" spans="2:65" s="1" customFormat="1" ht="16.5" customHeight="1">
      <c r="B592" s="45"/>
      <c r="C592" s="267" t="s">
        <v>982</v>
      </c>
      <c r="D592" s="267" t="s">
        <v>287</v>
      </c>
      <c r="E592" s="268" t="s">
        <v>983</v>
      </c>
      <c r="F592" s="269" t="s">
        <v>984</v>
      </c>
      <c r="G592" s="270" t="s">
        <v>161</v>
      </c>
      <c r="H592" s="271">
        <v>26</v>
      </c>
      <c r="I592" s="272"/>
      <c r="J592" s="273">
        <f>ROUND(I592*H592,2)</f>
        <v>0</v>
      </c>
      <c r="K592" s="269" t="s">
        <v>21</v>
      </c>
      <c r="L592" s="274"/>
      <c r="M592" s="275" t="s">
        <v>21</v>
      </c>
      <c r="N592" s="276" t="s">
        <v>45</v>
      </c>
      <c r="O592" s="46"/>
      <c r="P592" s="229">
        <f>O592*H592</f>
        <v>0</v>
      </c>
      <c r="Q592" s="229">
        <v>0.00124</v>
      </c>
      <c r="R592" s="229">
        <f>Q592*H592</f>
        <v>0.03224</v>
      </c>
      <c r="S592" s="229">
        <v>0</v>
      </c>
      <c r="T592" s="230">
        <f>S592*H592</f>
        <v>0</v>
      </c>
      <c r="AR592" s="23" t="s">
        <v>337</v>
      </c>
      <c r="AT592" s="23" t="s">
        <v>287</v>
      </c>
      <c r="AU592" s="23" t="s">
        <v>84</v>
      </c>
      <c r="AY592" s="23" t="s">
        <v>135</v>
      </c>
      <c r="BE592" s="231">
        <f>IF(N592="základní",J592,0)</f>
        <v>0</v>
      </c>
      <c r="BF592" s="231">
        <f>IF(N592="snížená",J592,0)</f>
        <v>0</v>
      </c>
      <c r="BG592" s="231">
        <f>IF(N592="zákl. přenesená",J592,0)</f>
        <v>0</v>
      </c>
      <c r="BH592" s="231">
        <f>IF(N592="sníž. přenesená",J592,0)</f>
        <v>0</v>
      </c>
      <c r="BI592" s="231">
        <f>IF(N592="nulová",J592,0)</f>
        <v>0</v>
      </c>
      <c r="BJ592" s="23" t="s">
        <v>82</v>
      </c>
      <c r="BK592" s="231">
        <f>ROUND(I592*H592,2)</f>
        <v>0</v>
      </c>
      <c r="BL592" s="23" t="s">
        <v>238</v>
      </c>
      <c r="BM592" s="23" t="s">
        <v>985</v>
      </c>
    </row>
    <row r="593" spans="2:51" s="11" customFormat="1" ht="13.5">
      <c r="B593" s="235"/>
      <c r="C593" s="236"/>
      <c r="D593" s="232" t="s">
        <v>146</v>
      </c>
      <c r="E593" s="237" t="s">
        <v>21</v>
      </c>
      <c r="F593" s="238" t="s">
        <v>986</v>
      </c>
      <c r="G593" s="236"/>
      <c r="H593" s="239">
        <v>26</v>
      </c>
      <c r="I593" s="240"/>
      <c r="J593" s="236"/>
      <c r="K593" s="236"/>
      <c r="L593" s="241"/>
      <c r="M593" s="242"/>
      <c r="N593" s="243"/>
      <c r="O593" s="243"/>
      <c r="P593" s="243"/>
      <c r="Q593" s="243"/>
      <c r="R593" s="243"/>
      <c r="S593" s="243"/>
      <c r="T593" s="244"/>
      <c r="AT593" s="245" t="s">
        <v>146</v>
      </c>
      <c r="AU593" s="245" t="s">
        <v>84</v>
      </c>
      <c r="AV593" s="11" t="s">
        <v>84</v>
      </c>
      <c r="AW593" s="11" t="s">
        <v>37</v>
      </c>
      <c r="AX593" s="11" t="s">
        <v>82</v>
      </c>
      <c r="AY593" s="245" t="s">
        <v>135</v>
      </c>
    </row>
    <row r="594" spans="2:63" s="10" customFormat="1" ht="29.85" customHeight="1">
      <c r="B594" s="204"/>
      <c r="C594" s="205"/>
      <c r="D594" s="206" t="s">
        <v>73</v>
      </c>
      <c r="E594" s="218" t="s">
        <v>987</v>
      </c>
      <c r="F594" s="218" t="s">
        <v>988</v>
      </c>
      <c r="G594" s="205"/>
      <c r="H594" s="205"/>
      <c r="I594" s="208"/>
      <c r="J594" s="219">
        <f>BK594</f>
        <v>0</v>
      </c>
      <c r="K594" s="205"/>
      <c r="L594" s="210"/>
      <c r="M594" s="211"/>
      <c r="N594" s="212"/>
      <c r="O594" s="212"/>
      <c r="P594" s="213">
        <f>SUM(P595:P598)</f>
        <v>0</v>
      </c>
      <c r="Q594" s="212"/>
      <c r="R594" s="213">
        <f>SUM(R595:R598)</f>
        <v>0.076</v>
      </c>
      <c r="S594" s="212"/>
      <c r="T594" s="214">
        <f>SUM(T595:T598)</f>
        <v>0</v>
      </c>
      <c r="AR594" s="215" t="s">
        <v>84</v>
      </c>
      <c r="AT594" s="216" t="s">
        <v>73</v>
      </c>
      <c r="AU594" s="216" t="s">
        <v>82</v>
      </c>
      <c r="AY594" s="215" t="s">
        <v>135</v>
      </c>
      <c r="BK594" s="217">
        <f>SUM(BK595:BK598)</f>
        <v>0</v>
      </c>
    </row>
    <row r="595" spans="2:65" s="1" customFormat="1" ht="16.5" customHeight="1">
      <c r="B595" s="45"/>
      <c r="C595" s="220" t="s">
        <v>989</v>
      </c>
      <c r="D595" s="220" t="s">
        <v>137</v>
      </c>
      <c r="E595" s="221" t="s">
        <v>990</v>
      </c>
      <c r="F595" s="222" t="s">
        <v>991</v>
      </c>
      <c r="G595" s="223" t="s">
        <v>225</v>
      </c>
      <c r="H595" s="224">
        <v>200</v>
      </c>
      <c r="I595" s="225"/>
      <c r="J595" s="226">
        <f>ROUND(I595*H595,2)</f>
        <v>0</v>
      </c>
      <c r="K595" s="222" t="s">
        <v>141</v>
      </c>
      <c r="L595" s="71"/>
      <c r="M595" s="227" t="s">
        <v>21</v>
      </c>
      <c r="N595" s="228" t="s">
        <v>45</v>
      </c>
      <c r="O595" s="46"/>
      <c r="P595" s="229">
        <f>O595*H595</f>
        <v>0</v>
      </c>
      <c r="Q595" s="229">
        <v>0.00014</v>
      </c>
      <c r="R595" s="229">
        <f>Q595*H595</f>
        <v>0.027999999999999997</v>
      </c>
      <c r="S595" s="229">
        <v>0</v>
      </c>
      <c r="T595" s="230">
        <f>S595*H595</f>
        <v>0</v>
      </c>
      <c r="AR595" s="23" t="s">
        <v>238</v>
      </c>
      <c r="AT595" s="23" t="s">
        <v>137</v>
      </c>
      <c r="AU595" s="23" t="s">
        <v>84</v>
      </c>
      <c r="AY595" s="23" t="s">
        <v>135</v>
      </c>
      <c r="BE595" s="231">
        <f>IF(N595="základní",J595,0)</f>
        <v>0</v>
      </c>
      <c r="BF595" s="231">
        <f>IF(N595="snížená",J595,0)</f>
        <v>0</v>
      </c>
      <c r="BG595" s="231">
        <f>IF(N595="zákl. přenesená",J595,0)</f>
        <v>0</v>
      </c>
      <c r="BH595" s="231">
        <f>IF(N595="sníž. přenesená",J595,0)</f>
        <v>0</v>
      </c>
      <c r="BI595" s="231">
        <f>IF(N595="nulová",J595,0)</f>
        <v>0</v>
      </c>
      <c r="BJ595" s="23" t="s">
        <v>82</v>
      </c>
      <c r="BK595" s="231">
        <f>ROUND(I595*H595,2)</f>
        <v>0</v>
      </c>
      <c r="BL595" s="23" t="s">
        <v>238</v>
      </c>
      <c r="BM595" s="23" t="s">
        <v>992</v>
      </c>
    </row>
    <row r="596" spans="2:51" s="11" customFormat="1" ht="13.5">
      <c r="B596" s="235"/>
      <c r="C596" s="236"/>
      <c r="D596" s="232" t="s">
        <v>146</v>
      </c>
      <c r="E596" s="237" t="s">
        <v>21</v>
      </c>
      <c r="F596" s="238" t="s">
        <v>993</v>
      </c>
      <c r="G596" s="236"/>
      <c r="H596" s="239">
        <v>200</v>
      </c>
      <c r="I596" s="240"/>
      <c r="J596" s="236"/>
      <c r="K596" s="236"/>
      <c r="L596" s="241"/>
      <c r="M596" s="242"/>
      <c r="N596" s="243"/>
      <c r="O596" s="243"/>
      <c r="P596" s="243"/>
      <c r="Q596" s="243"/>
      <c r="R596" s="243"/>
      <c r="S596" s="243"/>
      <c r="T596" s="244"/>
      <c r="AT596" s="245" t="s">
        <v>146</v>
      </c>
      <c r="AU596" s="245" t="s">
        <v>84</v>
      </c>
      <c r="AV596" s="11" t="s">
        <v>84</v>
      </c>
      <c r="AW596" s="11" t="s">
        <v>37</v>
      </c>
      <c r="AX596" s="11" t="s">
        <v>82</v>
      </c>
      <c r="AY596" s="245" t="s">
        <v>135</v>
      </c>
    </row>
    <row r="597" spans="2:65" s="1" customFormat="1" ht="25.5" customHeight="1">
      <c r="B597" s="45"/>
      <c r="C597" s="220" t="s">
        <v>994</v>
      </c>
      <c r="D597" s="220" t="s">
        <v>137</v>
      </c>
      <c r="E597" s="221" t="s">
        <v>995</v>
      </c>
      <c r="F597" s="222" t="s">
        <v>996</v>
      </c>
      <c r="G597" s="223" t="s">
        <v>225</v>
      </c>
      <c r="H597" s="224">
        <v>400</v>
      </c>
      <c r="I597" s="225"/>
      <c r="J597" s="226">
        <f>ROUND(I597*H597,2)</f>
        <v>0</v>
      </c>
      <c r="K597" s="222" t="s">
        <v>141</v>
      </c>
      <c r="L597" s="71"/>
      <c r="M597" s="227" t="s">
        <v>21</v>
      </c>
      <c r="N597" s="228" t="s">
        <v>45</v>
      </c>
      <c r="O597" s="46"/>
      <c r="P597" s="229">
        <f>O597*H597</f>
        <v>0</v>
      </c>
      <c r="Q597" s="229">
        <v>0.00012</v>
      </c>
      <c r="R597" s="229">
        <f>Q597*H597</f>
        <v>0.048</v>
      </c>
      <c r="S597" s="229">
        <v>0</v>
      </c>
      <c r="T597" s="230">
        <f>S597*H597</f>
        <v>0</v>
      </c>
      <c r="AR597" s="23" t="s">
        <v>238</v>
      </c>
      <c r="AT597" s="23" t="s">
        <v>137</v>
      </c>
      <c r="AU597" s="23" t="s">
        <v>84</v>
      </c>
      <c r="AY597" s="23" t="s">
        <v>135</v>
      </c>
      <c r="BE597" s="231">
        <f>IF(N597="základní",J597,0)</f>
        <v>0</v>
      </c>
      <c r="BF597" s="231">
        <f>IF(N597="snížená",J597,0)</f>
        <v>0</v>
      </c>
      <c r="BG597" s="231">
        <f>IF(N597="zákl. přenesená",J597,0)</f>
        <v>0</v>
      </c>
      <c r="BH597" s="231">
        <f>IF(N597="sníž. přenesená",J597,0)</f>
        <v>0</v>
      </c>
      <c r="BI597" s="231">
        <f>IF(N597="nulová",J597,0)</f>
        <v>0</v>
      </c>
      <c r="BJ597" s="23" t="s">
        <v>82</v>
      </c>
      <c r="BK597" s="231">
        <f>ROUND(I597*H597,2)</f>
        <v>0</v>
      </c>
      <c r="BL597" s="23" t="s">
        <v>238</v>
      </c>
      <c r="BM597" s="23" t="s">
        <v>997</v>
      </c>
    </row>
    <row r="598" spans="2:51" s="11" customFormat="1" ht="13.5">
      <c r="B598" s="235"/>
      <c r="C598" s="236"/>
      <c r="D598" s="232" t="s">
        <v>146</v>
      </c>
      <c r="E598" s="237" t="s">
        <v>21</v>
      </c>
      <c r="F598" s="238" t="s">
        <v>998</v>
      </c>
      <c r="G598" s="236"/>
      <c r="H598" s="239">
        <v>400</v>
      </c>
      <c r="I598" s="240"/>
      <c r="J598" s="236"/>
      <c r="K598" s="236"/>
      <c r="L598" s="241"/>
      <c r="M598" s="277"/>
      <c r="N598" s="278"/>
      <c r="O598" s="278"/>
      <c r="P598" s="278"/>
      <c r="Q598" s="278"/>
      <c r="R598" s="278"/>
      <c r="S598" s="278"/>
      <c r="T598" s="279"/>
      <c r="AT598" s="245" t="s">
        <v>146</v>
      </c>
      <c r="AU598" s="245" t="s">
        <v>84</v>
      </c>
      <c r="AV598" s="11" t="s">
        <v>84</v>
      </c>
      <c r="AW598" s="11" t="s">
        <v>37</v>
      </c>
      <c r="AX598" s="11" t="s">
        <v>82</v>
      </c>
      <c r="AY598" s="245" t="s">
        <v>135</v>
      </c>
    </row>
    <row r="599" spans="2:12" s="1" customFormat="1" ht="6.95" customHeight="1">
      <c r="B599" s="66"/>
      <c r="C599" s="67"/>
      <c r="D599" s="67"/>
      <c r="E599" s="67"/>
      <c r="F599" s="67"/>
      <c r="G599" s="67"/>
      <c r="H599" s="67"/>
      <c r="I599" s="165"/>
      <c r="J599" s="67"/>
      <c r="K599" s="67"/>
      <c r="L599" s="71"/>
    </row>
  </sheetData>
  <sheetProtection password="CC35" sheet="1" objects="1" scenarios="1" formatColumns="0" formatRows="0" autoFilter="0"/>
  <autoFilter ref="C93:K598"/>
  <mergeCells count="10">
    <mergeCell ref="E7:H7"/>
    <mergeCell ref="E9:H9"/>
    <mergeCell ref="E24:H24"/>
    <mergeCell ref="E45:H45"/>
    <mergeCell ref="E47:H47"/>
    <mergeCell ref="J51:J52"/>
    <mergeCell ref="E84:H84"/>
    <mergeCell ref="E86:H86"/>
    <mergeCell ref="G1:H1"/>
    <mergeCell ref="L2:V2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88</v>
      </c>
      <c r="G1" s="138" t="s">
        <v>89</v>
      </c>
      <c r="H1" s="138"/>
      <c r="I1" s="139"/>
      <c r="J1" s="138" t="s">
        <v>90</v>
      </c>
      <c r="K1" s="137" t="s">
        <v>91</v>
      </c>
      <c r="L1" s="138" t="s">
        <v>92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84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Víceúčelové sportovní hřiště při ZŠ v Novém Boru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94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999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27. 2. 2018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34</v>
      </c>
      <c r="K20" s="50"/>
    </row>
    <row r="21" spans="2:11" s="1" customFormat="1" ht="18" customHeight="1">
      <c r="B21" s="45"/>
      <c r="C21" s="46"/>
      <c r="D21" s="46"/>
      <c r="E21" s="34" t="s">
        <v>35</v>
      </c>
      <c r="F21" s="46"/>
      <c r="G21" s="46"/>
      <c r="H21" s="46"/>
      <c r="I21" s="145" t="s">
        <v>30</v>
      </c>
      <c r="J21" s="34" t="s">
        <v>36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38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40</v>
      </c>
      <c r="E27" s="46"/>
      <c r="F27" s="46"/>
      <c r="G27" s="46"/>
      <c r="H27" s="46"/>
      <c r="I27" s="143"/>
      <c r="J27" s="154">
        <f>ROUND(J79,2)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42</v>
      </c>
      <c r="G29" s="46"/>
      <c r="H29" s="46"/>
      <c r="I29" s="155" t="s">
        <v>41</v>
      </c>
      <c r="J29" s="51" t="s">
        <v>43</v>
      </c>
      <c r="K29" s="50"/>
    </row>
    <row r="30" spans="2:11" s="1" customFormat="1" ht="14.4" customHeight="1">
      <c r="B30" s="45"/>
      <c r="C30" s="46"/>
      <c r="D30" s="54" t="s">
        <v>44</v>
      </c>
      <c r="E30" s="54" t="s">
        <v>45</v>
      </c>
      <c r="F30" s="156">
        <f>ROUND(SUM(BE79:BE89),2)</f>
        <v>0</v>
      </c>
      <c r="G30" s="46"/>
      <c r="H30" s="46"/>
      <c r="I30" s="157">
        <v>0.21</v>
      </c>
      <c r="J30" s="156">
        <f>ROUND(ROUND((SUM(BE79:BE89)),2)*I30,2)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46</v>
      </c>
      <c r="F31" s="156">
        <f>ROUND(SUM(BF79:BF89),2)</f>
        <v>0</v>
      </c>
      <c r="G31" s="46"/>
      <c r="H31" s="46"/>
      <c r="I31" s="157">
        <v>0.15</v>
      </c>
      <c r="J31" s="156">
        <f>ROUND(ROUND((SUM(BF79:BF89)),2)*I31,2)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47</v>
      </c>
      <c r="F32" s="156">
        <f>ROUND(SUM(BG79:BG89),2)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48</v>
      </c>
      <c r="F33" s="156">
        <f>ROUND(SUM(BH79:BH89),2)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49</v>
      </c>
      <c r="F34" s="156">
        <f>ROUND(SUM(BI79:BI89),2)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50</v>
      </c>
      <c r="E36" s="97"/>
      <c r="F36" s="97"/>
      <c r="G36" s="160" t="s">
        <v>51</v>
      </c>
      <c r="H36" s="161" t="s">
        <v>52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96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Víceúčelové sportovní hřiště při ZŠ v Novém Boru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94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VON - Vedlejší a ostatní náklady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27. 2. 2018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Město Nový Bor</v>
      </c>
      <c r="G51" s="46"/>
      <c r="H51" s="46"/>
      <c r="I51" s="145" t="s">
        <v>33</v>
      </c>
      <c r="J51" s="43" t="str">
        <f>E21</f>
        <v>BKN spol. s.r.o. Vysoké Mýto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97</v>
      </c>
      <c r="D54" s="158"/>
      <c r="E54" s="158"/>
      <c r="F54" s="158"/>
      <c r="G54" s="158"/>
      <c r="H54" s="158"/>
      <c r="I54" s="172"/>
      <c r="J54" s="173" t="s">
        <v>98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99</v>
      </c>
      <c r="D56" s="46"/>
      <c r="E56" s="46"/>
      <c r="F56" s="46"/>
      <c r="G56" s="46"/>
      <c r="H56" s="46"/>
      <c r="I56" s="143"/>
      <c r="J56" s="154">
        <f>J79</f>
        <v>0</v>
      </c>
      <c r="K56" s="50"/>
      <c r="AU56" s="23" t="s">
        <v>100</v>
      </c>
    </row>
    <row r="57" spans="2:11" s="7" customFormat="1" ht="24.95" customHeight="1">
      <c r="B57" s="176"/>
      <c r="C57" s="177"/>
      <c r="D57" s="178" t="s">
        <v>1000</v>
      </c>
      <c r="E57" s="179"/>
      <c r="F57" s="179"/>
      <c r="G57" s="179"/>
      <c r="H57" s="179"/>
      <c r="I57" s="180"/>
      <c r="J57" s="181">
        <f>J80</f>
        <v>0</v>
      </c>
      <c r="K57" s="182"/>
    </row>
    <row r="58" spans="2:11" s="8" customFormat="1" ht="19.9" customHeight="1">
      <c r="B58" s="183"/>
      <c r="C58" s="184"/>
      <c r="D58" s="185" t="s">
        <v>1001</v>
      </c>
      <c r="E58" s="186"/>
      <c r="F58" s="186"/>
      <c r="G58" s="186"/>
      <c r="H58" s="186"/>
      <c r="I58" s="187"/>
      <c r="J58" s="188">
        <f>J81</f>
        <v>0</v>
      </c>
      <c r="K58" s="189"/>
    </row>
    <row r="59" spans="2:11" s="8" customFormat="1" ht="19.9" customHeight="1">
      <c r="B59" s="183"/>
      <c r="C59" s="184"/>
      <c r="D59" s="185" t="s">
        <v>1002</v>
      </c>
      <c r="E59" s="186"/>
      <c r="F59" s="186"/>
      <c r="G59" s="186"/>
      <c r="H59" s="186"/>
      <c r="I59" s="187"/>
      <c r="J59" s="188">
        <f>J83</f>
        <v>0</v>
      </c>
      <c r="K59" s="189"/>
    </row>
    <row r="60" spans="2:11" s="1" customFormat="1" ht="21.8" customHeight="1">
      <c r="B60" s="45"/>
      <c r="C60" s="46"/>
      <c r="D60" s="46"/>
      <c r="E60" s="46"/>
      <c r="F60" s="46"/>
      <c r="G60" s="46"/>
      <c r="H60" s="46"/>
      <c r="I60" s="143"/>
      <c r="J60" s="46"/>
      <c r="K60" s="50"/>
    </row>
    <row r="61" spans="2:11" s="1" customFormat="1" ht="6.95" customHeight="1">
      <c r="B61" s="66"/>
      <c r="C61" s="67"/>
      <c r="D61" s="67"/>
      <c r="E61" s="67"/>
      <c r="F61" s="67"/>
      <c r="G61" s="67"/>
      <c r="H61" s="67"/>
      <c r="I61" s="165"/>
      <c r="J61" s="67"/>
      <c r="K61" s="68"/>
    </row>
    <row r="65" spans="2:12" s="1" customFormat="1" ht="6.95" customHeight="1">
      <c r="B65" s="69"/>
      <c r="C65" s="70"/>
      <c r="D65" s="70"/>
      <c r="E65" s="70"/>
      <c r="F65" s="70"/>
      <c r="G65" s="70"/>
      <c r="H65" s="70"/>
      <c r="I65" s="168"/>
      <c r="J65" s="70"/>
      <c r="K65" s="70"/>
      <c r="L65" s="71"/>
    </row>
    <row r="66" spans="2:12" s="1" customFormat="1" ht="36.95" customHeight="1">
      <c r="B66" s="45"/>
      <c r="C66" s="72" t="s">
        <v>119</v>
      </c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6.95" customHeight="1">
      <c r="B67" s="45"/>
      <c r="C67" s="73"/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4.4" customHeight="1">
      <c r="B68" s="45"/>
      <c r="C68" s="75" t="s">
        <v>18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6.5" customHeight="1">
      <c r="B69" s="45"/>
      <c r="C69" s="73"/>
      <c r="D69" s="73"/>
      <c r="E69" s="191" t="str">
        <f>E7</f>
        <v>Víceúčelové sportovní hřiště při ZŠ v Novém Boru</v>
      </c>
      <c r="F69" s="75"/>
      <c r="G69" s="75"/>
      <c r="H69" s="75"/>
      <c r="I69" s="190"/>
      <c r="J69" s="73"/>
      <c r="K69" s="73"/>
      <c r="L69" s="71"/>
    </row>
    <row r="70" spans="2:12" s="1" customFormat="1" ht="14.4" customHeight="1">
      <c r="B70" s="45"/>
      <c r="C70" s="75" t="s">
        <v>94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7.25" customHeight="1">
      <c r="B71" s="45"/>
      <c r="C71" s="73"/>
      <c r="D71" s="73"/>
      <c r="E71" s="81" t="str">
        <f>E9</f>
        <v>VON - Vedlejší a ostatní náklady</v>
      </c>
      <c r="F71" s="73"/>
      <c r="G71" s="73"/>
      <c r="H71" s="73"/>
      <c r="I71" s="190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8" customHeight="1">
      <c r="B73" s="45"/>
      <c r="C73" s="75" t="s">
        <v>23</v>
      </c>
      <c r="D73" s="73"/>
      <c r="E73" s="73"/>
      <c r="F73" s="192" t="str">
        <f>F12</f>
        <v xml:space="preserve"> </v>
      </c>
      <c r="G73" s="73"/>
      <c r="H73" s="73"/>
      <c r="I73" s="193" t="s">
        <v>25</v>
      </c>
      <c r="J73" s="84" t="str">
        <f>IF(J12="","",J12)</f>
        <v>27. 2. 2018</v>
      </c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3.5">
      <c r="B75" s="45"/>
      <c r="C75" s="75" t="s">
        <v>27</v>
      </c>
      <c r="D75" s="73"/>
      <c r="E75" s="73"/>
      <c r="F75" s="192" t="str">
        <f>E15</f>
        <v>Město Nový Bor</v>
      </c>
      <c r="G75" s="73"/>
      <c r="H75" s="73"/>
      <c r="I75" s="193" t="s">
        <v>33</v>
      </c>
      <c r="J75" s="192" t="str">
        <f>E21</f>
        <v>BKN spol. s.r.o. Vysoké Mýto</v>
      </c>
      <c r="K75" s="73"/>
      <c r="L75" s="71"/>
    </row>
    <row r="76" spans="2:12" s="1" customFormat="1" ht="14.4" customHeight="1">
      <c r="B76" s="45"/>
      <c r="C76" s="75" t="s">
        <v>31</v>
      </c>
      <c r="D76" s="73"/>
      <c r="E76" s="73"/>
      <c r="F76" s="192" t="str">
        <f>IF(E18="","",E18)</f>
        <v/>
      </c>
      <c r="G76" s="73"/>
      <c r="H76" s="73"/>
      <c r="I76" s="190"/>
      <c r="J76" s="73"/>
      <c r="K76" s="73"/>
      <c r="L76" s="71"/>
    </row>
    <row r="77" spans="2:12" s="1" customFormat="1" ht="10.3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20" s="9" customFormat="1" ht="29.25" customHeight="1">
      <c r="B78" s="194"/>
      <c r="C78" s="195" t="s">
        <v>120</v>
      </c>
      <c r="D78" s="196" t="s">
        <v>59</v>
      </c>
      <c r="E78" s="196" t="s">
        <v>55</v>
      </c>
      <c r="F78" s="196" t="s">
        <v>121</v>
      </c>
      <c r="G78" s="196" t="s">
        <v>122</v>
      </c>
      <c r="H78" s="196" t="s">
        <v>123</v>
      </c>
      <c r="I78" s="197" t="s">
        <v>124</v>
      </c>
      <c r="J78" s="196" t="s">
        <v>98</v>
      </c>
      <c r="K78" s="198" t="s">
        <v>125</v>
      </c>
      <c r="L78" s="199"/>
      <c r="M78" s="101" t="s">
        <v>126</v>
      </c>
      <c r="N78" s="102" t="s">
        <v>44</v>
      </c>
      <c r="O78" s="102" t="s">
        <v>127</v>
      </c>
      <c r="P78" s="102" t="s">
        <v>128</v>
      </c>
      <c r="Q78" s="102" t="s">
        <v>129</v>
      </c>
      <c r="R78" s="102" t="s">
        <v>130</v>
      </c>
      <c r="S78" s="102" t="s">
        <v>131</v>
      </c>
      <c r="T78" s="103" t="s">
        <v>132</v>
      </c>
    </row>
    <row r="79" spans="2:63" s="1" customFormat="1" ht="29.25" customHeight="1">
      <c r="B79" s="45"/>
      <c r="C79" s="107" t="s">
        <v>99</v>
      </c>
      <c r="D79" s="73"/>
      <c r="E79" s="73"/>
      <c r="F79" s="73"/>
      <c r="G79" s="73"/>
      <c r="H79" s="73"/>
      <c r="I79" s="190"/>
      <c r="J79" s="200">
        <f>BK79</f>
        <v>0</v>
      </c>
      <c r="K79" s="73"/>
      <c r="L79" s="71"/>
      <c r="M79" s="104"/>
      <c r="N79" s="105"/>
      <c r="O79" s="105"/>
      <c r="P79" s="201">
        <f>P80</f>
        <v>0</v>
      </c>
      <c r="Q79" s="105"/>
      <c r="R79" s="201">
        <f>R80</f>
        <v>0</v>
      </c>
      <c r="S79" s="105"/>
      <c r="T79" s="202">
        <f>T80</f>
        <v>0</v>
      </c>
      <c r="AT79" s="23" t="s">
        <v>73</v>
      </c>
      <c r="AU79" s="23" t="s">
        <v>100</v>
      </c>
      <c r="BK79" s="203">
        <f>BK80</f>
        <v>0</v>
      </c>
    </row>
    <row r="80" spans="2:63" s="10" customFormat="1" ht="37.4" customHeight="1">
      <c r="B80" s="204"/>
      <c r="C80" s="205"/>
      <c r="D80" s="206" t="s">
        <v>73</v>
      </c>
      <c r="E80" s="207" t="s">
        <v>1003</v>
      </c>
      <c r="F80" s="207" t="s">
        <v>1004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P81+P83</f>
        <v>0</v>
      </c>
      <c r="Q80" s="212"/>
      <c r="R80" s="213">
        <f>R81+R83</f>
        <v>0</v>
      </c>
      <c r="S80" s="212"/>
      <c r="T80" s="214">
        <f>T81+T83</f>
        <v>0</v>
      </c>
      <c r="AR80" s="215" t="s">
        <v>171</v>
      </c>
      <c r="AT80" s="216" t="s">
        <v>73</v>
      </c>
      <c r="AU80" s="216" t="s">
        <v>74</v>
      </c>
      <c r="AY80" s="215" t="s">
        <v>135</v>
      </c>
      <c r="BK80" s="217">
        <f>BK81+BK83</f>
        <v>0</v>
      </c>
    </row>
    <row r="81" spans="2:63" s="10" customFormat="1" ht="19.9" customHeight="1">
      <c r="B81" s="204"/>
      <c r="C81" s="205"/>
      <c r="D81" s="206" t="s">
        <v>73</v>
      </c>
      <c r="E81" s="218" t="s">
        <v>1005</v>
      </c>
      <c r="F81" s="218" t="s">
        <v>1006</v>
      </c>
      <c r="G81" s="205"/>
      <c r="H81" s="205"/>
      <c r="I81" s="208"/>
      <c r="J81" s="219">
        <f>BK81</f>
        <v>0</v>
      </c>
      <c r="K81" s="205"/>
      <c r="L81" s="210"/>
      <c r="M81" s="211"/>
      <c r="N81" s="212"/>
      <c r="O81" s="212"/>
      <c r="P81" s="213">
        <f>P82</f>
        <v>0</v>
      </c>
      <c r="Q81" s="212"/>
      <c r="R81" s="213">
        <f>R82</f>
        <v>0</v>
      </c>
      <c r="S81" s="212"/>
      <c r="T81" s="214">
        <f>T82</f>
        <v>0</v>
      </c>
      <c r="AR81" s="215" t="s">
        <v>171</v>
      </c>
      <c r="AT81" s="216" t="s">
        <v>73</v>
      </c>
      <c r="AU81" s="216" t="s">
        <v>82</v>
      </c>
      <c r="AY81" s="215" t="s">
        <v>135</v>
      </c>
      <c r="BK81" s="217">
        <f>BK82</f>
        <v>0</v>
      </c>
    </row>
    <row r="82" spans="2:65" s="1" customFormat="1" ht="16.5" customHeight="1">
      <c r="B82" s="45"/>
      <c r="C82" s="220" t="s">
        <v>82</v>
      </c>
      <c r="D82" s="220" t="s">
        <v>137</v>
      </c>
      <c r="E82" s="221" t="s">
        <v>1007</v>
      </c>
      <c r="F82" s="222" t="s">
        <v>1008</v>
      </c>
      <c r="G82" s="223" t="s">
        <v>1009</v>
      </c>
      <c r="H82" s="224">
        <v>1</v>
      </c>
      <c r="I82" s="225"/>
      <c r="J82" s="226">
        <f>ROUND(I82*H82,2)</f>
        <v>0</v>
      </c>
      <c r="K82" s="222" t="s">
        <v>21</v>
      </c>
      <c r="L82" s="71"/>
      <c r="M82" s="227" t="s">
        <v>21</v>
      </c>
      <c r="N82" s="228" t="s">
        <v>45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1010</v>
      </c>
      <c r="AT82" s="23" t="s">
        <v>137</v>
      </c>
      <c r="AU82" s="23" t="s">
        <v>84</v>
      </c>
      <c r="AY82" s="23" t="s">
        <v>135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82</v>
      </c>
      <c r="BK82" s="231">
        <f>ROUND(I82*H82,2)</f>
        <v>0</v>
      </c>
      <c r="BL82" s="23" t="s">
        <v>1010</v>
      </c>
      <c r="BM82" s="23" t="s">
        <v>1011</v>
      </c>
    </row>
    <row r="83" spans="2:63" s="10" customFormat="1" ht="29.85" customHeight="1">
      <c r="B83" s="204"/>
      <c r="C83" s="205"/>
      <c r="D83" s="206" t="s">
        <v>73</v>
      </c>
      <c r="E83" s="218" t="s">
        <v>1012</v>
      </c>
      <c r="F83" s="218" t="s">
        <v>1013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SUM(P84:P89)</f>
        <v>0</v>
      </c>
      <c r="Q83" s="212"/>
      <c r="R83" s="213">
        <f>SUM(R84:R89)</f>
        <v>0</v>
      </c>
      <c r="S83" s="212"/>
      <c r="T83" s="214">
        <f>SUM(T84:T89)</f>
        <v>0</v>
      </c>
      <c r="AR83" s="215" t="s">
        <v>171</v>
      </c>
      <c r="AT83" s="216" t="s">
        <v>73</v>
      </c>
      <c r="AU83" s="216" t="s">
        <v>82</v>
      </c>
      <c r="AY83" s="215" t="s">
        <v>135</v>
      </c>
      <c r="BK83" s="217">
        <f>SUM(BK84:BK89)</f>
        <v>0</v>
      </c>
    </row>
    <row r="84" spans="2:65" s="1" customFormat="1" ht="16.5" customHeight="1">
      <c r="B84" s="45"/>
      <c r="C84" s="220" t="s">
        <v>84</v>
      </c>
      <c r="D84" s="220" t="s">
        <v>137</v>
      </c>
      <c r="E84" s="221" t="s">
        <v>1014</v>
      </c>
      <c r="F84" s="222" t="s">
        <v>1015</v>
      </c>
      <c r="G84" s="223" t="s">
        <v>1009</v>
      </c>
      <c r="H84" s="224">
        <v>1</v>
      </c>
      <c r="I84" s="225"/>
      <c r="J84" s="226">
        <f>ROUND(I84*H84,2)</f>
        <v>0</v>
      </c>
      <c r="K84" s="222" t="s">
        <v>21</v>
      </c>
      <c r="L84" s="71"/>
      <c r="M84" s="227" t="s">
        <v>21</v>
      </c>
      <c r="N84" s="228" t="s">
        <v>45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1010</v>
      </c>
      <c r="AT84" s="23" t="s">
        <v>137</v>
      </c>
      <c r="AU84" s="23" t="s">
        <v>84</v>
      </c>
      <c r="AY84" s="23" t="s">
        <v>135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82</v>
      </c>
      <c r="BK84" s="231">
        <f>ROUND(I84*H84,2)</f>
        <v>0</v>
      </c>
      <c r="BL84" s="23" t="s">
        <v>1010</v>
      </c>
      <c r="BM84" s="23" t="s">
        <v>1016</v>
      </c>
    </row>
    <row r="85" spans="2:65" s="1" customFormat="1" ht="16.5" customHeight="1">
      <c r="B85" s="45"/>
      <c r="C85" s="220" t="s">
        <v>153</v>
      </c>
      <c r="D85" s="220" t="s">
        <v>137</v>
      </c>
      <c r="E85" s="221" t="s">
        <v>1017</v>
      </c>
      <c r="F85" s="222" t="s">
        <v>1018</v>
      </c>
      <c r="G85" s="223" t="s">
        <v>1009</v>
      </c>
      <c r="H85" s="224">
        <v>1</v>
      </c>
      <c r="I85" s="225"/>
      <c r="J85" s="226">
        <f>ROUND(I85*H85,2)</f>
        <v>0</v>
      </c>
      <c r="K85" s="222" t="s">
        <v>21</v>
      </c>
      <c r="L85" s="71"/>
      <c r="M85" s="227" t="s">
        <v>21</v>
      </c>
      <c r="N85" s="228" t="s">
        <v>45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1010</v>
      </c>
      <c r="AT85" s="23" t="s">
        <v>137</v>
      </c>
      <c r="AU85" s="23" t="s">
        <v>84</v>
      </c>
      <c r="AY85" s="23" t="s">
        <v>135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82</v>
      </c>
      <c r="BK85" s="231">
        <f>ROUND(I85*H85,2)</f>
        <v>0</v>
      </c>
      <c r="BL85" s="23" t="s">
        <v>1010</v>
      </c>
      <c r="BM85" s="23" t="s">
        <v>1019</v>
      </c>
    </row>
    <row r="86" spans="2:65" s="1" customFormat="1" ht="16.5" customHeight="1">
      <c r="B86" s="45"/>
      <c r="C86" s="220" t="s">
        <v>142</v>
      </c>
      <c r="D86" s="220" t="s">
        <v>137</v>
      </c>
      <c r="E86" s="221" t="s">
        <v>1020</v>
      </c>
      <c r="F86" s="222" t="s">
        <v>1021</v>
      </c>
      <c r="G86" s="223" t="s">
        <v>1009</v>
      </c>
      <c r="H86" s="224">
        <v>1</v>
      </c>
      <c r="I86" s="225"/>
      <c r="J86" s="226">
        <f>ROUND(I86*H86,2)</f>
        <v>0</v>
      </c>
      <c r="K86" s="222" t="s">
        <v>21</v>
      </c>
      <c r="L86" s="71"/>
      <c r="M86" s="227" t="s">
        <v>21</v>
      </c>
      <c r="N86" s="228" t="s">
        <v>45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1010</v>
      </c>
      <c r="AT86" s="23" t="s">
        <v>137</v>
      </c>
      <c r="AU86" s="23" t="s">
        <v>84</v>
      </c>
      <c r="AY86" s="23" t="s">
        <v>135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82</v>
      </c>
      <c r="BK86" s="231">
        <f>ROUND(I86*H86,2)</f>
        <v>0</v>
      </c>
      <c r="BL86" s="23" t="s">
        <v>1010</v>
      </c>
      <c r="BM86" s="23" t="s">
        <v>1022</v>
      </c>
    </row>
    <row r="87" spans="2:65" s="1" customFormat="1" ht="16.5" customHeight="1">
      <c r="B87" s="45"/>
      <c r="C87" s="220" t="s">
        <v>171</v>
      </c>
      <c r="D87" s="220" t="s">
        <v>137</v>
      </c>
      <c r="E87" s="221" t="s">
        <v>1023</v>
      </c>
      <c r="F87" s="222" t="s">
        <v>1024</v>
      </c>
      <c r="G87" s="223" t="s">
        <v>1009</v>
      </c>
      <c r="H87" s="224">
        <v>1</v>
      </c>
      <c r="I87" s="225"/>
      <c r="J87" s="226">
        <f>ROUND(I87*H87,2)</f>
        <v>0</v>
      </c>
      <c r="K87" s="222" t="s">
        <v>21</v>
      </c>
      <c r="L87" s="71"/>
      <c r="M87" s="227" t="s">
        <v>21</v>
      </c>
      <c r="N87" s="228" t="s">
        <v>45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1010</v>
      </c>
      <c r="AT87" s="23" t="s">
        <v>137</v>
      </c>
      <c r="AU87" s="23" t="s">
        <v>84</v>
      </c>
      <c r="AY87" s="23" t="s">
        <v>135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82</v>
      </c>
      <c r="BK87" s="231">
        <f>ROUND(I87*H87,2)</f>
        <v>0</v>
      </c>
      <c r="BL87" s="23" t="s">
        <v>1010</v>
      </c>
      <c r="BM87" s="23" t="s">
        <v>1025</v>
      </c>
    </row>
    <row r="88" spans="2:65" s="1" customFormat="1" ht="16.5" customHeight="1">
      <c r="B88" s="45"/>
      <c r="C88" s="220" t="s">
        <v>177</v>
      </c>
      <c r="D88" s="220" t="s">
        <v>137</v>
      </c>
      <c r="E88" s="221" t="s">
        <v>1026</v>
      </c>
      <c r="F88" s="222" t="s">
        <v>1027</v>
      </c>
      <c r="G88" s="223" t="s">
        <v>1009</v>
      </c>
      <c r="H88" s="224">
        <v>1</v>
      </c>
      <c r="I88" s="225"/>
      <c r="J88" s="226">
        <f>ROUND(I88*H88,2)</f>
        <v>0</v>
      </c>
      <c r="K88" s="222" t="s">
        <v>21</v>
      </c>
      <c r="L88" s="71"/>
      <c r="M88" s="227" t="s">
        <v>21</v>
      </c>
      <c r="N88" s="228" t="s">
        <v>45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1010</v>
      </c>
      <c r="AT88" s="23" t="s">
        <v>137</v>
      </c>
      <c r="AU88" s="23" t="s">
        <v>84</v>
      </c>
      <c r="AY88" s="23" t="s">
        <v>135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82</v>
      </c>
      <c r="BK88" s="231">
        <f>ROUND(I88*H88,2)</f>
        <v>0</v>
      </c>
      <c r="BL88" s="23" t="s">
        <v>1010</v>
      </c>
      <c r="BM88" s="23" t="s">
        <v>1028</v>
      </c>
    </row>
    <row r="89" spans="2:65" s="1" customFormat="1" ht="16.5" customHeight="1">
      <c r="B89" s="45"/>
      <c r="C89" s="220" t="s">
        <v>182</v>
      </c>
      <c r="D89" s="220" t="s">
        <v>137</v>
      </c>
      <c r="E89" s="221" t="s">
        <v>1029</v>
      </c>
      <c r="F89" s="222" t="s">
        <v>1030</v>
      </c>
      <c r="G89" s="223" t="s">
        <v>1009</v>
      </c>
      <c r="H89" s="224">
        <v>1</v>
      </c>
      <c r="I89" s="225"/>
      <c r="J89" s="226">
        <f>ROUND(I89*H89,2)</f>
        <v>0</v>
      </c>
      <c r="K89" s="222" t="s">
        <v>21</v>
      </c>
      <c r="L89" s="71"/>
      <c r="M89" s="227" t="s">
        <v>21</v>
      </c>
      <c r="N89" s="280" t="s">
        <v>45</v>
      </c>
      <c r="O89" s="281"/>
      <c r="P89" s="282">
        <f>O89*H89</f>
        <v>0</v>
      </c>
      <c r="Q89" s="282">
        <v>0</v>
      </c>
      <c r="R89" s="282">
        <f>Q89*H89</f>
        <v>0</v>
      </c>
      <c r="S89" s="282">
        <v>0</v>
      </c>
      <c r="T89" s="283">
        <f>S89*H89</f>
        <v>0</v>
      </c>
      <c r="AR89" s="23" t="s">
        <v>1010</v>
      </c>
      <c r="AT89" s="23" t="s">
        <v>137</v>
      </c>
      <c r="AU89" s="23" t="s">
        <v>84</v>
      </c>
      <c r="AY89" s="23" t="s">
        <v>135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82</v>
      </c>
      <c r="BK89" s="231">
        <f>ROUND(I89*H89,2)</f>
        <v>0</v>
      </c>
      <c r="BL89" s="23" t="s">
        <v>1010</v>
      </c>
      <c r="BM89" s="23" t="s">
        <v>1031</v>
      </c>
    </row>
    <row r="90" spans="2:12" s="1" customFormat="1" ht="6.95" customHeight="1">
      <c r="B90" s="66"/>
      <c r="C90" s="67"/>
      <c r="D90" s="67"/>
      <c r="E90" s="67"/>
      <c r="F90" s="67"/>
      <c r="G90" s="67"/>
      <c r="H90" s="67"/>
      <c r="I90" s="165"/>
      <c r="J90" s="67"/>
      <c r="K90" s="67"/>
      <c r="L90" s="71"/>
    </row>
  </sheetData>
  <sheetProtection password="CC35" sheet="1" objects="1" scenarios="1" formatColumns="0" formatRows="0" autoFilter="0"/>
  <autoFilter ref="C78:K89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4" customWidth="1"/>
    <col min="2" max="2" width="1.66796875" style="284" customWidth="1"/>
    <col min="3" max="4" width="5" style="284" customWidth="1"/>
    <col min="5" max="5" width="11.66015625" style="284" customWidth="1"/>
    <col min="6" max="6" width="9.16015625" style="284" customWidth="1"/>
    <col min="7" max="7" width="5" style="284" customWidth="1"/>
    <col min="8" max="8" width="77.83203125" style="284" customWidth="1"/>
    <col min="9" max="10" width="20" style="284" customWidth="1"/>
    <col min="11" max="11" width="1.66796875" style="284" customWidth="1"/>
  </cols>
  <sheetData>
    <row r="1" ht="37.5" customHeight="1"/>
    <row r="2" spans="2:1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4" customFormat="1" ht="45" customHeight="1">
      <c r="B3" s="288"/>
      <c r="C3" s="289" t="s">
        <v>1032</v>
      </c>
      <c r="D3" s="289"/>
      <c r="E3" s="289"/>
      <c r="F3" s="289"/>
      <c r="G3" s="289"/>
      <c r="H3" s="289"/>
      <c r="I3" s="289"/>
      <c r="J3" s="289"/>
      <c r="K3" s="290"/>
    </row>
    <row r="4" spans="2:11" ht="25.5" customHeight="1">
      <c r="B4" s="291"/>
      <c r="C4" s="292" t="s">
        <v>1033</v>
      </c>
      <c r="D4" s="292"/>
      <c r="E4" s="292"/>
      <c r="F4" s="292"/>
      <c r="G4" s="292"/>
      <c r="H4" s="292"/>
      <c r="I4" s="292"/>
      <c r="J4" s="292"/>
      <c r="K4" s="293"/>
    </row>
    <row r="5" spans="2:1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ht="15" customHeight="1">
      <c r="B6" s="291"/>
      <c r="C6" s="295" t="s">
        <v>1034</v>
      </c>
      <c r="D6" s="295"/>
      <c r="E6" s="295"/>
      <c r="F6" s="295"/>
      <c r="G6" s="295"/>
      <c r="H6" s="295"/>
      <c r="I6" s="295"/>
      <c r="J6" s="295"/>
      <c r="K6" s="293"/>
    </row>
    <row r="7" spans="2:11" ht="15" customHeight="1">
      <c r="B7" s="296"/>
      <c r="C7" s="295" t="s">
        <v>1035</v>
      </c>
      <c r="D7" s="295"/>
      <c r="E7" s="295"/>
      <c r="F7" s="295"/>
      <c r="G7" s="295"/>
      <c r="H7" s="295"/>
      <c r="I7" s="295"/>
      <c r="J7" s="295"/>
      <c r="K7" s="293"/>
    </row>
    <row r="8" spans="2:1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pans="2:11" ht="15" customHeight="1">
      <c r="B9" s="296"/>
      <c r="C9" s="295" t="s">
        <v>1036</v>
      </c>
      <c r="D9" s="295"/>
      <c r="E9" s="295"/>
      <c r="F9" s="295"/>
      <c r="G9" s="295"/>
      <c r="H9" s="295"/>
      <c r="I9" s="295"/>
      <c r="J9" s="295"/>
      <c r="K9" s="293"/>
    </row>
    <row r="10" spans="2:11" ht="15" customHeight="1">
      <c r="B10" s="296"/>
      <c r="C10" s="295"/>
      <c r="D10" s="295" t="s">
        <v>1037</v>
      </c>
      <c r="E10" s="295"/>
      <c r="F10" s="295"/>
      <c r="G10" s="295"/>
      <c r="H10" s="295"/>
      <c r="I10" s="295"/>
      <c r="J10" s="295"/>
      <c r="K10" s="293"/>
    </row>
    <row r="11" spans="2:11" ht="15" customHeight="1">
      <c r="B11" s="296"/>
      <c r="C11" s="297"/>
      <c r="D11" s="295" t="s">
        <v>1038</v>
      </c>
      <c r="E11" s="295"/>
      <c r="F11" s="295"/>
      <c r="G11" s="295"/>
      <c r="H11" s="295"/>
      <c r="I11" s="295"/>
      <c r="J11" s="295"/>
      <c r="K11" s="293"/>
    </row>
    <row r="12" spans="2:11" ht="12.75" customHeight="1">
      <c r="B12" s="296"/>
      <c r="C12" s="297"/>
      <c r="D12" s="297"/>
      <c r="E12" s="297"/>
      <c r="F12" s="297"/>
      <c r="G12" s="297"/>
      <c r="H12" s="297"/>
      <c r="I12" s="297"/>
      <c r="J12" s="297"/>
      <c r="K12" s="293"/>
    </row>
    <row r="13" spans="2:11" ht="15" customHeight="1">
      <c r="B13" s="296"/>
      <c r="C13" s="297"/>
      <c r="D13" s="295" t="s">
        <v>1039</v>
      </c>
      <c r="E13" s="295"/>
      <c r="F13" s="295"/>
      <c r="G13" s="295"/>
      <c r="H13" s="295"/>
      <c r="I13" s="295"/>
      <c r="J13" s="295"/>
      <c r="K13" s="293"/>
    </row>
    <row r="14" spans="2:11" ht="15" customHeight="1">
      <c r="B14" s="296"/>
      <c r="C14" s="297"/>
      <c r="D14" s="295" t="s">
        <v>1040</v>
      </c>
      <c r="E14" s="295"/>
      <c r="F14" s="295"/>
      <c r="G14" s="295"/>
      <c r="H14" s="295"/>
      <c r="I14" s="295"/>
      <c r="J14" s="295"/>
      <c r="K14" s="293"/>
    </row>
    <row r="15" spans="2:11" ht="15" customHeight="1">
      <c r="B15" s="296"/>
      <c r="C15" s="297"/>
      <c r="D15" s="295" t="s">
        <v>1041</v>
      </c>
      <c r="E15" s="295"/>
      <c r="F15" s="295"/>
      <c r="G15" s="295"/>
      <c r="H15" s="295"/>
      <c r="I15" s="295"/>
      <c r="J15" s="295"/>
      <c r="K15" s="293"/>
    </row>
    <row r="16" spans="2:11" ht="15" customHeight="1">
      <c r="B16" s="296"/>
      <c r="C16" s="297"/>
      <c r="D16" s="297"/>
      <c r="E16" s="298" t="s">
        <v>81</v>
      </c>
      <c r="F16" s="295" t="s">
        <v>1042</v>
      </c>
      <c r="G16" s="295"/>
      <c r="H16" s="295"/>
      <c r="I16" s="295"/>
      <c r="J16" s="295"/>
      <c r="K16" s="293"/>
    </row>
    <row r="17" spans="2:11" ht="15" customHeight="1">
      <c r="B17" s="296"/>
      <c r="C17" s="297"/>
      <c r="D17" s="297"/>
      <c r="E17" s="298" t="s">
        <v>1043</v>
      </c>
      <c r="F17" s="295" t="s">
        <v>1044</v>
      </c>
      <c r="G17" s="295"/>
      <c r="H17" s="295"/>
      <c r="I17" s="295"/>
      <c r="J17" s="295"/>
      <c r="K17" s="293"/>
    </row>
    <row r="18" spans="2:11" ht="15" customHeight="1">
      <c r="B18" s="296"/>
      <c r="C18" s="297"/>
      <c r="D18" s="297"/>
      <c r="E18" s="298" t="s">
        <v>1045</v>
      </c>
      <c r="F18" s="295" t="s">
        <v>1046</v>
      </c>
      <c r="G18" s="295"/>
      <c r="H18" s="295"/>
      <c r="I18" s="295"/>
      <c r="J18" s="295"/>
      <c r="K18" s="293"/>
    </row>
    <row r="19" spans="2:11" ht="15" customHeight="1">
      <c r="B19" s="296"/>
      <c r="C19" s="297"/>
      <c r="D19" s="297"/>
      <c r="E19" s="298" t="s">
        <v>85</v>
      </c>
      <c r="F19" s="295" t="s">
        <v>86</v>
      </c>
      <c r="G19" s="295"/>
      <c r="H19" s="295"/>
      <c r="I19" s="295"/>
      <c r="J19" s="295"/>
      <c r="K19" s="293"/>
    </row>
    <row r="20" spans="2:11" ht="15" customHeight="1">
      <c r="B20" s="296"/>
      <c r="C20" s="297"/>
      <c r="D20" s="297"/>
      <c r="E20" s="298" t="s">
        <v>1005</v>
      </c>
      <c r="F20" s="295" t="s">
        <v>1047</v>
      </c>
      <c r="G20" s="295"/>
      <c r="H20" s="295"/>
      <c r="I20" s="295"/>
      <c r="J20" s="295"/>
      <c r="K20" s="293"/>
    </row>
    <row r="21" spans="2:11" ht="15" customHeight="1">
      <c r="B21" s="296"/>
      <c r="C21" s="297"/>
      <c r="D21" s="297"/>
      <c r="E21" s="298" t="s">
        <v>1048</v>
      </c>
      <c r="F21" s="295" t="s">
        <v>1049</v>
      </c>
      <c r="G21" s="295"/>
      <c r="H21" s="295"/>
      <c r="I21" s="295"/>
      <c r="J21" s="295"/>
      <c r="K21" s="293"/>
    </row>
    <row r="22" spans="2:11" ht="12.75" customHeight="1">
      <c r="B22" s="296"/>
      <c r="C22" s="297"/>
      <c r="D22" s="297"/>
      <c r="E22" s="297"/>
      <c r="F22" s="297"/>
      <c r="G22" s="297"/>
      <c r="H22" s="297"/>
      <c r="I22" s="297"/>
      <c r="J22" s="297"/>
      <c r="K22" s="293"/>
    </row>
    <row r="23" spans="2:11" ht="15" customHeight="1">
      <c r="B23" s="296"/>
      <c r="C23" s="295" t="s">
        <v>1050</v>
      </c>
      <c r="D23" s="295"/>
      <c r="E23" s="295"/>
      <c r="F23" s="295"/>
      <c r="G23" s="295"/>
      <c r="H23" s="295"/>
      <c r="I23" s="295"/>
      <c r="J23" s="295"/>
      <c r="K23" s="293"/>
    </row>
    <row r="24" spans="2:11" ht="15" customHeight="1">
      <c r="B24" s="296"/>
      <c r="C24" s="295" t="s">
        <v>1051</v>
      </c>
      <c r="D24" s="295"/>
      <c r="E24" s="295"/>
      <c r="F24" s="295"/>
      <c r="G24" s="295"/>
      <c r="H24" s="295"/>
      <c r="I24" s="295"/>
      <c r="J24" s="295"/>
      <c r="K24" s="293"/>
    </row>
    <row r="25" spans="2:11" ht="15" customHeight="1">
      <c r="B25" s="296"/>
      <c r="C25" s="295"/>
      <c r="D25" s="295" t="s">
        <v>1052</v>
      </c>
      <c r="E25" s="295"/>
      <c r="F25" s="295"/>
      <c r="G25" s="295"/>
      <c r="H25" s="295"/>
      <c r="I25" s="295"/>
      <c r="J25" s="295"/>
      <c r="K25" s="293"/>
    </row>
    <row r="26" spans="2:11" ht="15" customHeight="1">
      <c r="B26" s="296"/>
      <c r="C26" s="297"/>
      <c r="D26" s="295" t="s">
        <v>1053</v>
      </c>
      <c r="E26" s="295"/>
      <c r="F26" s="295"/>
      <c r="G26" s="295"/>
      <c r="H26" s="295"/>
      <c r="I26" s="295"/>
      <c r="J26" s="295"/>
      <c r="K26" s="293"/>
    </row>
    <row r="27" spans="2:11" ht="12.75" customHeight="1">
      <c r="B27" s="296"/>
      <c r="C27" s="297"/>
      <c r="D27" s="297"/>
      <c r="E27" s="297"/>
      <c r="F27" s="297"/>
      <c r="G27" s="297"/>
      <c r="H27" s="297"/>
      <c r="I27" s="297"/>
      <c r="J27" s="297"/>
      <c r="K27" s="293"/>
    </row>
    <row r="28" spans="2:11" ht="15" customHeight="1">
      <c r="B28" s="296"/>
      <c r="C28" s="297"/>
      <c r="D28" s="295" t="s">
        <v>1054</v>
      </c>
      <c r="E28" s="295"/>
      <c r="F28" s="295"/>
      <c r="G28" s="295"/>
      <c r="H28" s="295"/>
      <c r="I28" s="295"/>
      <c r="J28" s="295"/>
      <c r="K28" s="293"/>
    </row>
    <row r="29" spans="2:11" ht="15" customHeight="1">
      <c r="B29" s="296"/>
      <c r="C29" s="297"/>
      <c r="D29" s="295" t="s">
        <v>1055</v>
      </c>
      <c r="E29" s="295"/>
      <c r="F29" s="295"/>
      <c r="G29" s="295"/>
      <c r="H29" s="295"/>
      <c r="I29" s="295"/>
      <c r="J29" s="295"/>
      <c r="K29" s="293"/>
    </row>
    <row r="30" spans="2:11" ht="12.75" customHeight="1">
      <c r="B30" s="296"/>
      <c r="C30" s="297"/>
      <c r="D30" s="297"/>
      <c r="E30" s="297"/>
      <c r="F30" s="297"/>
      <c r="G30" s="297"/>
      <c r="H30" s="297"/>
      <c r="I30" s="297"/>
      <c r="J30" s="297"/>
      <c r="K30" s="293"/>
    </row>
    <row r="31" spans="2:11" ht="15" customHeight="1">
      <c r="B31" s="296"/>
      <c r="C31" s="297"/>
      <c r="D31" s="295" t="s">
        <v>1056</v>
      </c>
      <c r="E31" s="295"/>
      <c r="F31" s="295"/>
      <c r="G31" s="295"/>
      <c r="H31" s="295"/>
      <c r="I31" s="295"/>
      <c r="J31" s="295"/>
      <c r="K31" s="293"/>
    </row>
    <row r="32" spans="2:11" ht="15" customHeight="1">
      <c r="B32" s="296"/>
      <c r="C32" s="297"/>
      <c r="D32" s="295" t="s">
        <v>1057</v>
      </c>
      <c r="E32" s="295"/>
      <c r="F32" s="295"/>
      <c r="G32" s="295"/>
      <c r="H32" s="295"/>
      <c r="I32" s="295"/>
      <c r="J32" s="295"/>
      <c r="K32" s="293"/>
    </row>
    <row r="33" spans="2:11" ht="15" customHeight="1">
      <c r="B33" s="296"/>
      <c r="C33" s="297"/>
      <c r="D33" s="295" t="s">
        <v>1058</v>
      </c>
      <c r="E33" s="295"/>
      <c r="F33" s="295"/>
      <c r="G33" s="295"/>
      <c r="H33" s="295"/>
      <c r="I33" s="295"/>
      <c r="J33" s="295"/>
      <c r="K33" s="293"/>
    </row>
    <row r="34" spans="2:11" ht="15" customHeight="1">
      <c r="B34" s="296"/>
      <c r="C34" s="297"/>
      <c r="D34" s="295"/>
      <c r="E34" s="299" t="s">
        <v>120</v>
      </c>
      <c r="F34" s="295"/>
      <c r="G34" s="295" t="s">
        <v>1059</v>
      </c>
      <c r="H34" s="295"/>
      <c r="I34" s="295"/>
      <c r="J34" s="295"/>
      <c r="K34" s="293"/>
    </row>
    <row r="35" spans="2:11" ht="30.75" customHeight="1">
      <c r="B35" s="296"/>
      <c r="C35" s="297"/>
      <c r="D35" s="295"/>
      <c r="E35" s="299" t="s">
        <v>1060</v>
      </c>
      <c r="F35" s="295"/>
      <c r="G35" s="295" t="s">
        <v>1061</v>
      </c>
      <c r="H35" s="295"/>
      <c r="I35" s="295"/>
      <c r="J35" s="295"/>
      <c r="K35" s="293"/>
    </row>
    <row r="36" spans="2:11" ht="15" customHeight="1">
      <c r="B36" s="296"/>
      <c r="C36" s="297"/>
      <c r="D36" s="295"/>
      <c r="E36" s="299" t="s">
        <v>55</v>
      </c>
      <c r="F36" s="295"/>
      <c r="G36" s="295" t="s">
        <v>1062</v>
      </c>
      <c r="H36" s="295"/>
      <c r="I36" s="295"/>
      <c r="J36" s="295"/>
      <c r="K36" s="293"/>
    </row>
    <row r="37" spans="2:11" ht="15" customHeight="1">
      <c r="B37" s="296"/>
      <c r="C37" s="297"/>
      <c r="D37" s="295"/>
      <c r="E37" s="299" t="s">
        <v>121</v>
      </c>
      <c r="F37" s="295"/>
      <c r="G37" s="295" t="s">
        <v>1063</v>
      </c>
      <c r="H37" s="295"/>
      <c r="I37" s="295"/>
      <c r="J37" s="295"/>
      <c r="K37" s="293"/>
    </row>
    <row r="38" spans="2:11" ht="15" customHeight="1">
      <c r="B38" s="296"/>
      <c r="C38" s="297"/>
      <c r="D38" s="295"/>
      <c r="E38" s="299" t="s">
        <v>122</v>
      </c>
      <c r="F38" s="295"/>
      <c r="G38" s="295" t="s">
        <v>1064</v>
      </c>
      <c r="H38" s="295"/>
      <c r="I38" s="295"/>
      <c r="J38" s="295"/>
      <c r="K38" s="293"/>
    </row>
    <row r="39" spans="2:11" ht="15" customHeight="1">
      <c r="B39" s="296"/>
      <c r="C39" s="297"/>
      <c r="D39" s="295"/>
      <c r="E39" s="299" t="s">
        <v>123</v>
      </c>
      <c r="F39" s="295"/>
      <c r="G39" s="295" t="s">
        <v>1065</v>
      </c>
      <c r="H39" s="295"/>
      <c r="I39" s="295"/>
      <c r="J39" s="295"/>
      <c r="K39" s="293"/>
    </row>
    <row r="40" spans="2:11" ht="15" customHeight="1">
      <c r="B40" s="296"/>
      <c r="C40" s="297"/>
      <c r="D40" s="295"/>
      <c r="E40" s="299" t="s">
        <v>1066</v>
      </c>
      <c r="F40" s="295"/>
      <c r="G40" s="295" t="s">
        <v>1067</v>
      </c>
      <c r="H40" s="295"/>
      <c r="I40" s="295"/>
      <c r="J40" s="295"/>
      <c r="K40" s="293"/>
    </row>
    <row r="41" spans="2:11" ht="15" customHeight="1">
      <c r="B41" s="296"/>
      <c r="C41" s="297"/>
      <c r="D41" s="295"/>
      <c r="E41" s="299"/>
      <c r="F41" s="295"/>
      <c r="G41" s="295" t="s">
        <v>1068</v>
      </c>
      <c r="H41" s="295"/>
      <c r="I41" s="295"/>
      <c r="J41" s="295"/>
      <c r="K41" s="293"/>
    </row>
    <row r="42" spans="2:11" ht="15" customHeight="1">
      <c r="B42" s="296"/>
      <c r="C42" s="297"/>
      <c r="D42" s="295"/>
      <c r="E42" s="299" t="s">
        <v>1069</v>
      </c>
      <c r="F42" s="295"/>
      <c r="G42" s="295" t="s">
        <v>1070</v>
      </c>
      <c r="H42" s="295"/>
      <c r="I42" s="295"/>
      <c r="J42" s="295"/>
      <c r="K42" s="293"/>
    </row>
    <row r="43" spans="2:11" ht="15" customHeight="1">
      <c r="B43" s="296"/>
      <c r="C43" s="297"/>
      <c r="D43" s="295"/>
      <c r="E43" s="299" t="s">
        <v>125</v>
      </c>
      <c r="F43" s="295"/>
      <c r="G43" s="295" t="s">
        <v>1071</v>
      </c>
      <c r="H43" s="295"/>
      <c r="I43" s="295"/>
      <c r="J43" s="295"/>
      <c r="K43" s="293"/>
    </row>
    <row r="44" spans="2:11" ht="12.75" customHeight="1">
      <c r="B44" s="296"/>
      <c r="C44" s="297"/>
      <c r="D44" s="295"/>
      <c r="E44" s="295"/>
      <c r="F44" s="295"/>
      <c r="G44" s="295"/>
      <c r="H44" s="295"/>
      <c r="I44" s="295"/>
      <c r="J44" s="295"/>
      <c r="K44" s="293"/>
    </row>
    <row r="45" spans="2:11" ht="15" customHeight="1">
      <c r="B45" s="296"/>
      <c r="C45" s="297"/>
      <c r="D45" s="295" t="s">
        <v>1072</v>
      </c>
      <c r="E45" s="295"/>
      <c r="F45" s="295"/>
      <c r="G45" s="295"/>
      <c r="H45" s="295"/>
      <c r="I45" s="295"/>
      <c r="J45" s="295"/>
      <c r="K45" s="293"/>
    </row>
    <row r="46" spans="2:11" ht="15" customHeight="1">
      <c r="B46" s="296"/>
      <c r="C46" s="297"/>
      <c r="D46" s="297"/>
      <c r="E46" s="295" t="s">
        <v>1073</v>
      </c>
      <c r="F46" s="295"/>
      <c r="G46" s="295"/>
      <c r="H46" s="295"/>
      <c r="I46" s="295"/>
      <c r="J46" s="295"/>
      <c r="K46" s="293"/>
    </row>
    <row r="47" spans="2:11" ht="15" customHeight="1">
      <c r="B47" s="296"/>
      <c r="C47" s="297"/>
      <c r="D47" s="297"/>
      <c r="E47" s="295" t="s">
        <v>1074</v>
      </c>
      <c r="F47" s="295"/>
      <c r="G47" s="295"/>
      <c r="H47" s="295"/>
      <c r="I47" s="295"/>
      <c r="J47" s="295"/>
      <c r="K47" s="293"/>
    </row>
    <row r="48" spans="2:11" ht="15" customHeight="1">
      <c r="B48" s="296"/>
      <c r="C48" s="297"/>
      <c r="D48" s="297"/>
      <c r="E48" s="295" t="s">
        <v>1075</v>
      </c>
      <c r="F48" s="295"/>
      <c r="G48" s="295"/>
      <c r="H48" s="295"/>
      <c r="I48" s="295"/>
      <c r="J48" s="295"/>
      <c r="K48" s="293"/>
    </row>
    <row r="49" spans="2:11" ht="15" customHeight="1">
      <c r="B49" s="296"/>
      <c r="C49" s="297"/>
      <c r="D49" s="295" t="s">
        <v>1076</v>
      </c>
      <c r="E49" s="295"/>
      <c r="F49" s="295"/>
      <c r="G49" s="295"/>
      <c r="H49" s="295"/>
      <c r="I49" s="295"/>
      <c r="J49" s="295"/>
      <c r="K49" s="293"/>
    </row>
    <row r="50" spans="2:11" ht="25.5" customHeight="1">
      <c r="B50" s="291"/>
      <c r="C50" s="292" t="s">
        <v>1077</v>
      </c>
      <c r="D50" s="292"/>
      <c r="E50" s="292"/>
      <c r="F50" s="292"/>
      <c r="G50" s="292"/>
      <c r="H50" s="292"/>
      <c r="I50" s="292"/>
      <c r="J50" s="292"/>
      <c r="K50" s="293"/>
    </row>
    <row r="51" spans="2:11" ht="5.25" customHeight="1">
      <c r="B51" s="291"/>
      <c r="C51" s="294"/>
      <c r="D51" s="294"/>
      <c r="E51" s="294"/>
      <c r="F51" s="294"/>
      <c r="G51" s="294"/>
      <c r="H51" s="294"/>
      <c r="I51" s="294"/>
      <c r="J51" s="294"/>
      <c r="K51" s="293"/>
    </row>
    <row r="52" spans="2:11" ht="15" customHeight="1">
      <c r="B52" s="291"/>
      <c r="C52" s="295" t="s">
        <v>1078</v>
      </c>
      <c r="D52" s="295"/>
      <c r="E52" s="295"/>
      <c r="F52" s="295"/>
      <c r="G52" s="295"/>
      <c r="H52" s="295"/>
      <c r="I52" s="295"/>
      <c r="J52" s="295"/>
      <c r="K52" s="293"/>
    </row>
    <row r="53" spans="2:11" ht="15" customHeight="1">
      <c r="B53" s="291"/>
      <c r="C53" s="295" t="s">
        <v>1079</v>
      </c>
      <c r="D53" s="295"/>
      <c r="E53" s="295"/>
      <c r="F53" s="295"/>
      <c r="G53" s="295"/>
      <c r="H53" s="295"/>
      <c r="I53" s="295"/>
      <c r="J53" s="295"/>
      <c r="K53" s="293"/>
    </row>
    <row r="54" spans="2:11" ht="12.75" customHeight="1">
      <c r="B54" s="291"/>
      <c r="C54" s="295"/>
      <c r="D54" s="295"/>
      <c r="E54" s="295"/>
      <c r="F54" s="295"/>
      <c r="G54" s="295"/>
      <c r="H54" s="295"/>
      <c r="I54" s="295"/>
      <c r="J54" s="295"/>
      <c r="K54" s="293"/>
    </row>
    <row r="55" spans="2:11" ht="15" customHeight="1">
      <c r="B55" s="291"/>
      <c r="C55" s="295" t="s">
        <v>1080</v>
      </c>
      <c r="D55" s="295"/>
      <c r="E55" s="295"/>
      <c r="F55" s="295"/>
      <c r="G55" s="295"/>
      <c r="H55" s="295"/>
      <c r="I55" s="295"/>
      <c r="J55" s="295"/>
      <c r="K55" s="293"/>
    </row>
    <row r="56" spans="2:11" ht="15" customHeight="1">
      <c r="B56" s="291"/>
      <c r="C56" s="297"/>
      <c r="D56" s="295" t="s">
        <v>1081</v>
      </c>
      <c r="E56" s="295"/>
      <c r="F56" s="295"/>
      <c r="G56" s="295"/>
      <c r="H56" s="295"/>
      <c r="I56" s="295"/>
      <c r="J56" s="295"/>
      <c r="K56" s="293"/>
    </row>
    <row r="57" spans="2:11" ht="15" customHeight="1">
      <c r="B57" s="291"/>
      <c r="C57" s="297"/>
      <c r="D57" s="295" t="s">
        <v>1082</v>
      </c>
      <c r="E57" s="295"/>
      <c r="F57" s="295"/>
      <c r="G57" s="295"/>
      <c r="H57" s="295"/>
      <c r="I57" s="295"/>
      <c r="J57" s="295"/>
      <c r="K57" s="293"/>
    </row>
    <row r="58" spans="2:11" ht="15" customHeight="1">
      <c r="B58" s="291"/>
      <c r="C58" s="297"/>
      <c r="D58" s="295" t="s">
        <v>1083</v>
      </c>
      <c r="E58" s="295"/>
      <c r="F58" s="295"/>
      <c r="G58" s="295"/>
      <c r="H58" s="295"/>
      <c r="I58" s="295"/>
      <c r="J58" s="295"/>
      <c r="K58" s="293"/>
    </row>
    <row r="59" spans="2:11" ht="15" customHeight="1">
      <c r="B59" s="291"/>
      <c r="C59" s="297"/>
      <c r="D59" s="295" t="s">
        <v>1084</v>
      </c>
      <c r="E59" s="295"/>
      <c r="F59" s="295"/>
      <c r="G59" s="295"/>
      <c r="H59" s="295"/>
      <c r="I59" s="295"/>
      <c r="J59" s="295"/>
      <c r="K59" s="293"/>
    </row>
    <row r="60" spans="2:11" ht="15" customHeight="1">
      <c r="B60" s="291"/>
      <c r="C60" s="297"/>
      <c r="D60" s="300" t="s">
        <v>1085</v>
      </c>
      <c r="E60" s="300"/>
      <c r="F60" s="300"/>
      <c r="G60" s="300"/>
      <c r="H60" s="300"/>
      <c r="I60" s="300"/>
      <c r="J60" s="300"/>
      <c r="K60" s="293"/>
    </row>
    <row r="61" spans="2:11" ht="15" customHeight="1">
      <c r="B61" s="291"/>
      <c r="C61" s="297"/>
      <c r="D61" s="295" t="s">
        <v>1086</v>
      </c>
      <c r="E61" s="295"/>
      <c r="F61" s="295"/>
      <c r="G61" s="295"/>
      <c r="H61" s="295"/>
      <c r="I61" s="295"/>
      <c r="J61" s="295"/>
      <c r="K61" s="293"/>
    </row>
    <row r="62" spans="2:11" ht="12.75" customHeight="1">
      <c r="B62" s="291"/>
      <c r="C62" s="297"/>
      <c r="D62" s="297"/>
      <c r="E62" s="301"/>
      <c r="F62" s="297"/>
      <c r="G62" s="297"/>
      <c r="H62" s="297"/>
      <c r="I62" s="297"/>
      <c r="J62" s="297"/>
      <c r="K62" s="293"/>
    </row>
    <row r="63" spans="2:11" ht="15" customHeight="1">
      <c r="B63" s="291"/>
      <c r="C63" s="297"/>
      <c r="D63" s="295" t="s">
        <v>1087</v>
      </c>
      <c r="E63" s="295"/>
      <c r="F63" s="295"/>
      <c r="G63" s="295"/>
      <c r="H63" s="295"/>
      <c r="I63" s="295"/>
      <c r="J63" s="295"/>
      <c r="K63" s="293"/>
    </row>
    <row r="64" spans="2:11" ht="15" customHeight="1">
      <c r="B64" s="291"/>
      <c r="C64" s="297"/>
      <c r="D64" s="300" t="s">
        <v>1088</v>
      </c>
      <c r="E64" s="300"/>
      <c r="F64" s="300"/>
      <c r="G64" s="300"/>
      <c r="H64" s="300"/>
      <c r="I64" s="300"/>
      <c r="J64" s="300"/>
      <c r="K64" s="293"/>
    </row>
    <row r="65" spans="2:11" ht="15" customHeight="1">
      <c r="B65" s="291"/>
      <c r="C65" s="297"/>
      <c r="D65" s="295" t="s">
        <v>1089</v>
      </c>
      <c r="E65" s="295"/>
      <c r="F65" s="295"/>
      <c r="G65" s="295"/>
      <c r="H65" s="295"/>
      <c r="I65" s="295"/>
      <c r="J65" s="295"/>
      <c r="K65" s="293"/>
    </row>
    <row r="66" spans="2:11" ht="15" customHeight="1">
      <c r="B66" s="291"/>
      <c r="C66" s="297"/>
      <c r="D66" s="295" t="s">
        <v>1090</v>
      </c>
      <c r="E66" s="295"/>
      <c r="F66" s="295"/>
      <c r="G66" s="295"/>
      <c r="H66" s="295"/>
      <c r="I66" s="295"/>
      <c r="J66" s="295"/>
      <c r="K66" s="293"/>
    </row>
    <row r="67" spans="2:11" ht="15" customHeight="1">
      <c r="B67" s="291"/>
      <c r="C67" s="297"/>
      <c r="D67" s="295" t="s">
        <v>1091</v>
      </c>
      <c r="E67" s="295"/>
      <c r="F67" s="295"/>
      <c r="G67" s="295"/>
      <c r="H67" s="295"/>
      <c r="I67" s="295"/>
      <c r="J67" s="295"/>
      <c r="K67" s="293"/>
    </row>
    <row r="68" spans="2:11" ht="15" customHeight="1">
      <c r="B68" s="291"/>
      <c r="C68" s="297"/>
      <c r="D68" s="295" t="s">
        <v>1092</v>
      </c>
      <c r="E68" s="295"/>
      <c r="F68" s="295"/>
      <c r="G68" s="295"/>
      <c r="H68" s="295"/>
      <c r="I68" s="295"/>
      <c r="J68" s="295"/>
      <c r="K68" s="293"/>
    </row>
    <row r="69" spans="2:11" ht="12.75" customHeight="1">
      <c r="B69" s="302"/>
      <c r="C69" s="303"/>
      <c r="D69" s="303"/>
      <c r="E69" s="303"/>
      <c r="F69" s="303"/>
      <c r="G69" s="303"/>
      <c r="H69" s="303"/>
      <c r="I69" s="303"/>
      <c r="J69" s="303"/>
      <c r="K69" s="304"/>
    </row>
    <row r="70" spans="2:11" ht="18.75" customHeight="1">
      <c r="B70" s="305"/>
      <c r="C70" s="305"/>
      <c r="D70" s="305"/>
      <c r="E70" s="305"/>
      <c r="F70" s="305"/>
      <c r="G70" s="305"/>
      <c r="H70" s="305"/>
      <c r="I70" s="305"/>
      <c r="J70" s="305"/>
      <c r="K70" s="306"/>
    </row>
    <row r="71" spans="2:11" ht="18.75" customHeight="1">
      <c r="B71" s="306"/>
      <c r="C71" s="306"/>
      <c r="D71" s="306"/>
      <c r="E71" s="306"/>
      <c r="F71" s="306"/>
      <c r="G71" s="306"/>
      <c r="H71" s="306"/>
      <c r="I71" s="306"/>
      <c r="J71" s="306"/>
      <c r="K71" s="306"/>
    </row>
    <row r="72" spans="2:11" ht="7.5" customHeight="1">
      <c r="B72" s="307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ht="45" customHeight="1">
      <c r="B73" s="310"/>
      <c r="C73" s="311" t="s">
        <v>92</v>
      </c>
      <c r="D73" s="311"/>
      <c r="E73" s="311"/>
      <c r="F73" s="311"/>
      <c r="G73" s="311"/>
      <c r="H73" s="311"/>
      <c r="I73" s="311"/>
      <c r="J73" s="311"/>
      <c r="K73" s="312"/>
    </row>
    <row r="74" spans="2:11" ht="17.25" customHeight="1">
      <c r="B74" s="310"/>
      <c r="C74" s="313" t="s">
        <v>1093</v>
      </c>
      <c r="D74" s="313"/>
      <c r="E74" s="313"/>
      <c r="F74" s="313" t="s">
        <v>1094</v>
      </c>
      <c r="G74" s="314"/>
      <c r="H74" s="313" t="s">
        <v>121</v>
      </c>
      <c r="I74" s="313" t="s">
        <v>59</v>
      </c>
      <c r="J74" s="313" t="s">
        <v>1095</v>
      </c>
      <c r="K74" s="312"/>
    </row>
    <row r="75" spans="2:11" ht="17.25" customHeight="1">
      <c r="B75" s="310"/>
      <c r="C75" s="315" t="s">
        <v>1096</v>
      </c>
      <c r="D75" s="315"/>
      <c r="E75" s="315"/>
      <c r="F75" s="316" t="s">
        <v>1097</v>
      </c>
      <c r="G75" s="317"/>
      <c r="H75" s="315"/>
      <c r="I75" s="315"/>
      <c r="J75" s="315" t="s">
        <v>1098</v>
      </c>
      <c r="K75" s="312"/>
    </row>
    <row r="76" spans="2:11" ht="5.25" customHeight="1">
      <c r="B76" s="310"/>
      <c r="C76" s="318"/>
      <c r="D76" s="318"/>
      <c r="E76" s="318"/>
      <c r="F76" s="318"/>
      <c r="G76" s="319"/>
      <c r="H76" s="318"/>
      <c r="I76" s="318"/>
      <c r="J76" s="318"/>
      <c r="K76" s="312"/>
    </row>
    <row r="77" spans="2:11" ht="15" customHeight="1">
      <c r="B77" s="310"/>
      <c r="C77" s="299" t="s">
        <v>55</v>
      </c>
      <c r="D77" s="318"/>
      <c r="E77" s="318"/>
      <c r="F77" s="320" t="s">
        <v>1099</v>
      </c>
      <c r="G77" s="319"/>
      <c r="H77" s="299" t="s">
        <v>1100</v>
      </c>
      <c r="I77" s="299" t="s">
        <v>1101</v>
      </c>
      <c r="J77" s="299">
        <v>20</v>
      </c>
      <c r="K77" s="312"/>
    </row>
    <row r="78" spans="2:11" ht="15" customHeight="1">
      <c r="B78" s="310"/>
      <c r="C78" s="299" t="s">
        <v>1102</v>
      </c>
      <c r="D78" s="299"/>
      <c r="E78" s="299"/>
      <c r="F78" s="320" t="s">
        <v>1099</v>
      </c>
      <c r="G78" s="319"/>
      <c r="H78" s="299" t="s">
        <v>1103</v>
      </c>
      <c r="I78" s="299" t="s">
        <v>1101</v>
      </c>
      <c r="J78" s="299">
        <v>120</v>
      </c>
      <c r="K78" s="312"/>
    </row>
    <row r="79" spans="2:11" ht="15" customHeight="1">
      <c r="B79" s="321"/>
      <c r="C79" s="299" t="s">
        <v>1104</v>
      </c>
      <c r="D79" s="299"/>
      <c r="E79" s="299"/>
      <c r="F79" s="320" t="s">
        <v>1105</v>
      </c>
      <c r="G79" s="319"/>
      <c r="H79" s="299" t="s">
        <v>1106</v>
      </c>
      <c r="I79" s="299" t="s">
        <v>1101</v>
      </c>
      <c r="J79" s="299">
        <v>50</v>
      </c>
      <c r="K79" s="312"/>
    </row>
    <row r="80" spans="2:11" ht="15" customHeight="1">
      <c r="B80" s="321"/>
      <c r="C80" s="299" t="s">
        <v>1107</v>
      </c>
      <c r="D80" s="299"/>
      <c r="E80" s="299"/>
      <c r="F80" s="320" t="s">
        <v>1099</v>
      </c>
      <c r="G80" s="319"/>
      <c r="H80" s="299" t="s">
        <v>1108</v>
      </c>
      <c r="I80" s="299" t="s">
        <v>1109</v>
      </c>
      <c r="J80" s="299"/>
      <c r="K80" s="312"/>
    </row>
    <row r="81" spans="2:11" ht="15" customHeight="1">
      <c r="B81" s="321"/>
      <c r="C81" s="322" t="s">
        <v>1110</v>
      </c>
      <c r="D81" s="322"/>
      <c r="E81" s="322"/>
      <c r="F81" s="323" t="s">
        <v>1105</v>
      </c>
      <c r="G81" s="322"/>
      <c r="H81" s="322" t="s">
        <v>1111</v>
      </c>
      <c r="I81" s="322" t="s">
        <v>1101</v>
      </c>
      <c r="J81" s="322">
        <v>15</v>
      </c>
      <c r="K81" s="312"/>
    </row>
    <row r="82" spans="2:11" ht="15" customHeight="1">
      <c r="B82" s="321"/>
      <c r="C82" s="322" t="s">
        <v>1112</v>
      </c>
      <c r="D82" s="322"/>
      <c r="E82" s="322"/>
      <c r="F82" s="323" t="s">
        <v>1105</v>
      </c>
      <c r="G82" s="322"/>
      <c r="H82" s="322" t="s">
        <v>1113</v>
      </c>
      <c r="I82" s="322" t="s">
        <v>1101</v>
      </c>
      <c r="J82" s="322">
        <v>15</v>
      </c>
      <c r="K82" s="312"/>
    </row>
    <row r="83" spans="2:11" ht="15" customHeight="1">
      <c r="B83" s="321"/>
      <c r="C83" s="322" t="s">
        <v>1114</v>
      </c>
      <c r="D83" s="322"/>
      <c r="E83" s="322"/>
      <c r="F83" s="323" t="s">
        <v>1105</v>
      </c>
      <c r="G83" s="322"/>
      <c r="H83" s="322" t="s">
        <v>1115</v>
      </c>
      <c r="I83" s="322" t="s">
        <v>1101</v>
      </c>
      <c r="J83" s="322">
        <v>20</v>
      </c>
      <c r="K83" s="312"/>
    </row>
    <row r="84" spans="2:11" ht="15" customHeight="1">
      <c r="B84" s="321"/>
      <c r="C84" s="322" t="s">
        <v>1116</v>
      </c>
      <c r="D84" s="322"/>
      <c r="E84" s="322"/>
      <c r="F84" s="323" t="s">
        <v>1105</v>
      </c>
      <c r="G84" s="322"/>
      <c r="H84" s="322" t="s">
        <v>1117</v>
      </c>
      <c r="I84" s="322" t="s">
        <v>1101</v>
      </c>
      <c r="J84" s="322">
        <v>20</v>
      </c>
      <c r="K84" s="312"/>
    </row>
    <row r="85" spans="2:11" ht="15" customHeight="1">
      <c r="B85" s="321"/>
      <c r="C85" s="299" t="s">
        <v>1118</v>
      </c>
      <c r="D85" s="299"/>
      <c r="E85" s="299"/>
      <c r="F85" s="320" t="s">
        <v>1105</v>
      </c>
      <c r="G85" s="319"/>
      <c r="H85" s="299" t="s">
        <v>1119</v>
      </c>
      <c r="I85" s="299" t="s">
        <v>1101</v>
      </c>
      <c r="J85" s="299">
        <v>50</v>
      </c>
      <c r="K85" s="312"/>
    </row>
    <row r="86" spans="2:11" ht="15" customHeight="1">
      <c r="B86" s="321"/>
      <c r="C86" s="299" t="s">
        <v>1120</v>
      </c>
      <c r="D86" s="299"/>
      <c r="E86" s="299"/>
      <c r="F86" s="320" t="s">
        <v>1105</v>
      </c>
      <c r="G86" s="319"/>
      <c r="H86" s="299" t="s">
        <v>1121</v>
      </c>
      <c r="I86" s="299" t="s">
        <v>1101</v>
      </c>
      <c r="J86" s="299">
        <v>20</v>
      </c>
      <c r="K86" s="312"/>
    </row>
    <row r="87" spans="2:11" ht="15" customHeight="1">
      <c r="B87" s="321"/>
      <c r="C87" s="299" t="s">
        <v>1122</v>
      </c>
      <c r="D87" s="299"/>
      <c r="E87" s="299"/>
      <c r="F87" s="320" t="s">
        <v>1105</v>
      </c>
      <c r="G87" s="319"/>
      <c r="H87" s="299" t="s">
        <v>1123</v>
      </c>
      <c r="I87" s="299" t="s">
        <v>1101</v>
      </c>
      <c r="J87" s="299">
        <v>20</v>
      </c>
      <c r="K87" s="312"/>
    </row>
    <row r="88" spans="2:11" ht="15" customHeight="1">
      <c r="B88" s="321"/>
      <c r="C88" s="299" t="s">
        <v>1124</v>
      </c>
      <c r="D88" s="299"/>
      <c r="E88" s="299"/>
      <c r="F88" s="320" t="s">
        <v>1105</v>
      </c>
      <c r="G88" s="319"/>
      <c r="H88" s="299" t="s">
        <v>1125</v>
      </c>
      <c r="I88" s="299" t="s">
        <v>1101</v>
      </c>
      <c r="J88" s="299">
        <v>50</v>
      </c>
      <c r="K88" s="312"/>
    </row>
    <row r="89" spans="2:11" ht="15" customHeight="1">
      <c r="B89" s="321"/>
      <c r="C89" s="299" t="s">
        <v>1126</v>
      </c>
      <c r="D89" s="299"/>
      <c r="E89" s="299"/>
      <c r="F89" s="320" t="s">
        <v>1105</v>
      </c>
      <c r="G89" s="319"/>
      <c r="H89" s="299" t="s">
        <v>1126</v>
      </c>
      <c r="I89" s="299" t="s">
        <v>1101</v>
      </c>
      <c r="J89" s="299">
        <v>50</v>
      </c>
      <c r="K89" s="312"/>
    </row>
    <row r="90" spans="2:11" ht="15" customHeight="1">
      <c r="B90" s="321"/>
      <c r="C90" s="299" t="s">
        <v>126</v>
      </c>
      <c r="D90" s="299"/>
      <c r="E90" s="299"/>
      <c r="F90" s="320" t="s">
        <v>1105</v>
      </c>
      <c r="G90" s="319"/>
      <c r="H90" s="299" t="s">
        <v>1127</v>
      </c>
      <c r="I90" s="299" t="s">
        <v>1101</v>
      </c>
      <c r="J90" s="299">
        <v>255</v>
      </c>
      <c r="K90" s="312"/>
    </row>
    <row r="91" spans="2:11" ht="15" customHeight="1">
      <c r="B91" s="321"/>
      <c r="C91" s="299" t="s">
        <v>1128</v>
      </c>
      <c r="D91" s="299"/>
      <c r="E91" s="299"/>
      <c r="F91" s="320" t="s">
        <v>1099</v>
      </c>
      <c r="G91" s="319"/>
      <c r="H91" s="299" t="s">
        <v>1129</v>
      </c>
      <c r="I91" s="299" t="s">
        <v>1130</v>
      </c>
      <c r="J91" s="299"/>
      <c r="K91" s="312"/>
    </row>
    <row r="92" spans="2:11" ht="15" customHeight="1">
      <c r="B92" s="321"/>
      <c r="C92" s="299" t="s">
        <v>1131</v>
      </c>
      <c r="D92" s="299"/>
      <c r="E92" s="299"/>
      <c r="F92" s="320" t="s">
        <v>1099</v>
      </c>
      <c r="G92" s="319"/>
      <c r="H92" s="299" t="s">
        <v>1132</v>
      </c>
      <c r="I92" s="299" t="s">
        <v>1133</v>
      </c>
      <c r="J92" s="299"/>
      <c r="K92" s="312"/>
    </row>
    <row r="93" spans="2:11" ht="15" customHeight="1">
      <c r="B93" s="321"/>
      <c r="C93" s="299" t="s">
        <v>1134</v>
      </c>
      <c r="D93" s="299"/>
      <c r="E93" s="299"/>
      <c r="F93" s="320" t="s">
        <v>1099</v>
      </c>
      <c r="G93" s="319"/>
      <c r="H93" s="299" t="s">
        <v>1134</v>
      </c>
      <c r="I93" s="299" t="s">
        <v>1133</v>
      </c>
      <c r="J93" s="299"/>
      <c r="K93" s="312"/>
    </row>
    <row r="94" spans="2:11" ht="15" customHeight="1">
      <c r="B94" s="321"/>
      <c r="C94" s="299" t="s">
        <v>40</v>
      </c>
      <c r="D94" s="299"/>
      <c r="E94" s="299"/>
      <c r="F94" s="320" t="s">
        <v>1099</v>
      </c>
      <c r="G94" s="319"/>
      <c r="H94" s="299" t="s">
        <v>1135</v>
      </c>
      <c r="I94" s="299" t="s">
        <v>1133</v>
      </c>
      <c r="J94" s="299"/>
      <c r="K94" s="312"/>
    </row>
    <row r="95" spans="2:11" ht="15" customHeight="1">
      <c r="B95" s="321"/>
      <c r="C95" s="299" t="s">
        <v>50</v>
      </c>
      <c r="D95" s="299"/>
      <c r="E95" s="299"/>
      <c r="F95" s="320" t="s">
        <v>1099</v>
      </c>
      <c r="G95" s="319"/>
      <c r="H95" s="299" t="s">
        <v>1136</v>
      </c>
      <c r="I95" s="299" t="s">
        <v>1133</v>
      </c>
      <c r="J95" s="299"/>
      <c r="K95" s="312"/>
    </row>
    <row r="96" spans="2:11" ht="15" customHeight="1">
      <c r="B96" s="324"/>
      <c r="C96" s="325"/>
      <c r="D96" s="325"/>
      <c r="E96" s="325"/>
      <c r="F96" s="325"/>
      <c r="G96" s="325"/>
      <c r="H96" s="325"/>
      <c r="I96" s="325"/>
      <c r="J96" s="325"/>
      <c r="K96" s="326"/>
    </row>
    <row r="97" spans="2:11" ht="18.75" customHeight="1">
      <c r="B97" s="327"/>
      <c r="C97" s="328"/>
      <c r="D97" s="328"/>
      <c r="E97" s="328"/>
      <c r="F97" s="328"/>
      <c r="G97" s="328"/>
      <c r="H97" s="328"/>
      <c r="I97" s="328"/>
      <c r="J97" s="328"/>
      <c r="K97" s="327"/>
    </row>
    <row r="98" spans="2:11" ht="18.75" customHeight="1">
      <c r="B98" s="306"/>
      <c r="C98" s="306"/>
      <c r="D98" s="306"/>
      <c r="E98" s="306"/>
      <c r="F98" s="306"/>
      <c r="G98" s="306"/>
      <c r="H98" s="306"/>
      <c r="I98" s="306"/>
      <c r="J98" s="306"/>
      <c r="K98" s="306"/>
    </row>
    <row r="99" spans="2:11" ht="7.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9"/>
    </row>
    <row r="100" spans="2:11" ht="45" customHeight="1">
      <c r="B100" s="310"/>
      <c r="C100" s="311" t="s">
        <v>1137</v>
      </c>
      <c r="D100" s="311"/>
      <c r="E100" s="311"/>
      <c r="F100" s="311"/>
      <c r="G100" s="311"/>
      <c r="H100" s="311"/>
      <c r="I100" s="311"/>
      <c r="J100" s="311"/>
      <c r="K100" s="312"/>
    </row>
    <row r="101" spans="2:11" ht="17.25" customHeight="1">
      <c r="B101" s="310"/>
      <c r="C101" s="313" t="s">
        <v>1093</v>
      </c>
      <c r="D101" s="313"/>
      <c r="E101" s="313"/>
      <c r="F101" s="313" t="s">
        <v>1094</v>
      </c>
      <c r="G101" s="314"/>
      <c r="H101" s="313" t="s">
        <v>121</v>
      </c>
      <c r="I101" s="313" t="s">
        <v>59</v>
      </c>
      <c r="J101" s="313" t="s">
        <v>1095</v>
      </c>
      <c r="K101" s="312"/>
    </row>
    <row r="102" spans="2:11" ht="17.25" customHeight="1">
      <c r="B102" s="310"/>
      <c r="C102" s="315" t="s">
        <v>1096</v>
      </c>
      <c r="D102" s="315"/>
      <c r="E102" s="315"/>
      <c r="F102" s="316" t="s">
        <v>1097</v>
      </c>
      <c r="G102" s="317"/>
      <c r="H102" s="315"/>
      <c r="I102" s="315"/>
      <c r="J102" s="315" t="s">
        <v>1098</v>
      </c>
      <c r="K102" s="312"/>
    </row>
    <row r="103" spans="2:11" ht="5.25" customHeight="1">
      <c r="B103" s="310"/>
      <c r="C103" s="313"/>
      <c r="D103" s="313"/>
      <c r="E103" s="313"/>
      <c r="F103" s="313"/>
      <c r="G103" s="329"/>
      <c r="H103" s="313"/>
      <c r="I103" s="313"/>
      <c r="J103" s="313"/>
      <c r="K103" s="312"/>
    </row>
    <row r="104" spans="2:11" ht="15" customHeight="1">
      <c r="B104" s="310"/>
      <c r="C104" s="299" t="s">
        <v>55</v>
      </c>
      <c r="D104" s="318"/>
      <c r="E104" s="318"/>
      <c r="F104" s="320" t="s">
        <v>1099</v>
      </c>
      <c r="G104" s="329"/>
      <c r="H104" s="299" t="s">
        <v>1138</v>
      </c>
      <c r="I104" s="299" t="s">
        <v>1101</v>
      </c>
      <c r="J104" s="299">
        <v>20</v>
      </c>
      <c r="K104" s="312"/>
    </row>
    <row r="105" spans="2:11" ht="15" customHeight="1">
      <c r="B105" s="310"/>
      <c r="C105" s="299" t="s">
        <v>1102</v>
      </c>
      <c r="D105" s="299"/>
      <c r="E105" s="299"/>
      <c r="F105" s="320" t="s">
        <v>1099</v>
      </c>
      <c r="G105" s="299"/>
      <c r="H105" s="299" t="s">
        <v>1138</v>
      </c>
      <c r="I105" s="299" t="s">
        <v>1101</v>
      </c>
      <c r="J105" s="299">
        <v>120</v>
      </c>
      <c r="K105" s="312"/>
    </row>
    <row r="106" spans="2:11" ht="15" customHeight="1">
      <c r="B106" s="321"/>
      <c r="C106" s="299" t="s">
        <v>1104</v>
      </c>
      <c r="D106" s="299"/>
      <c r="E106" s="299"/>
      <c r="F106" s="320" t="s">
        <v>1105</v>
      </c>
      <c r="G106" s="299"/>
      <c r="H106" s="299" t="s">
        <v>1138</v>
      </c>
      <c r="I106" s="299" t="s">
        <v>1101</v>
      </c>
      <c r="J106" s="299">
        <v>50</v>
      </c>
      <c r="K106" s="312"/>
    </row>
    <row r="107" spans="2:11" ht="15" customHeight="1">
      <c r="B107" s="321"/>
      <c r="C107" s="299" t="s">
        <v>1107</v>
      </c>
      <c r="D107" s="299"/>
      <c r="E107" s="299"/>
      <c r="F107" s="320" t="s">
        <v>1099</v>
      </c>
      <c r="G107" s="299"/>
      <c r="H107" s="299" t="s">
        <v>1138</v>
      </c>
      <c r="I107" s="299" t="s">
        <v>1109</v>
      </c>
      <c r="J107" s="299"/>
      <c r="K107" s="312"/>
    </row>
    <row r="108" spans="2:11" ht="15" customHeight="1">
      <c r="B108" s="321"/>
      <c r="C108" s="299" t="s">
        <v>1118</v>
      </c>
      <c r="D108" s="299"/>
      <c r="E108" s="299"/>
      <c r="F108" s="320" t="s">
        <v>1105</v>
      </c>
      <c r="G108" s="299"/>
      <c r="H108" s="299" t="s">
        <v>1138</v>
      </c>
      <c r="I108" s="299" t="s">
        <v>1101</v>
      </c>
      <c r="J108" s="299">
        <v>50</v>
      </c>
      <c r="K108" s="312"/>
    </row>
    <row r="109" spans="2:11" ht="15" customHeight="1">
      <c r="B109" s="321"/>
      <c r="C109" s="299" t="s">
        <v>1126</v>
      </c>
      <c r="D109" s="299"/>
      <c r="E109" s="299"/>
      <c r="F109" s="320" t="s">
        <v>1105</v>
      </c>
      <c r="G109" s="299"/>
      <c r="H109" s="299" t="s">
        <v>1138</v>
      </c>
      <c r="I109" s="299" t="s">
        <v>1101</v>
      </c>
      <c r="J109" s="299">
        <v>50</v>
      </c>
      <c r="K109" s="312"/>
    </row>
    <row r="110" spans="2:11" ht="15" customHeight="1">
      <c r="B110" s="321"/>
      <c r="C110" s="299" t="s">
        <v>1124</v>
      </c>
      <c r="D110" s="299"/>
      <c r="E110" s="299"/>
      <c r="F110" s="320" t="s">
        <v>1105</v>
      </c>
      <c r="G110" s="299"/>
      <c r="H110" s="299" t="s">
        <v>1138</v>
      </c>
      <c r="I110" s="299" t="s">
        <v>1101</v>
      </c>
      <c r="J110" s="299">
        <v>50</v>
      </c>
      <c r="K110" s="312"/>
    </row>
    <row r="111" spans="2:11" ht="15" customHeight="1">
      <c r="B111" s="321"/>
      <c r="C111" s="299" t="s">
        <v>55</v>
      </c>
      <c r="D111" s="299"/>
      <c r="E111" s="299"/>
      <c r="F111" s="320" t="s">
        <v>1099</v>
      </c>
      <c r="G111" s="299"/>
      <c r="H111" s="299" t="s">
        <v>1139</v>
      </c>
      <c r="I111" s="299" t="s">
        <v>1101</v>
      </c>
      <c r="J111" s="299">
        <v>20</v>
      </c>
      <c r="K111" s="312"/>
    </row>
    <row r="112" spans="2:11" ht="15" customHeight="1">
      <c r="B112" s="321"/>
      <c r="C112" s="299" t="s">
        <v>1140</v>
      </c>
      <c r="D112" s="299"/>
      <c r="E112" s="299"/>
      <c r="F112" s="320" t="s">
        <v>1099</v>
      </c>
      <c r="G112" s="299"/>
      <c r="H112" s="299" t="s">
        <v>1141</v>
      </c>
      <c r="I112" s="299" t="s">
        <v>1101</v>
      </c>
      <c r="J112" s="299">
        <v>120</v>
      </c>
      <c r="K112" s="312"/>
    </row>
    <row r="113" spans="2:11" ht="15" customHeight="1">
      <c r="B113" s="321"/>
      <c r="C113" s="299" t="s">
        <v>40</v>
      </c>
      <c r="D113" s="299"/>
      <c r="E113" s="299"/>
      <c r="F113" s="320" t="s">
        <v>1099</v>
      </c>
      <c r="G113" s="299"/>
      <c r="H113" s="299" t="s">
        <v>1142</v>
      </c>
      <c r="I113" s="299" t="s">
        <v>1133</v>
      </c>
      <c r="J113" s="299"/>
      <c r="K113" s="312"/>
    </row>
    <row r="114" spans="2:11" ht="15" customHeight="1">
      <c r="B114" s="321"/>
      <c r="C114" s="299" t="s">
        <v>50</v>
      </c>
      <c r="D114" s="299"/>
      <c r="E114" s="299"/>
      <c r="F114" s="320" t="s">
        <v>1099</v>
      </c>
      <c r="G114" s="299"/>
      <c r="H114" s="299" t="s">
        <v>1143</v>
      </c>
      <c r="I114" s="299" t="s">
        <v>1133</v>
      </c>
      <c r="J114" s="299"/>
      <c r="K114" s="312"/>
    </row>
    <row r="115" spans="2:11" ht="15" customHeight="1">
      <c r="B115" s="321"/>
      <c r="C115" s="299" t="s">
        <v>59</v>
      </c>
      <c r="D115" s="299"/>
      <c r="E115" s="299"/>
      <c r="F115" s="320" t="s">
        <v>1099</v>
      </c>
      <c r="G115" s="299"/>
      <c r="H115" s="299" t="s">
        <v>1144</v>
      </c>
      <c r="I115" s="299" t="s">
        <v>1145</v>
      </c>
      <c r="J115" s="299"/>
      <c r="K115" s="312"/>
    </row>
    <row r="116" spans="2:11" ht="15" customHeight="1">
      <c r="B116" s="324"/>
      <c r="C116" s="330"/>
      <c r="D116" s="330"/>
      <c r="E116" s="330"/>
      <c r="F116" s="330"/>
      <c r="G116" s="330"/>
      <c r="H116" s="330"/>
      <c r="I116" s="330"/>
      <c r="J116" s="330"/>
      <c r="K116" s="326"/>
    </row>
    <row r="117" spans="2:11" ht="18.75" customHeight="1">
      <c r="B117" s="331"/>
      <c r="C117" s="295"/>
      <c r="D117" s="295"/>
      <c r="E117" s="295"/>
      <c r="F117" s="332"/>
      <c r="G117" s="295"/>
      <c r="H117" s="295"/>
      <c r="I117" s="295"/>
      <c r="J117" s="295"/>
      <c r="K117" s="331"/>
    </row>
    <row r="118" spans="2:11" ht="18.75" customHeight="1"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</row>
    <row r="119" spans="2:11" ht="7.5" customHeight="1">
      <c r="B119" s="333"/>
      <c r="C119" s="334"/>
      <c r="D119" s="334"/>
      <c r="E119" s="334"/>
      <c r="F119" s="334"/>
      <c r="G119" s="334"/>
      <c r="H119" s="334"/>
      <c r="I119" s="334"/>
      <c r="J119" s="334"/>
      <c r="K119" s="335"/>
    </row>
    <row r="120" spans="2:11" ht="45" customHeight="1">
      <c r="B120" s="336"/>
      <c r="C120" s="289" t="s">
        <v>1146</v>
      </c>
      <c r="D120" s="289"/>
      <c r="E120" s="289"/>
      <c r="F120" s="289"/>
      <c r="G120" s="289"/>
      <c r="H120" s="289"/>
      <c r="I120" s="289"/>
      <c r="J120" s="289"/>
      <c r="K120" s="337"/>
    </row>
    <row r="121" spans="2:11" ht="17.25" customHeight="1">
      <c r="B121" s="338"/>
      <c r="C121" s="313" t="s">
        <v>1093</v>
      </c>
      <c r="D121" s="313"/>
      <c r="E121" s="313"/>
      <c r="F121" s="313" t="s">
        <v>1094</v>
      </c>
      <c r="G121" s="314"/>
      <c r="H121" s="313" t="s">
        <v>121</v>
      </c>
      <c r="I121" s="313" t="s">
        <v>59</v>
      </c>
      <c r="J121" s="313" t="s">
        <v>1095</v>
      </c>
      <c r="K121" s="339"/>
    </row>
    <row r="122" spans="2:11" ht="17.25" customHeight="1">
      <c r="B122" s="338"/>
      <c r="C122" s="315" t="s">
        <v>1096</v>
      </c>
      <c r="D122" s="315"/>
      <c r="E122" s="315"/>
      <c r="F122" s="316" t="s">
        <v>1097</v>
      </c>
      <c r="G122" s="317"/>
      <c r="H122" s="315"/>
      <c r="I122" s="315"/>
      <c r="J122" s="315" t="s">
        <v>1098</v>
      </c>
      <c r="K122" s="339"/>
    </row>
    <row r="123" spans="2:11" ht="5.25" customHeight="1">
      <c r="B123" s="340"/>
      <c r="C123" s="318"/>
      <c r="D123" s="318"/>
      <c r="E123" s="318"/>
      <c r="F123" s="318"/>
      <c r="G123" s="299"/>
      <c r="H123" s="318"/>
      <c r="I123" s="318"/>
      <c r="J123" s="318"/>
      <c r="K123" s="341"/>
    </row>
    <row r="124" spans="2:11" ht="15" customHeight="1">
      <c r="B124" s="340"/>
      <c r="C124" s="299" t="s">
        <v>1102</v>
      </c>
      <c r="D124" s="318"/>
      <c r="E124" s="318"/>
      <c r="F124" s="320" t="s">
        <v>1099</v>
      </c>
      <c r="G124" s="299"/>
      <c r="H124" s="299" t="s">
        <v>1138</v>
      </c>
      <c r="I124" s="299" t="s">
        <v>1101</v>
      </c>
      <c r="J124" s="299">
        <v>120</v>
      </c>
      <c r="K124" s="342"/>
    </row>
    <row r="125" spans="2:11" ht="15" customHeight="1">
      <c r="B125" s="340"/>
      <c r="C125" s="299" t="s">
        <v>1147</v>
      </c>
      <c r="D125" s="299"/>
      <c r="E125" s="299"/>
      <c r="F125" s="320" t="s">
        <v>1099</v>
      </c>
      <c r="G125" s="299"/>
      <c r="H125" s="299" t="s">
        <v>1148</v>
      </c>
      <c r="I125" s="299" t="s">
        <v>1101</v>
      </c>
      <c r="J125" s="299" t="s">
        <v>1149</v>
      </c>
      <c r="K125" s="342"/>
    </row>
    <row r="126" spans="2:11" ht="15" customHeight="1">
      <c r="B126" s="340"/>
      <c r="C126" s="299" t="s">
        <v>1048</v>
      </c>
      <c r="D126" s="299"/>
      <c r="E126" s="299"/>
      <c r="F126" s="320" t="s">
        <v>1099</v>
      </c>
      <c r="G126" s="299"/>
      <c r="H126" s="299" t="s">
        <v>1150</v>
      </c>
      <c r="I126" s="299" t="s">
        <v>1101</v>
      </c>
      <c r="J126" s="299" t="s">
        <v>1149</v>
      </c>
      <c r="K126" s="342"/>
    </row>
    <row r="127" spans="2:11" ht="15" customHeight="1">
      <c r="B127" s="340"/>
      <c r="C127" s="299" t="s">
        <v>1110</v>
      </c>
      <c r="D127" s="299"/>
      <c r="E127" s="299"/>
      <c r="F127" s="320" t="s">
        <v>1105</v>
      </c>
      <c r="G127" s="299"/>
      <c r="H127" s="299" t="s">
        <v>1111</v>
      </c>
      <c r="I127" s="299" t="s">
        <v>1101</v>
      </c>
      <c r="J127" s="299">
        <v>15</v>
      </c>
      <c r="K127" s="342"/>
    </row>
    <row r="128" spans="2:11" ht="15" customHeight="1">
      <c r="B128" s="340"/>
      <c r="C128" s="322" t="s">
        <v>1112</v>
      </c>
      <c r="D128" s="322"/>
      <c r="E128" s="322"/>
      <c r="F128" s="323" t="s">
        <v>1105</v>
      </c>
      <c r="G128" s="322"/>
      <c r="H128" s="322" t="s">
        <v>1113</v>
      </c>
      <c r="I128" s="322" t="s">
        <v>1101</v>
      </c>
      <c r="J128" s="322">
        <v>15</v>
      </c>
      <c r="K128" s="342"/>
    </row>
    <row r="129" spans="2:11" ht="15" customHeight="1">
      <c r="B129" s="340"/>
      <c r="C129" s="322" t="s">
        <v>1114</v>
      </c>
      <c r="D129" s="322"/>
      <c r="E129" s="322"/>
      <c r="F129" s="323" t="s">
        <v>1105</v>
      </c>
      <c r="G129" s="322"/>
      <c r="H129" s="322" t="s">
        <v>1115</v>
      </c>
      <c r="I129" s="322" t="s">
        <v>1101</v>
      </c>
      <c r="J129" s="322">
        <v>20</v>
      </c>
      <c r="K129" s="342"/>
    </row>
    <row r="130" spans="2:11" ht="15" customHeight="1">
      <c r="B130" s="340"/>
      <c r="C130" s="322" t="s">
        <v>1116</v>
      </c>
      <c r="D130" s="322"/>
      <c r="E130" s="322"/>
      <c r="F130" s="323" t="s">
        <v>1105</v>
      </c>
      <c r="G130" s="322"/>
      <c r="H130" s="322" t="s">
        <v>1117</v>
      </c>
      <c r="I130" s="322" t="s">
        <v>1101</v>
      </c>
      <c r="J130" s="322">
        <v>20</v>
      </c>
      <c r="K130" s="342"/>
    </row>
    <row r="131" spans="2:11" ht="15" customHeight="1">
      <c r="B131" s="340"/>
      <c r="C131" s="299" t="s">
        <v>1104</v>
      </c>
      <c r="D131" s="299"/>
      <c r="E131" s="299"/>
      <c r="F131" s="320" t="s">
        <v>1105</v>
      </c>
      <c r="G131" s="299"/>
      <c r="H131" s="299" t="s">
        <v>1138</v>
      </c>
      <c r="I131" s="299" t="s">
        <v>1101</v>
      </c>
      <c r="J131" s="299">
        <v>50</v>
      </c>
      <c r="K131" s="342"/>
    </row>
    <row r="132" spans="2:11" ht="15" customHeight="1">
      <c r="B132" s="340"/>
      <c r="C132" s="299" t="s">
        <v>1118</v>
      </c>
      <c r="D132" s="299"/>
      <c r="E132" s="299"/>
      <c r="F132" s="320" t="s">
        <v>1105</v>
      </c>
      <c r="G132" s="299"/>
      <c r="H132" s="299" t="s">
        <v>1138</v>
      </c>
      <c r="I132" s="299" t="s">
        <v>1101</v>
      </c>
      <c r="J132" s="299">
        <v>50</v>
      </c>
      <c r="K132" s="342"/>
    </row>
    <row r="133" spans="2:11" ht="15" customHeight="1">
      <c r="B133" s="340"/>
      <c r="C133" s="299" t="s">
        <v>1124</v>
      </c>
      <c r="D133" s="299"/>
      <c r="E133" s="299"/>
      <c r="F133" s="320" t="s">
        <v>1105</v>
      </c>
      <c r="G133" s="299"/>
      <c r="H133" s="299" t="s">
        <v>1138</v>
      </c>
      <c r="I133" s="299" t="s">
        <v>1101</v>
      </c>
      <c r="J133" s="299">
        <v>50</v>
      </c>
      <c r="K133" s="342"/>
    </row>
    <row r="134" spans="2:11" ht="15" customHeight="1">
      <c r="B134" s="340"/>
      <c r="C134" s="299" t="s">
        <v>1126</v>
      </c>
      <c r="D134" s="299"/>
      <c r="E134" s="299"/>
      <c r="F134" s="320" t="s">
        <v>1105</v>
      </c>
      <c r="G134" s="299"/>
      <c r="H134" s="299" t="s">
        <v>1138</v>
      </c>
      <c r="I134" s="299" t="s">
        <v>1101</v>
      </c>
      <c r="J134" s="299">
        <v>50</v>
      </c>
      <c r="K134" s="342"/>
    </row>
    <row r="135" spans="2:11" ht="15" customHeight="1">
      <c r="B135" s="340"/>
      <c r="C135" s="299" t="s">
        <v>126</v>
      </c>
      <c r="D135" s="299"/>
      <c r="E135" s="299"/>
      <c r="F135" s="320" t="s">
        <v>1105</v>
      </c>
      <c r="G135" s="299"/>
      <c r="H135" s="299" t="s">
        <v>1151</v>
      </c>
      <c r="I135" s="299" t="s">
        <v>1101</v>
      </c>
      <c r="J135" s="299">
        <v>255</v>
      </c>
      <c r="K135" s="342"/>
    </row>
    <row r="136" spans="2:11" ht="15" customHeight="1">
      <c r="B136" s="340"/>
      <c r="C136" s="299" t="s">
        <v>1128</v>
      </c>
      <c r="D136" s="299"/>
      <c r="E136" s="299"/>
      <c r="F136" s="320" t="s">
        <v>1099</v>
      </c>
      <c r="G136" s="299"/>
      <c r="H136" s="299" t="s">
        <v>1152</v>
      </c>
      <c r="I136" s="299" t="s">
        <v>1130</v>
      </c>
      <c r="J136" s="299"/>
      <c r="K136" s="342"/>
    </row>
    <row r="137" spans="2:11" ht="15" customHeight="1">
      <c r="B137" s="340"/>
      <c r="C137" s="299" t="s">
        <v>1131</v>
      </c>
      <c r="D137" s="299"/>
      <c r="E137" s="299"/>
      <c r="F137" s="320" t="s">
        <v>1099</v>
      </c>
      <c r="G137" s="299"/>
      <c r="H137" s="299" t="s">
        <v>1153</v>
      </c>
      <c r="I137" s="299" t="s">
        <v>1133</v>
      </c>
      <c r="J137" s="299"/>
      <c r="K137" s="342"/>
    </row>
    <row r="138" spans="2:11" ht="15" customHeight="1">
      <c r="B138" s="340"/>
      <c r="C138" s="299" t="s">
        <v>1134</v>
      </c>
      <c r="D138" s="299"/>
      <c r="E138" s="299"/>
      <c r="F138" s="320" t="s">
        <v>1099</v>
      </c>
      <c r="G138" s="299"/>
      <c r="H138" s="299" t="s">
        <v>1134</v>
      </c>
      <c r="I138" s="299" t="s">
        <v>1133</v>
      </c>
      <c r="J138" s="299"/>
      <c r="K138" s="342"/>
    </row>
    <row r="139" spans="2:11" ht="15" customHeight="1">
      <c r="B139" s="340"/>
      <c r="C139" s="299" t="s">
        <v>40</v>
      </c>
      <c r="D139" s="299"/>
      <c r="E139" s="299"/>
      <c r="F139" s="320" t="s">
        <v>1099</v>
      </c>
      <c r="G139" s="299"/>
      <c r="H139" s="299" t="s">
        <v>1154</v>
      </c>
      <c r="I139" s="299" t="s">
        <v>1133</v>
      </c>
      <c r="J139" s="299"/>
      <c r="K139" s="342"/>
    </row>
    <row r="140" spans="2:11" ht="15" customHeight="1">
      <c r="B140" s="340"/>
      <c r="C140" s="299" t="s">
        <v>1155</v>
      </c>
      <c r="D140" s="299"/>
      <c r="E140" s="299"/>
      <c r="F140" s="320" t="s">
        <v>1099</v>
      </c>
      <c r="G140" s="299"/>
      <c r="H140" s="299" t="s">
        <v>1156</v>
      </c>
      <c r="I140" s="299" t="s">
        <v>1133</v>
      </c>
      <c r="J140" s="299"/>
      <c r="K140" s="342"/>
    </row>
    <row r="141" spans="2:11" ht="15" customHeight="1">
      <c r="B141" s="343"/>
      <c r="C141" s="344"/>
      <c r="D141" s="344"/>
      <c r="E141" s="344"/>
      <c r="F141" s="344"/>
      <c r="G141" s="344"/>
      <c r="H141" s="344"/>
      <c r="I141" s="344"/>
      <c r="J141" s="344"/>
      <c r="K141" s="345"/>
    </row>
    <row r="142" spans="2:11" ht="18.75" customHeight="1">
      <c r="B142" s="295"/>
      <c r="C142" s="295"/>
      <c r="D142" s="295"/>
      <c r="E142" s="295"/>
      <c r="F142" s="332"/>
      <c r="G142" s="295"/>
      <c r="H142" s="295"/>
      <c r="I142" s="295"/>
      <c r="J142" s="295"/>
      <c r="K142" s="295"/>
    </row>
    <row r="143" spans="2:11" ht="18.75" customHeight="1"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</row>
    <row r="144" spans="2:11" ht="7.5" customHeight="1">
      <c r="B144" s="307"/>
      <c r="C144" s="308"/>
      <c r="D144" s="308"/>
      <c r="E144" s="308"/>
      <c r="F144" s="308"/>
      <c r="G144" s="308"/>
      <c r="H144" s="308"/>
      <c r="I144" s="308"/>
      <c r="J144" s="308"/>
      <c r="K144" s="309"/>
    </row>
    <row r="145" spans="2:11" ht="45" customHeight="1">
      <c r="B145" s="310"/>
      <c r="C145" s="311" t="s">
        <v>1157</v>
      </c>
      <c r="D145" s="311"/>
      <c r="E145" s="311"/>
      <c r="F145" s="311"/>
      <c r="G145" s="311"/>
      <c r="H145" s="311"/>
      <c r="I145" s="311"/>
      <c r="J145" s="311"/>
      <c r="K145" s="312"/>
    </row>
    <row r="146" spans="2:11" ht="17.25" customHeight="1">
      <c r="B146" s="310"/>
      <c r="C146" s="313" t="s">
        <v>1093</v>
      </c>
      <c r="D146" s="313"/>
      <c r="E146" s="313"/>
      <c r="F146" s="313" t="s">
        <v>1094</v>
      </c>
      <c r="G146" s="314"/>
      <c r="H146" s="313" t="s">
        <v>121</v>
      </c>
      <c r="I146" s="313" t="s">
        <v>59</v>
      </c>
      <c r="J146" s="313" t="s">
        <v>1095</v>
      </c>
      <c r="K146" s="312"/>
    </row>
    <row r="147" spans="2:11" ht="17.25" customHeight="1">
      <c r="B147" s="310"/>
      <c r="C147" s="315" t="s">
        <v>1096</v>
      </c>
      <c r="D147" s="315"/>
      <c r="E147" s="315"/>
      <c r="F147" s="316" t="s">
        <v>1097</v>
      </c>
      <c r="G147" s="317"/>
      <c r="H147" s="315"/>
      <c r="I147" s="315"/>
      <c r="J147" s="315" t="s">
        <v>1098</v>
      </c>
      <c r="K147" s="312"/>
    </row>
    <row r="148" spans="2:11" ht="5.25" customHeight="1">
      <c r="B148" s="321"/>
      <c r="C148" s="318"/>
      <c r="D148" s="318"/>
      <c r="E148" s="318"/>
      <c r="F148" s="318"/>
      <c r="G148" s="319"/>
      <c r="H148" s="318"/>
      <c r="I148" s="318"/>
      <c r="J148" s="318"/>
      <c r="K148" s="342"/>
    </row>
    <row r="149" spans="2:11" ht="15" customHeight="1">
      <c r="B149" s="321"/>
      <c r="C149" s="346" t="s">
        <v>1102</v>
      </c>
      <c r="D149" s="299"/>
      <c r="E149" s="299"/>
      <c r="F149" s="347" t="s">
        <v>1099</v>
      </c>
      <c r="G149" s="299"/>
      <c r="H149" s="346" t="s">
        <v>1138</v>
      </c>
      <c r="I149" s="346" t="s">
        <v>1101</v>
      </c>
      <c r="J149" s="346">
        <v>120</v>
      </c>
      <c r="K149" s="342"/>
    </row>
    <row r="150" spans="2:11" ht="15" customHeight="1">
      <c r="B150" s="321"/>
      <c r="C150" s="346" t="s">
        <v>1147</v>
      </c>
      <c r="D150" s="299"/>
      <c r="E150" s="299"/>
      <c r="F150" s="347" t="s">
        <v>1099</v>
      </c>
      <c r="G150" s="299"/>
      <c r="H150" s="346" t="s">
        <v>1158</v>
      </c>
      <c r="I150" s="346" t="s">
        <v>1101</v>
      </c>
      <c r="J150" s="346" t="s">
        <v>1149</v>
      </c>
      <c r="K150" s="342"/>
    </row>
    <row r="151" spans="2:11" ht="15" customHeight="1">
      <c r="B151" s="321"/>
      <c r="C151" s="346" t="s">
        <v>1048</v>
      </c>
      <c r="D151" s="299"/>
      <c r="E151" s="299"/>
      <c r="F151" s="347" t="s">
        <v>1099</v>
      </c>
      <c r="G151" s="299"/>
      <c r="H151" s="346" t="s">
        <v>1159</v>
      </c>
      <c r="I151" s="346" t="s">
        <v>1101</v>
      </c>
      <c r="J151" s="346" t="s">
        <v>1149</v>
      </c>
      <c r="K151" s="342"/>
    </row>
    <row r="152" spans="2:11" ht="15" customHeight="1">
      <c r="B152" s="321"/>
      <c r="C152" s="346" t="s">
        <v>1104</v>
      </c>
      <c r="D152" s="299"/>
      <c r="E152" s="299"/>
      <c r="F152" s="347" t="s">
        <v>1105</v>
      </c>
      <c r="G152" s="299"/>
      <c r="H152" s="346" t="s">
        <v>1138</v>
      </c>
      <c r="I152" s="346" t="s">
        <v>1101</v>
      </c>
      <c r="J152" s="346">
        <v>50</v>
      </c>
      <c r="K152" s="342"/>
    </row>
    <row r="153" spans="2:11" ht="15" customHeight="1">
      <c r="B153" s="321"/>
      <c r="C153" s="346" t="s">
        <v>1107</v>
      </c>
      <c r="D153" s="299"/>
      <c r="E153" s="299"/>
      <c r="F153" s="347" t="s">
        <v>1099</v>
      </c>
      <c r="G153" s="299"/>
      <c r="H153" s="346" t="s">
        <v>1138</v>
      </c>
      <c r="I153" s="346" t="s">
        <v>1109</v>
      </c>
      <c r="J153" s="346"/>
      <c r="K153" s="342"/>
    </row>
    <row r="154" spans="2:11" ht="15" customHeight="1">
      <c r="B154" s="321"/>
      <c r="C154" s="346" t="s">
        <v>1118</v>
      </c>
      <c r="D154" s="299"/>
      <c r="E154" s="299"/>
      <c r="F154" s="347" t="s">
        <v>1105</v>
      </c>
      <c r="G154" s="299"/>
      <c r="H154" s="346" t="s">
        <v>1138</v>
      </c>
      <c r="I154" s="346" t="s">
        <v>1101</v>
      </c>
      <c r="J154" s="346">
        <v>50</v>
      </c>
      <c r="K154" s="342"/>
    </row>
    <row r="155" spans="2:11" ht="15" customHeight="1">
      <c r="B155" s="321"/>
      <c r="C155" s="346" t="s">
        <v>1126</v>
      </c>
      <c r="D155" s="299"/>
      <c r="E155" s="299"/>
      <c r="F155" s="347" t="s">
        <v>1105</v>
      </c>
      <c r="G155" s="299"/>
      <c r="H155" s="346" t="s">
        <v>1138</v>
      </c>
      <c r="I155" s="346" t="s">
        <v>1101</v>
      </c>
      <c r="J155" s="346">
        <v>50</v>
      </c>
      <c r="K155" s="342"/>
    </row>
    <row r="156" spans="2:11" ht="15" customHeight="1">
      <c r="B156" s="321"/>
      <c r="C156" s="346" t="s">
        <v>1124</v>
      </c>
      <c r="D156" s="299"/>
      <c r="E156" s="299"/>
      <c r="F156" s="347" t="s">
        <v>1105</v>
      </c>
      <c r="G156" s="299"/>
      <c r="H156" s="346" t="s">
        <v>1138</v>
      </c>
      <c r="I156" s="346" t="s">
        <v>1101</v>
      </c>
      <c r="J156" s="346">
        <v>50</v>
      </c>
      <c r="K156" s="342"/>
    </row>
    <row r="157" spans="2:11" ht="15" customHeight="1">
      <c r="B157" s="321"/>
      <c r="C157" s="346" t="s">
        <v>97</v>
      </c>
      <c r="D157" s="299"/>
      <c r="E157" s="299"/>
      <c r="F157" s="347" t="s">
        <v>1099</v>
      </c>
      <c r="G157" s="299"/>
      <c r="H157" s="346" t="s">
        <v>1160</v>
      </c>
      <c r="I157" s="346" t="s">
        <v>1101</v>
      </c>
      <c r="J157" s="346" t="s">
        <v>1161</v>
      </c>
      <c r="K157" s="342"/>
    </row>
    <row r="158" spans="2:11" ht="15" customHeight="1">
      <c r="B158" s="321"/>
      <c r="C158" s="346" t="s">
        <v>1162</v>
      </c>
      <c r="D158" s="299"/>
      <c r="E158" s="299"/>
      <c r="F158" s="347" t="s">
        <v>1099</v>
      </c>
      <c r="G158" s="299"/>
      <c r="H158" s="346" t="s">
        <v>1163</v>
      </c>
      <c r="I158" s="346" t="s">
        <v>1133</v>
      </c>
      <c r="J158" s="346"/>
      <c r="K158" s="342"/>
    </row>
    <row r="159" spans="2:11" ht="15" customHeight="1">
      <c r="B159" s="348"/>
      <c r="C159" s="330"/>
      <c r="D159" s="330"/>
      <c r="E159" s="330"/>
      <c r="F159" s="330"/>
      <c r="G159" s="330"/>
      <c r="H159" s="330"/>
      <c r="I159" s="330"/>
      <c r="J159" s="330"/>
      <c r="K159" s="349"/>
    </row>
    <row r="160" spans="2:11" ht="18.75" customHeight="1">
      <c r="B160" s="295"/>
      <c r="C160" s="299"/>
      <c r="D160" s="299"/>
      <c r="E160" s="299"/>
      <c r="F160" s="320"/>
      <c r="G160" s="299"/>
      <c r="H160" s="299"/>
      <c r="I160" s="299"/>
      <c r="J160" s="299"/>
      <c r="K160" s="295"/>
    </row>
    <row r="161" spans="2:11" ht="18.75" customHeight="1"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</row>
    <row r="162" spans="2:11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spans="2:11" ht="45" customHeight="1">
      <c r="B163" s="288"/>
      <c r="C163" s="289" t="s">
        <v>1164</v>
      </c>
      <c r="D163" s="289"/>
      <c r="E163" s="289"/>
      <c r="F163" s="289"/>
      <c r="G163" s="289"/>
      <c r="H163" s="289"/>
      <c r="I163" s="289"/>
      <c r="J163" s="289"/>
      <c r="K163" s="290"/>
    </row>
    <row r="164" spans="2:11" ht="17.25" customHeight="1">
      <c r="B164" s="288"/>
      <c r="C164" s="313" t="s">
        <v>1093</v>
      </c>
      <c r="D164" s="313"/>
      <c r="E164" s="313"/>
      <c r="F164" s="313" t="s">
        <v>1094</v>
      </c>
      <c r="G164" s="350"/>
      <c r="H164" s="351" t="s">
        <v>121</v>
      </c>
      <c r="I164" s="351" t="s">
        <v>59</v>
      </c>
      <c r="J164" s="313" t="s">
        <v>1095</v>
      </c>
      <c r="K164" s="290"/>
    </row>
    <row r="165" spans="2:11" ht="17.25" customHeight="1">
      <c r="B165" s="291"/>
      <c r="C165" s="315" t="s">
        <v>1096</v>
      </c>
      <c r="D165" s="315"/>
      <c r="E165" s="315"/>
      <c r="F165" s="316" t="s">
        <v>1097</v>
      </c>
      <c r="G165" s="352"/>
      <c r="H165" s="353"/>
      <c r="I165" s="353"/>
      <c r="J165" s="315" t="s">
        <v>1098</v>
      </c>
      <c r="K165" s="293"/>
    </row>
    <row r="166" spans="2:11" ht="5.25" customHeight="1">
      <c r="B166" s="321"/>
      <c r="C166" s="318"/>
      <c r="D166" s="318"/>
      <c r="E166" s="318"/>
      <c r="F166" s="318"/>
      <c r="G166" s="319"/>
      <c r="H166" s="318"/>
      <c r="I166" s="318"/>
      <c r="J166" s="318"/>
      <c r="K166" s="342"/>
    </row>
    <row r="167" spans="2:11" ht="15" customHeight="1">
      <c r="B167" s="321"/>
      <c r="C167" s="299" t="s">
        <v>1102</v>
      </c>
      <c r="D167" s="299"/>
      <c r="E167" s="299"/>
      <c r="F167" s="320" t="s">
        <v>1099</v>
      </c>
      <c r="G167" s="299"/>
      <c r="H167" s="299" t="s">
        <v>1138</v>
      </c>
      <c r="I167" s="299" t="s">
        <v>1101</v>
      </c>
      <c r="J167" s="299">
        <v>120</v>
      </c>
      <c r="K167" s="342"/>
    </row>
    <row r="168" spans="2:11" ht="15" customHeight="1">
      <c r="B168" s="321"/>
      <c r="C168" s="299" t="s">
        <v>1147</v>
      </c>
      <c r="D168" s="299"/>
      <c r="E168" s="299"/>
      <c r="F168" s="320" t="s">
        <v>1099</v>
      </c>
      <c r="G168" s="299"/>
      <c r="H168" s="299" t="s">
        <v>1148</v>
      </c>
      <c r="I168" s="299" t="s">
        <v>1101</v>
      </c>
      <c r="J168" s="299" t="s">
        <v>1149</v>
      </c>
      <c r="K168" s="342"/>
    </row>
    <row r="169" spans="2:11" ht="15" customHeight="1">
      <c r="B169" s="321"/>
      <c r="C169" s="299" t="s">
        <v>1048</v>
      </c>
      <c r="D169" s="299"/>
      <c r="E169" s="299"/>
      <c r="F169" s="320" t="s">
        <v>1099</v>
      </c>
      <c r="G169" s="299"/>
      <c r="H169" s="299" t="s">
        <v>1165</v>
      </c>
      <c r="I169" s="299" t="s">
        <v>1101</v>
      </c>
      <c r="J169" s="299" t="s">
        <v>1149</v>
      </c>
      <c r="K169" s="342"/>
    </row>
    <row r="170" spans="2:11" ht="15" customHeight="1">
      <c r="B170" s="321"/>
      <c r="C170" s="299" t="s">
        <v>1104</v>
      </c>
      <c r="D170" s="299"/>
      <c r="E170" s="299"/>
      <c r="F170" s="320" t="s">
        <v>1105</v>
      </c>
      <c r="G170" s="299"/>
      <c r="H170" s="299" t="s">
        <v>1165</v>
      </c>
      <c r="I170" s="299" t="s">
        <v>1101</v>
      </c>
      <c r="J170" s="299">
        <v>50</v>
      </c>
      <c r="K170" s="342"/>
    </row>
    <row r="171" spans="2:11" ht="15" customHeight="1">
      <c r="B171" s="321"/>
      <c r="C171" s="299" t="s">
        <v>1107</v>
      </c>
      <c r="D171" s="299"/>
      <c r="E171" s="299"/>
      <c r="F171" s="320" t="s">
        <v>1099</v>
      </c>
      <c r="G171" s="299"/>
      <c r="H171" s="299" t="s">
        <v>1165</v>
      </c>
      <c r="I171" s="299" t="s">
        <v>1109</v>
      </c>
      <c r="J171" s="299"/>
      <c r="K171" s="342"/>
    </row>
    <row r="172" spans="2:11" ht="15" customHeight="1">
      <c r="B172" s="321"/>
      <c r="C172" s="299" t="s">
        <v>1118</v>
      </c>
      <c r="D172" s="299"/>
      <c r="E172" s="299"/>
      <c r="F172" s="320" t="s">
        <v>1105</v>
      </c>
      <c r="G172" s="299"/>
      <c r="H172" s="299" t="s">
        <v>1165</v>
      </c>
      <c r="I172" s="299" t="s">
        <v>1101</v>
      </c>
      <c r="J172" s="299">
        <v>50</v>
      </c>
      <c r="K172" s="342"/>
    </row>
    <row r="173" spans="2:11" ht="15" customHeight="1">
      <c r="B173" s="321"/>
      <c r="C173" s="299" t="s">
        <v>1126</v>
      </c>
      <c r="D173" s="299"/>
      <c r="E173" s="299"/>
      <c r="F173" s="320" t="s">
        <v>1105</v>
      </c>
      <c r="G173" s="299"/>
      <c r="H173" s="299" t="s">
        <v>1165</v>
      </c>
      <c r="I173" s="299" t="s">
        <v>1101</v>
      </c>
      <c r="J173" s="299">
        <v>50</v>
      </c>
      <c r="K173" s="342"/>
    </row>
    <row r="174" spans="2:11" ht="15" customHeight="1">
      <c r="B174" s="321"/>
      <c r="C174" s="299" t="s">
        <v>1124</v>
      </c>
      <c r="D174" s="299"/>
      <c r="E174" s="299"/>
      <c r="F174" s="320" t="s">
        <v>1105</v>
      </c>
      <c r="G174" s="299"/>
      <c r="H174" s="299" t="s">
        <v>1165</v>
      </c>
      <c r="I174" s="299" t="s">
        <v>1101</v>
      </c>
      <c r="J174" s="299">
        <v>50</v>
      </c>
      <c r="K174" s="342"/>
    </row>
    <row r="175" spans="2:11" ht="15" customHeight="1">
      <c r="B175" s="321"/>
      <c r="C175" s="299" t="s">
        <v>120</v>
      </c>
      <c r="D175" s="299"/>
      <c r="E175" s="299"/>
      <c r="F175" s="320" t="s">
        <v>1099</v>
      </c>
      <c r="G175" s="299"/>
      <c r="H175" s="299" t="s">
        <v>1166</v>
      </c>
      <c r="I175" s="299" t="s">
        <v>1167</v>
      </c>
      <c r="J175" s="299"/>
      <c r="K175" s="342"/>
    </row>
    <row r="176" spans="2:11" ht="15" customHeight="1">
      <c r="B176" s="321"/>
      <c r="C176" s="299" t="s">
        <v>59</v>
      </c>
      <c r="D176" s="299"/>
      <c r="E176" s="299"/>
      <c r="F176" s="320" t="s">
        <v>1099</v>
      </c>
      <c r="G176" s="299"/>
      <c r="H176" s="299" t="s">
        <v>1168</v>
      </c>
      <c r="I176" s="299" t="s">
        <v>1169</v>
      </c>
      <c r="J176" s="299">
        <v>1</v>
      </c>
      <c r="K176" s="342"/>
    </row>
    <row r="177" spans="2:11" ht="15" customHeight="1">
      <c r="B177" s="321"/>
      <c r="C177" s="299" t="s">
        <v>55</v>
      </c>
      <c r="D177" s="299"/>
      <c r="E177" s="299"/>
      <c r="F177" s="320" t="s">
        <v>1099</v>
      </c>
      <c r="G177" s="299"/>
      <c r="H177" s="299" t="s">
        <v>1170</v>
      </c>
      <c r="I177" s="299" t="s">
        <v>1101</v>
      </c>
      <c r="J177" s="299">
        <v>20</v>
      </c>
      <c r="K177" s="342"/>
    </row>
    <row r="178" spans="2:11" ht="15" customHeight="1">
      <c r="B178" s="321"/>
      <c r="C178" s="299" t="s">
        <v>121</v>
      </c>
      <c r="D178" s="299"/>
      <c r="E178" s="299"/>
      <c r="F178" s="320" t="s">
        <v>1099</v>
      </c>
      <c r="G178" s="299"/>
      <c r="H178" s="299" t="s">
        <v>1171</v>
      </c>
      <c r="I178" s="299" t="s">
        <v>1101</v>
      </c>
      <c r="J178" s="299">
        <v>255</v>
      </c>
      <c r="K178" s="342"/>
    </row>
    <row r="179" spans="2:11" ht="15" customHeight="1">
      <c r="B179" s="321"/>
      <c r="C179" s="299" t="s">
        <v>122</v>
      </c>
      <c r="D179" s="299"/>
      <c r="E179" s="299"/>
      <c r="F179" s="320" t="s">
        <v>1099</v>
      </c>
      <c r="G179" s="299"/>
      <c r="H179" s="299" t="s">
        <v>1064</v>
      </c>
      <c r="I179" s="299" t="s">
        <v>1101</v>
      </c>
      <c r="J179" s="299">
        <v>10</v>
      </c>
      <c r="K179" s="342"/>
    </row>
    <row r="180" spans="2:11" ht="15" customHeight="1">
      <c r="B180" s="321"/>
      <c r="C180" s="299" t="s">
        <v>123</v>
      </c>
      <c r="D180" s="299"/>
      <c r="E180" s="299"/>
      <c r="F180" s="320" t="s">
        <v>1099</v>
      </c>
      <c r="G180" s="299"/>
      <c r="H180" s="299" t="s">
        <v>1172</v>
      </c>
      <c r="I180" s="299" t="s">
        <v>1133</v>
      </c>
      <c r="J180" s="299"/>
      <c r="K180" s="342"/>
    </row>
    <row r="181" spans="2:11" ht="15" customHeight="1">
      <c r="B181" s="321"/>
      <c r="C181" s="299" t="s">
        <v>1173</v>
      </c>
      <c r="D181" s="299"/>
      <c r="E181" s="299"/>
      <c r="F181" s="320" t="s">
        <v>1099</v>
      </c>
      <c r="G181" s="299"/>
      <c r="H181" s="299" t="s">
        <v>1174</v>
      </c>
      <c r="I181" s="299" t="s">
        <v>1133</v>
      </c>
      <c r="J181" s="299"/>
      <c r="K181" s="342"/>
    </row>
    <row r="182" spans="2:11" ht="15" customHeight="1">
      <c r="B182" s="321"/>
      <c r="C182" s="299" t="s">
        <v>1162</v>
      </c>
      <c r="D182" s="299"/>
      <c r="E182" s="299"/>
      <c r="F182" s="320" t="s">
        <v>1099</v>
      </c>
      <c r="G182" s="299"/>
      <c r="H182" s="299" t="s">
        <v>1175</v>
      </c>
      <c r="I182" s="299" t="s">
        <v>1133</v>
      </c>
      <c r="J182" s="299"/>
      <c r="K182" s="342"/>
    </row>
    <row r="183" spans="2:11" ht="15" customHeight="1">
      <c r="B183" s="321"/>
      <c r="C183" s="299" t="s">
        <v>125</v>
      </c>
      <c r="D183" s="299"/>
      <c r="E183" s="299"/>
      <c r="F183" s="320" t="s">
        <v>1105</v>
      </c>
      <c r="G183" s="299"/>
      <c r="H183" s="299" t="s">
        <v>1176</v>
      </c>
      <c r="I183" s="299" t="s">
        <v>1101</v>
      </c>
      <c r="J183" s="299">
        <v>50</v>
      </c>
      <c r="K183" s="342"/>
    </row>
    <row r="184" spans="2:11" ht="15" customHeight="1">
      <c r="B184" s="321"/>
      <c r="C184" s="299" t="s">
        <v>1177</v>
      </c>
      <c r="D184" s="299"/>
      <c r="E184" s="299"/>
      <c r="F184" s="320" t="s">
        <v>1105</v>
      </c>
      <c r="G184" s="299"/>
      <c r="H184" s="299" t="s">
        <v>1178</v>
      </c>
      <c r="I184" s="299" t="s">
        <v>1179</v>
      </c>
      <c r="J184" s="299"/>
      <c r="K184" s="342"/>
    </row>
    <row r="185" spans="2:11" ht="15" customHeight="1">
      <c r="B185" s="321"/>
      <c r="C185" s="299" t="s">
        <v>1180</v>
      </c>
      <c r="D185" s="299"/>
      <c r="E185" s="299"/>
      <c r="F185" s="320" t="s">
        <v>1105</v>
      </c>
      <c r="G185" s="299"/>
      <c r="H185" s="299" t="s">
        <v>1181</v>
      </c>
      <c r="I185" s="299" t="s">
        <v>1179</v>
      </c>
      <c r="J185" s="299"/>
      <c r="K185" s="342"/>
    </row>
    <row r="186" spans="2:11" ht="15" customHeight="1">
      <c r="B186" s="321"/>
      <c r="C186" s="299" t="s">
        <v>1182</v>
      </c>
      <c r="D186" s="299"/>
      <c r="E186" s="299"/>
      <c r="F186" s="320" t="s">
        <v>1105</v>
      </c>
      <c r="G186" s="299"/>
      <c r="H186" s="299" t="s">
        <v>1183</v>
      </c>
      <c r="I186" s="299" t="s">
        <v>1179</v>
      </c>
      <c r="J186" s="299"/>
      <c r="K186" s="342"/>
    </row>
    <row r="187" spans="2:11" ht="15" customHeight="1">
      <c r="B187" s="321"/>
      <c r="C187" s="354" t="s">
        <v>1184</v>
      </c>
      <c r="D187" s="299"/>
      <c r="E187" s="299"/>
      <c r="F187" s="320" t="s">
        <v>1105</v>
      </c>
      <c r="G187" s="299"/>
      <c r="H187" s="299" t="s">
        <v>1185</v>
      </c>
      <c r="I187" s="299" t="s">
        <v>1186</v>
      </c>
      <c r="J187" s="355" t="s">
        <v>1187</v>
      </c>
      <c r="K187" s="342"/>
    </row>
    <row r="188" spans="2:11" ht="15" customHeight="1">
      <c r="B188" s="321"/>
      <c r="C188" s="305" t="s">
        <v>44</v>
      </c>
      <c r="D188" s="299"/>
      <c r="E188" s="299"/>
      <c r="F188" s="320" t="s">
        <v>1099</v>
      </c>
      <c r="G188" s="299"/>
      <c r="H188" s="295" t="s">
        <v>1188</v>
      </c>
      <c r="I188" s="299" t="s">
        <v>1189</v>
      </c>
      <c r="J188" s="299"/>
      <c r="K188" s="342"/>
    </row>
    <row r="189" spans="2:11" ht="15" customHeight="1">
      <c r="B189" s="321"/>
      <c r="C189" s="305" t="s">
        <v>1190</v>
      </c>
      <c r="D189" s="299"/>
      <c r="E189" s="299"/>
      <c r="F189" s="320" t="s">
        <v>1099</v>
      </c>
      <c r="G189" s="299"/>
      <c r="H189" s="299" t="s">
        <v>1191</v>
      </c>
      <c r="I189" s="299" t="s">
        <v>1133</v>
      </c>
      <c r="J189" s="299"/>
      <c r="K189" s="342"/>
    </row>
    <row r="190" spans="2:11" ht="15" customHeight="1">
      <c r="B190" s="321"/>
      <c r="C190" s="305" t="s">
        <v>1192</v>
      </c>
      <c r="D190" s="299"/>
      <c r="E190" s="299"/>
      <c r="F190" s="320" t="s">
        <v>1099</v>
      </c>
      <c r="G190" s="299"/>
      <c r="H190" s="299" t="s">
        <v>1193</v>
      </c>
      <c r="I190" s="299" t="s">
        <v>1133</v>
      </c>
      <c r="J190" s="299"/>
      <c r="K190" s="342"/>
    </row>
    <row r="191" spans="2:11" ht="15" customHeight="1">
      <c r="B191" s="321"/>
      <c r="C191" s="305" t="s">
        <v>1194</v>
      </c>
      <c r="D191" s="299"/>
      <c r="E191" s="299"/>
      <c r="F191" s="320" t="s">
        <v>1105</v>
      </c>
      <c r="G191" s="299"/>
      <c r="H191" s="299" t="s">
        <v>1195</v>
      </c>
      <c r="I191" s="299" t="s">
        <v>1133</v>
      </c>
      <c r="J191" s="299"/>
      <c r="K191" s="342"/>
    </row>
    <row r="192" spans="2:11" ht="15" customHeight="1">
      <c r="B192" s="348"/>
      <c r="C192" s="356"/>
      <c r="D192" s="330"/>
      <c r="E192" s="330"/>
      <c r="F192" s="330"/>
      <c r="G192" s="330"/>
      <c r="H192" s="330"/>
      <c r="I192" s="330"/>
      <c r="J192" s="330"/>
      <c r="K192" s="349"/>
    </row>
    <row r="193" spans="2:11" ht="18.75" customHeight="1">
      <c r="B193" s="295"/>
      <c r="C193" s="299"/>
      <c r="D193" s="299"/>
      <c r="E193" s="299"/>
      <c r="F193" s="320"/>
      <c r="G193" s="299"/>
      <c r="H193" s="299"/>
      <c r="I193" s="299"/>
      <c r="J193" s="299"/>
      <c r="K193" s="295"/>
    </row>
    <row r="194" spans="2:11" ht="18.75" customHeight="1">
      <c r="B194" s="295"/>
      <c r="C194" s="299"/>
      <c r="D194" s="299"/>
      <c r="E194" s="299"/>
      <c r="F194" s="320"/>
      <c r="G194" s="299"/>
      <c r="H194" s="299"/>
      <c r="I194" s="299"/>
      <c r="J194" s="299"/>
      <c r="K194" s="295"/>
    </row>
    <row r="195" spans="2:11" ht="18.75" customHeight="1"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</row>
    <row r="196" spans="2:11" ht="13.5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spans="2:11" ht="21">
      <c r="B197" s="288"/>
      <c r="C197" s="289" t="s">
        <v>1196</v>
      </c>
      <c r="D197" s="289"/>
      <c r="E197" s="289"/>
      <c r="F197" s="289"/>
      <c r="G197" s="289"/>
      <c r="H197" s="289"/>
      <c r="I197" s="289"/>
      <c r="J197" s="289"/>
      <c r="K197" s="290"/>
    </row>
    <row r="198" spans="2:11" ht="25.5" customHeight="1">
      <c r="B198" s="288"/>
      <c r="C198" s="357" t="s">
        <v>1197</v>
      </c>
      <c r="D198" s="357"/>
      <c r="E198" s="357"/>
      <c r="F198" s="357" t="s">
        <v>1198</v>
      </c>
      <c r="G198" s="358"/>
      <c r="H198" s="357" t="s">
        <v>1199</v>
      </c>
      <c r="I198" s="357"/>
      <c r="J198" s="357"/>
      <c r="K198" s="290"/>
    </row>
    <row r="199" spans="2:11" ht="5.25" customHeight="1">
      <c r="B199" s="321"/>
      <c r="C199" s="318"/>
      <c r="D199" s="318"/>
      <c r="E199" s="318"/>
      <c r="F199" s="318"/>
      <c r="G199" s="299"/>
      <c r="H199" s="318"/>
      <c r="I199" s="318"/>
      <c r="J199" s="318"/>
      <c r="K199" s="342"/>
    </row>
    <row r="200" spans="2:11" ht="15" customHeight="1">
      <c r="B200" s="321"/>
      <c r="C200" s="299" t="s">
        <v>1189</v>
      </c>
      <c r="D200" s="299"/>
      <c r="E200" s="299"/>
      <c r="F200" s="320" t="s">
        <v>45</v>
      </c>
      <c r="G200" s="299"/>
      <c r="H200" s="299" t="s">
        <v>1200</v>
      </c>
      <c r="I200" s="299"/>
      <c r="J200" s="299"/>
      <c r="K200" s="342"/>
    </row>
    <row r="201" spans="2:11" ht="15" customHeight="1">
      <c r="B201" s="321"/>
      <c r="C201" s="327"/>
      <c r="D201" s="299"/>
      <c r="E201" s="299"/>
      <c r="F201" s="320" t="s">
        <v>46</v>
      </c>
      <c r="G201" s="299"/>
      <c r="H201" s="299" t="s">
        <v>1201</v>
      </c>
      <c r="I201" s="299"/>
      <c r="J201" s="299"/>
      <c r="K201" s="342"/>
    </row>
    <row r="202" spans="2:11" ht="15" customHeight="1">
      <c r="B202" s="321"/>
      <c r="C202" s="327"/>
      <c r="D202" s="299"/>
      <c r="E202" s="299"/>
      <c r="F202" s="320" t="s">
        <v>49</v>
      </c>
      <c r="G202" s="299"/>
      <c r="H202" s="299" t="s">
        <v>1202</v>
      </c>
      <c r="I202" s="299"/>
      <c r="J202" s="299"/>
      <c r="K202" s="342"/>
    </row>
    <row r="203" spans="2:11" ht="15" customHeight="1">
      <c r="B203" s="321"/>
      <c r="C203" s="299"/>
      <c r="D203" s="299"/>
      <c r="E203" s="299"/>
      <c r="F203" s="320" t="s">
        <v>47</v>
      </c>
      <c r="G203" s="299"/>
      <c r="H203" s="299" t="s">
        <v>1203</v>
      </c>
      <c r="I203" s="299"/>
      <c r="J203" s="299"/>
      <c r="K203" s="342"/>
    </row>
    <row r="204" spans="2:11" ht="15" customHeight="1">
      <c r="B204" s="321"/>
      <c r="C204" s="299"/>
      <c r="D204" s="299"/>
      <c r="E204" s="299"/>
      <c r="F204" s="320" t="s">
        <v>48</v>
      </c>
      <c r="G204" s="299"/>
      <c r="H204" s="299" t="s">
        <v>1204</v>
      </c>
      <c r="I204" s="299"/>
      <c r="J204" s="299"/>
      <c r="K204" s="342"/>
    </row>
    <row r="205" spans="2:11" ht="15" customHeight="1">
      <c r="B205" s="321"/>
      <c r="C205" s="299"/>
      <c r="D205" s="299"/>
      <c r="E205" s="299"/>
      <c r="F205" s="320"/>
      <c r="G205" s="299"/>
      <c r="H205" s="299"/>
      <c r="I205" s="299"/>
      <c r="J205" s="299"/>
      <c r="K205" s="342"/>
    </row>
    <row r="206" spans="2:11" ht="15" customHeight="1">
      <c r="B206" s="321"/>
      <c r="C206" s="299" t="s">
        <v>1145</v>
      </c>
      <c r="D206" s="299"/>
      <c r="E206" s="299"/>
      <c r="F206" s="320" t="s">
        <v>81</v>
      </c>
      <c r="G206" s="299"/>
      <c r="H206" s="299" t="s">
        <v>1205</v>
      </c>
      <c r="I206" s="299"/>
      <c r="J206" s="299"/>
      <c r="K206" s="342"/>
    </row>
    <row r="207" spans="2:11" ht="15" customHeight="1">
      <c r="B207" s="321"/>
      <c r="C207" s="327"/>
      <c r="D207" s="299"/>
      <c r="E207" s="299"/>
      <c r="F207" s="320" t="s">
        <v>1045</v>
      </c>
      <c r="G207" s="299"/>
      <c r="H207" s="299" t="s">
        <v>1046</v>
      </c>
      <c r="I207" s="299"/>
      <c r="J207" s="299"/>
      <c r="K207" s="342"/>
    </row>
    <row r="208" spans="2:11" ht="15" customHeight="1">
      <c r="B208" s="321"/>
      <c r="C208" s="299"/>
      <c r="D208" s="299"/>
      <c r="E208" s="299"/>
      <c r="F208" s="320" t="s">
        <v>1043</v>
      </c>
      <c r="G208" s="299"/>
      <c r="H208" s="299" t="s">
        <v>1206</v>
      </c>
      <c r="I208" s="299"/>
      <c r="J208" s="299"/>
      <c r="K208" s="342"/>
    </row>
    <row r="209" spans="2:11" ht="15" customHeight="1">
      <c r="B209" s="359"/>
      <c r="C209" s="327"/>
      <c r="D209" s="327"/>
      <c r="E209" s="327"/>
      <c r="F209" s="320" t="s">
        <v>85</v>
      </c>
      <c r="G209" s="305"/>
      <c r="H209" s="346" t="s">
        <v>86</v>
      </c>
      <c r="I209" s="346"/>
      <c r="J209" s="346"/>
      <c r="K209" s="360"/>
    </row>
    <row r="210" spans="2:11" ht="15" customHeight="1">
      <c r="B210" s="359"/>
      <c r="C210" s="327"/>
      <c r="D210" s="327"/>
      <c r="E210" s="327"/>
      <c r="F210" s="320" t="s">
        <v>1005</v>
      </c>
      <c r="G210" s="305"/>
      <c r="H210" s="346" t="s">
        <v>1013</v>
      </c>
      <c r="I210" s="346"/>
      <c r="J210" s="346"/>
      <c r="K210" s="360"/>
    </row>
    <row r="211" spans="2:11" ht="15" customHeight="1">
      <c r="B211" s="359"/>
      <c r="C211" s="327"/>
      <c r="D211" s="327"/>
      <c r="E211" s="327"/>
      <c r="F211" s="361"/>
      <c r="G211" s="305"/>
      <c r="H211" s="362"/>
      <c r="I211" s="362"/>
      <c r="J211" s="362"/>
      <c r="K211" s="360"/>
    </row>
    <row r="212" spans="2:11" ht="15" customHeight="1">
      <c r="B212" s="359"/>
      <c r="C212" s="299" t="s">
        <v>1169</v>
      </c>
      <c r="D212" s="327"/>
      <c r="E212" s="327"/>
      <c r="F212" s="320">
        <v>1</v>
      </c>
      <c r="G212" s="305"/>
      <c r="H212" s="346" t="s">
        <v>1207</v>
      </c>
      <c r="I212" s="346"/>
      <c r="J212" s="346"/>
      <c r="K212" s="360"/>
    </row>
    <row r="213" spans="2:11" ht="15" customHeight="1">
      <c r="B213" s="359"/>
      <c r="C213" s="327"/>
      <c r="D213" s="327"/>
      <c r="E213" s="327"/>
      <c r="F213" s="320">
        <v>2</v>
      </c>
      <c r="G213" s="305"/>
      <c r="H213" s="346" t="s">
        <v>1208</v>
      </c>
      <c r="I213" s="346"/>
      <c r="J213" s="346"/>
      <c r="K213" s="360"/>
    </row>
    <row r="214" spans="2:11" ht="15" customHeight="1">
      <c r="B214" s="359"/>
      <c r="C214" s="327"/>
      <c r="D214" s="327"/>
      <c r="E214" s="327"/>
      <c r="F214" s="320">
        <v>3</v>
      </c>
      <c r="G214" s="305"/>
      <c r="H214" s="346" t="s">
        <v>1209</v>
      </c>
      <c r="I214" s="346"/>
      <c r="J214" s="346"/>
      <c r="K214" s="360"/>
    </row>
    <row r="215" spans="2:11" ht="15" customHeight="1">
      <c r="B215" s="359"/>
      <c r="C215" s="327"/>
      <c r="D215" s="327"/>
      <c r="E215" s="327"/>
      <c r="F215" s="320">
        <v>4</v>
      </c>
      <c r="G215" s="305"/>
      <c r="H215" s="346" t="s">
        <v>1210</v>
      </c>
      <c r="I215" s="346"/>
      <c r="J215" s="346"/>
      <c r="K215" s="360"/>
    </row>
    <row r="216" spans="2:11" ht="12.75" customHeight="1">
      <c r="B216" s="363"/>
      <c r="C216" s="364"/>
      <c r="D216" s="364"/>
      <c r="E216" s="364"/>
      <c r="F216" s="364"/>
      <c r="G216" s="364"/>
      <c r="H216" s="364"/>
      <c r="I216" s="364"/>
      <c r="J216" s="364"/>
      <c r="K216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Šmejdířová</dc:creator>
  <cp:keywords/>
  <dc:description/>
  <cp:lastModifiedBy>Miroslava Šmejdířová</cp:lastModifiedBy>
  <dcterms:created xsi:type="dcterms:W3CDTF">2018-04-04T06:44:52Z</dcterms:created>
  <dcterms:modified xsi:type="dcterms:W3CDTF">2018-04-04T06:44:58Z</dcterms:modified>
  <cp:category/>
  <cp:version/>
  <cp:contentType/>
  <cp:contentStatus/>
</cp:coreProperties>
</file>