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SO 102 Střecha" sheetId="2" r:id="rId2"/>
    <sheet name="02 - VRN" sheetId="3" r:id="rId3"/>
    <sheet name="Pokyny pro vyplnění" sheetId="4" r:id="rId4"/>
  </sheets>
  <definedNames>
    <definedName name="_xlnm.Print_Area" localSheetId="0">'Rekapitulace stavby'!$D$4:$AO$33,'Rekapitulace stavby'!$C$39:$AQ$54</definedName>
    <definedName name="_xlnm._FilterDatabase" localSheetId="1" hidden="1">'01 - SO 102 Střecha'!$C$83:$K$387</definedName>
    <definedName name="_xlnm.Print_Area" localSheetId="1">'01 - SO 102 Střecha'!$C$4:$J$36,'01 - SO 102 Střecha'!$C$42:$J$65,'01 - SO 102 Střecha'!$C$71:$K$387</definedName>
    <definedName name="_xlnm._FilterDatabase" localSheetId="2" hidden="1">'02 - VRN'!$C$81:$K$98</definedName>
    <definedName name="_xlnm.Print_Area" localSheetId="2">'02 - VRN'!$C$4:$J$36,'02 - VRN'!$C$42:$J$63,'02 - VRN'!$C$69:$K$98</definedName>
    <definedName name="_xlnm.Print_Area" localSheetId="3">'Pokyny pro vyplnění'!$B$2:$K$69,'Pokyny pro vyplnění'!$B$72:$K$116,'Pokyny pro vyplnění'!$B$119:$K$188,'Pokyny pro vyplnění'!$B$196:$K$216</definedName>
    <definedName name="_xlnm.Print_Titles" localSheetId="0">'Rekapitulace stavby'!$49:$49</definedName>
    <definedName name="_xlnm.Print_Titles" localSheetId="1">'01 - SO 102 Střecha'!$83:$83</definedName>
    <definedName name="_xlnm.Print_Titles" localSheetId="2">'02 - VRN'!$81:$81</definedName>
  </definedNames>
  <calcPr fullCalcOnLoad="1"/>
</workbook>
</file>

<file path=xl/sharedStrings.xml><?xml version="1.0" encoding="utf-8"?>
<sst xmlns="http://schemas.openxmlformats.org/spreadsheetml/2006/main" count="3551" uniqueCount="805">
  <si>
    <t>Export VZ</t>
  </si>
  <si>
    <t>List obsahuje:</t>
  </si>
  <si>
    <t>1) Rekapitulace stavby</t>
  </si>
  <si>
    <t>2) Rekapitulace objektů stavby a soupisů prací</t>
  </si>
  <si>
    <t>3.0</t>
  </si>
  <si>
    <t>ZAMOK</t>
  </si>
  <si>
    <t>False</t>
  </si>
  <si>
    <t>{cfe4c708-8202-4939-b39a-cca928554381}</t>
  </si>
  <si>
    <t>0,01</t>
  </si>
  <si>
    <t>21</t>
  </si>
  <si>
    <t>15</t>
  </si>
  <si>
    <t>REKAPITULACE STAVBY</t>
  </si>
  <si>
    <t>v ---  níže se nacházejí doplnkové a pomocné údaje k sestavám  --- v</t>
  </si>
  <si>
    <t>Návod na vyplnění</t>
  </si>
  <si>
    <t>0,001</t>
  </si>
  <si>
    <t>Kód:</t>
  </si>
  <si>
    <t>20180228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</si>
  <si>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</si>
  <si>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</si>
  <si>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MŠ Kalinova - rekonstrukce 2 NP - střešní plášť</t>
  </si>
  <si>
    <t>KSO:</t>
  </si>
  <si>
    <t/>
  </si>
  <si>
    <t>CC-CZ:</t>
  </si>
  <si>
    <t>Místo:</t>
  </si>
  <si>
    <t>Nový Bor</t>
  </si>
  <si>
    <t>Datum:</t>
  </si>
  <si>
    <t>6. 4. 2018</t>
  </si>
  <si>
    <t>Zadavatel:</t>
  </si>
  <si>
    <t>IČ:</t>
  </si>
  <si>
    <t>Město N. Bor</t>
  </si>
  <si>
    <t>DIČ:</t>
  </si>
  <si>
    <t>Uchazeč:</t>
  </si>
  <si>
    <t>Vyplň údaj</t>
  </si>
  <si>
    <t>Projektant:</t>
  </si>
  <si>
    <t>R. Voce</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</si>
  <si>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</si>
  <si>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</si>
  <si>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</si>
  <si>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</si>
  <si>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</si>
  <si>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</si>
  <si>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</si>
  <si>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</si>
  <si>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</si>
  <si>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</si>
  <si>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</si>
  <si>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</si>
  <si>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</si>
  <si>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</si>
  <si>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</si>
  <si>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</si>
  <si>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</si>
  <si>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</si>
  <si>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</si>
  <si>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</si>
  <si>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</si>
  <si>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</si>
  <si>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</si>
  <si>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</si>
  <si>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</si>
  <si>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</si>
  <si>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</si>
  <si>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</si>
  <si>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</si>
  <si>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</si>
  <si>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</si>
  <si>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</si>
  <si>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</si>
  <si>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</si>
  <si>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</si>
  <si>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</si>
  <si>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</si>
  <si>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</si>
  <si>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</si>
  <si>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</si>
  <si>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</si>
  <si>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</si>
  <si>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</si>
  <si>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SO 102 Střecha</t>
  </si>
  <si>
    <t>STA</t>
  </si>
  <si>
    <t>1</t>
  </si>
  <si>
    <t>{6e41d1a7-c027-41d6-9e89-d1eb04b16fcc}</t>
  </si>
  <si>
    <t>801 31 16</t>
  </si>
  <si>
    <t>2</t>
  </si>
  <si>
    <t>02</t>
  </si>
  <si>
    <t>VRN</t>
  </si>
  <si>
    <t>{e37d7005-5942-4a80-a2db-680af57ef38a}</t>
  </si>
  <si>
    <t>1) Krycí list soupisu</t>
  </si>
  <si>
    <t>2) Rekapitulace</t>
  </si>
  <si>
    <t>3) Soupis prací</t>
  </si>
  <si>
    <t>Zpět na list:</t>
  </si>
  <si>
    <t>Rekapitulace stavby</t>
  </si>
  <si>
    <t>KRYCÍ LIST SOUPISU</t>
  </si>
  <si>
    <t>Objekt:</t>
  </si>
  <si>
    <t>01 - SO 102 Střecha</t>
  </si>
  <si>
    <t>Město Nový Bor</t>
  </si>
  <si>
    <t>Radek Voce</t>
  </si>
  <si>
    <t>REKAPITULACE ČLENĚNÍ SOUPISU PRACÍ</t>
  </si>
  <si>
    <t>Kód dílu - Popis</t>
  </si>
  <si>
    <t>Cena celkem [CZK]</t>
  </si>
  <si>
    <t>Náklady soupisu celkem</t>
  </si>
  <si>
    <t>-1</t>
  </si>
  <si>
    <t>HSV - Práce a dodávky HSV</t>
  </si>
  <si>
    <t xml:space="preserve">    6 - Úpravy povrchů, podlahy a osazování výplní</t>
  </si>
  <si>
    <t xml:space="preserve">    997 - Přesun sutě</t>
  </si>
  <si>
    <t>PSV - Práce a dodávky PSV</t>
  </si>
  <si>
    <t xml:space="preserve">    762 - Konstrukce tesařské</t>
  </si>
  <si>
    <t xml:space="preserve">    764 - Konstrukce klempířské</t>
  </si>
  <si>
    <t xml:space="preserve">    765 - Krytina skládaná</t>
  </si>
  <si>
    <t xml:space="preserve">    767 - Konstrukce zámečnické</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</si>
  <si>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</si>
  <si>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</si>
  <si>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</si>
  <si>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</si>
  <si>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</si>
  <si>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</si>
  <si>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</si>
  <si>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</si>
  <si>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</si>
  <si>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</si>
  <si>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</si>
  <si>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</si>
  <si>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</si>
  <si>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</si>
  <si>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</si>
  <si>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</si>
  <si>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</si>
  <si>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6</t>
  </si>
  <si>
    <t>Úpravy povrchů, podlahy a osazování výplní</t>
  </si>
  <si>
    <t>K</t>
  </si>
  <si>
    <t>622335113</t>
  </si>
  <si>
    <t>Oprava cementové štukové omítky vnějších stěn v rozsahu do 50%</t>
  </si>
  <si>
    <t>m2</t>
  </si>
  <si>
    <t>CS ÚRS 2018 01</t>
  </si>
  <si>
    <t>4</t>
  </si>
  <si>
    <t>1139588012</t>
  </si>
  <si>
    <t>PP</t>
  </si>
  <si>
    <t>Oprava cementové omítky vnějších ploch štukové stěn, v rozsahu opravované plochy přes 30 do 50%</t>
  </si>
  <si>
    <t>997</t>
  </si>
  <si>
    <t>Přesun sutě</t>
  </si>
  <si>
    <t>997013501</t>
  </si>
  <si>
    <t>Odvoz suti a vybouraných hmot na skládku nebo meziskládku do 1 km se složením</t>
  </si>
  <si>
    <t>t</t>
  </si>
  <si>
    <t>-2046753364</t>
  </si>
  <si>
    <t>Odvoz suti a vybouraných hmot na skládku nebo meziskládku se složením, na vzdálenost do 1 km</t>
  </si>
  <si>
    <t>PSC</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</si>
  <si>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</si>
  <si>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t>
  </si>
  <si>
    <t>997013509</t>
  </si>
  <si>
    <t>Příplatek k odvozu suti a vybouraných hmot na skládku ZKD 1 km přes 1 km</t>
  </si>
  <si>
    <t>-901821151</t>
  </si>
  <si>
    <t>Odvoz suti a vybouraných hmot na skládku nebo meziskládku se složením, na vzdálenost Příplatek k ceně za každý další i započatý 1 km přes 1 km</t>
  </si>
  <si>
    <t>VV</t>
  </si>
  <si>
    <t>5,273*4 'Přepočtené koeficientem množství</t>
  </si>
  <si>
    <t>997013831</t>
  </si>
  <si>
    <t>Poplatek za uložení na skládce (skládkovné) stavebního odpadu směsného kód odpadu 170 904</t>
  </si>
  <si>
    <t>884308796</t>
  </si>
  <si>
    <t>Poplatek za uložení stavebního odpadu na skládce (skládkovné) směsného stavebního a demoličního zatříděného do Katalogu odpadů pod kódem 170 904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</si>
  <si>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</si>
  <si>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PSV</t>
  </si>
  <si>
    <t>Práce a dodávky PSV</t>
  </si>
  <si>
    <t>762</t>
  </si>
  <si>
    <t>Konstrukce tesařské</t>
  </si>
  <si>
    <t>5</t>
  </si>
  <si>
    <t>762083111</t>
  </si>
  <si>
    <t>Impregnace řeziva proti dřevokaznému hmyzu a houbám máčením třída ohrožení 1 a 2</t>
  </si>
  <si>
    <t>m3</t>
  </si>
  <si>
    <t>16</t>
  </si>
  <si>
    <t>-715050124</t>
  </si>
  <si>
    <t>Práce společné pro tesařské konstrukce impregnace řeziva máčením proti dřevokaznému hmyzu a houbám, třída ohrožení 1 a 2 (dřevo v interiéru)</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</si>
  <si>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</si>
  <si>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1,192+9,446</t>
  </si>
  <si>
    <t>762341023</t>
  </si>
  <si>
    <t>Bednění střech rovných z desek OSB tl 15 mm na pero a drážku šroubovaných na krokve</t>
  </si>
  <si>
    <t>790766959</t>
  </si>
  <si>
    <t>Bednění a laťování bednění střech rovných sklonu do 60° s vyřezáním otvorů z dřevoštěpkových desek OSB šroubovaných na krokve na pero a drážku, tloušťky desky 15 mm</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</si>
  <si>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</si>
  <si>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1,746*2+2,142"terasa</t>
  </si>
  <si>
    <t>7</t>
  </si>
  <si>
    <t>762341210</t>
  </si>
  <si>
    <t>Montáž bednění střech rovných a šikmých sklonu do 60° z hrubých prken na sraz</t>
  </si>
  <si>
    <t>-4098557</t>
  </si>
  <si>
    <t>Bednění a laťování montáž bednění střech rovných a šikmých sklonu do 60° s vyřezáním otvorů z prken hrubých na sraz tl. do 32 mm</t>
  </si>
  <si>
    <t>12,5+2,1+1,85"nástavba koridoru</t>
  </si>
  <si>
    <t>24+2,9+1,8"schodiště</t>
  </si>
  <si>
    <t>Součet</t>
  </si>
  <si>
    <t>8</t>
  </si>
  <si>
    <t>M</t>
  </si>
  <si>
    <t>60511095</t>
  </si>
  <si>
    <t>řezivo jehličnaté boční omítané dl 4 - 6 m tl. 23 mm, šířka  cm 8 - 16 jakost I.-II.</t>
  </si>
  <si>
    <t>32</t>
  </si>
  <si>
    <t>-1145560499</t>
  </si>
  <si>
    <t>45,15*0,024*1,1</t>
  </si>
  <si>
    <t>9</t>
  </si>
  <si>
    <t>762341310</t>
  </si>
  <si>
    <t>Montáž bednění střech obloukových sklonu do 60° z hrubých prken na sraz</t>
  </si>
  <si>
    <t>-1585033067</t>
  </si>
  <si>
    <t>Bednění a laťování montáž bednění střech obloukových sklonu do 60° s vyřezáním otvorů, nároží, úžlabí, nadstřešních konstrukcí z prken hrubých na sraz tl. do 32 mm</t>
  </si>
  <si>
    <t>357,8"střecha</t>
  </si>
  <si>
    <t>10</t>
  </si>
  <si>
    <t>60515111</t>
  </si>
  <si>
    <t>řezivo jehličnaté boční prkno jakost I.-II. 2-3cm</t>
  </si>
  <si>
    <t>-1668486747</t>
  </si>
  <si>
    <t>357,800*0,024*1,1</t>
  </si>
  <si>
    <t>11</t>
  </si>
  <si>
    <t>762342441</t>
  </si>
  <si>
    <t>Montáž lišt trojúhelníkových nebo kontralatí na střechách sklonu do 60°</t>
  </si>
  <si>
    <t>m</t>
  </si>
  <si>
    <t>933314551</t>
  </si>
  <si>
    <t>Bednění a laťování montáž lišt trojúhelníkových nebo kontralatí</t>
  </si>
  <si>
    <t>3*150+3*14"střecha</t>
  </si>
  <si>
    <t>40,7+1,85"koridor</t>
  </si>
  <si>
    <t>4,8"přístavba</t>
  </si>
  <si>
    <t>30"terasa</t>
  </si>
  <si>
    <t>12</t>
  </si>
  <si>
    <t>60514114</t>
  </si>
  <si>
    <t>řezivo jehličnaté latě střešní impregnované dl 4 m</t>
  </si>
  <si>
    <t>-563068213</t>
  </si>
  <si>
    <t>569,35*0,04*0,06*1,1</t>
  </si>
  <si>
    <t>1,503*1,1 'Přepočtené koeficientem množství</t>
  </si>
  <si>
    <t>13</t>
  </si>
  <si>
    <t>762342811</t>
  </si>
  <si>
    <t>Demontáž laťování střech z latí osové vzdálenosti do 0,22 m</t>
  </si>
  <si>
    <t>2034536063</t>
  </si>
  <si>
    <t>Demontáž bednění a laťování laťování střech sklonu do 60° se všemi nadstřešními konstrukcemi, z latí průřezové plochy do 25 cm2 při osové vzdálenosti do 0,22 m</t>
  </si>
  <si>
    <t>14</t>
  </si>
  <si>
    <t>998762102</t>
  </si>
  <si>
    <t>Přesun hmot tonážní pro kce tesařské v objektech v do 12 m</t>
  </si>
  <si>
    <t>-1147117089</t>
  </si>
  <si>
    <t>Přesun hmot pro konstrukce tesařské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</si>
  <si>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</si>
  <si>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764</t>
  </si>
  <si>
    <t>Konstrukce klempířské</t>
  </si>
  <si>
    <t>764001821</t>
  </si>
  <si>
    <t>Demontáž krytiny ze svitků nebo tabulí do suti</t>
  </si>
  <si>
    <t>848963403</t>
  </si>
  <si>
    <t>Demontáž klempířských konstrukcí krytiny ze svitků nebo tabulí do suti</t>
  </si>
  <si>
    <t>329+28,8</t>
  </si>
  <si>
    <t>764001861</t>
  </si>
  <si>
    <t>Demontáž hřebene z hřebenáčů do suti</t>
  </si>
  <si>
    <t>-1323586046</t>
  </si>
  <si>
    <t>Demontáž klempířských konstrukcí oplechování hřebene z hřebenáčů do suti</t>
  </si>
  <si>
    <t>17</t>
  </si>
  <si>
    <t>764001871</t>
  </si>
  <si>
    <t>Demontáž nároží s větrací mřížkou nebo nárožním plechem do suti</t>
  </si>
  <si>
    <t>891846680</t>
  </si>
  <si>
    <t>Demontáž klempířských konstrukcí oplechování nároží s větrací mřížkou nebo podkladním plechem do suti</t>
  </si>
  <si>
    <t>18</t>
  </si>
  <si>
    <t>764001891</t>
  </si>
  <si>
    <t>Demontáž úžlabí do suti</t>
  </si>
  <si>
    <t>-1185239542</t>
  </si>
  <si>
    <t>Demontáž klempířských konstrukcí oplechování úžlabí do suti</t>
  </si>
  <si>
    <t>34,3+8</t>
  </si>
  <si>
    <t>19</t>
  </si>
  <si>
    <t>764002801</t>
  </si>
  <si>
    <t>Demontáž závětrné lišty do suti</t>
  </si>
  <si>
    <t>905261101</t>
  </si>
  <si>
    <t>Demontáž klempířských konstrukcí závětrné lišty do suti</t>
  </si>
  <si>
    <t>20</t>
  </si>
  <si>
    <t>764002821</t>
  </si>
  <si>
    <t>Demontáž střešního výlezu do suti</t>
  </si>
  <si>
    <t>kus</t>
  </si>
  <si>
    <t>382010755</t>
  </si>
  <si>
    <t>Demontáž klempířských konstrukcí střešního výlezu do suti</t>
  </si>
  <si>
    <t>764004803</t>
  </si>
  <si>
    <t>Demontáž podokapního žlabu k dalšímu použití</t>
  </si>
  <si>
    <t>-1493558266</t>
  </si>
  <si>
    <t>Demontáž klempířských konstrukcí žlabu podokapního k dalšímu použití</t>
  </si>
  <si>
    <t>22</t>
  </si>
  <si>
    <t>764011424</t>
  </si>
  <si>
    <t>Podkladní plech z PZ plechu pro hřebeny, nároží, úžlabí nebo okapové hrany tl. 1,0 mm rš 330 mm</t>
  </si>
  <si>
    <t>-1044013322</t>
  </si>
  <si>
    <t>Podkladní plech z pozinkovaného plechu tloušťky 1,0 mm pro TiZn rš 330 mm</t>
  </si>
  <si>
    <t xml:space="preserve">Poznámka k souboru cen:
1. Rozvinutá šířka podkladního plechu se určuje z rš střešního prvku. 2. Tloušťka pokladního plechu 1,0 mm se používá pro střešní prvky z titanzinkového plechu. </t>
  </si>
  <si>
    <t>104,43"K17</t>
  </si>
  <si>
    <t>14,5"K18</t>
  </si>
  <si>
    <t>20,2"K2</t>
  </si>
  <si>
    <t>23</t>
  </si>
  <si>
    <t>764011441</t>
  </si>
  <si>
    <t>Podkladní plech z PZ plechu pro hřebeny, nároží, úžlabí nebo okapové hrany tl. 1,0 mm rš 150 mm</t>
  </si>
  <si>
    <t>961769971</t>
  </si>
  <si>
    <t>Podkladní plech z pozinkovaného plechu tloušťky 1,0 mm pro TiZn rš 150 mm</t>
  </si>
  <si>
    <t>41"K19</t>
  </si>
  <si>
    <t>4,75"K7</t>
  </si>
  <si>
    <t>24</t>
  </si>
  <si>
    <t>764011443</t>
  </si>
  <si>
    <t>Podkladní plech z PZ plechu pro hřebeny, nároží, úžlabí nebo okapové hrany tl. 1,0 mm rš 250 mm</t>
  </si>
  <si>
    <t>-121796907</t>
  </si>
  <si>
    <t>Podkladní plech z pozinkovaného plechu tloušťky 1,0 mm pro TiZn rš 250 mm</t>
  </si>
  <si>
    <t>21,22"K24</t>
  </si>
  <si>
    <t>11,2"K25</t>
  </si>
  <si>
    <t>1,8"K5</t>
  </si>
  <si>
    <t>2,7"K11a</t>
  </si>
  <si>
    <t>1,8"K11c</t>
  </si>
  <si>
    <t>25</t>
  </si>
  <si>
    <t>764041431</t>
  </si>
  <si>
    <t xml:space="preserve">Vyztužení klempířských prvků  z TiZn plechu přídavnou drážkou </t>
  </si>
  <si>
    <t>-545658595</t>
  </si>
  <si>
    <t>Vyztužení klempířských prvků z titanzinkového plechu drážkou pod vláknocementovou krytinu oplechování, lemování apod.</t>
  </si>
  <si>
    <t xml:space="preserve">Poznámka k souboru cen:
1. Cenu lze použít pro prvky z TiZn plechu opatřené při výrobě přídavnou drážkou, aby nedocházelo k deformacím. </t>
  </si>
  <si>
    <t>15,8"K20</t>
  </si>
  <si>
    <t>16,2"K22</t>
  </si>
  <si>
    <t>16,7"K23</t>
  </si>
  <si>
    <t>26</t>
  </si>
  <si>
    <t>764042418</t>
  </si>
  <si>
    <t>Strukturovaná oddělovací vrstva s integrovanou pojistnou hydroizolací rš přes 1000 mm</t>
  </si>
  <si>
    <t>-1022710030</t>
  </si>
  <si>
    <t>Strukturní odddělovací rohož se zabudovanou hydroizolací rš přes 1000 mm</t>
  </si>
  <si>
    <t>329+33+4</t>
  </si>
  <si>
    <t>27</t>
  </si>
  <si>
    <t>764141413</t>
  </si>
  <si>
    <t>Krytina střechy rovné drážkováním ze svitků z TiZn předzvětralého plechu rš 670 mm sklonu do 60°</t>
  </si>
  <si>
    <t>-1774107045</t>
  </si>
  <si>
    <t>Krytina ze svitků nebo tabulí z titanzinkového předzvětralého plechu s úpravou u okapů, prostupů a výčnělků střechy rovné drážkováním ze svitků rš 670 mm, sklon střechy přes 30 do 60°</t>
  </si>
  <si>
    <t>329,000*0,4</t>
  </si>
  <si>
    <t>33"K1</t>
  </si>
  <si>
    <t>3,5"K11</t>
  </si>
  <si>
    <t>28</t>
  </si>
  <si>
    <t>764141415</t>
  </si>
  <si>
    <t>Krytina střechy rovné drážkováním ze svitků z TiZn předzvětralého plechu rš 670 mm sklonu přes 60°</t>
  </si>
  <si>
    <t>27133073</t>
  </si>
  <si>
    <t>Krytina ze svitků nebo tabulí z titanzinkového předzvětralého plechu s úpravou u okapů, prostupů a výčnělků střechy rovné drážkováním ze svitků rš 670 mm, sklon střechy přes 60°</t>
  </si>
  <si>
    <t>329*0,6</t>
  </si>
  <si>
    <t>29</t>
  </si>
  <si>
    <t>764141435</t>
  </si>
  <si>
    <t>Krytina střechy rovné drážkováním z tabulí z TiZn předzvětralého plechu sklonu přes 60°</t>
  </si>
  <si>
    <t>1915948548</t>
  </si>
  <si>
    <t>Krytina ze svitků nebo tabulí z titanzinkového předzvětralého plechu s úpravou u okapů, prostupů a výčnělků střechy rovné drážkováním z tabulí, velikosti 1000 x 2000 mm, sklon střechy přes 60°</t>
  </si>
  <si>
    <t>28,8"K22 ozdobné ukončení 18ks</t>
  </si>
  <si>
    <t>30</t>
  </si>
  <si>
    <t>764141457</t>
  </si>
  <si>
    <t>Krytina střechy oblé drážkováním ze svitků z TiZn předzvětralého plechu rš 670 mm</t>
  </si>
  <si>
    <t>786074137</t>
  </si>
  <si>
    <t>Krytina ze svitků nebo tabulí z titanzinkového předzvětralého plechu s úpravou u okapů, prostupů a výčnělků střechy oblé drážkováním ze svitků rš 670 mm</t>
  </si>
  <si>
    <t>31</t>
  </si>
  <si>
    <t>764203156</t>
  </si>
  <si>
    <t>Montáž sněhového zachytávače pro krytiny průběžného dvoutrubkového</t>
  </si>
  <si>
    <t>549448790</t>
  </si>
  <si>
    <t>Montáž oplechování střešních prvků sněhového zachytávače průbežného dvoutrubkového</t>
  </si>
  <si>
    <t>98,4</t>
  </si>
  <si>
    <t>21"K10</t>
  </si>
  <si>
    <t>55349664</t>
  </si>
  <si>
    <t>trubka sněhové zábrany 32x2mm</t>
  </si>
  <si>
    <t>-571439458</t>
  </si>
  <si>
    <t>196,8+42</t>
  </si>
  <si>
    <t>33</t>
  </si>
  <si>
    <t>55349644</t>
  </si>
  <si>
    <t>díl nástavný sněhové zábrany z 1-trubkového na 2-trubkový systém</t>
  </si>
  <si>
    <t>-764650215</t>
  </si>
  <si>
    <t>34</t>
  </si>
  <si>
    <t>55351100</t>
  </si>
  <si>
    <t>držák tyčového sněholamu pro skládané hliníkové krytiny</t>
  </si>
  <si>
    <t>375047288</t>
  </si>
  <si>
    <t>164+34</t>
  </si>
  <si>
    <t>35</t>
  </si>
  <si>
    <t>55349668</t>
  </si>
  <si>
    <t>držák ledu nerez pro dvojitou a úhlovou stojatou drážku</t>
  </si>
  <si>
    <t>-907249242</t>
  </si>
  <si>
    <t>55+34</t>
  </si>
  <si>
    <t>36</t>
  </si>
  <si>
    <t>764241407</t>
  </si>
  <si>
    <t>Oplechování větraného hřebene s větrací mřížkou z TiZn předzvětralého plechu rš 800 mm</t>
  </si>
  <si>
    <t>-623916634</t>
  </si>
  <si>
    <t>Oplechování střešních prvků z titanzinkového předzvětralého plechu hřebene větraného, včetně větrací mřížky rš 800 mm</t>
  </si>
  <si>
    <t xml:space="preserve">Poznámka k souboru cen:
1. V cenách 764 24-1405 až - 2457 nejsou započteny náklady na podkladní plech. Ten se oceňuje souborem cen 764 01-14..Podkladní plech z pozinkovaného plechu v tl. 1,0 mm a rozvinuté šířce dle rš střešního prvku. </t>
  </si>
  <si>
    <t>37</t>
  </si>
  <si>
    <t>764241413</t>
  </si>
  <si>
    <t>Oplechování nevětraného hřebene z TiZn předzvětralého plechu s hřebenovým  plechem rš 250 mm</t>
  </si>
  <si>
    <t>-1887960917</t>
  </si>
  <si>
    <t>Oplechování střešních prvků z titanzinkového předzvětralého plechu hřebene nevětraného s použitím hřebenového plechu rš 250 mm</t>
  </si>
  <si>
    <t>38</t>
  </si>
  <si>
    <t>76424141R</t>
  </si>
  <si>
    <t>Oplechování nevětraného hřebene z TiZn předzvětralého plechu s hřebenovým  plechem rš 100 mm</t>
  </si>
  <si>
    <t>1012660446</t>
  </si>
  <si>
    <t>Oplechování střešních prvků z titanzinkového předzvětralého plechu hřebene nevětraného s použitím hřebenového plechu rš 100 mm</t>
  </si>
  <si>
    <t>39</t>
  </si>
  <si>
    <t>764241443</t>
  </si>
  <si>
    <t>Oplechování nevětraného nároží s nárožním plechem z TiZn předzvětralého plechu rš 200 mm</t>
  </si>
  <si>
    <t>-2106009122</t>
  </si>
  <si>
    <t>Oplechování střešních prvků z titanzinkového předzvětralého plechu nároží nevětraného s použitím nárožního plechu rš 200 mm</t>
  </si>
  <si>
    <t>40</t>
  </si>
  <si>
    <t>764241467</t>
  </si>
  <si>
    <t>Oplechování úžlabí z TiZn předzvětralého plechu rš 670 mm</t>
  </si>
  <si>
    <t>152823063</t>
  </si>
  <si>
    <t>Oplechování střešních prvků z titanzinkového předzvětralého plechu úžlabí rš 670 mm</t>
  </si>
  <si>
    <t>8"K26</t>
  </si>
  <si>
    <t>2,5"K6</t>
  </si>
  <si>
    <t>41</t>
  </si>
  <si>
    <t>764241472</t>
  </si>
  <si>
    <t>Oplechování úžlabí z TiZn předzvětralého plechu rš 1000 mm</t>
  </si>
  <si>
    <t>642006634</t>
  </si>
  <si>
    <t>Oplechování střešních prvků z titanzinkového předzvětralého plechu úžlabí rš 1000 mm</t>
  </si>
  <si>
    <t>34,32"K21</t>
  </si>
  <si>
    <t>42</t>
  </si>
  <si>
    <t>7642414R</t>
  </si>
  <si>
    <t>Odvětrávací prvek 41,8cm2</t>
  </si>
  <si>
    <t>-212899663</t>
  </si>
  <si>
    <t>43</t>
  </si>
  <si>
    <t>764242404</t>
  </si>
  <si>
    <t>Oplechování štítu závětrnou lištou z TiZn předzvětralého plechu rš 330 mm</t>
  </si>
  <si>
    <t>109325755</t>
  </si>
  <si>
    <t>Oplechování střešních prvků z titanzinkového předzvětralého plechu štítu závětrnou lištou rš 330 mm</t>
  </si>
  <si>
    <t>44</t>
  </si>
  <si>
    <t>764242405</t>
  </si>
  <si>
    <t>Oplechování štítu závětrnou lištou z TiZn předzvětralého plechu rš 400 mm</t>
  </si>
  <si>
    <t>908729215</t>
  </si>
  <si>
    <t>Oplechování střešních prvků z titanzinkového předzvětralého plechu štítu závětrnou lištou rš 400 mm</t>
  </si>
  <si>
    <t>45</t>
  </si>
  <si>
    <t>764242432</t>
  </si>
  <si>
    <t>Oplechování rovné okapové hrany z TiZn předzvětralého plechu rš 200 mm</t>
  </si>
  <si>
    <t>1788898788</t>
  </si>
  <si>
    <t>Oplechování střešních prvků z titanzinkového předzvětralého plechu okapu okapovým plechem střechy rovné rš 200 mm</t>
  </si>
  <si>
    <t>46</t>
  </si>
  <si>
    <t>764242434</t>
  </si>
  <si>
    <t>Oplechování rovné okapové hrany z TiZn předzvětralého plechu rš 330 mm</t>
  </si>
  <si>
    <t>80158826</t>
  </si>
  <si>
    <t>Oplechování střešních prvků z titanzinkového předzvětralého plechu okapu okapovým plechem střechy rovné rš 330 mm</t>
  </si>
  <si>
    <t>47</t>
  </si>
  <si>
    <t>76424243R</t>
  </si>
  <si>
    <t>Oplechování masky K3</t>
  </si>
  <si>
    <t>1684806838</t>
  </si>
  <si>
    <t>Oplechování masky K3 vč doplńků dle výpisu</t>
  </si>
  <si>
    <t>48</t>
  </si>
  <si>
    <t>76424245R</t>
  </si>
  <si>
    <t>Oplechování vz. mezery z TiZn předzvětralého plechu rš 150 mm AERO</t>
  </si>
  <si>
    <t>-1601555526</t>
  </si>
  <si>
    <t>49</t>
  </si>
  <si>
    <t>764243414</t>
  </si>
  <si>
    <t>Střešní dilatace z TiZn předzvětralého plechu jednodílná rš 330 mm</t>
  </si>
  <si>
    <t>1577294299</t>
  </si>
  <si>
    <t xml:space="preserve">Oplechování střešních prvků z titanzinkového předzvětralého plechu střešní dilatace jednodílná do rš 330 mm </t>
  </si>
  <si>
    <t>10,4"K4</t>
  </si>
  <si>
    <t>2,5"K11b</t>
  </si>
  <si>
    <t>50</t>
  </si>
  <si>
    <t>76424341R</t>
  </si>
  <si>
    <t>přídavná drážka TiZn předzvětralého plechu jednodílná rš 150 mm</t>
  </si>
  <si>
    <t>151247189</t>
  </si>
  <si>
    <t>5"K26</t>
  </si>
  <si>
    <t>51</t>
  </si>
  <si>
    <t>76424341R2</t>
  </si>
  <si>
    <t>Střešní dilatace z TiZn předzvětralého plechu jednodílná rš 150 mm</t>
  </si>
  <si>
    <t>-1142700480</t>
  </si>
  <si>
    <t>52</t>
  </si>
  <si>
    <t>7642434R1</t>
  </si>
  <si>
    <t>Ležaté příponky z TiZn předzvětralého plechu jednodílná rš 100 mm</t>
  </si>
  <si>
    <t>-309846269</t>
  </si>
  <si>
    <t>Oplechování střešních prvků z titanzinkového předzvětralého plechu střešní dilatace jednodílná rš 330 mm</t>
  </si>
  <si>
    <t>53</t>
  </si>
  <si>
    <t>764244409</t>
  </si>
  <si>
    <t>Oplechování horních ploch a nadezdívek bez rohů z TiZn předzvětral plechu kotvené rš 800 mm</t>
  </si>
  <si>
    <t>-900639849</t>
  </si>
  <si>
    <t>Oplechování horních ploch zdí a nadezdívek (atik) z titanzinkového předzvětralého plechu mechanicky kotvené rš 800 mm</t>
  </si>
  <si>
    <t>54</t>
  </si>
  <si>
    <t>764245406</t>
  </si>
  <si>
    <t>Oplechování horních ploch a nadezdívek bez rohů z TiZn předzvětral plechu celoplošně lepené rš 500mm</t>
  </si>
  <si>
    <t>-1900784766</t>
  </si>
  <si>
    <t>Oplechování horních ploch zdí a nadezdívek (atik) z titanzinkového předzvětralého plechu celoplošně lepené rš 500 mm</t>
  </si>
  <si>
    <t>6,9"K14</t>
  </si>
  <si>
    <t>55</t>
  </si>
  <si>
    <t>764248424</t>
  </si>
  <si>
    <t>Oplechování římsy rovné celoplošně lepené z TiZn předzvětralého plechu rš 330 mm</t>
  </si>
  <si>
    <t>1583842212</t>
  </si>
  <si>
    <t>Oplechování říms a ozdobných prvků z titanzinkového předzvětralého plechu rovných, bez rohů celoplošně lepené rš 330 mm</t>
  </si>
  <si>
    <t xml:space="preserve">Poznámka k souboru cen:
1. Ceny lze použít pro ocenění oplechování římsy pod nadřímsovým žlabem. </t>
  </si>
  <si>
    <t>4,9"K13</t>
  </si>
  <si>
    <t>56</t>
  </si>
  <si>
    <t>764248426</t>
  </si>
  <si>
    <t>Oplechování římsy rovné celoplošně lepené z TiZn předzvětralého plechu rš 500 mm</t>
  </si>
  <si>
    <t>273437483</t>
  </si>
  <si>
    <t>Oplechování říms a ozdobných prvků z titanzinkového předzvětralého plechu rovných, bez rohů celoplošně lepené rš 500 mm</t>
  </si>
  <si>
    <t>7,2"K12</t>
  </si>
  <si>
    <t>57</t>
  </si>
  <si>
    <t>764344412</t>
  </si>
  <si>
    <t>Lemování prostupů střech s krytinou skládanou nebo plechovou bez lišty z TiZn předzvětralého plechu</t>
  </si>
  <si>
    <t>-1564287621</t>
  </si>
  <si>
    <t>Lemování prostupů z titanzinkového předzvětralého plechu bez lišty, střech s krytinou skládanou nebo z plechu</t>
  </si>
  <si>
    <t xml:space="preserve">Poznámka k souboru cen:
1. V cenách nejsou započteny náklady na připojovací dilatační lištu, tyto se oceňují cenami souboru cen 764 04 - 142. Dilatační lišta z titanzinkového předzvětralého plechu. </t>
  </si>
  <si>
    <t>0,12*0,12*2"K31</t>
  </si>
  <si>
    <t>1,46*0,5"K32</t>
  </si>
  <si>
    <t>0,49*0,64*2"K33</t>
  </si>
  <si>
    <t>0,6*0,6*2"K34</t>
  </si>
  <si>
    <t>58</t>
  </si>
  <si>
    <t>764345321</t>
  </si>
  <si>
    <t>Lemování trub, konzol, držáků z TiZn lesklého plechu střech s krytinou skládanou D do 75 mm</t>
  </si>
  <si>
    <t>-518716914</t>
  </si>
  <si>
    <t>Lemování trub, konzol, držáků a ostatních kusových prvků z titanzinkového lesklého válcovaného plech střech s krytinou skládanou mimo prejzovou nebo z plechu, průměr do 75 mm</t>
  </si>
  <si>
    <t>1"K35</t>
  </si>
  <si>
    <t>59</t>
  </si>
  <si>
    <t>764541405</t>
  </si>
  <si>
    <t>Žlab podokapní půlkruhový z TiZn předzvětralého plechu rš 330 mm</t>
  </si>
  <si>
    <t>1097575035</t>
  </si>
  <si>
    <t>Žlab podokapní z titanzinkového předzvětralého plechu včetně háků a čel půlkruhový rš 330 mm</t>
  </si>
  <si>
    <t>60"K27</t>
  </si>
  <si>
    <t>60</t>
  </si>
  <si>
    <t>764541414</t>
  </si>
  <si>
    <t>Žlab podokapní hranatý z TiZn předzvětralého plechu rš 330 mm</t>
  </si>
  <si>
    <t>-1989004170</t>
  </si>
  <si>
    <t>Žlab podokapní z titanzinkového předzvětralého plechu včetně háků a čel hranatý rš 330 mm</t>
  </si>
  <si>
    <t>24"K8</t>
  </si>
  <si>
    <t>9"K15</t>
  </si>
  <si>
    <t>61</t>
  </si>
  <si>
    <t>764541425</t>
  </si>
  <si>
    <t>Roh nebo kout půlkruhového podokapního žlabu z TiZn předzvětralého plechu rš 330 mm</t>
  </si>
  <si>
    <t>1387544186</t>
  </si>
  <si>
    <t>Žlab podokapní z titanzinkového předzvětralého plechu včetně háků a čel roh nebo kout, žlabu půlkruhového rš 330 mm</t>
  </si>
  <si>
    <t>62</t>
  </si>
  <si>
    <t>764541446</t>
  </si>
  <si>
    <t>Kotlík oválný (trychtýřový) pro podokapní žlaby z TiZn předzvětralého plechu 330/100 mm</t>
  </si>
  <si>
    <t>1782113376</t>
  </si>
  <si>
    <t>Žlab podokapní z titanzinkového předzvětralého plechu včetně háků a čel kotlík oválný (trychtýřový), rš žlabu/průměr svodu 330/100 mm</t>
  </si>
  <si>
    <t>63</t>
  </si>
  <si>
    <t>764541464</t>
  </si>
  <si>
    <t>Kotlík hranatý pro podokapní žlaby z TiZn předzvětralého plechu 330/100 mm</t>
  </si>
  <si>
    <t>-319351121</t>
  </si>
  <si>
    <t>Žlab podokapní z titanzinkového předzvětralého plechu včetně háků a čel kotlík hranatý, rš žlabu/průměr svodu 330/100 mm</t>
  </si>
  <si>
    <t>2"K8</t>
  </si>
  <si>
    <t>64</t>
  </si>
  <si>
    <t>764547404</t>
  </si>
  <si>
    <t>Dilatace žlabů z TiZn plechu dilatačního vložením pásu s pryžovou vložkou rš 330 mm</t>
  </si>
  <si>
    <t>1898383628</t>
  </si>
  <si>
    <t>Dilatace žlabu z titanzinkovaného plechu vložením dilatačního pásu s pryžovou vložkou rš 330 mm</t>
  </si>
  <si>
    <t>65</t>
  </si>
  <si>
    <t>764548423</t>
  </si>
  <si>
    <t>Svody kruhové včetně objímek, kolen, odskoků z TiZn předzvětralého plechu průměru 100 mm</t>
  </si>
  <si>
    <t>-465641055</t>
  </si>
  <si>
    <t>Svod z titanzinkového předzvětralého plechu včetně objímek, kolen a odskoků kruhový, průměru 100 mm</t>
  </si>
  <si>
    <t>14"K9</t>
  </si>
  <si>
    <t>66</t>
  </si>
  <si>
    <t>998764102</t>
  </si>
  <si>
    <t>Přesun hmot tonážní pro konstrukce klempířské v objektech v do 12 m</t>
  </si>
  <si>
    <t>-1654567443</t>
  </si>
  <si>
    <t>Přesun hmot pro konstrukce klempířské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</si>
  <si>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</si>
  <si>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</si>
  <si>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</si>
  <si>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67</t>
  </si>
  <si>
    <t>765191021</t>
  </si>
  <si>
    <t>Montáž pojistné hydroizolační fólie kladené ve sklonu přes 20° s lepenými spoji na krokve</t>
  </si>
  <si>
    <t>1133443145</t>
  </si>
  <si>
    <t>Montáž pojistné hydroizolační fólie kladené ve sklonu přes 20° s lepenými přesahy na krokve</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</si>
  <si>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</si>
  <si>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357,8</t>
  </si>
  <si>
    <t>68</t>
  </si>
  <si>
    <t>28329218</t>
  </si>
  <si>
    <t>fólie hydroizolační pojistná difúzně otevřená bez bednění, délka role 50 m, šířka  1,50 m</t>
  </si>
  <si>
    <t>1716032266</t>
  </si>
  <si>
    <t>357,8*1,1 'Přepočtené koeficientem množství</t>
  </si>
  <si>
    <t>69</t>
  </si>
  <si>
    <t>765191031</t>
  </si>
  <si>
    <t>Montáž pojistné hydroizolační fólie lepení těsnících pásků pod kontralatě</t>
  </si>
  <si>
    <t>372711628</t>
  </si>
  <si>
    <t>450</t>
  </si>
  <si>
    <t>70</t>
  </si>
  <si>
    <t>28329304</t>
  </si>
  <si>
    <t>páska těsnící jednostranně lepící parotěsných folií 3x30 mm</t>
  </si>
  <si>
    <t>569873570</t>
  </si>
  <si>
    <t>450*1,1 'Přepočtené koeficientem množství</t>
  </si>
  <si>
    <t>71</t>
  </si>
  <si>
    <t>765191911</t>
  </si>
  <si>
    <t>Demontáž pojistné hydroizolační fólie kladené ve sklonu přes 30°</t>
  </si>
  <si>
    <t>-21861608</t>
  </si>
  <si>
    <t>357,8"odstranění A400H</t>
  </si>
  <si>
    <t>767</t>
  </si>
  <si>
    <t>Konstrukce zámečnické</t>
  </si>
  <si>
    <t>72</t>
  </si>
  <si>
    <t>767851104</t>
  </si>
  <si>
    <t>Montáž lávek komínových - kompletní celé lávky</t>
  </si>
  <si>
    <t>-1718232735</t>
  </si>
  <si>
    <t>Montáž komínových lávek kompletní celé lávky</t>
  </si>
  <si>
    <t xml:space="preserve">Poznámka k souboru cen:
1. V cenách -1102 a -1104 je započtena i montáž zábradlí. </t>
  </si>
  <si>
    <t>73</t>
  </si>
  <si>
    <t>55349677</t>
  </si>
  <si>
    <t>Al svorky pro stupačky a lávky dvojitá stojatá drážka sklon střechy 20-40°</t>
  </si>
  <si>
    <t>-536896887</t>
  </si>
  <si>
    <t>74</t>
  </si>
  <si>
    <t>55351097</t>
  </si>
  <si>
    <t>plošina stoupací 250x800 mm pro falcované i skládané hliníkové střechy</t>
  </si>
  <si>
    <t>1933427221</t>
  </si>
  <si>
    <t>75</t>
  </si>
  <si>
    <t>55344688</t>
  </si>
  <si>
    <t>šroub k lávce komínová sada 4 kusy</t>
  </si>
  <si>
    <t>sada</t>
  </si>
  <si>
    <t>-1463186451</t>
  </si>
  <si>
    <t>02 - VRN</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</si>
  <si>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</si>
  <si>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</si>
  <si>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</si>
  <si>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</si>
  <si>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</si>
  <si>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</si>
  <si>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Vedlejší rozpočtové náklady</t>
  </si>
  <si>
    <t>VRN1</t>
  </si>
  <si>
    <t>Průzkumné, geodetické a projektové práce</t>
  </si>
  <si>
    <t>013203000</t>
  </si>
  <si>
    <t>Fotodokumentace stavby včetně jejich zakrytých konstrukcí</t>
  </si>
  <si>
    <t>soubor</t>
  </si>
  <si>
    <t>1024</t>
  </si>
  <si>
    <t>-642690506</t>
  </si>
  <si>
    <t>Fotodokumentace stavby včetně jejich zakrytých konstrukcí dle SOD</t>
  </si>
  <si>
    <t>VRN3</t>
  </si>
  <si>
    <t>Zařízení staveniště</t>
  </si>
  <si>
    <t>032903000</t>
  </si>
  <si>
    <t>Náklady na provoz a údržbu vybavení staveniště</t>
  </si>
  <si>
    <t>-1577652859</t>
  </si>
  <si>
    <t>Náklady na provoz a údržbu vybavení staveniště vč. přístupových komunikací</t>
  </si>
  <si>
    <t>VRN4</t>
  </si>
  <si>
    <t>Inženýrská činnost</t>
  </si>
  <si>
    <t>045203000</t>
  </si>
  <si>
    <t>Kompletační činnost</t>
  </si>
  <si>
    <t>728855537</t>
  </si>
  <si>
    <t>Inženýrská činnost kompletační a koordinační činnost kompletační činnost dle SOD</t>
  </si>
  <si>
    <t>VRN5</t>
  </si>
  <si>
    <t>Finanční náklady</t>
  </si>
  <si>
    <t>051103000</t>
  </si>
  <si>
    <t>Pojištění stavby</t>
  </si>
  <si>
    <t>-2043708729</t>
  </si>
  <si>
    <t>Pojištění stavby dle SOD</t>
  </si>
  <si>
    <t>VRN7</t>
  </si>
  <si>
    <t>Provozní vlivy</t>
  </si>
  <si>
    <t>071203000</t>
  </si>
  <si>
    <t>Provoz dalšího subjektu</t>
  </si>
  <si>
    <t>1101694880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</si>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</sst>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5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8"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19"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19" fillId="0" borderId="0" xfId="0" applyFont="1" applyAlignment="1">
      <alignment horizontal="left" vertical="center"/>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0"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19"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2" fillId="0" borderId="14" xfId="0" applyFont="1" applyBorder="1" applyAlignment="1">
      <alignment horizontal="center" vertical="center"/>
    </xf>
    <xf numFmtId="0" fontId="22"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8" fillId="0" borderId="19" xfId="0" applyFont="1" applyBorder="1" applyAlignment="1" applyProtection="1">
      <alignment horizontal="center" vertical="center" wrapText="1"/>
      <protection/>
    </xf>
    <xf numFmtId="0" fontId="18" fillId="0" borderId="20" xfId="0" applyFont="1" applyBorder="1" applyAlignment="1" applyProtection="1">
      <alignment horizontal="center" vertical="center" wrapText="1"/>
      <protection/>
    </xf>
    <xf numFmtId="0" fontId="18"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8"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1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8" xfId="0" applyNumberFormat="1" applyFont="1" applyBorder="1" applyAlignment="1" applyProtection="1">
      <alignment vertical="center"/>
      <protection/>
    </xf>
    <xf numFmtId="0" fontId="5" fillId="0" borderId="0" xfId="0" applyFont="1" applyAlignment="1">
      <alignment horizontal="lef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8"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8"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2" fillId="0" borderId="15" xfId="0" applyNumberFormat="1" applyFont="1" applyBorder="1" applyAlignment="1" applyProtection="1">
      <alignment/>
      <protection/>
    </xf>
    <xf numFmtId="166" fontId="32" fillId="0" borderId="16"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36"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9" fillId="0" borderId="0" xfId="0" applyFont="1" applyAlignment="1" applyProtection="1">
      <alignment horizontal="lef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8"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2"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5"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35"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2:71" ht="14.4" customHeight="1">
      <c r="B5" s="26"/>
      <c r="C5" s="27"/>
      <c r="D5" s="32" t="s">
        <v>15</v>
      </c>
      <c r="E5" s="27"/>
      <c r="F5" s="27"/>
      <c r="G5" s="27"/>
      <c r="H5" s="27"/>
      <c r="I5" s="27"/>
      <c r="J5" s="27"/>
      <c r="K5" s="33" t="s">
        <v>16</v>
      </c>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9"/>
      <c r="BE5" s="34" t="s">
        <v>17</v>
      </c>
      <c r="BS5" s="22" t="s">
        <v>8</v>
      </c>
    </row>
    <row r="6" spans="2:71" ht="36.95" customHeight="1">
      <c r="B6" s="26"/>
      <c r="C6" s="27"/>
      <c r="D6" s="35" t="s">
        <v>18</v>
      </c>
      <c r="E6" s="27"/>
      <c r="F6" s="27"/>
      <c r="G6" s="27"/>
      <c r="H6" s="27"/>
      <c r="I6" s="27"/>
      <c r="J6" s="27"/>
      <c r="K6" s="36" t="s">
        <v>19</v>
      </c>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9"/>
      <c r="BE6" s="37"/>
      <c r="BS6" s="22" t="s">
        <v>8</v>
      </c>
    </row>
    <row r="7" spans="2:71" ht="14.4" customHeight="1">
      <c r="B7" s="26"/>
      <c r="C7" s="27"/>
      <c r="D7" s="38"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8" t="s">
        <v>22</v>
      </c>
      <c r="AL7" s="27"/>
      <c r="AM7" s="27"/>
      <c r="AN7" s="33" t="s">
        <v>21</v>
      </c>
      <c r="AO7" s="27"/>
      <c r="AP7" s="27"/>
      <c r="AQ7" s="29"/>
      <c r="BE7" s="37"/>
      <c r="BS7" s="22" t="s">
        <v>8</v>
      </c>
    </row>
    <row r="8" spans="2:71" ht="14.4" customHeight="1">
      <c r="B8" s="26"/>
      <c r="C8" s="27"/>
      <c r="D8" s="38"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8" t="s">
        <v>25</v>
      </c>
      <c r="AL8" s="27"/>
      <c r="AM8" s="27"/>
      <c r="AN8" s="39" t="s">
        <v>26</v>
      </c>
      <c r="AO8" s="27"/>
      <c r="AP8" s="27"/>
      <c r="AQ8" s="29"/>
      <c r="BE8" s="37"/>
      <c r="BS8" s="22" t="s">
        <v>8</v>
      </c>
    </row>
    <row r="9" spans="2:71" ht="14.4"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7"/>
      <c r="BS9" s="22" t="s">
        <v>8</v>
      </c>
    </row>
    <row r="10" spans="2:71" ht="14.4" customHeight="1">
      <c r="B10" s="26"/>
      <c r="C10" s="27"/>
      <c r="D10" s="38"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8" t="s">
        <v>28</v>
      </c>
      <c r="AL10" s="27"/>
      <c r="AM10" s="27"/>
      <c r="AN10" s="33" t="s">
        <v>21</v>
      </c>
      <c r="AO10" s="27"/>
      <c r="AP10" s="27"/>
      <c r="AQ10" s="29"/>
      <c r="BE10" s="37"/>
      <c r="BS10" s="22" t="s">
        <v>8</v>
      </c>
    </row>
    <row r="11" spans="2:71" ht="18.45" customHeight="1">
      <c r="B11" s="26"/>
      <c r="C11" s="27"/>
      <c r="D11" s="27"/>
      <c r="E11" s="33" t="s">
        <v>29</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8" t="s">
        <v>30</v>
      </c>
      <c r="AL11" s="27"/>
      <c r="AM11" s="27"/>
      <c r="AN11" s="33" t="s">
        <v>21</v>
      </c>
      <c r="AO11" s="27"/>
      <c r="AP11" s="27"/>
      <c r="AQ11" s="29"/>
      <c r="BE11" s="37"/>
      <c r="BS11" s="22" t="s">
        <v>8</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7"/>
      <c r="BS12" s="22" t="s">
        <v>8</v>
      </c>
    </row>
    <row r="13" spans="2:71" ht="14.4" customHeight="1">
      <c r="B13" s="26"/>
      <c r="C13" s="27"/>
      <c r="D13" s="38" t="s">
        <v>31</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8" t="s">
        <v>28</v>
      </c>
      <c r="AL13" s="27"/>
      <c r="AM13" s="27"/>
      <c r="AN13" s="40" t="s">
        <v>32</v>
      </c>
      <c r="AO13" s="27"/>
      <c r="AP13" s="27"/>
      <c r="AQ13" s="29"/>
      <c r="BE13" s="37"/>
      <c r="BS13" s="22" t="s">
        <v>8</v>
      </c>
    </row>
    <row r="14" spans="2:71" ht="13.5">
      <c r="B14" s="26"/>
      <c r="C14" s="27"/>
      <c r="D14" s="27"/>
      <c r="E14" s="40" t="s">
        <v>32</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38" t="s">
        <v>30</v>
      </c>
      <c r="AL14" s="27"/>
      <c r="AM14" s="27"/>
      <c r="AN14" s="40" t="s">
        <v>32</v>
      </c>
      <c r="AO14" s="27"/>
      <c r="AP14" s="27"/>
      <c r="AQ14" s="29"/>
      <c r="BE14" s="37"/>
      <c r="BS14" s="22" t="s">
        <v>8</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7"/>
      <c r="BS15" s="22" t="s">
        <v>6</v>
      </c>
    </row>
    <row r="16" spans="2:71" ht="14.4" customHeight="1">
      <c r="B16" s="26"/>
      <c r="C16" s="27"/>
      <c r="D16" s="38" t="s">
        <v>33</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8" t="s">
        <v>28</v>
      </c>
      <c r="AL16" s="27"/>
      <c r="AM16" s="27"/>
      <c r="AN16" s="33" t="s">
        <v>21</v>
      </c>
      <c r="AO16" s="27"/>
      <c r="AP16" s="27"/>
      <c r="AQ16" s="29"/>
      <c r="BE16" s="37"/>
      <c r="BS16" s="22" t="s">
        <v>6</v>
      </c>
    </row>
    <row r="17" spans="2:71" ht="18.45" customHeight="1">
      <c r="B17" s="26"/>
      <c r="C17" s="27"/>
      <c r="D17" s="27"/>
      <c r="E17" s="33" t="s">
        <v>34</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8" t="s">
        <v>30</v>
      </c>
      <c r="AL17" s="27"/>
      <c r="AM17" s="27"/>
      <c r="AN17" s="33" t="s">
        <v>21</v>
      </c>
      <c r="AO17" s="27"/>
      <c r="AP17" s="27"/>
      <c r="AQ17" s="29"/>
      <c r="BE17" s="37"/>
      <c r="BS17" s="22" t="s">
        <v>35</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7"/>
      <c r="BS18" s="22" t="s">
        <v>8</v>
      </c>
    </row>
    <row r="19" spans="2:71" ht="14.4" customHeight="1">
      <c r="B19" s="26"/>
      <c r="C19" s="27"/>
      <c r="D19" s="38" t="s">
        <v>36</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7"/>
      <c r="BS19" s="22" t="s">
        <v>8</v>
      </c>
    </row>
    <row r="20" spans="2:71" ht="63" customHeight="1">
      <c r="B20" s="26"/>
      <c r="C20" s="27"/>
      <c r="D20" s="27"/>
      <c r="E20" s="42" t="s">
        <v>37</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27"/>
      <c r="AP20" s="27"/>
      <c r="AQ20" s="29"/>
      <c r="BE20" s="37"/>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7"/>
    </row>
    <row r="22" spans="2:57" ht="6.95" customHeight="1">
      <c r="B22" s="26"/>
      <c r="C22" s="27"/>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27"/>
      <c r="AQ22" s="29"/>
      <c r="BE22" s="37"/>
    </row>
    <row r="23" spans="2:57" s="1" customFormat="1" ht="25.9" customHeight="1">
      <c r="B23" s="44"/>
      <c r="C23" s="45"/>
      <c r="D23" s="46" t="s">
        <v>38</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8">
        <f>ROUND(AG51,2)</f>
        <v>0</v>
      </c>
      <c r="AL23" s="47"/>
      <c r="AM23" s="47"/>
      <c r="AN23" s="47"/>
      <c r="AO23" s="47"/>
      <c r="AP23" s="45"/>
      <c r="AQ23" s="49"/>
      <c r="BE23" s="37"/>
    </row>
    <row r="24" spans="2:57" s="1" customFormat="1" ht="6.95" customHeight="1">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9"/>
      <c r="BE24" s="37"/>
    </row>
    <row r="25" spans="2:57" s="1" customFormat="1" ht="13.5">
      <c r="B25" s="44"/>
      <c r="C25" s="45"/>
      <c r="D25" s="45"/>
      <c r="E25" s="45"/>
      <c r="F25" s="45"/>
      <c r="G25" s="45"/>
      <c r="H25" s="45"/>
      <c r="I25" s="45"/>
      <c r="J25" s="45"/>
      <c r="K25" s="45"/>
      <c r="L25" s="50" t="s">
        <v>39</v>
      </c>
      <c r="M25" s="50"/>
      <c r="N25" s="50"/>
      <c r="O25" s="50"/>
      <c r="P25" s="45"/>
      <c r="Q25" s="45"/>
      <c r="R25" s="45"/>
      <c r="S25" s="45"/>
      <c r="T25" s="45"/>
      <c r="U25" s="45"/>
      <c r="V25" s="45"/>
      <c r="W25" s="50" t="s">
        <v>40</v>
      </c>
      <c r="X25" s="50"/>
      <c r="Y25" s="50"/>
      <c r="Z25" s="50"/>
      <c r="AA25" s="50"/>
      <c r="AB25" s="50"/>
      <c r="AC25" s="50"/>
      <c r="AD25" s="50"/>
      <c r="AE25" s="50"/>
      <c r="AF25" s="45"/>
      <c r="AG25" s="45"/>
      <c r="AH25" s="45"/>
      <c r="AI25" s="45"/>
      <c r="AJ25" s="45"/>
      <c r="AK25" s="50" t="s">
        <v>41</v>
      </c>
      <c r="AL25" s="50"/>
      <c r="AM25" s="50"/>
      <c r="AN25" s="50"/>
      <c r="AO25" s="50"/>
      <c r="AP25" s="45"/>
      <c r="AQ25" s="49"/>
      <c r="BE25" s="37"/>
    </row>
    <row r="26" spans="2:57" s="2" customFormat="1" ht="14.4" customHeight="1">
      <c r="B26" s="51"/>
      <c r="C26" s="52"/>
      <c r="D26" s="53" t="s">
        <v>42</v>
      </c>
      <c r="E26" s="52"/>
      <c r="F26" s="53" t="s">
        <v>43</v>
      </c>
      <c r="G26" s="52"/>
      <c r="H26" s="52"/>
      <c r="I26" s="52"/>
      <c r="J26" s="52"/>
      <c r="K26" s="52"/>
      <c r="L26" s="54">
        <v>0.21</v>
      </c>
      <c r="M26" s="52"/>
      <c r="N26" s="52"/>
      <c r="O26" s="52"/>
      <c r="P26" s="52"/>
      <c r="Q26" s="52"/>
      <c r="R26" s="52"/>
      <c r="S26" s="52"/>
      <c r="T26" s="52"/>
      <c r="U26" s="52"/>
      <c r="V26" s="52"/>
      <c r="W26" s="55">
        <f>ROUND(AZ51,2)</f>
        <v>0</v>
      </c>
      <c r="X26" s="52"/>
      <c r="Y26" s="52"/>
      <c r="Z26" s="52"/>
      <c r="AA26" s="52"/>
      <c r="AB26" s="52"/>
      <c r="AC26" s="52"/>
      <c r="AD26" s="52"/>
      <c r="AE26" s="52"/>
      <c r="AF26" s="52"/>
      <c r="AG26" s="52"/>
      <c r="AH26" s="52"/>
      <c r="AI26" s="52"/>
      <c r="AJ26" s="52"/>
      <c r="AK26" s="55">
        <f>ROUND(AV51,2)</f>
        <v>0</v>
      </c>
      <c r="AL26" s="52"/>
      <c r="AM26" s="52"/>
      <c r="AN26" s="52"/>
      <c r="AO26" s="52"/>
      <c r="AP26" s="52"/>
      <c r="AQ26" s="56"/>
      <c r="BE26" s="37"/>
    </row>
    <row r="27" spans="2:57" s="2" customFormat="1" ht="14.4" customHeight="1">
      <c r="B27" s="51"/>
      <c r="C27" s="52"/>
      <c r="D27" s="52"/>
      <c r="E27" s="52"/>
      <c r="F27" s="53" t="s">
        <v>44</v>
      </c>
      <c r="G27" s="52"/>
      <c r="H27" s="52"/>
      <c r="I27" s="52"/>
      <c r="J27" s="52"/>
      <c r="K27" s="52"/>
      <c r="L27" s="54">
        <v>0.15</v>
      </c>
      <c r="M27" s="52"/>
      <c r="N27" s="52"/>
      <c r="O27" s="52"/>
      <c r="P27" s="52"/>
      <c r="Q27" s="52"/>
      <c r="R27" s="52"/>
      <c r="S27" s="52"/>
      <c r="T27" s="52"/>
      <c r="U27" s="52"/>
      <c r="V27" s="52"/>
      <c r="W27" s="55">
        <f>ROUND(BA51,2)</f>
        <v>0</v>
      </c>
      <c r="X27" s="52"/>
      <c r="Y27" s="52"/>
      <c r="Z27" s="52"/>
      <c r="AA27" s="52"/>
      <c r="AB27" s="52"/>
      <c r="AC27" s="52"/>
      <c r="AD27" s="52"/>
      <c r="AE27" s="52"/>
      <c r="AF27" s="52"/>
      <c r="AG27" s="52"/>
      <c r="AH27" s="52"/>
      <c r="AI27" s="52"/>
      <c r="AJ27" s="52"/>
      <c r="AK27" s="55">
        <f>ROUND(AW51,2)</f>
        <v>0</v>
      </c>
      <c r="AL27" s="52"/>
      <c r="AM27" s="52"/>
      <c r="AN27" s="52"/>
      <c r="AO27" s="52"/>
      <c r="AP27" s="52"/>
      <c r="AQ27" s="56"/>
      <c r="BE27" s="37"/>
    </row>
    <row r="28" spans="2:57" s="2" customFormat="1" ht="14.4" customHeight="1" hidden="1">
      <c r="B28" s="51"/>
      <c r="C28" s="52"/>
      <c r="D28" s="52"/>
      <c r="E28" s="52"/>
      <c r="F28" s="53" t="s">
        <v>45</v>
      </c>
      <c r="G28" s="52"/>
      <c r="H28" s="52"/>
      <c r="I28" s="52"/>
      <c r="J28" s="52"/>
      <c r="K28" s="52"/>
      <c r="L28" s="54">
        <v>0.21</v>
      </c>
      <c r="M28" s="52"/>
      <c r="N28" s="52"/>
      <c r="O28" s="52"/>
      <c r="P28" s="52"/>
      <c r="Q28" s="52"/>
      <c r="R28" s="52"/>
      <c r="S28" s="52"/>
      <c r="T28" s="52"/>
      <c r="U28" s="52"/>
      <c r="V28" s="52"/>
      <c r="W28" s="55">
        <f>ROUND(BB51,2)</f>
        <v>0</v>
      </c>
      <c r="X28" s="52"/>
      <c r="Y28" s="52"/>
      <c r="Z28" s="52"/>
      <c r="AA28" s="52"/>
      <c r="AB28" s="52"/>
      <c r="AC28" s="52"/>
      <c r="AD28" s="52"/>
      <c r="AE28" s="52"/>
      <c r="AF28" s="52"/>
      <c r="AG28" s="52"/>
      <c r="AH28" s="52"/>
      <c r="AI28" s="52"/>
      <c r="AJ28" s="52"/>
      <c r="AK28" s="55">
        <v>0</v>
      </c>
      <c r="AL28" s="52"/>
      <c r="AM28" s="52"/>
      <c r="AN28" s="52"/>
      <c r="AO28" s="52"/>
      <c r="AP28" s="52"/>
      <c r="AQ28" s="56"/>
      <c r="BE28" s="37"/>
    </row>
    <row r="29" spans="2:57" s="2" customFormat="1" ht="14.4" customHeight="1" hidden="1">
      <c r="B29" s="51"/>
      <c r="C29" s="52"/>
      <c r="D29" s="52"/>
      <c r="E29" s="52"/>
      <c r="F29" s="53" t="s">
        <v>46</v>
      </c>
      <c r="G29" s="52"/>
      <c r="H29" s="52"/>
      <c r="I29" s="52"/>
      <c r="J29" s="52"/>
      <c r="K29" s="52"/>
      <c r="L29" s="54">
        <v>0.15</v>
      </c>
      <c r="M29" s="52"/>
      <c r="N29" s="52"/>
      <c r="O29" s="52"/>
      <c r="P29" s="52"/>
      <c r="Q29" s="52"/>
      <c r="R29" s="52"/>
      <c r="S29" s="52"/>
      <c r="T29" s="52"/>
      <c r="U29" s="52"/>
      <c r="V29" s="52"/>
      <c r="W29" s="55">
        <f>ROUND(BC51,2)</f>
        <v>0</v>
      </c>
      <c r="X29" s="52"/>
      <c r="Y29" s="52"/>
      <c r="Z29" s="52"/>
      <c r="AA29" s="52"/>
      <c r="AB29" s="52"/>
      <c r="AC29" s="52"/>
      <c r="AD29" s="52"/>
      <c r="AE29" s="52"/>
      <c r="AF29" s="52"/>
      <c r="AG29" s="52"/>
      <c r="AH29" s="52"/>
      <c r="AI29" s="52"/>
      <c r="AJ29" s="52"/>
      <c r="AK29" s="55">
        <v>0</v>
      </c>
      <c r="AL29" s="52"/>
      <c r="AM29" s="52"/>
      <c r="AN29" s="52"/>
      <c r="AO29" s="52"/>
      <c r="AP29" s="52"/>
      <c r="AQ29" s="56"/>
      <c r="BE29" s="37"/>
    </row>
    <row r="30" spans="2:57" s="2" customFormat="1" ht="14.4" customHeight="1" hidden="1">
      <c r="B30" s="51"/>
      <c r="C30" s="52"/>
      <c r="D30" s="52"/>
      <c r="E30" s="52"/>
      <c r="F30" s="53" t="s">
        <v>47</v>
      </c>
      <c r="G30" s="52"/>
      <c r="H30" s="52"/>
      <c r="I30" s="52"/>
      <c r="J30" s="52"/>
      <c r="K30" s="52"/>
      <c r="L30" s="54">
        <v>0</v>
      </c>
      <c r="M30" s="52"/>
      <c r="N30" s="52"/>
      <c r="O30" s="52"/>
      <c r="P30" s="52"/>
      <c r="Q30" s="52"/>
      <c r="R30" s="52"/>
      <c r="S30" s="52"/>
      <c r="T30" s="52"/>
      <c r="U30" s="52"/>
      <c r="V30" s="52"/>
      <c r="W30" s="55">
        <f>ROUND(BD51,2)</f>
        <v>0</v>
      </c>
      <c r="X30" s="52"/>
      <c r="Y30" s="52"/>
      <c r="Z30" s="52"/>
      <c r="AA30" s="52"/>
      <c r="AB30" s="52"/>
      <c r="AC30" s="52"/>
      <c r="AD30" s="52"/>
      <c r="AE30" s="52"/>
      <c r="AF30" s="52"/>
      <c r="AG30" s="52"/>
      <c r="AH30" s="52"/>
      <c r="AI30" s="52"/>
      <c r="AJ30" s="52"/>
      <c r="AK30" s="55">
        <v>0</v>
      </c>
      <c r="AL30" s="52"/>
      <c r="AM30" s="52"/>
      <c r="AN30" s="52"/>
      <c r="AO30" s="52"/>
      <c r="AP30" s="52"/>
      <c r="AQ30" s="56"/>
      <c r="BE30" s="37"/>
    </row>
    <row r="31" spans="2:57" s="1" customFormat="1" ht="6.95" customHeight="1">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9"/>
      <c r="BE31" s="37"/>
    </row>
    <row r="32" spans="2:57" s="1" customFormat="1" ht="25.9" customHeight="1">
      <c r="B32" s="44"/>
      <c r="C32" s="57"/>
      <c r="D32" s="58" t="s">
        <v>48</v>
      </c>
      <c r="E32" s="59"/>
      <c r="F32" s="59"/>
      <c r="G32" s="59"/>
      <c r="H32" s="59"/>
      <c r="I32" s="59"/>
      <c r="J32" s="59"/>
      <c r="K32" s="59"/>
      <c r="L32" s="59"/>
      <c r="M32" s="59"/>
      <c r="N32" s="59"/>
      <c r="O32" s="59"/>
      <c r="P32" s="59"/>
      <c r="Q32" s="59"/>
      <c r="R32" s="59"/>
      <c r="S32" s="59"/>
      <c r="T32" s="60" t="s">
        <v>49</v>
      </c>
      <c r="U32" s="59"/>
      <c r="V32" s="59"/>
      <c r="W32" s="59"/>
      <c r="X32" s="61" t="s">
        <v>50</v>
      </c>
      <c r="Y32" s="59"/>
      <c r="Z32" s="59"/>
      <c r="AA32" s="59"/>
      <c r="AB32" s="59"/>
      <c r="AC32" s="59"/>
      <c r="AD32" s="59"/>
      <c r="AE32" s="59"/>
      <c r="AF32" s="59"/>
      <c r="AG32" s="59"/>
      <c r="AH32" s="59"/>
      <c r="AI32" s="59"/>
      <c r="AJ32" s="59"/>
      <c r="AK32" s="62">
        <f>SUM(AK23:AK30)</f>
        <v>0</v>
      </c>
      <c r="AL32" s="59"/>
      <c r="AM32" s="59"/>
      <c r="AN32" s="59"/>
      <c r="AO32" s="63"/>
      <c r="AP32" s="57"/>
      <c r="AQ32" s="64"/>
      <c r="BE32" s="37"/>
    </row>
    <row r="33" spans="2:43" s="1" customFormat="1" ht="6.95" customHeight="1">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9"/>
    </row>
    <row r="34" spans="2:43" s="1" customFormat="1" ht="6.95" customHeight="1">
      <c r="B34" s="6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7"/>
    </row>
    <row r="38" spans="2:44" s="1" customFormat="1" ht="6.95" customHeight="1">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70"/>
    </row>
    <row r="39" spans="2:44" s="1" customFormat="1" ht="36.95" customHeight="1">
      <c r="B39" s="44"/>
      <c r="C39" s="71" t="s">
        <v>51</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0"/>
    </row>
    <row r="40" spans="2:44" s="1" customFormat="1" ht="6.95" customHeight="1">
      <c r="B40" s="44"/>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0"/>
    </row>
    <row r="41" spans="2:44" s="3" customFormat="1" ht="14.4" customHeight="1">
      <c r="B41" s="73"/>
      <c r="C41" s="74" t="s">
        <v>15</v>
      </c>
      <c r="D41" s="75"/>
      <c r="E41" s="75"/>
      <c r="F41" s="75"/>
      <c r="G41" s="75"/>
      <c r="H41" s="75"/>
      <c r="I41" s="75"/>
      <c r="J41" s="75"/>
      <c r="K41" s="75"/>
      <c r="L41" s="75" t="str">
        <f>K5</f>
        <v>20180228</v>
      </c>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6"/>
    </row>
    <row r="42" spans="2:44" s="4" customFormat="1" ht="36.95" customHeight="1">
      <c r="B42" s="77"/>
      <c r="C42" s="78" t="s">
        <v>18</v>
      </c>
      <c r="D42" s="79"/>
      <c r="E42" s="79"/>
      <c r="F42" s="79"/>
      <c r="G42" s="79"/>
      <c r="H42" s="79"/>
      <c r="I42" s="79"/>
      <c r="J42" s="79"/>
      <c r="K42" s="79"/>
      <c r="L42" s="80" t="str">
        <f>K6</f>
        <v>MŠ Kalinova - rekonstrukce 2 NP - střešní plášť</v>
      </c>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81"/>
    </row>
    <row r="43" spans="2:44" s="1" customFormat="1" ht="6.95" customHeight="1">
      <c r="B43" s="44"/>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0"/>
    </row>
    <row r="44" spans="2:44" s="1" customFormat="1" ht="13.5">
      <c r="B44" s="44"/>
      <c r="C44" s="74" t="s">
        <v>23</v>
      </c>
      <c r="D44" s="72"/>
      <c r="E44" s="72"/>
      <c r="F44" s="72"/>
      <c r="G44" s="72"/>
      <c r="H44" s="72"/>
      <c r="I44" s="72"/>
      <c r="J44" s="72"/>
      <c r="K44" s="72"/>
      <c r="L44" s="82" t="str">
        <f>IF(K8="","",K8)</f>
        <v>Nový Bor</v>
      </c>
      <c r="M44" s="72"/>
      <c r="N44" s="72"/>
      <c r="O44" s="72"/>
      <c r="P44" s="72"/>
      <c r="Q44" s="72"/>
      <c r="R44" s="72"/>
      <c r="S44" s="72"/>
      <c r="T44" s="72"/>
      <c r="U44" s="72"/>
      <c r="V44" s="72"/>
      <c r="W44" s="72"/>
      <c r="X44" s="72"/>
      <c r="Y44" s="72"/>
      <c r="Z44" s="72"/>
      <c r="AA44" s="72"/>
      <c r="AB44" s="72"/>
      <c r="AC44" s="72"/>
      <c r="AD44" s="72"/>
      <c r="AE44" s="72"/>
      <c r="AF44" s="72"/>
      <c r="AG44" s="72"/>
      <c r="AH44" s="72"/>
      <c r="AI44" s="74" t="s">
        <v>25</v>
      </c>
      <c r="AJ44" s="72"/>
      <c r="AK44" s="72"/>
      <c r="AL44" s="72"/>
      <c r="AM44" s="83" t="str">
        <f>IF(AN8="","",AN8)</f>
        <v>6. 4. 2018</v>
      </c>
      <c r="AN44" s="83"/>
      <c r="AO44" s="72"/>
      <c r="AP44" s="72"/>
      <c r="AQ44" s="72"/>
      <c r="AR44" s="70"/>
    </row>
    <row r="45" spans="2:44" s="1" customFormat="1" ht="6.95" customHeight="1">
      <c r="B45" s="44"/>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0"/>
    </row>
    <row r="46" spans="2:56" s="1" customFormat="1" ht="13.5">
      <c r="B46" s="44"/>
      <c r="C46" s="74" t="s">
        <v>27</v>
      </c>
      <c r="D46" s="72"/>
      <c r="E46" s="72"/>
      <c r="F46" s="72"/>
      <c r="G46" s="72"/>
      <c r="H46" s="72"/>
      <c r="I46" s="72"/>
      <c r="J46" s="72"/>
      <c r="K46" s="72"/>
      <c r="L46" s="75" t="str">
        <f>IF(E11="","",E11)</f>
        <v>Město N. Bor</v>
      </c>
      <c r="M46" s="72"/>
      <c r="N46" s="72"/>
      <c r="O46" s="72"/>
      <c r="P46" s="72"/>
      <c r="Q46" s="72"/>
      <c r="R46" s="72"/>
      <c r="S46" s="72"/>
      <c r="T46" s="72"/>
      <c r="U46" s="72"/>
      <c r="V46" s="72"/>
      <c r="W46" s="72"/>
      <c r="X46" s="72"/>
      <c r="Y46" s="72"/>
      <c r="Z46" s="72"/>
      <c r="AA46" s="72"/>
      <c r="AB46" s="72"/>
      <c r="AC46" s="72"/>
      <c r="AD46" s="72"/>
      <c r="AE46" s="72"/>
      <c r="AF46" s="72"/>
      <c r="AG46" s="72"/>
      <c r="AH46" s="72"/>
      <c r="AI46" s="74" t="s">
        <v>33</v>
      </c>
      <c r="AJ46" s="72"/>
      <c r="AK46" s="72"/>
      <c r="AL46" s="72"/>
      <c r="AM46" s="75" t="str">
        <f>IF(E17="","",E17)</f>
        <v>R. Voce</v>
      </c>
      <c r="AN46" s="75"/>
      <c r="AO46" s="75"/>
      <c r="AP46" s="75"/>
      <c r="AQ46" s="72"/>
      <c r="AR46" s="70"/>
      <c r="AS46" s="84" t="s">
        <v>52</v>
      </c>
      <c r="AT46" s="85"/>
      <c r="AU46" s="86"/>
      <c r="AV46" s="86"/>
      <c r="AW46" s="86"/>
      <c r="AX46" s="86"/>
      <c r="AY46" s="86"/>
      <c r="AZ46" s="86"/>
      <c r="BA46" s="86"/>
      <c r="BB46" s="86"/>
      <c r="BC46" s="86"/>
      <c r="BD46" s="87"/>
    </row>
    <row r="47" spans="2:56" s="1" customFormat="1" ht="13.5">
      <c r="B47" s="44"/>
      <c r="C47" s="74" t="s">
        <v>31</v>
      </c>
      <c r="D47" s="72"/>
      <c r="E47" s="72"/>
      <c r="F47" s="72"/>
      <c r="G47" s="72"/>
      <c r="H47" s="72"/>
      <c r="I47" s="72"/>
      <c r="J47" s="72"/>
      <c r="K47" s="72"/>
      <c r="L47" s="75" t="str">
        <f>IF(E14="Vyplň údaj","",E14)</f>
        <v/>
      </c>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0"/>
      <c r="AS47" s="88"/>
      <c r="AT47" s="89"/>
      <c r="AU47" s="90"/>
      <c r="AV47" s="90"/>
      <c r="AW47" s="90"/>
      <c r="AX47" s="90"/>
      <c r="AY47" s="90"/>
      <c r="AZ47" s="90"/>
      <c r="BA47" s="90"/>
      <c r="BB47" s="90"/>
      <c r="BC47" s="90"/>
      <c r="BD47" s="91"/>
    </row>
    <row r="48" spans="2:56" s="1" customFormat="1" ht="10.8" customHeight="1">
      <c r="B48" s="44"/>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0"/>
      <c r="AS48" s="92"/>
      <c r="AT48" s="53"/>
      <c r="AU48" s="45"/>
      <c r="AV48" s="45"/>
      <c r="AW48" s="45"/>
      <c r="AX48" s="45"/>
      <c r="AY48" s="45"/>
      <c r="AZ48" s="45"/>
      <c r="BA48" s="45"/>
      <c r="BB48" s="45"/>
      <c r="BC48" s="45"/>
      <c r="BD48" s="93"/>
    </row>
    <row r="49" spans="2:56" s="1" customFormat="1" ht="29.25" customHeight="1">
      <c r="B49" s="44"/>
      <c r="C49" s="94" t="s">
        <v>53</v>
      </c>
      <c r="D49" s="95"/>
      <c r="E49" s="95"/>
      <c r="F49" s="95"/>
      <c r="G49" s="95"/>
      <c r="H49" s="96"/>
      <c r="I49" s="97" t="s">
        <v>54</v>
      </c>
      <c r="J49" s="95"/>
      <c r="K49" s="95"/>
      <c r="L49" s="95"/>
      <c r="M49" s="95"/>
      <c r="N49" s="95"/>
      <c r="O49" s="95"/>
      <c r="P49" s="95"/>
      <c r="Q49" s="95"/>
      <c r="R49" s="95"/>
      <c r="S49" s="95"/>
      <c r="T49" s="95"/>
      <c r="U49" s="95"/>
      <c r="V49" s="95"/>
      <c r="W49" s="95"/>
      <c r="X49" s="95"/>
      <c r="Y49" s="95"/>
      <c r="Z49" s="95"/>
      <c r="AA49" s="95"/>
      <c r="AB49" s="95"/>
      <c r="AC49" s="95"/>
      <c r="AD49" s="95"/>
      <c r="AE49" s="95"/>
      <c r="AF49" s="95"/>
      <c r="AG49" s="98" t="s">
        <v>55</v>
      </c>
      <c r="AH49" s="95"/>
      <c r="AI49" s="95"/>
      <c r="AJ49" s="95"/>
      <c r="AK49" s="95"/>
      <c r="AL49" s="95"/>
      <c r="AM49" s="95"/>
      <c r="AN49" s="97" t="s">
        <v>56</v>
      </c>
      <c r="AO49" s="95"/>
      <c r="AP49" s="95"/>
      <c r="AQ49" s="99" t="s">
        <v>57</v>
      </c>
      <c r="AR49" s="70"/>
      <c r="AS49" s="100" t="s">
        <v>58</v>
      </c>
      <c r="AT49" s="101" t="s">
        <v>59</v>
      </c>
      <c r="AU49" s="101" t="s">
        <v>60</v>
      </c>
      <c r="AV49" s="101" t="s">
        <v>61</v>
      </c>
      <c r="AW49" s="101" t="s">
        <v>62</v>
      </c>
      <c r="AX49" s="101" t="s">
        <v>63</v>
      </c>
      <c r="AY49" s="101" t="s">
        <v>64</v>
      </c>
      <c r="AZ49" s="101" t="s">
        <v>65</v>
      </c>
      <c r="BA49" s="101" t="s">
        <v>66</v>
      </c>
      <c r="BB49" s="101" t="s">
        <v>67</v>
      </c>
      <c r="BC49" s="101" t="s">
        <v>68</v>
      </c>
      <c r="BD49" s="102" t="s">
        <v>69</v>
      </c>
    </row>
    <row r="50" spans="2:56" s="1" customFormat="1" ht="10.8" customHeight="1">
      <c r="B50" s="44"/>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0"/>
      <c r="AS50" s="103"/>
      <c r="AT50" s="104"/>
      <c r="AU50" s="104"/>
      <c r="AV50" s="104"/>
      <c r="AW50" s="104"/>
      <c r="AX50" s="104"/>
      <c r="AY50" s="104"/>
      <c r="AZ50" s="104"/>
      <c r="BA50" s="104"/>
      <c r="BB50" s="104"/>
      <c r="BC50" s="104"/>
      <c r="BD50" s="105"/>
    </row>
    <row r="51" spans="2:90" s="4" customFormat="1" ht="32.4" customHeight="1">
      <c r="B51" s="77"/>
      <c r="C51" s="106" t="s">
        <v>70</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8">
        <f>ROUND(SUM(AG52:AG53),2)</f>
        <v>0</v>
      </c>
      <c r="AH51" s="108"/>
      <c r="AI51" s="108"/>
      <c r="AJ51" s="108"/>
      <c r="AK51" s="108"/>
      <c r="AL51" s="108"/>
      <c r="AM51" s="108"/>
      <c r="AN51" s="109">
        <f>SUM(AG51,AT51)</f>
        <v>0</v>
      </c>
      <c r="AO51" s="109"/>
      <c r="AP51" s="109"/>
      <c r="AQ51" s="110" t="s">
        <v>21</v>
      </c>
      <c r="AR51" s="81"/>
      <c r="AS51" s="111">
        <f>ROUND(SUM(AS52:AS53),2)</f>
        <v>0</v>
      </c>
      <c r="AT51" s="112">
        <f>ROUND(SUM(AV51:AW51),2)</f>
        <v>0</v>
      </c>
      <c r="AU51" s="113">
        <f>ROUND(SUM(AU52:AU53),5)</f>
        <v>0</v>
      </c>
      <c r="AV51" s="112">
        <f>ROUND(AZ51*L26,2)</f>
        <v>0</v>
      </c>
      <c r="AW51" s="112">
        <f>ROUND(BA51*L27,2)</f>
        <v>0</v>
      </c>
      <c r="AX51" s="112">
        <f>ROUND(BB51*L26,2)</f>
        <v>0</v>
      </c>
      <c r="AY51" s="112">
        <f>ROUND(BC51*L27,2)</f>
        <v>0</v>
      </c>
      <c r="AZ51" s="112">
        <f>ROUND(SUM(AZ52:AZ53),2)</f>
        <v>0</v>
      </c>
      <c r="BA51" s="112">
        <f>ROUND(SUM(BA52:BA53),2)</f>
        <v>0</v>
      </c>
      <c r="BB51" s="112">
        <f>ROUND(SUM(BB52:BB53),2)</f>
        <v>0</v>
      </c>
      <c r="BC51" s="112">
        <f>ROUND(SUM(BC52:BC53),2)</f>
        <v>0</v>
      </c>
      <c r="BD51" s="114">
        <f>ROUND(SUM(BD52:BD53),2)</f>
        <v>0</v>
      </c>
      <c r="BS51" s="115" t="s">
        <v>71</v>
      </c>
      <c r="BT51" s="115" t="s">
        <v>72</v>
      </c>
      <c r="BU51" s="116" t="s">
        <v>73</v>
      </c>
      <c r="BV51" s="115" t="s">
        <v>74</v>
      </c>
      <c r="BW51" s="115" t="s">
        <v>7</v>
      </c>
      <c r="BX51" s="115" t="s">
        <v>75</v>
      </c>
      <c r="CL51" s="115" t="s">
        <v>21</v>
      </c>
    </row>
    <row r="52" spans="1:91" s="5" customFormat="1" ht="14.4" customHeight="1">
      <c r="A52" s="117" t="s">
        <v>76</v>
      </c>
      <c r="B52" s="118"/>
      <c r="C52" s="119"/>
      <c r="D52" s="120" t="s">
        <v>77</v>
      </c>
      <c r="E52" s="120"/>
      <c r="F52" s="120"/>
      <c r="G52" s="120"/>
      <c r="H52" s="120"/>
      <c r="I52" s="121"/>
      <c r="J52" s="120" t="s">
        <v>78</v>
      </c>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2">
        <f>'01 - SO 102 Střecha'!J27</f>
        <v>0</v>
      </c>
      <c r="AH52" s="121"/>
      <c r="AI52" s="121"/>
      <c r="AJ52" s="121"/>
      <c r="AK52" s="121"/>
      <c r="AL52" s="121"/>
      <c r="AM52" s="121"/>
      <c r="AN52" s="122">
        <f>SUM(AG52,AT52)</f>
        <v>0</v>
      </c>
      <c r="AO52" s="121"/>
      <c r="AP52" s="121"/>
      <c r="AQ52" s="123" t="s">
        <v>79</v>
      </c>
      <c r="AR52" s="124"/>
      <c r="AS52" s="125">
        <v>0</v>
      </c>
      <c r="AT52" s="126">
        <f>ROUND(SUM(AV52:AW52),2)</f>
        <v>0</v>
      </c>
      <c r="AU52" s="127">
        <f>'01 - SO 102 Střecha'!P84</f>
        <v>0</v>
      </c>
      <c r="AV52" s="126">
        <f>'01 - SO 102 Střecha'!J30</f>
        <v>0</v>
      </c>
      <c r="AW52" s="126">
        <f>'01 - SO 102 Střecha'!J31</f>
        <v>0</v>
      </c>
      <c r="AX52" s="126">
        <f>'01 - SO 102 Střecha'!J32</f>
        <v>0</v>
      </c>
      <c r="AY52" s="126">
        <f>'01 - SO 102 Střecha'!J33</f>
        <v>0</v>
      </c>
      <c r="AZ52" s="126">
        <f>'01 - SO 102 Střecha'!F30</f>
        <v>0</v>
      </c>
      <c r="BA52" s="126">
        <f>'01 - SO 102 Střecha'!F31</f>
        <v>0</v>
      </c>
      <c r="BB52" s="126">
        <f>'01 - SO 102 Střecha'!F32</f>
        <v>0</v>
      </c>
      <c r="BC52" s="126">
        <f>'01 - SO 102 Střecha'!F33</f>
        <v>0</v>
      </c>
      <c r="BD52" s="128">
        <f>'01 - SO 102 Střecha'!F34</f>
        <v>0</v>
      </c>
      <c r="BT52" s="129" t="s">
        <v>80</v>
      </c>
      <c r="BV52" s="129" t="s">
        <v>74</v>
      </c>
      <c r="BW52" s="129" t="s">
        <v>81</v>
      </c>
      <c r="BX52" s="129" t="s">
        <v>7</v>
      </c>
      <c r="CL52" s="129" t="s">
        <v>82</v>
      </c>
      <c r="CM52" s="129" t="s">
        <v>83</v>
      </c>
    </row>
    <row r="53" spans="1:91" s="5" customFormat="1" ht="14.4" customHeight="1">
      <c r="A53" s="117" t="s">
        <v>76</v>
      </c>
      <c r="B53" s="118"/>
      <c r="C53" s="119"/>
      <c r="D53" s="120" t="s">
        <v>84</v>
      </c>
      <c r="E53" s="120"/>
      <c r="F53" s="120"/>
      <c r="G53" s="120"/>
      <c r="H53" s="120"/>
      <c r="I53" s="121"/>
      <c r="J53" s="120" t="s">
        <v>85</v>
      </c>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2">
        <f>'02 - VRN'!J27</f>
        <v>0</v>
      </c>
      <c r="AH53" s="121"/>
      <c r="AI53" s="121"/>
      <c r="AJ53" s="121"/>
      <c r="AK53" s="121"/>
      <c r="AL53" s="121"/>
      <c r="AM53" s="121"/>
      <c r="AN53" s="122">
        <f>SUM(AG53,AT53)</f>
        <v>0</v>
      </c>
      <c r="AO53" s="121"/>
      <c r="AP53" s="121"/>
      <c r="AQ53" s="123" t="s">
        <v>79</v>
      </c>
      <c r="AR53" s="124"/>
      <c r="AS53" s="130">
        <v>0</v>
      </c>
      <c r="AT53" s="131">
        <f>ROUND(SUM(AV53:AW53),2)</f>
        <v>0</v>
      </c>
      <c r="AU53" s="132">
        <f>'02 - VRN'!P82</f>
        <v>0</v>
      </c>
      <c r="AV53" s="131">
        <f>'02 - VRN'!J30</f>
        <v>0</v>
      </c>
      <c r="AW53" s="131">
        <f>'02 - VRN'!J31</f>
        <v>0</v>
      </c>
      <c r="AX53" s="131">
        <f>'02 - VRN'!J32</f>
        <v>0</v>
      </c>
      <c r="AY53" s="131">
        <f>'02 - VRN'!J33</f>
        <v>0</v>
      </c>
      <c r="AZ53" s="131">
        <f>'02 - VRN'!F30</f>
        <v>0</v>
      </c>
      <c r="BA53" s="131">
        <f>'02 - VRN'!F31</f>
        <v>0</v>
      </c>
      <c r="BB53" s="131">
        <f>'02 - VRN'!F32</f>
        <v>0</v>
      </c>
      <c r="BC53" s="131">
        <f>'02 - VRN'!F33</f>
        <v>0</v>
      </c>
      <c r="BD53" s="133">
        <f>'02 - VRN'!F34</f>
        <v>0</v>
      </c>
      <c r="BT53" s="129" t="s">
        <v>80</v>
      </c>
      <c r="BV53" s="129" t="s">
        <v>74</v>
      </c>
      <c r="BW53" s="129" t="s">
        <v>86</v>
      </c>
      <c r="BX53" s="129" t="s">
        <v>7</v>
      </c>
      <c r="CL53" s="129" t="s">
        <v>82</v>
      </c>
      <c r="CM53" s="129" t="s">
        <v>83</v>
      </c>
    </row>
    <row r="54" spans="2:44" s="1" customFormat="1" ht="30" customHeight="1">
      <c r="B54" s="44"/>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0"/>
    </row>
    <row r="55" spans="2:44" s="1" customFormat="1" ht="6.95" customHeight="1">
      <c r="B55" s="65"/>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70"/>
    </row>
  </sheetData>
  <sheetProtection password="CC35" sheet="1" objects="1" scenarios="1" formatColumns="0" formatRows="0"/>
  <mergeCells count="45">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G51:AM51"/>
    <mergeCell ref="AN51:AP51"/>
    <mergeCell ref="AR2:BE2"/>
  </mergeCells>
  <hyperlinks>
    <hyperlink ref="K1:S1" location="C2" display="1) Rekapitulace stavby"/>
    <hyperlink ref="W1:AI1" location="C51" display="2) Rekapitulace objektů stavby a soupisů prací"/>
    <hyperlink ref="A52" location="'01 - SO 102 Střecha'!C2" display="/"/>
    <hyperlink ref="A53" location="'02 - VRN'!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38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4"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19"/>
      <c r="B1" s="135"/>
      <c r="C1" s="135"/>
      <c r="D1" s="136" t="s">
        <v>1</v>
      </c>
      <c r="E1" s="135"/>
      <c r="F1" s="137" t="s">
        <v>87</v>
      </c>
      <c r="G1" s="137" t="s">
        <v>88</v>
      </c>
      <c r="H1" s="137"/>
      <c r="I1" s="138"/>
      <c r="J1" s="137" t="s">
        <v>89</v>
      </c>
      <c r="K1" s="136" t="s">
        <v>90</v>
      </c>
      <c r="L1" s="137" t="s">
        <v>91</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81</v>
      </c>
    </row>
    <row r="3" spans="2:46" ht="6.95" customHeight="1">
      <c r="B3" s="23"/>
      <c r="C3" s="24"/>
      <c r="D3" s="24"/>
      <c r="E3" s="24"/>
      <c r="F3" s="24"/>
      <c r="G3" s="24"/>
      <c r="H3" s="24"/>
      <c r="I3" s="139"/>
      <c r="J3" s="24"/>
      <c r="K3" s="25"/>
      <c r="AT3" s="22" t="s">
        <v>83</v>
      </c>
    </row>
    <row r="4" spans="2:46" ht="36.95" customHeight="1">
      <c r="B4" s="26"/>
      <c r="C4" s="27"/>
      <c r="D4" s="28" t="s">
        <v>92</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4.4" customHeight="1">
      <c r="B7" s="26"/>
      <c r="C7" s="27"/>
      <c r="D7" s="27"/>
      <c r="E7" s="141" t="str">
        <f>'Rekapitulace stavby'!K6</f>
        <v>MŠ Kalinova - rekonstrukce 2 NP - střešní plášť</v>
      </c>
      <c r="F7" s="38"/>
      <c r="G7" s="38"/>
      <c r="H7" s="38"/>
      <c r="I7" s="140"/>
      <c r="J7" s="27"/>
      <c r="K7" s="29"/>
    </row>
    <row r="8" spans="2:11" s="1" customFormat="1" ht="13.5">
      <c r="B8" s="44"/>
      <c r="C8" s="45"/>
      <c r="D8" s="38" t="s">
        <v>93</v>
      </c>
      <c r="E8" s="45"/>
      <c r="F8" s="45"/>
      <c r="G8" s="45"/>
      <c r="H8" s="45"/>
      <c r="I8" s="142"/>
      <c r="J8" s="45"/>
      <c r="K8" s="49"/>
    </row>
    <row r="9" spans="2:11" s="1" customFormat="1" ht="36.95" customHeight="1">
      <c r="B9" s="44"/>
      <c r="C9" s="45"/>
      <c r="D9" s="45"/>
      <c r="E9" s="143" t="s">
        <v>94</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20</v>
      </c>
      <c r="E11" s="45"/>
      <c r="F11" s="33" t="s">
        <v>82</v>
      </c>
      <c r="G11" s="45"/>
      <c r="H11" s="45"/>
      <c r="I11" s="144" t="s">
        <v>22</v>
      </c>
      <c r="J11" s="33" t="s">
        <v>21</v>
      </c>
      <c r="K11" s="49"/>
    </row>
    <row r="12" spans="2:11" s="1" customFormat="1" ht="14.4" customHeight="1">
      <c r="B12" s="44"/>
      <c r="C12" s="45"/>
      <c r="D12" s="38" t="s">
        <v>23</v>
      </c>
      <c r="E12" s="45"/>
      <c r="F12" s="33" t="s">
        <v>24</v>
      </c>
      <c r="G12" s="45"/>
      <c r="H12" s="45"/>
      <c r="I12" s="144" t="s">
        <v>25</v>
      </c>
      <c r="J12" s="145" t="str">
        <f>'Rekapitulace stavby'!AN8</f>
        <v>6. 4. 2018</v>
      </c>
      <c r="K12" s="49"/>
    </row>
    <row r="13" spans="2:11" s="1" customFormat="1" ht="10.8" customHeight="1">
      <c r="B13" s="44"/>
      <c r="C13" s="45"/>
      <c r="D13" s="45"/>
      <c r="E13" s="45"/>
      <c r="F13" s="45"/>
      <c r="G13" s="45"/>
      <c r="H13" s="45"/>
      <c r="I13" s="142"/>
      <c r="J13" s="45"/>
      <c r="K13" s="49"/>
    </row>
    <row r="14" spans="2:11" s="1" customFormat="1" ht="14.4" customHeight="1">
      <c r="B14" s="44"/>
      <c r="C14" s="45"/>
      <c r="D14" s="38" t="s">
        <v>27</v>
      </c>
      <c r="E14" s="45"/>
      <c r="F14" s="45"/>
      <c r="G14" s="45"/>
      <c r="H14" s="45"/>
      <c r="I14" s="144" t="s">
        <v>28</v>
      </c>
      <c r="J14" s="33" t="s">
        <v>21</v>
      </c>
      <c r="K14" s="49"/>
    </row>
    <row r="15" spans="2:11" s="1" customFormat="1" ht="18" customHeight="1">
      <c r="B15" s="44"/>
      <c r="C15" s="45"/>
      <c r="D15" s="45"/>
      <c r="E15" s="33" t="s">
        <v>95</v>
      </c>
      <c r="F15" s="45"/>
      <c r="G15" s="45"/>
      <c r="H15" s="45"/>
      <c r="I15" s="144" t="s">
        <v>30</v>
      </c>
      <c r="J15" s="33" t="s">
        <v>21</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31</v>
      </c>
      <c r="E17" s="45"/>
      <c r="F17" s="45"/>
      <c r="G17" s="45"/>
      <c r="H17" s="45"/>
      <c r="I17" s="144" t="s">
        <v>28</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30</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33</v>
      </c>
      <c r="E20" s="45"/>
      <c r="F20" s="45"/>
      <c r="G20" s="45"/>
      <c r="H20" s="45"/>
      <c r="I20" s="144" t="s">
        <v>28</v>
      </c>
      <c r="J20" s="33" t="s">
        <v>21</v>
      </c>
      <c r="K20" s="49"/>
    </row>
    <row r="21" spans="2:11" s="1" customFormat="1" ht="18" customHeight="1">
      <c r="B21" s="44"/>
      <c r="C21" s="45"/>
      <c r="D21" s="45"/>
      <c r="E21" s="33" t="s">
        <v>96</v>
      </c>
      <c r="F21" s="45"/>
      <c r="G21" s="45"/>
      <c r="H21" s="45"/>
      <c r="I21" s="144" t="s">
        <v>30</v>
      </c>
      <c r="J21" s="33" t="s">
        <v>21</v>
      </c>
      <c r="K21" s="49"/>
    </row>
    <row r="22" spans="2:11" s="1" customFormat="1" ht="6.95" customHeight="1">
      <c r="B22" s="44"/>
      <c r="C22" s="45"/>
      <c r="D22" s="45"/>
      <c r="E22" s="45"/>
      <c r="F22" s="45"/>
      <c r="G22" s="45"/>
      <c r="H22" s="45"/>
      <c r="I22" s="142"/>
      <c r="J22" s="45"/>
      <c r="K22" s="49"/>
    </row>
    <row r="23" spans="2:11" s="1" customFormat="1" ht="14.4" customHeight="1">
      <c r="B23" s="44"/>
      <c r="C23" s="45"/>
      <c r="D23" s="38" t="s">
        <v>36</v>
      </c>
      <c r="E23" s="45"/>
      <c r="F23" s="45"/>
      <c r="G23" s="45"/>
      <c r="H23" s="45"/>
      <c r="I23" s="142"/>
      <c r="J23" s="45"/>
      <c r="K23" s="49"/>
    </row>
    <row r="24" spans="2:11" s="6" customFormat="1" ht="14.4" customHeight="1">
      <c r="B24" s="146"/>
      <c r="C24" s="147"/>
      <c r="D24" s="147"/>
      <c r="E24" s="42" t="s">
        <v>21</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38</v>
      </c>
      <c r="E27" s="45"/>
      <c r="F27" s="45"/>
      <c r="G27" s="45"/>
      <c r="H27" s="45"/>
      <c r="I27" s="142"/>
      <c r="J27" s="153">
        <f>ROUND(J84,2)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40</v>
      </c>
      <c r="G29" s="45"/>
      <c r="H29" s="45"/>
      <c r="I29" s="154" t="s">
        <v>39</v>
      </c>
      <c r="J29" s="50" t="s">
        <v>41</v>
      </c>
      <c r="K29" s="49"/>
    </row>
    <row r="30" spans="2:11" s="1" customFormat="1" ht="14.4" customHeight="1">
      <c r="B30" s="44"/>
      <c r="C30" s="45"/>
      <c r="D30" s="53" t="s">
        <v>42</v>
      </c>
      <c r="E30" s="53" t="s">
        <v>43</v>
      </c>
      <c r="F30" s="155">
        <f>ROUND(SUM(BE84:BE387),2)</f>
        <v>0</v>
      </c>
      <c r="G30" s="45"/>
      <c r="H30" s="45"/>
      <c r="I30" s="156">
        <v>0.21</v>
      </c>
      <c r="J30" s="155">
        <f>ROUND(ROUND((SUM(BE84:BE387)),2)*I30,2)</f>
        <v>0</v>
      </c>
      <c r="K30" s="49"/>
    </row>
    <row r="31" spans="2:11" s="1" customFormat="1" ht="14.4" customHeight="1">
      <c r="B31" s="44"/>
      <c r="C31" s="45"/>
      <c r="D31" s="45"/>
      <c r="E31" s="53" t="s">
        <v>44</v>
      </c>
      <c r="F31" s="155">
        <f>ROUND(SUM(BF84:BF387),2)</f>
        <v>0</v>
      </c>
      <c r="G31" s="45"/>
      <c r="H31" s="45"/>
      <c r="I31" s="156">
        <v>0.15</v>
      </c>
      <c r="J31" s="155">
        <f>ROUND(ROUND((SUM(BF84:BF387)),2)*I31,2)</f>
        <v>0</v>
      </c>
      <c r="K31" s="49"/>
    </row>
    <row r="32" spans="2:11" s="1" customFormat="1" ht="14.4" customHeight="1" hidden="1">
      <c r="B32" s="44"/>
      <c r="C32" s="45"/>
      <c r="D32" s="45"/>
      <c r="E32" s="53" t="s">
        <v>45</v>
      </c>
      <c r="F32" s="155">
        <f>ROUND(SUM(BG84:BG387),2)</f>
        <v>0</v>
      </c>
      <c r="G32" s="45"/>
      <c r="H32" s="45"/>
      <c r="I32" s="156">
        <v>0.21</v>
      </c>
      <c r="J32" s="155">
        <v>0</v>
      </c>
      <c r="K32" s="49"/>
    </row>
    <row r="33" spans="2:11" s="1" customFormat="1" ht="14.4" customHeight="1" hidden="1">
      <c r="B33" s="44"/>
      <c r="C33" s="45"/>
      <c r="D33" s="45"/>
      <c r="E33" s="53" t="s">
        <v>46</v>
      </c>
      <c r="F33" s="155">
        <f>ROUND(SUM(BH84:BH387),2)</f>
        <v>0</v>
      </c>
      <c r="G33" s="45"/>
      <c r="H33" s="45"/>
      <c r="I33" s="156">
        <v>0.15</v>
      </c>
      <c r="J33" s="155">
        <v>0</v>
      </c>
      <c r="K33" s="49"/>
    </row>
    <row r="34" spans="2:11" s="1" customFormat="1" ht="14.4" customHeight="1" hidden="1">
      <c r="B34" s="44"/>
      <c r="C34" s="45"/>
      <c r="D34" s="45"/>
      <c r="E34" s="53" t="s">
        <v>47</v>
      </c>
      <c r="F34" s="155">
        <f>ROUND(SUM(BI84:BI387),2)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48</v>
      </c>
      <c r="E36" s="96"/>
      <c r="F36" s="96"/>
      <c r="G36" s="159" t="s">
        <v>49</v>
      </c>
      <c r="H36" s="160" t="s">
        <v>50</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97</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4.4" customHeight="1">
      <c r="B45" s="44"/>
      <c r="C45" s="45"/>
      <c r="D45" s="45"/>
      <c r="E45" s="141" t="str">
        <f>E7</f>
        <v>MŠ Kalinova - rekonstrukce 2 NP - střešní plášť</v>
      </c>
      <c r="F45" s="38"/>
      <c r="G45" s="38"/>
      <c r="H45" s="38"/>
      <c r="I45" s="142"/>
      <c r="J45" s="45"/>
      <c r="K45" s="49"/>
    </row>
    <row r="46" spans="2:11" s="1" customFormat="1" ht="14.4" customHeight="1">
      <c r="B46" s="44"/>
      <c r="C46" s="38" t="s">
        <v>93</v>
      </c>
      <c r="D46" s="45"/>
      <c r="E46" s="45"/>
      <c r="F46" s="45"/>
      <c r="G46" s="45"/>
      <c r="H46" s="45"/>
      <c r="I46" s="142"/>
      <c r="J46" s="45"/>
      <c r="K46" s="49"/>
    </row>
    <row r="47" spans="2:11" s="1" customFormat="1" ht="16.2" customHeight="1">
      <c r="B47" s="44"/>
      <c r="C47" s="45"/>
      <c r="D47" s="45"/>
      <c r="E47" s="143" t="str">
        <f>E9</f>
        <v>01 - SO 102 Střecha</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23</v>
      </c>
      <c r="D49" s="45"/>
      <c r="E49" s="45"/>
      <c r="F49" s="33" t="str">
        <f>F12</f>
        <v>Nový Bor</v>
      </c>
      <c r="G49" s="45"/>
      <c r="H49" s="45"/>
      <c r="I49" s="144" t="s">
        <v>25</v>
      </c>
      <c r="J49" s="145" t="str">
        <f>IF(J12="","",J12)</f>
        <v>6. 4. 2018</v>
      </c>
      <c r="K49" s="49"/>
    </row>
    <row r="50" spans="2:11" s="1" customFormat="1" ht="6.95" customHeight="1">
      <c r="B50" s="44"/>
      <c r="C50" s="45"/>
      <c r="D50" s="45"/>
      <c r="E50" s="45"/>
      <c r="F50" s="45"/>
      <c r="G50" s="45"/>
      <c r="H50" s="45"/>
      <c r="I50" s="142"/>
      <c r="J50" s="45"/>
      <c r="K50" s="49"/>
    </row>
    <row r="51" spans="2:11" s="1" customFormat="1" ht="13.5">
      <c r="B51" s="44"/>
      <c r="C51" s="38" t="s">
        <v>27</v>
      </c>
      <c r="D51" s="45"/>
      <c r="E51" s="45"/>
      <c r="F51" s="33" t="str">
        <f>E15</f>
        <v>Město Nový Bor</v>
      </c>
      <c r="G51" s="45"/>
      <c r="H51" s="45"/>
      <c r="I51" s="144" t="s">
        <v>33</v>
      </c>
      <c r="J51" s="42" t="str">
        <f>E21</f>
        <v>Radek Voce</v>
      </c>
      <c r="K51" s="49"/>
    </row>
    <row r="52" spans="2:11" s="1" customFormat="1" ht="14.4" customHeight="1">
      <c r="B52" s="44"/>
      <c r="C52" s="38" t="s">
        <v>31</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98</v>
      </c>
      <c r="D54" s="157"/>
      <c r="E54" s="157"/>
      <c r="F54" s="157"/>
      <c r="G54" s="157"/>
      <c r="H54" s="157"/>
      <c r="I54" s="171"/>
      <c r="J54" s="172" t="s">
        <v>99</v>
      </c>
      <c r="K54" s="173"/>
    </row>
    <row r="55" spans="2:11" s="1" customFormat="1" ht="10.3" customHeight="1">
      <c r="B55" s="44"/>
      <c r="C55" s="45"/>
      <c r="D55" s="45"/>
      <c r="E55" s="45"/>
      <c r="F55" s="45"/>
      <c r="G55" s="45"/>
      <c r="H55" s="45"/>
      <c r="I55" s="142"/>
      <c r="J55" s="45"/>
      <c r="K55" s="49"/>
    </row>
    <row r="56" spans="2:47" s="1" customFormat="1" ht="29.25" customHeight="1">
      <c r="B56" s="44"/>
      <c r="C56" s="174" t="s">
        <v>100</v>
      </c>
      <c r="D56" s="45"/>
      <c r="E56" s="45"/>
      <c r="F56" s="45"/>
      <c r="G56" s="45"/>
      <c r="H56" s="45"/>
      <c r="I56" s="142"/>
      <c r="J56" s="153">
        <f>J84</f>
        <v>0</v>
      </c>
      <c r="K56" s="49"/>
      <c r="AU56" s="22" t="s">
        <v>101</v>
      </c>
    </row>
    <row r="57" spans="2:11" s="7" customFormat="1" ht="24.95" customHeight="1">
      <c r="B57" s="175"/>
      <c r="C57" s="176"/>
      <c r="D57" s="177" t="s">
        <v>102</v>
      </c>
      <c r="E57" s="178"/>
      <c r="F57" s="178"/>
      <c r="G57" s="178"/>
      <c r="H57" s="178"/>
      <c r="I57" s="179"/>
      <c r="J57" s="180">
        <f>J85</f>
        <v>0</v>
      </c>
      <c r="K57" s="181"/>
    </row>
    <row r="58" spans="2:11" s="8" customFormat="1" ht="19.9" customHeight="1">
      <c r="B58" s="182"/>
      <c r="C58" s="183"/>
      <c r="D58" s="184" t="s">
        <v>103</v>
      </c>
      <c r="E58" s="185"/>
      <c r="F58" s="185"/>
      <c r="G58" s="185"/>
      <c r="H58" s="185"/>
      <c r="I58" s="186"/>
      <c r="J58" s="187">
        <f>J86</f>
        <v>0</v>
      </c>
      <c r="K58" s="188"/>
    </row>
    <row r="59" spans="2:11" s="8" customFormat="1" ht="19.9" customHeight="1">
      <c r="B59" s="182"/>
      <c r="C59" s="183"/>
      <c r="D59" s="184" t="s">
        <v>104</v>
      </c>
      <c r="E59" s="185"/>
      <c r="F59" s="185"/>
      <c r="G59" s="185"/>
      <c r="H59" s="185"/>
      <c r="I59" s="186"/>
      <c r="J59" s="187">
        <f>J89</f>
        <v>0</v>
      </c>
      <c r="K59" s="188"/>
    </row>
    <row r="60" spans="2:11" s="7" customFormat="1" ht="24.95" customHeight="1">
      <c r="B60" s="175"/>
      <c r="C60" s="176"/>
      <c r="D60" s="177" t="s">
        <v>105</v>
      </c>
      <c r="E60" s="178"/>
      <c r="F60" s="178"/>
      <c r="G60" s="178"/>
      <c r="H60" s="178"/>
      <c r="I60" s="179"/>
      <c r="J60" s="180">
        <f>J100</f>
        <v>0</v>
      </c>
      <c r="K60" s="181"/>
    </row>
    <row r="61" spans="2:11" s="8" customFormat="1" ht="19.9" customHeight="1">
      <c r="B61" s="182"/>
      <c r="C61" s="183"/>
      <c r="D61" s="184" t="s">
        <v>106</v>
      </c>
      <c r="E61" s="185"/>
      <c r="F61" s="185"/>
      <c r="G61" s="185"/>
      <c r="H61" s="185"/>
      <c r="I61" s="186"/>
      <c r="J61" s="187">
        <f>J101</f>
        <v>0</v>
      </c>
      <c r="K61" s="188"/>
    </row>
    <row r="62" spans="2:11" s="8" customFormat="1" ht="19.9" customHeight="1">
      <c r="B62" s="182"/>
      <c r="C62" s="183"/>
      <c r="D62" s="184" t="s">
        <v>107</v>
      </c>
      <c r="E62" s="185"/>
      <c r="F62" s="185"/>
      <c r="G62" s="185"/>
      <c r="H62" s="185"/>
      <c r="I62" s="186"/>
      <c r="J62" s="187">
        <f>J144</f>
        <v>0</v>
      </c>
      <c r="K62" s="188"/>
    </row>
    <row r="63" spans="2:11" s="8" customFormat="1" ht="19.9" customHeight="1">
      <c r="B63" s="182"/>
      <c r="C63" s="183"/>
      <c r="D63" s="184" t="s">
        <v>108</v>
      </c>
      <c r="E63" s="185"/>
      <c r="F63" s="185"/>
      <c r="G63" s="185"/>
      <c r="H63" s="185"/>
      <c r="I63" s="186"/>
      <c r="J63" s="187">
        <f>J360</f>
        <v>0</v>
      </c>
      <c r="K63" s="188"/>
    </row>
    <row r="64" spans="2:11" s="8" customFormat="1" ht="19.9" customHeight="1">
      <c r="B64" s="182"/>
      <c r="C64" s="183"/>
      <c r="D64" s="184" t="s">
        <v>109</v>
      </c>
      <c r="E64" s="185"/>
      <c r="F64" s="185"/>
      <c r="G64" s="185"/>
      <c r="H64" s="185"/>
      <c r="I64" s="186"/>
      <c r="J64" s="187">
        <f>J378</f>
        <v>0</v>
      </c>
      <c r="K64" s="188"/>
    </row>
    <row r="65" spans="2:11" s="1" customFormat="1" ht="21.8" customHeight="1">
      <c r="B65" s="44"/>
      <c r="C65" s="45"/>
      <c r="D65" s="45"/>
      <c r="E65" s="45"/>
      <c r="F65" s="45"/>
      <c r="G65" s="45"/>
      <c r="H65" s="45"/>
      <c r="I65" s="142"/>
      <c r="J65" s="45"/>
      <c r="K65" s="49"/>
    </row>
    <row r="66" spans="2:11" s="1" customFormat="1" ht="6.95" customHeight="1">
      <c r="B66" s="65"/>
      <c r="C66" s="66"/>
      <c r="D66" s="66"/>
      <c r="E66" s="66"/>
      <c r="F66" s="66"/>
      <c r="G66" s="66"/>
      <c r="H66" s="66"/>
      <c r="I66" s="164"/>
      <c r="J66" s="66"/>
      <c r="K66" s="67"/>
    </row>
    <row r="70" spans="2:12" s="1" customFormat="1" ht="6.95" customHeight="1">
      <c r="B70" s="68"/>
      <c r="C70" s="69"/>
      <c r="D70" s="69"/>
      <c r="E70" s="69"/>
      <c r="F70" s="69"/>
      <c r="G70" s="69"/>
      <c r="H70" s="69"/>
      <c r="I70" s="167"/>
      <c r="J70" s="69"/>
      <c r="K70" s="69"/>
      <c r="L70" s="70"/>
    </row>
    <row r="71" spans="2:12" s="1" customFormat="1" ht="36.95" customHeight="1">
      <c r="B71" s="44"/>
      <c r="C71" s="71" t="s">
        <v>110</v>
      </c>
      <c r="D71" s="72"/>
      <c r="E71" s="72"/>
      <c r="F71" s="72"/>
      <c r="G71" s="72"/>
      <c r="H71" s="72"/>
      <c r="I71" s="189"/>
      <c r="J71" s="72"/>
      <c r="K71" s="72"/>
      <c r="L71" s="70"/>
    </row>
    <row r="72" spans="2:12" s="1" customFormat="1" ht="6.95" customHeight="1">
      <c r="B72" s="44"/>
      <c r="C72" s="72"/>
      <c r="D72" s="72"/>
      <c r="E72" s="72"/>
      <c r="F72" s="72"/>
      <c r="G72" s="72"/>
      <c r="H72" s="72"/>
      <c r="I72" s="189"/>
      <c r="J72" s="72"/>
      <c r="K72" s="72"/>
      <c r="L72" s="70"/>
    </row>
    <row r="73" spans="2:12" s="1" customFormat="1" ht="14.4" customHeight="1">
      <c r="B73" s="44"/>
      <c r="C73" s="74" t="s">
        <v>18</v>
      </c>
      <c r="D73" s="72"/>
      <c r="E73" s="72"/>
      <c r="F73" s="72"/>
      <c r="G73" s="72"/>
      <c r="H73" s="72"/>
      <c r="I73" s="189"/>
      <c r="J73" s="72"/>
      <c r="K73" s="72"/>
      <c r="L73" s="70"/>
    </row>
    <row r="74" spans="2:12" s="1" customFormat="1" ht="14.4" customHeight="1">
      <c r="B74" s="44"/>
      <c r="C74" s="72"/>
      <c r="D74" s="72"/>
      <c r="E74" s="190" t="str">
        <f>E7</f>
        <v>MŠ Kalinova - rekonstrukce 2 NP - střešní plášť</v>
      </c>
      <c r="F74" s="74"/>
      <c r="G74" s="74"/>
      <c r="H74" s="74"/>
      <c r="I74" s="189"/>
      <c r="J74" s="72"/>
      <c r="K74" s="72"/>
      <c r="L74" s="70"/>
    </row>
    <row r="75" spans="2:12" s="1" customFormat="1" ht="14.4" customHeight="1">
      <c r="B75" s="44"/>
      <c r="C75" s="74" t="s">
        <v>93</v>
      </c>
      <c r="D75" s="72"/>
      <c r="E75" s="72"/>
      <c r="F75" s="72"/>
      <c r="G75" s="72"/>
      <c r="H75" s="72"/>
      <c r="I75" s="189"/>
      <c r="J75" s="72"/>
      <c r="K75" s="72"/>
      <c r="L75" s="70"/>
    </row>
    <row r="76" spans="2:12" s="1" customFormat="1" ht="16.2" customHeight="1">
      <c r="B76" s="44"/>
      <c r="C76" s="72"/>
      <c r="D76" s="72"/>
      <c r="E76" s="80" t="str">
        <f>E9</f>
        <v>01 - SO 102 Střecha</v>
      </c>
      <c r="F76" s="72"/>
      <c r="G76" s="72"/>
      <c r="H76" s="72"/>
      <c r="I76" s="189"/>
      <c r="J76" s="72"/>
      <c r="K76" s="72"/>
      <c r="L76" s="70"/>
    </row>
    <row r="77" spans="2:12" s="1" customFormat="1" ht="6.95" customHeight="1">
      <c r="B77" s="44"/>
      <c r="C77" s="72"/>
      <c r="D77" s="72"/>
      <c r="E77" s="72"/>
      <c r="F77" s="72"/>
      <c r="G77" s="72"/>
      <c r="H77" s="72"/>
      <c r="I77" s="189"/>
      <c r="J77" s="72"/>
      <c r="K77" s="72"/>
      <c r="L77" s="70"/>
    </row>
    <row r="78" spans="2:12" s="1" customFormat="1" ht="18" customHeight="1">
      <c r="B78" s="44"/>
      <c r="C78" s="74" t="s">
        <v>23</v>
      </c>
      <c r="D78" s="72"/>
      <c r="E78" s="72"/>
      <c r="F78" s="191" t="str">
        <f>F12</f>
        <v>Nový Bor</v>
      </c>
      <c r="G78" s="72"/>
      <c r="H78" s="72"/>
      <c r="I78" s="192" t="s">
        <v>25</v>
      </c>
      <c r="J78" s="83" t="str">
        <f>IF(J12="","",J12)</f>
        <v>6. 4. 2018</v>
      </c>
      <c r="K78" s="72"/>
      <c r="L78" s="70"/>
    </row>
    <row r="79" spans="2:12" s="1" customFormat="1" ht="6.95" customHeight="1">
      <c r="B79" s="44"/>
      <c r="C79" s="72"/>
      <c r="D79" s="72"/>
      <c r="E79" s="72"/>
      <c r="F79" s="72"/>
      <c r="G79" s="72"/>
      <c r="H79" s="72"/>
      <c r="I79" s="189"/>
      <c r="J79" s="72"/>
      <c r="K79" s="72"/>
      <c r="L79" s="70"/>
    </row>
    <row r="80" spans="2:12" s="1" customFormat="1" ht="13.5">
      <c r="B80" s="44"/>
      <c r="C80" s="74" t="s">
        <v>27</v>
      </c>
      <c r="D80" s="72"/>
      <c r="E80" s="72"/>
      <c r="F80" s="191" t="str">
        <f>E15</f>
        <v>Město Nový Bor</v>
      </c>
      <c r="G80" s="72"/>
      <c r="H80" s="72"/>
      <c r="I80" s="192" t="s">
        <v>33</v>
      </c>
      <c r="J80" s="191" t="str">
        <f>E21</f>
        <v>Radek Voce</v>
      </c>
      <c r="K80" s="72"/>
      <c r="L80" s="70"/>
    </row>
    <row r="81" spans="2:12" s="1" customFormat="1" ht="14.4" customHeight="1">
      <c r="B81" s="44"/>
      <c r="C81" s="74" t="s">
        <v>31</v>
      </c>
      <c r="D81" s="72"/>
      <c r="E81" s="72"/>
      <c r="F81" s="191" t="str">
        <f>IF(E18="","",E18)</f>
        <v/>
      </c>
      <c r="G81" s="72"/>
      <c r="H81" s="72"/>
      <c r="I81" s="189"/>
      <c r="J81" s="72"/>
      <c r="K81" s="72"/>
      <c r="L81" s="70"/>
    </row>
    <row r="82" spans="2:12" s="1" customFormat="1" ht="10.3" customHeight="1">
      <c r="B82" s="44"/>
      <c r="C82" s="72"/>
      <c r="D82" s="72"/>
      <c r="E82" s="72"/>
      <c r="F82" s="72"/>
      <c r="G82" s="72"/>
      <c r="H82" s="72"/>
      <c r="I82" s="189"/>
      <c r="J82" s="72"/>
      <c r="K82" s="72"/>
      <c r="L82" s="70"/>
    </row>
    <row r="83" spans="2:20" s="9" customFormat="1" ht="29.25" customHeight="1">
      <c r="B83" s="193"/>
      <c r="C83" s="194" t="s">
        <v>111</v>
      </c>
      <c r="D83" s="195" t="s">
        <v>57</v>
      </c>
      <c r="E83" s="195" t="s">
        <v>53</v>
      </c>
      <c r="F83" s="195" t="s">
        <v>112</v>
      </c>
      <c r="G83" s="195" t="s">
        <v>113</v>
      </c>
      <c r="H83" s="195" t="s">
        <v>114</v>
      </c>
      <c r="I83" s="196" t="s">
        <v>115</v>
      </c>
      <c r="J83" s="195" t="s">
        <v>99</v>
      </c>
      <c r="K83" s="197" t="s">
        <v>116</v>
      </c>
      <c r="L83" s="198"/>
      <c r="M83" s="100" t="s">
        <v>117</v>
      </c>
      <c r="N83" s="101" t="s">
        <v>42</v>
      </c>
      <c r="O83" s="101" t="s">
        <v>118</v>
      </c>
      <c r="P83" s="101" t="s">
        <v>119</v>
      </c>
      <c r="Q83" s="101" t="s">
        <v>120</v>
      </c>
      <c r="R83" s="101" t="s">
        <v>121</v>
      </c>
      <c r="S83" s="101" t="s">
        <v>122</v>
      </c>
      <c r="T83" s="102" t="s">
        <v>123</v>
      </c>
    </row>
    <row r="84" spans="2:63" s="1" customFormat="1" ht="29.25" customHeight="1">
      <c r="B84" s="44"/>
      <c r="C84" s="106" t="s">
        <v>100</v>
      </c>
      <c r="D84" s="72"/>
      <c r="E84" s="72"/>
      <c r="F84" s="72"/>
      <c r="G84" s="72"/>
      <c r="H84" s="72"/>
      <c r="I84" s="189"/>
      <c r="J84" s="199">
        <f>BK84</f>
        <v>0</v>
      </c>
      <c r="K84" s="72"/>
      <c r="L84" s="70"/>
      <c r="M84" s="103"/>
      <c r="N84" s="104"/>
      <c r="O84" s="104"/>
      <c r="P84" s="200">
        <f>P85+P100</f>
        <v>0</v>
      </c>
      <c r="Q84" s="104"/>
      <c r="R84" s="200">
        <f>R85+R100</f>
        <v>13.286877939999998</v>
      </c>
      <c r="S84" s="104"/>
      <c r="T84" s="201">
        <f>T85+T100</f>
        <v>5.272996000000001</v>
      </c>
      <c r="AT84" s="22" t="s">
        <v>71</v>
      </c>
      <c r="AU84" s="22" t="s">
        <v>101</v>
      </c>
      <c r="BK84" s="202">
        <f>BK85+BK100</f>
        <v>0</v>
      </c>
    </row>
    <row r="85" spans="2:63" s="10" customFormat="1" ht="37.4" customHeight="1">
      <c r="B85" s="203"/>
      <c r="C85" s="204"/>
      <c r="D85" s="205" t="s">
        <v>71</v>
      </c>
      <c r="E85" s="206" t="s">
        <v>124</v>
      </c>
      <c r="F85" s="206" t="s">
        <v>125</v>
      </c>
      <c r="G85" s="204"/>
      <c r="H85" s="204"/>
      <c r="I85" s="207"/>
      <c r="J85" s="208">
        <f>BK85</f>
        <v>0</v>
      </c>
      <c r="K85" s="204"/>
      <c r="L85" s="209"/>
      <c r="M85" s="210"/>
      <c r="N85" s="211"/>
      <c r="O85" s="211"/>
      <c r="P85" s="212">
        <f>P86+P89</f>
        <v>0</v>
      </c>
      <c r="Q85" s="211"/>
      <c r="R85" s="212">
        <f>R86+R89</f>
        <v>0.66475</v>
      </c>
      <c r="S85" s="211"/>
      <c r="T85" s="213">
        <f>T86+T89</f>
        <v>0</v>
      </c>
      <c r="AR85" s="214" t="s">
        <v>80</v>
      </c>
      <c r="AT85" s="215" t="s">
        <v>71</v>
      </c>
      <c r="AU85" s="215" t="s">
        <v>72</v>
      </c>
      <c r="AY85" s="214" t="s">
        <v>126</v>
      </c>
      <c r="BK85" s="216">
        <f>BK86+BK89</f>
        <v>0</v>
      </c>
    </row>
    <row r="86" spans="2:63" s="10" customFormat="1" ht="19.9" customHeight="1">
      <c r="B86" s="203"/>
      <c r="C86" s="204"/>
      <c r="D86" s="205" t="s">
        <v>71</v>
      </c>
      <c r="E86" s="217" t="s">
        <v>127</v>
      </c>
      <c r="F86" s="217" t="s">
        <v>128</v>
      </c>
      <c r="G86" s="204"/>
      <c r="H86" s="204"/>
      <c r="I86" s="207"/>
      <c r="J86" s="218">
        <f>BK86</f>
        <v>0</v>
      </c>
      <c r="K86" s="204"/>
      <c r="L86" s="209"/>
      <c r="M86" s="210"/>
      <c r="N86" s="211"/>
      <c r="O86" s="211"/>
      <c r="P86" s="212">
        <f>SUM(P87:P88)</f>
        <v>0</v>
      </c>
      <c r="Q86" s="211"/>
      <c r="R86" s="212">
        <f>SUM(R87:R88)</f>
        <v>0.66475</v>
      </c>
      <c r="S86" s="211"/>
      <c r="T86" s="213">
        <f>SUM(T87:T88)</f>
        <v>0</v>
      </c>
      <c r="AR86" s="214" t="s">
        <v>80</v>
      </c>
      <c r="AT86" s="215" t="s">
        <v>71</v>
      </c>
      <c r="AU86" s="215" t="s">
        <v>80</v>
      </c>
      <c r="AY86" s="214" t="s">
        <v>126</v>
      </c>
      <c r="BK86" s="216">
        <f>SUM(BK87:BK88)</f>
        <v>0</v>
      </c>
    </row>
    <row r="87" spans="2:65" s="1" customFormat="1" ht="22.8" customHeight="1">
      <c r="B87" s="44"/>
      <c r="C87" s="219" t="s">
        <v>80</v>
      </c>
      <c r="D87" s="219" t="s">
        <v>129</v>
      </c>
      <c r="E87" s="220" t="s">
        <v>130</v>
      </c>
      <c r="F87" s="221" t="s">
        <v>131</v>
      </c>
      <c r="G87" s="222" t="s">
        <v>132</v>
      </c>
      <c r="H87" s="223">
        <v>25</v>
      </c>
      <c r="I87" s="224"/>
      <c r="J87" s="225">
        <f>ROUND(I87*H87,2)</f>
        <v>0</v>
      </c>
      <c r="K87" s="221" t="s">
        <v>133</v>
      </c>
      <c r="L87" s="70"/>
      <c r="M87" s="226" t="s">
        <v>21</v>
      </c>
      <c r="N87" s="227" t="s">
        <v>43</v>
      </c>
      <c r="O87" s="45"/>
      <c r="P87" s="228">
        <f>O87*H87</f>
        <v>0</v>
      </c>
      <c r="Q87" s="228">
        <v>0.02659</v>
      </c>
      <c r="R87" s="228">
        <f>Q87*H87</f>
        <v>0.66475</v>
      </c>
      <c r="S87" s="228">
        <v>0</v>
      </c>
      <c r="T87" s="229">
        <f>S87*H87</f>
        <v>0</v>
      </c>
      <c r="AR87" s="22" t="s">
        <v>134</v>
      </c>
      <c r="AT87" s="22" t="s">
        <v>129</v>
      </c>
      <c r="AU87" s="22" t="s">
        <v>83</v>
      </c>
      <c r="AY87" s="22" t="s">
        <v>126</v>
      </c>
      <c r="BE87" s="230">
        <f>IF(N87="základní",J87,0)</f>
        <v>0</v>
      </c>
      <c r="BF87" s="230">
        <f>IF(N87="snížená",J87,0)</f>
        <v>0</v>
      </c>
      <c r="BG87" s="230">
        <f>IF(N87="zákl. přenesená",J87,0)</f>
        <v>0</v>
      </c>
      <c r="BH87" s="230">
        <f>IF(N87="sníž. přenesená",J87,0)</f>
        <v>0</v>
      </c>
      <c r="BI87" s="230">
        <f>IF(N87="nulová",J87,0)</f>
        <v>0</v>
      </c>
      <c r="BJ87" s="22" t="s">
        <v>80</v>
      </c>
      <c r="BK87" s="230">
        <f>ROUND(I87*H87,2)</f>
        <v>0</v>
      </c>
      <c r="BL87" s="22" t="s">
        <v>134</v>
      </c>
      <c r="BM87" s="22" t="s">
        <v>135</v>
      </c>
    </row>
    <row r="88" spans="2:47" s="1" customFormat="1" ht="13.5">
      <c r="B88" s="44"/>
      <c r="C88" s="72"/>
      <c r="D88" s="231" t="s">
        <v>136</v>
      </c>
      <c r="E88" s="72"/>
      <c r="F88" s="232" t="s">
        <v>137</v>
      </c>
      <c r="G88" s="72"/>
      <c r="H88" s="72"/>
      <c r="I88" s="189"/>
      <c r="J88" s="72"/>
      <c r="K88" s="72"/>
      <c r="L88" s="70"/>
      <c r="M88" s="233"/>
      <c r="N88" s="45"/>
      <c r="O88" s="45"/>
      <c r="P88" s="45"/>
      <c r="Q88" s="45"/>
      <c r="R88" s="45"/>
      <c r="S88" s="45"/>
      <c r="T88" s="93"/>
      <c r="AT88" s="22" t="s">
        <v>136</v>
      </c>
      <c r="AU88" s="22" t="s">
        <v>83</v>
      </c>
    </row>
    <row r="89" spans="2:63" s="10" customFormat="1" ht="29.85" customHeight="1">
      <c r="B89" s="203"/>
      <c r="C89" s="204"/>
      <c r="D89" s="205" t="s">
        <v>71</v>
      </c>
      <c r="E89" s="217" t="s">
        <v>138</v>
      </c>
      <c r="F89" s="217" t="s">
        <v>139</v>
      </c>
      <c r="G89" s="204"/>
      <c r="H89" s="204"/>
      <c r="I89" s="207"/>
      <c r="J89" s="218">
        <f>BK89</f>
        <v>0</v>
      </c>
      <c r="K89" s="204"/>
      <c r="L89" s="209"/>
      <c r="M89" s="210"/>
      <c r="N89" s="211"/>
      <c r="O89" s="211"/>
      <c r="P89" s="212">
        <f>SUM(P90:P99)</f>
        <v>0</v>
      </c>
      <c r="Q89" s="211"/>
      <c r="R89" s="212">
        <f>SUM(R90:R99)</f>
        <v>0</v>
      </c>
      <c r="S89" s="211"/>
      <c r="T89" s="213">
        <f>SUM(T90:T99)</f>
        <v>0</v>
      </c>
      <c r="AR89" s="214" t="s">
        <v>80</v>
      </c>
      <c r="AT89" s="215" t="s">
        <v>71</v>
      </c>
      <c r="AU89" s="215" t="s">
        <v>80</v>
      </c>
      <c r="AY89" s="214" t="s">
        <v>126</v>
      </c>
      <c r="BK89" s="216">
        <f>SUM(BK90:BK99)</f>
        <v>0</v>
      </c>
    </row>
    <row r="90" spans="2:65" s="1" customFormat="1" ht="22.8" customHeight="1">
      <c r="B90" s="44"/>
      <c r="C90" s="219" t="s">
        <v>83</v>
      </c>
      <c r="D90" s="219" t="s">
        <v>129</v>
      </c>
      <c r="E90" s="220" t="s">
        <v>140</v>
      </c>
      <c r="F90" s="221" t="s">
        <v>141</v>
      </c>
      <c r="G90" s="222" t="s">
        <v>142</v>
      </c>
      <c r="H90" s="223">
        <v>5.273</v>
      </c>
      <c r="I90" s="224"/>
      <c r="J90" s="225">
        <f>ROUND(I90*H90,2)</f>
        <v>0</v>
      </c>
      <c r="K90" s="221" t="s">
        <v>133</v>
      </c>
      <c r="L90" s="70"/>
      <c r="M90" s="226" t="s">
        <v>21</v>
      </c>
      <c r="N90" s="227" t="s">
        <v>43</v>
      </c>
      <c r="O90" s="45"/>
      <c r="P90" s="228">
        <f>O90*H90</f>
        <v>0</v>
      </c>
      <c r="Q90" s="228">
        <v>0</v>
      </c>
      <c r="R90" s="228">
        <f>Q90*H90</f>
        <v>0</v>
      </c>
      <c r="S90" s="228">
        <v>0</v>
      </c>
      <c r="T90" s="229">
        <f>S90*H90</f>
        <v>0</v>
      </c>
      <c r="AR90" s="22" t="s">
        <v>134</v>
      </c>
      <c r="AT90" s="22" t="s">
        <v>129</v>
      </c>
      <c r="AU90" s="22" t="s">
        <v>83</v>
      </c>
      <c r="AY90" s="22" t="s">
        <v>126</v>
      </c>
      <c r="BE90" s="230">
        <f>IF(N90="základní",J90,0)</f>
        <v>0</v>
      </c>
      <c r="BF90" s="230">
        <f>IF(N90="snížená",J90,0)</f>
        <v>0</v>
      </c>
      <c r="BG90" s="230">
        <f>IF(N90="zákl. přenesená",J90,0)</f>
        <v>0</v>
      </c>
      <c r="BH90" s="230">
        <f>IF(N90="sníž. přenesená",J90,0)</f>
        <v>0</v>
      </c>
      <c r="BI90" s="230">
        <f>IF(N90="nulová",J90,0)</f>
        <v>0</v>
      </c>
      <c r="BJ90" s="22" t="s">
        <v>80</v>
      </c>
      <c r="BK90" s="230">
        <f>ROUND(I90*H90,2)</f>
        <v>0</v>
      </c>
      <c r="BL90" s="22" t="s">
        <v>134</v>
      </c>
      <c r="BM90" s="22" t="s">
        <v>143</v>
      </c>
    </row>
    <row r="91" spans="2:47" s="1" customFormat="1" ht="13.5">
      <c r="B91" s="44"/>
      <c r="C91" s="72"/>
      <c r="D91" s="231" t="s">
        <v>136</v>
      </c>
      <c r="E91" s="72"/>
      <c r="F91" s="232" t="s">
        <v>144</v>
      </c>
      <c r="G91" s="72"/>
      <c r="H91" s="72"/>
      <c r="I91" s="189"/>
      <c r="J91" s="72"/>
      <c r="K91" s="72"/>
      <c r="L91" s="70"/>
      <c r="M91" s="233"/>
      <c r="N91" s="45"/>
      <c r="O91" s="45"/>
      <c r="P91" s="45"/>
      <c r="Q91" s="45"/>
      <c r="R91" s="45"/>
      <c r="S91" s="45"/>
      <c r="T91" s="93"/>
      <c r="AT91" s="22" t="s">
        <v>136</v>
      </c>
      <c r="AU91" s="22" t="s">
        <v>83</v>
      </c>
    </row>
    <row r="92" spans="2:47" s="1" customFormat="1" ht="13.5">
      <c r="B92" s="44"/>
      <c r="C92" s="72"/>
      <c r="D92" s="231" t="s">
        <v>145</v>
      </c>
      <c r="E92" s="72"/>
      <c r="F92" s="234" t="s">
        <v>146</v>
      </c>
      <c r="G92" s="72"/>
      <c r="H92" s="72"/>
      <c r="I92" s="189"/>
      <c r="J92" s="72"/>
      <c r="K92" s="72"/>
      <c r="L92" s="70"/>
      <c r="M92" s="233"/>
      <c r="N92" s="45"/>
      <c r="O92" s="45"/>
      <c r="P92" s="45"/>
      <c r="Q92" s="45"/>
      <c r="R92" s="45"/>
      <c r="S92" s="45"/>
      <c r="T92" s="93"/>
      <c r="AT92" s="22" t="s">
        <v>145</v>
      </c>
      <c r="AU92" s="22" t="s">
        <v>83</v>
      </c>
    </row>
    <row r="93" spans="2:65" s="1" customFormat="1" ht="22.8" customHeight="1">
      <c r="B93" s="44"/>
      <c r="C93" s="219" t="s">
        <v>147</v>
      </c>
      <c r="D93" s="219" t="s">
        <v>129</v>
      </c>
      <c r="E93" s="220" t="s">
        <v>148</v>
      </c>
      <c r="F93" s="221" t="s">
        <v>149</v>
      </c>
      <c r="G93" s="222" t="s">
        <v>142</v>
      </c>
      <c r="H93" s="223">
        <v>21.092</v>
      </c>
      <c r="I93" s="224"/>
      <c r="J93" s="225">
        <f>ROUND(I93*H93,2)</f>
        <v>0</v>
      </c>
      <c r="K93" s="221" t="s">
        <v>133</v>
      </c>
      <c r="L93" s="70"/>
      <c r="M93" s="226" t="s">
        <v>21</v>
      </c>
      <c r="N93" s="227" t="s">
        <v>43</v>
      </c>
      <c r="O93" s="45"/>
      <c r="P93" s="228">
        <f>O93*H93</f>
        <v>0</v>
      </c>
      <c r="Q93" s="228">
        <v>0</v>
      </c>
      <c r="R93" s="228">
        <f>Q93*H93</f>
        <v>0</v>
      </c>
      <c r="S93" s="228">
        <v>0</v>
      </c>
      <c r="T93" s="229">
        <f>S93*H93</f>
        <v>0</v>
      </c>
      <c r="AR93" s="22" t="s">
        <v>134</v>
      </c>
      <c r="AT93" s="22" t="s">
        <v>129</v>
      </c>
      <c r="AU93" s="22" t="s">
        <v>83</v>
      </c>
      <c r="AY93" s="22" t="s">
        <v>126</v>
      </c>
      <c r="BE93" s="230">
        <f>IF(N93="základní",J93,0)</f>
        <v>0</v>
      </c>
      <c r="BF93" s="230">
        <f>IF(N93="snížená",J93,0)</f>
        <v>0</v>
      </c>
      <c r="BG93" s="230">
        <f>IF(N93="zákl. přenesená",J93,0)</f>
        <v>0</v>
      </c>
      <c r="BH93" s="230">
        <f>IF(N93="sníž. přenesená",J93,0)</f>
        <v>0</v>
      </c>
      <c r="BI93" s="230">
        <f>IF(N93="nulová",J93,0)</f>
        <v>0</v>
      </c>
      <c r="BJ93" s="22" t="s">
        <v>80</v>
      </c>
      <c r="BK93" s="230">
        <f>ROUND(I93*H93,2)</f>
        <v>0</v>
      </c>
      <c r="BL93" s="22" t="s">
        <v>134</v>
      </c>
      <c r="BM93" s="22" t="s">
        <v>150</v>
      </c>
    </row>
    <row r="94" spans="2:47" s="1" customFormat="1" ht="13.5">
      <c r="B94" s="44"/>
      <c r="C94" s="72"/>
      <c r="D94" s="231" t="s">
        <v>136</v>
      </c>
      <c r="E94" s="72"/>
      <c r="F94" s="232" t="s">
        <v>151</v>
      </c>
      <c r="G94" s="72"/>
      <c r="H94" s="72"/>
      <c r="I94" s="189"/>
      <c r="J94" s="72"/>
      <c r="K94" s="72"/>
      <c r="L94" s="70"/>
      <c r="M94" s="233"/>
      <c r="N94" s="45"/>
      <c r="O94" s="45"/>
      <c r="P94" s="45"/>
      <c r="Q94" s="45"/>
      <c r="R94" s="45"/>
      <c r="S94" s="45"/>
      <c r="T94" s="93"/>
      <c r="AT94" s="22" t="s">
        <v>136</v>
      </c>
      <c r="AU94" s="22" t="s">
        <v>83</v>
      </c>
    </row>
    <row r="95" spans="2:47" s="1" customFormat="1" ht="13.5">
      <c r="B95" s="44"/>
      <c r="C95" s="72"/>
      <c r="D95" s="231" t="s">
        <v>145</v>
      </c>
      <c r="E95" s="72"/>
      <c r="F95" s="234" t="s">
        <v>146</v>
      </c>
      <c r="G95" s="72"/>
      <c r="H95" s="72"/>
      <c r="I95" s="189"/>
      <c r="J95" s="72"/>
      <c r="K95" s="72"/>
      <c r="L95" s="70"/>
      <c r="M95" s="233"/>
      <c r="N95" s="45"/>
      <c r="O95" s="45"/>
      <c r="P95" s="45"/>
      <c r="Q95" s="45"/>
      <c r="R95" s="45"/>
      <c r="S95" s="45"/>
      <c r="T95" s="93"/>
      <c r="AT95" s="22" t="s">
        <v>145</v>
      </c>
      <c r="AU95" s="22" t="s">
        <v>83</v>
      </c>
    </row>
    <row r="96" spans="2:51" s="11" customFormat="1" ht="13.5">
      <c r="B96" s="235"/>
      <c r="C96" s="236"/>
      <c r="D96" s="231" t="s">
        <v>152</v>
      </c>
      <c r="E96" s="236"/>
      <c r="F96" s="237" t="s">
        <v>153</v>
      </c>
      <c r="G96" s="236"/>
      <c r="H96" s="238">
        <v>21.092</v>
      </c>
      <c r="I96" s="239"/>
      <c r="J96" s="236"/>
      <c r="K96" s="236"/>
      <c r="L96" s="240"/>
      <c r="M96" s="241"/>
      <c r="N96" s="242"/>
      <c r="O96" s="242"/>
      <c r="P96" s="242"/>
      <c r="Q96" s="242"/>
      <c r="R96" s="242"/>
      <c r="S96" s="242"/>
      <c r="T96" s="243"/>
      <c r="AT96" s="244" t="s">
        <v>152</v>
      </c>
      <c r="AU96" s="244" t="s">
        <v>83</v>
      </c>
      <c r="AV96" s="11" t="s">
        <v>83</v>
      </c>
      <c r="AW96" s="11" t="s">
        <v>6</v>
      </c>
      <c r="AX96" s="11" t="s">
        <v>80</v>
      </c>
      <c r="AY96" s="244" t="s">
        <v>126</v>
      </c>
    </row>
    <row r="97" spans="2:65" s="1" customFormat="1" ht="22.8" customHeight="1">
      <c r="B97" s="44"/>
      <c r="C97" s="219" t="s">
        <v>134</v>
      </c>
      <c r="D97" s="219" t="s">
        <v>129</v>
      </c>
      <c r="E97" s="220" t="s">
        <v>154</v>
      </c>
      <c r="F97" s="221" t="s">
        <v>155</v>
      </c>
      <c r="G97" s="222" t="s">
        <v>142</v>
      </c>
      <c r="H97" s="223">
        <v>5.273</v>
      </c>
      <c r="I97" s="224"/>
      <c r="J97" s="225">
        <f>ROUND(I97*H97,2)</f>
        <v>0</v>
      </c>
      <c r="K97" s="221" t="s">
        <v>133</v>
      </c>
      <c r="L97" s="70"/>
      <c r="M97" s="226" t="s">
        <v>21</v>
      </c>
      <c r="N97" s="227" t="s">
        <v>43</v>
      </c>
      <c r="O97" s="45"/>
      <c r="P97" s="228">
        <f>O97*H97</f>
        <v>0</v>
      </c>
      <c r="Q97" s="228">
        <v>0</v>
      </c>
      <c r="R97" s="228">
        <f>Q97*H97</f>
        <v>0</v>
      </c>
      <c r="S97" s="228">
        <v>0</v>
      </c>
      <c r="T97" s="229">
        <f>S97*H97</f>
        <v>0</v>
      </c>
      <c r="AR97" s="22" t="s">
        <v>134</v>
      </c>
      <c r="AT97" s="22" t="s">
        <v>129</v>
      </c>
      <c r="AU97" s="22" t="s">
        <v>83</v>
      </c>
      <c r="AY97" s="22" t="s">
        <v>126</v>
      </c>
      <c r="BE97" s="230">
        <f>IF(N97="základní",J97,0)</f>
        <v>0</v>
      </c>
      <c r="BF97" s="230">
        <f>IF(N97="snížená",J97,0)</f>
        <v>0</v>
      </c>
      <c r="BG97" s="230">
        <f>IF(N97="zákl. přenesená",J97,0)</f>
        <v>0</v>
      </c>
      <c r="BH97" s="230">
        <f>IF(N97="sníž. přenesená",J97,0)</f>
        <v>0</v>
      </c>
      <c r="BI97" s="230">
        <f>IF(N97="nulová",J97,0)</f>
        <v>0</v>
      </c>
      <c r="BJ97" s="22" t="s">
        <v>80</v>
      </c>
      <c r="BK97" s="230">
        <f>ROUND(I97*H97,2)</f>
        <v>0</v>
      </c>
      <c r="BL97" s="22" t="s">
        <v>134</v>
      </c>
      <c r="BM97" s="22" t="s">
        <v>156</v>
      </c>
    </row>
    <row r="98" spans="2:47" s="1" customFormat="1" ht="13.5">
      <c r="B98" s="44"/>
      <c r="C98" s="72"/>
      <c r="D98" s="231" t="s">
        <v>136</v>
      </c>
      <c r="E98" s="72"/>
      <c r="F98" s="232" t="s">
        <v>157</v>
      </c>
      <c r="G98" s="72"/>
      <c r="H98" s="72"/>
      <c r="I98" s="189"/>
      <c r="J98" s="72"/>
      <c r="K98" s="72"/>
      <c r="L98" s="70"/>
      <c r="M98" s="233"/>
      <c r="N98" s="45"/>
      <c r="O98" s="45"/>
      <c r="P98" s="45"/>
      <c r="Q98" s="45"/>
      <c r="R98" s="45"/>
      <c r="S98" s="45"/>
      <c r="T98" s="93"/>
      <c r="AT98" s="22" t="s">
        <v>136</v>
      </c>
      <c r="AU98" s="22" t="s">
        <v>83</v>
      </c>
    </row>
    <row r="99" spans="2:47" s="1" customFormat="1" ht="13.5">
      <c r="B99" s="44"/>
      <c r="C99" s="72"/>
      <c r="D99" s="231" t="s">
        <v>145</v>
      </c>
      <c r="E99" s="72"/>
      <c r="F99" s="234" t="s">
        <v>158</v>
      </c>
      <c r="G99" s="72"/>
      <c r="H99" s="72"/>
      <c r="I99" s="189"/>
      <c r="J99" s="72"/>
      <c r="K99" s="72"/>
      <c r="L99" s="70"/>
      <c r="M99" s="233"/>
      <c r="N99" s="45"/>
      <c r="O99" s="45"/>
      <c r="P99" s="45"/>
      <c r="Q99" s="45"/>
      <c r="R99" s="45"/>
      <c r="S99" s="45"/>
      <c r="T99" s="93"/>
      <c r="AT99" s="22" t="s">
        <v>145</v>
      </c>
      <c r="AU99" s="22" t="s">
        <v>83</v>
      </c>
    </row>
    <row r="100" spans="2:63" s="10" customFormat="1" ht="37.4" customHeight="1">
      <c r="B100" s="203"/>
      <c r="C100" s="204"/>
      <c r="D100" s="205" t="s">
        <v>71</v>
      </c>
      <c r="E100" s="206" t="s">
        <v>159</v>
      </c>
      <c r="F100" s="206" t="s">
        <v>160</v>
      </c>
      <c r="G100" s="204"/>
      <c r="H100" s="204"/>
      <c r="I100" s="207"/>
      <c r="J100" s="208">
        <f>BK100</f>
        <v>0</v>
      </c>
      <c r="K100" s="204"/>
      <c r="L100" s="209"/>
      <c r="M100" s="210"/>
      <c r="N100" s="211"/>
      <c r="O100" s="211"/>
      <c r="P100" s="212">
        <f>P101+P144+P360+P378</f>
        <v>0</v>
      </c>
      <c r="Q100" s="211"/>
      <c r="R100" s="212">
        <f>R101+R144+R360+R378</f>
        <v>12.622127939999999</v>
      </c>
      <c r="S100" s="211"/>
      <c r="T100" s="213">
        <f>T101+T144+T360+T378</f>
        <v>5.272996000000001</v>
      </c>
      <c r="AR100" s="214" t="s">
        <v>83</v>
      </c>
      <c r="AT100" s="215" t="s">
        <v>71</v>
      </c>
      <c r="AU100" s="215" t="s">
        <v>72</v>
      </c>
      <c r="AY100" s="214" t="s">
        <v>126</v>
      </c>
      <c r="BK100" s="216">
        <f>BK101+BK144+BK360+BK378</f>
        <v>0</v>
      </c>
    </row>
    <row r="101" spans="2:63" s="10" customFormat="1" ht="19.9" customHeight="1">
      <c r="B101" s="203"/>
      <c r="C101" s="204"/>
      <c r="D101" s="205" t="s">
        <v>71</v>
      </c>
      <c r="E101" s="217" t="s">
        <v>161</v>
      </c>
      <c r="F101" s="217" t="s">
        <v>162</v>
      </c>
      <c r="G101" s="204"/>
      <c r="H101" s="204"/>
      <c r="I101" s="207"/>
      <c r="J101" s="218">
        <f>BK101</f>
        <v>0</v>
      </c>
      <c r="K101" s="204"/>
      <c r="L101" s="209"/>
      <c r="M101" s="210"/>
      <c r="N101" s="211"/>
      <c r="O101" s="211"/>
      <c r="P101" s="212">
        <f>SUM(P102:P143)</f>
        <v>0</v>
      </c>
      <c r="Q101" s="211"/>
      <c r="R101" s="212">
        <f>SUM(R102:R143)</f>
        <v>6.829143000000001</v>
      </c>
      <c r="S101" s="211"/>
      <c r="T101" s="213">
        <f>SUM(T102:T143)</f>
        <v>2.5046</v>
      </c>
      <c r="AR101" s="214" t="s">
        <v>83</v>
      </c>
      <c r="AT101" s="215" t="s">
        <v>71</v>
      </c>
      <c r="AU101" s="215" t="s">
        <v>80</v>
      </c>
      <c r="AY101" s="214" t="s">
        <v>126</v>
      </c>
      <c r="BK101" s="216">
        <f>SUM(BK102:BK143)</f>
        <v>0</v>
      </c>
    </row>
    <row r="102" spans="2:65" s="1" customFormat="1" ht="22.8" customHeight="1">
      <c r="B102" s="44"/>
      <c r="C102" s="219" t="s">
        <v>163</v>
      </c>
      <c r="D102" s="219" t="s">
        <v>129</v>
      </c>
      <c r="E102" s="220" t="s">
        <v>164</v>
      </c>
      <c r="F102" s="221" t="s">
        <v>165</v>
      </c>
      <c r="G102" s="222" t="s">
        <v>166</v>
      </c>
      <c r="H102" s="223">
        <v>10.638</v>
      </c>
      <c r="I102" s="224"/>
      <c r="J102" s="225">
        <f>ROUND(I102*H102,2)</f>
        <v>0</v>
      </c>
      <c r="K102" s="221" t="s">
        <v>133</v>
      </c>
      <c r="L102" s="70"/>
      <c r="M102" s="226" t="s">
        <v>21</v>
      </c>
      <c r="N102" s="227" t="s">
        <v>43</v>
      </c>
      <c r="O102" s="45"/>
      <c r="P102" s="228">
        <f>O102*H102</f>
        <v>0</v>
      </c>
      <c r="Q102" s="228">
        <v>0.00122</v>
      </c>
      <c r="R102" s="228">
        <f>Q102*H102</f>
        <v>0.01297836</v>
      </c>
      <c r="S102" s="228">
        <v>0</v>
      </c>
      <c r="T102" s="229">
        <f>S102*H102</f>
        <v>0</v>
      </c>
      <c r="AR102" s="22" t="s">
        <v>167</v>
      </c>
      <c r="AT102" s="22" t="s">
        <v>129</v>
      </c>
      <c r="AU102" s="22" t="s">
        <v>83</v>
      </c>
      <c r="AY102" s="22" t="s">
        <v>126</v>
      </c>
      <c r="BE102" s="230">
        <f>IF(N102="základní",J102,0)</f>
        <v>0</v>
      </c>
      <c r="BF102" s="230">
        <f>IF(N102="snížená",J102,0)</f>
        <v>0</v>
      </c>
      <c r="BG102" s="230">
        <f>IF(N102="zákl. přenesená",J102,0)</f>
        <v>0</v>
      </c>
      <c r="BH102" s="230">
        <f>IF(N102="sníž. přenesená",J102,0)</f>
        <v>0</v>
      </c>
      <c r="BI102" s="230">
        <f>IF(N102="nulová",J102,0)</f>
        <v>0</v>
      </c>
      <c r="BJ102" s="22" t="s">
        <v>80</v>
      </c>
      <c r="BK102" s="230">
        <f>ROUND(I102*H102,2)</f>
        <v>0</v>
      </c>
      <c r="BL102" s="22" t="s">
        <v>167</v>
      </c>
      <c r="BM102" s="22" t="s">
        <v>168</v>
      </c>
    </row>
    <row r="103" spans="2:47" s="1" customFormat="1" ht="13.5">
      <c r="B103" s="44"/>
      <c r="C103" s="72"/>
      <c r="D103" s="231" t="s">
        <v>136</v>
      </c>
      <c r="E103" s="72"/>
      <c r="F103" s="232" t="s">
        <v>169</v>
      </c>
      <c r="G103" s="72"/>
      <c r="H103" s="72"/>
      <c r="I103" s="189"/>
      <c r="J103" s="72"/>
      <c r="K103" s="72"/>
      <c r="L103" s="70"/>
      <c r="M103" s="233"/>
      <c r="N103" s="45"/>
      <c r="O103" s="45"/>
      <c r="P103" s="45"/>
      <c r="Q103" s="45"/>
      <c r="R103" s="45"/>
      <c r="S103" s="45"/>
      <c r="T103" s="93"/>
      <c r="AT103" s="22" t="s">
        <v>136</v>
      </c>
      <c r="AU103" s="22" t="s">
        <v>83</v>
      </c>
    </row>
    <row r="104" spans="2:47" s="1" customFormat="1" ht="13.5">
      <c r="B104" s="44"/>
      <c r="C104" s="72"/>
      <c r="D104" s="231" t="s">
        <v>145</v>
      </c>
      <c r="E104" s="72"/>
      <c r="F104" s="234" t="s">
        <v>170</v>
      </c>
      <c r="G104" s="72"/>
      <c r="H104" s="72"/>
      <c r="I104" s="189"/>
      <c r="J104" s="72"/>
      <c r="K104" s="72"/>
      <c r="L104" s="70"/>
      <c r="M104" s="233"/>
      <c r="N104" s="45"/>
      <c r="O104" s="45"/>
      <c r="P104" s="45"/>
      <c r="Q104" s="45"/>
      <c r="R104" s="45"/>
      <c r="S104" s="45"/>
      <c r="T104" s="93"/>
      <c r="AT104" s="22" t="s">
        <v>145</v>
      </c>
      <c r="AU104" s="22" t="s">
        <v>83</v>
      </c>
    </row>
    <row r="105" spans="2:51" s="11" customFormat="1" ht="13.5">
      <c r="B105" s="235"/>
      <c r="C105" s="236"/>
      <c r="D105" s="231" t="s">
        <v>152</v>
      </c>
      <c r="E105" s="245" t="s">
        <v>21</v>
      </c>
      <c r="F105" s="237" t="s">
        <v>171</v>
      </c>
      <c r="G105" s="236"/>
      <c r="H105" s="238">
        <v>10.638</v>
      </c>
      <c r="I105" s="239"/>
      <c r="J105" s="236"/>
      <c r="K105" s="236"/>
      <c r="L105" s="240"/>
      <c r="M105" s="241"/>
      <c r="N105" s="242"/>
      <c r="O105" s="242"/>
      <c r="P105" s="242"/>
      <c r="Q105" s="242"/>
      <c r="R105" s="242"/>
      <c r="S105" s="242"/>
      <c r="T105" s="243"/>
      <c r="AT105" s="244" t="s">
        <v>152</v>
      </c>
      <c r="AU105" s="244" t="s">
        <v>83</v>
      </c>
      <c r="AV105" s="11" t="s">
        <v>83</v>
      </c>
      <c r="AW105" s="11" t="s">
        <v>35</v>
      </c>
      <c r="AX105" s="11" t="s">
        <v>80</v>
      </c>
      <c r="AY105" s="244" t="s">
        <v>126</v>
      </c>
    </row>
    <row r="106" spans="2:65" s="1" customFormat="1" ht="22.8" customHeight="1">
      <c r="B106" s="44"/>
      <c r="C106" s="219" t="s">
        <v>127</v>
      </c>
      <c r="D106" s="219" t="s">
        <v>129</v>
      </c>
      <c r="E106" s="220" t="s">
        <v>172</v>
      </c>
      <c r="F106" s="221" t="s">
        <v>173</v>
      </c>
      <c r="G106" s="222" t="s">
        <v>132</v>
      </c>
      <c r="H106" s="223">
        <v>5.634</v>
      </c>
      <c r="I106" s="224"/>
      <c r="J106" s="225">
        <f>ROUND(I106*H106,2)</f>
        <v>0</v>
      </c>
      <c r="K106" s="221" t="s">
        <v>133</v>
      </c>
      <c r="L106" s="70"/>
      <c r="M106" s="226" t="s">
        <v>21</v>
      </c>
      <c r="N106" s="227" t="s">
        <v>43</v>
      </c>
      <c r="O106" s="45"/>
      <c r="P106" s="228">
        <f>O106*H106</f>
        <v>0</v>
      </c>
      <c r="Q106" s="228">
        <v>0.00996</v>
      </c>
      <c r="R106" s="228">
        <f>Q106*H106</f>
        <v>0.05611464000000001</v>
      </c>
      <c r="S106" s="228">
        <v>0</v>
      </c>
      <c r="T106" s="229">
        <f>S106*H106</f>
        <v>0</v>
      </c>
      <c r="AR106" s="22" t="s">
        <v>167</v>
      </c>
      <c r="AT106" s="22" t="s">
        <v>129</v>
      </c>
      <c r="AU106" s="22" t="s">
        <v>83</v>
      </c>
      <c r="AY106" s="22" t="s">
        <v>126</v>
      </c>
      <c r="BE106" s="230">
        <f>IF(N106="základní",J106,0)</f>
        <v>0</v>
      </c>
      <c r="BF106" s="230">
        <f>IF(N106="snížená",J106,0)</f>
        <v>0</v>
      </c>
      <c r="BG106" s="230">
        <f>IF(N106="zákl. přenesená",J106,0)</f>
        <v>0</v>
      </c>
      <c r="BH106" s="230">
        <f>IF(N106="sníž. přenesená",J106,0)</f>
        <v>0</v>
      </c>
      <c r="BI106" s="230">
        <f>IF(N106="nulová",J106,0)</f>
        <v>0</v>
      </c>
      <c r="BJ106" s="22" t="s">
        <v>80</v>
      </c>
      <c r="BK106" s="230">
        <f>ROUND(I106*H106,2)</f>
        <v>0</v>
      </c>
      <c r="BL106" s="22" t="s">
        <v>167</v>
      </c>
      <c r="BM106" s="22" t="s">
        <v>174</v>
      </c>
    </row>
    <row r="107" spans="2:47" s="1" customFormat="1" ht="13.5">
      <c r="B107" s="44"/>
      <c r="C107" s="72"/>
      <c r="D107" s="231" t="s">
        <v>136</v>
      </c>
      <c r="E107" s="72"/>
      <c r="F107" s="232" t="s">
        <v>175</v>
      </c>
      <c r="G107" s="72"/>
      <c r="H107" s="72"/>
      <c r="I107" s="189"/>
      <c r="J107" s="72"/>
      <c r="K107" s="72"/>
      <c r="L107" s="70"/>
      <c r="M107" s="233"/>
      <c r="N107" s="45"/>
      <c r="O107" s="45"/>
      <c r="P107" s="45"/>
      <c r="Q107" s="45"/>
      <c r="R107" s="45"/>
      <c r="S107" s="45"/>
      <c r="T107" s="93"/>
      <c r="AT107" s="22" t="s">
        <v>136</v>
      </c>
      <c r="AU107" s="22" t="s">
        <v>83</v>
      </c>
    </row>
    <row r="108" spans="2:47" s="1" customFormat="1" ht="13.5">
      <c r="B108" s="44"/>
      <c r="C108" s="72"/>
      <c r="D108" s="231" t="s">
        <v>145</v>
      </c>
      <c r="E108" s="72"/>
      <c r="F108" s="234" t="s">
        <v>176</v>
      </c>
      <c r="G108" s="72"/>
      <c r="H108" s="72"/>
      <c r="I108" s="189"/>
      <c r="J108" s="72"/>
      <c r="K108" s="72"/>
      <c r="L108" s="70"/>
      <c r="M108" s="233"/>
      <c r="N108" s="45"/>
      <c r="O108" s="45"/>
      <c r="P108" s="45"/>
      <c r="Q108" s="45"/>
      <c r="R108" s="45"/>
      <c r="S108" s="45"/>
      <c r="T108" s="93"/>
      <c r="AT108" s="22" t="s">
        <v>145</v>
      </c>
      <c r="AU108" s="22" t="s">
        <v>83</v>
      </c>
    </row>
    <row r="109" spans="2:51" s="11" customFormat="1" ht="13.5">
      <c r="B109" s="235"/>
      <c r="C109" s="236"/>
      <c r="D109" s="231" t="s">
        <v>152</v>
      </c>
      <c r="E109" s="245" t="s">
        <v>21</v>
      </c>
      <c r="F109" s="237" t="s">
        <v>177</v>
      </c>
      <c r="G109" s="236"/>
      <c r="H109" s="238">
        <v>5.634</v>
      </c>
      <c r="I109" s="239"/>
      <c r="J109" s="236"/>
      <c r="K109" s="236"/>
      <c r="L109" s="240"/>
      <c r="M109" s="241"/>
      <c r="N109" s="242"/>
      <c r="O109" s="242"/>
      <c r="P109" s="242"/>
      <c r="Q109" s="242"/>
      <c r="R109" s="242"/>
      <c r="S109" s="242"/>
      <c r="T109" s="243"/>
      <c r="AT109" s="244" t="s">
        <v>152</v>
      </c>
      <c r="AU109" s="244" t="s">
        <v>83</v>
      </c>
      <c r="AV109" s="11" t="s">
        <v>83</v>
      </c>
      <c r="AW109" s="11" t="s">
        <v>35</v>
      </c>
      <c r="AX109" s="11" t="s">
        <v>80</v>
      </c>
      <c r="AY109" s="244" t="s">
        <v>126</v>
      </c>
    </row>
    <row r="110" spans="2:65" s="1" customFormat="1" ht="22.8" customHeight="1">
      <c r="B110" s="44"/>
      <c r="C110" s="219" t="s">
        <v>178</v>
      </c>
      <c r="D110" s="219" t="s">
        <v>129</v>
      </c>
      <c r="E110" s="220" t="s">
        <v>179</v>
      </c>
      <c r="F110" s="221" t="s">
        <v>180</v>
      </c>
      <c r="G110" s="222" t="s">
        <v>132</v>
      </c>
      <c r="H110" s="223">
        <v>45.15</v>
      </c>
      <c r="I110" s="224"/>
      <c r="J110" s="225">
        <f>ROUND(I110*H110,2)</f>
        <v>0</v>
      </c>
      <c r="K110" s="221" t="s">
        <v>133</v>
      </c>
      <c r="L110" s="70"/>
      <c r="M110" s="226" t="s">
        <v>21</v>
      </c>
      <c r="N110" s="227" t="s">
        <v>43</v>
      </c>
      <c r="O110" s="45"/>
      <c r="P110" s="228">
        <f>O110*H110</f>
        <v>0</v>
      </c>
      <c r="Q110" s="228">
        <v>0</v>
      </c>
      <c r="R110" s="228">
        <f>Q110*H110</f>
        <v>0</v>
      </c>
      <c r="S110" s="228">
        <v>0</v>
      </c>
      <c r="T110" s="229">
        <f>S110*H110</f>
        <v>0</v>
      </c>
      <c r="AR110" s="22" t="s">
        <v>167</v>
      </c>
      <c r="AT110" s="22" t="s">
        <v>129</v>
      </c>
      <c r="AU110" s="22" t="s">
        <v>83</v>
      </c>
      <c r="AY110" s="22" t="s">
        <v>126</v>
      </c>
      <c r="BE110" s="230">
        <f>IF(N110="základní",J110,0)</f>
        <v>0</v>
      </c>
      <c r="BF110" s="230">
        <f>IF(N110="snížená",J110,0)</f>
        <v>0</v>
      </c>
      <c r="BG110" s="230">
        <f>IF(N110="zákl. přenesená",J110,0)</f>
        <v>0</v>
      </c>
      <c r="BH110" s="230">
        <f>IF(N110="sníž. přenesená",J110,0)</f>
        <v>0</v>
      </c>
      <c r="BI110" s="230">
        <f>IF(N110="nulová",J110,0)</f>
        <v>0</v>
      </c>
      <c r="BJ110" s="22" t="s">
        <v>80</v>
      </c>
      <c r="BK110" s="230">
        <f>ROUND(I110*H110,2)</f>
        <v>0</v>
      </c>
      <c r="BL110" s="22" t="s">
        <v>167</v>
      </c>
      <c r="BM110" s="22" t="s">
        <v>181</v>
      </c>
    </row>
    <row r="111" spans="2:47" s="1" customFormat="1" ht="13.5">
      <c r="B111" s="44"/>
      <c r="C111" s="72"/>
      <c r="D111" s="231" t="s">
        <v>136</v>
      </c>
      <c r="E111" s="72"/>
      <c r="F111" s="232" t="s">
        <v>182</v>
      </c>
      <c r="G111" s="72"/>
      <c r="H111" s="72"/>
      <c r="I111" s="189"/>
      <c r="J111" s="72"/>
      <c r="K111" s="72"/>
      <c r="L111" s="70"/>
      <c r="M111" s="233"/>
      <c r="N111" s="45"/>
      <c r="O111" s="45"/>
      <c r="P111" s="45"/>
      <c r="Q111" s="45"/>
      <c r="R111" s="45"/>
      <c r="S111" s="45"/>
      <c r="T111" s="93"/>
      <c r="AT111" s="22" t="s">
        <v>136</v>
      </c>
      <c r="AU111" s="22" t="s">
        <v>83</v>
      </c>
    </row>
    <row r="112" spans="2:47" s="1" customFormat="1" ht="13.5">
      <c r="B112" s="44"/>
      <c r="C112" s="72"/>
      <c r="D112" s="231" t="s">
        <v>145</v>
      </c>
      <c r="E112" s="72"/>
      <c r="F112" s="234" t="s">
        <v>176</v>
      </c>
      <c r="G112" s="72"/>
      <c r="H112" s="72"/>
      <c r="I112" s="189"/>
      <c r="J112" s="72"/>
      <c r="K112" s="72"/>
      <c r="L112" s="70"/>
      <c r="M112" s="233"/>
      <c r="N112" s="45"/>
      <c r="O112" s="45"/>
      <c r="P112" s="45"/>
      <c r="Q112" s="45"/>
      <c r="R112" s="45"/>
      <c r="S112" s="45"/>
      <c r="T112" s="93"/>
      <c r="AT112" s="22" t="s">
        <v>145</v>
      </c>
      <c r="AU112" s="22" t="s">
        <v>83</v>
      </c>
    </row>
    <row r="113" spans="2:51" s="11" customFormat="1" ht="13.5">
      <c r="B113" s="235"/>
      <c r="C113" s="236"/>
      <c r="D113" s="231" t="s">
        <v>152</v>
      </c>
      <c r="E113" s="245" t="s">
        <v>21</v>
      </c>
      <c r="F113" s="237" t="s">
        <v>183</v>
      </c>
      <c r="G113" s="236"/>
      <c r="H113" s="238">
        <v>16.45</v>
      </c>
      <c r="I113" s="239"/>
      <c r="J113" s="236"/>
      <c r="K113" s="236"/>
      <c r="L113" s="240"/>
      <c r="M113" s="241"/>
      <c r="N113" s="242"/>
      <c r="O113" s="242"/>
      <c r="P113" s="242"/>
      <c r="Q113" s="242"/>
      <c r="R113" s="242"/>
      <c r="S113" s="242"/>
      <c r="T113" s="243"/>
      <c r="AT113" s="244" t="s">
        <v>152</v>
      </c>
      <c r="AU113" s="244" t="s">
        <v>83</v>
      </c>
      <c r="AV113" s="11" t="s">
        <v>83</v>
      </c>
      <c r="AW113" s="11" t="s">
        <v>35</v>
      </c>
      <c r="AX113" s="11" t="s">
        <v>72</v>
      </c>
      <c r="AY113" s="244" t="s">
        <v>126</v>
      </c>
    </row>
    <row r="114" spans="2:51" s="11" customFormat="1" ht="13.5">
      <c r="B114" s="235"/>
      <c r="C114" s="236"/>
      <c r="D114" s="231" t="s">
        <v>152</v>
      </c>
      <c r="E114" s="245" t="s">
        <v>21</v>
      </c>
      <c r="F114" s="237" t="s">
        <v>184</v>
      </c>
      <c r="G114" s="236"/>
      <c r="H114" s="238">
        <v>28.7</v>
      </c>
      <c r="I114" s="239"/>
      <c r="J114" s="236"/>
      <c r="K114" s="236"/>
      <c r="L114" s="240"/>
      <c r="M114" s="241"/>
      <c r="N114" s="242"/>
      <c r="O114" s="242"/>
      <c r="P114" s="242"/>
      <c r="Q114" s="242"/>
      <c r="R114" s="242"/>
      <c r="S114" s="242"/>
      <c r="T114" s="243"/>
      <c r="AT114" s="244" t="s">
        <v>152</v>
      </c>
      <c r="AU114" s="244" t="s">
        <v>83</v>
      </c>
      <c r="AV114" s="11" t="s">
        <v>83</v>
      </c>
      <c r="AW114" s="11" t="s">
        <v>35</v>
      </c>
      <c r="AX114" s="11" t="s">
        <v>72</v>
      </c>
      <c r="AY114" s="244" t="s">
        <v>126</v>
      </c>
    </row>
    <row r="115" spans="2:51" s="12" customFormat="1" ht="13.5">
      <c r="B115" s="246"/>
      <c r="C115" s="247"/>
      <c r="D115" s="231" t="s">
        <v>152</v>
      </c>
      <c r="E115" s="248" t="s">
        <v>21</v>
      </c>
      <c r="F115" s="249" t="s">
        <v>185</v>
      </c>
      <c r="G115" s="247"/>
      <c r="H115" s="250">
        <v>45.15</v>
      </c>
      <c r="I115" s="251"/>
      <c r="J115" s="247"/>
      <c r="K115" s="247"/>
      <c r="L115" s="252"/>
      <c r="M115" s="253"/>
      <c r="N115" s="254"/>
      <c r="O115" s="254"/>
      <c r="P115" s="254"/>
      <c r="Q115" s="254"/>
      <c r="R115" s="254"/>
      <c r="S115" s="254"/>
      <c r="T115" s="255"/>
      <c r="AT115" s="256" t="s">
        <v>152</v>
      </c>
      <c r="AU115" s="256" t="s">
        <v>83</v>
      </c>
      <c r="AV115" s="12" t="s">
        <v>134</v>
      </c>
      <c r="AW115" s="12" t="s">
        <v>35</v>
      </c>
      <c r="AX115" s="12" t="s">
        <v>80</v>
      </c>
      <c r="AY115" s="256" t="s">
        <v>126</v>
      </c>
    </row>
    <row r="116" spans="2:65" s="1" customFormat="1" ht="22.8" customHeight="1">
      <c r="B116" s="44"/>
      <c r="C116" s="257" t="s">
        <v>186</v>
      </c>
      <c r="D116" s="257" t="s">
        <v>187</v>
      </c>
      <c r="E116" s="258" t="s">
        <v>188</v>
      </c>
      <c r="F116" s="259" t="s">
        <v>189</v>
      </c>
      <c r="G116" s="260" t="s">
        <v>166</v>
      </c>
      <c r="H116" s="261">
        <v>1.192</v>
      </c>
      <c r="I116" s="262"/>
      <c r="J116" s="263">
        <f>ROUND(I116*H116,2)</f>
        <v>0</v>
      </c>
      <c r="K116" s="259" t="s">
        <v>133</v>
      </c>
      <c r="L116" s="264"/>
      <c r="M116" s="265" t="s">
        <v>21</v>
      </c>
      <c r="N116" s="266" t="s">
        <v>43</v>
      </c>
      <c r="O116" s="45"/>
      <c r="P116" s="228">
        <f>O116*H116</f>
        <v>0</v>
      </c>
      <c r="Q116" s="228">
        <v>0.55</v>
      </c>
      <c r="R116" s="228">
        <f>Q116*H116</f>
        <v>0.6556000000000001</v>
      </c>
      <c r="S116" s="228">
        <v>0</v>
      </c>
      <c r="T116" s="229">
        <f>S116*H116</f>
        <v>0</v>
      </c>
      <c r="AR116" s="22" t="s">
        <v>190</v>
      </c>
      <c r="AT116" s="22" t="s">
        <v>187</v>
      </c>
      <c r="AU116" s="22" t="s">
        <v>83</v>
      </c>
      <c r="AY116" s="22" t="s">
        <v>126</v>
      </c>
      <c r="BE116" s="230">
        <f>IF(N116="základní",J116,0)</f>
        <v>0</v>
      </c>
      <c r="BF116" s="230">
        <f>IF(N116="snížená",J116,0)</f>
        <v>0</v>
      </c>
      <c r="BG116" s="230">
        <f>IF(N116="zákl. přenesená",J116,0)</f>
        <v>0</v>
      </c>
      <c r="BH116" s="230">
        <f>IF(N116="sníž. přenesená",J116,0)</f>
        <v>0</v>
      </c>
      <c r="BI116" s="230">
        <f>IF(N116="nulová",J116,0)</f>
        <v>0</v>
      </c>
      <c r="BJ116" s="22" t="s">
        <v>80</v>
      </c>
      <c r="BK116" s="230">
        <f>ROUND(I116*H116,2)</f>
        <v>0</v>
      </c>
      <c r="BL116" s="22" t="s">
        <v>167</v>
      </c>
      <c r="BM116" s="22" t="s">
        <v>191</v>
      </c>
    </row>
    <row r="117" spans="2:47" s="1" customFormat="1" ht="13.5">
      <c r="B117" s="44"/>
      <c r="C117" s="72"/>
      <c r="D117" s="231" t="s">
        <v>136</v>
      </c>
      <c r="E117" s="72"/>
      <c r="F117" s="232" t="s">
        <v>189</v>
      </c>
      <c r="G117" s="72"/>
      <c r="H117" s="72"/>
      <c r="I117" s="189"/>
      <c r="J117" s="72"/>
      <c r="K117" s="72"/>
      <c r="L117" s="70"/>
      <c r="M117" s="233"/>
      <c r="N117" s="45"/>
      <c r="O117" s="45"/>
      <c r="P117" s="45"/>
      <c r="Q117" s="45"/>
      <c r="R117" s="45"/>
      <c r="S117" s="45"/>
      <c r="T117" s="93"/>
      <c r="AT117" s="22" t="s">
        <v>136</v>
      </c>
      <c r="AU117" s="22" t="s">
        <v>83</v>
      </c>
    </row>
    <row r="118" spans="2:51" s="11" customFormat="1" ht="13.5">
      <c r="B118" s="235"/>
      <c r="C118" s="236"/>
      <c r="D118" s="231" t="s">
        <v>152</v>
      </c>
      <c r="E118" s="245" t="s">
        <v>21</v>
      </c>
      <c r="F118" s="237" t="s">
        <v>192</v>
      </c>
      <c r="G118" s="236"/>
      <c r="H118" s="238">
        <v>1.192</v>
      </c>
      <c r="I118" s="239"/>
      <c r="J118" s="236"/>
      <c r="K118" s="236"/>
      <c r="L118" s="240"/>
      <c r="M118" s="241"/>
      <c r="N118" s="242"/>
      <c r="O118" s="242"/>
      <c r="P118" s="242"/>
      <c r="Q118" s="242"/>
      <c r="R118" s="242"/>
      <c r="S118" s="242"/>
      <c r="T118" s="243"/>
      <c r="AT118" s="244" t="s">
        <v>152</v>
      </c>
      <c r="AU118" s="244" t="s">
        <v>83</v>
      </c>
      <c r="AV118" s="11" t="s">
        <v>83</v>
      </c>
      <c r="AW118" s="11" t="s">
        <v>35</v>
      </c>
      <c r="AX118" s="11" t="s">
        <v>80</v>
      </c>
      <c r="AY118" s="244" t="s">
        <v>126</v>
      </c>
    </row>
    <row r="119" spans="2:65" s="1" customFormat="1" ht="22.8" customHeight="1">
      <c r="B119" s="44"/>
      <c r="C119" s="219" t="s">
        <v>193</v>
      </c>
      <c r="D119" s="219" t="s">
        <v>129</v>
      </c>
      <c r="E119" s="220" t="s">
        <v>194</v>
      </c>
      <c r="F119" s="221" t="s">
        <v>195</v>
      </c>
      <c r="G119" s="222" t="s">
        <v>132</v>
      </c>
      <c r="H119" s="223">
        <v>357.8</v>
      </c>
      <c r="I119" s="224"/>
      <c r="J119" s="225">
        <f>ROUND(I119*H119,2)</f>
        <v>0</v>
      </c>
      <c r="K119" s="221" t="s">
        <v>133</v>
      </c>
      <c r="L119" s="70"/>
      <c r="M119" s="226" t="s">
        <v>21</v>
      </c>
      <c r="N119" s="227" t="s">
        <v>43</v>
      </c>
      <c r="O119" s="45"/>
      <c r="P119" s="228">
        <f>O119*H119</f>
        <v>0</v>
      </c>
      <c r="Q119" s="228">
        <v>0</v>
      </c>
      <c r="R119" s="228">
        <f>Q119*H119</f>
        <v>0</v>
      </c>
      <c r="S119" s="228">
        <v>0</v>
      </c>
      <c r="T119" s="229">
        <f>S119*H119</f>
        <v>0</v>
      </c>
      <c r="AR119" s="22" t="s">
        <v>167</v>
      </c>
      <c r="AT119" s="22" t="s">
        <v>129</v>
      </c>
      <c r="AU119" s="22" t="s">
        <v>83</v>
      </c>
      <c r="AY119" s="22" t="s">
        <v>126</v>
      </c>
      <c r="BE119" s="230">
        <f>IF(N119="základní",J119,0)</f>
        <v>0</v>
      </c>
      <c r="BF119" s="230">
        <f>IF(N119="snížená",J119,0)</f>
        <v>0</v>
      </c>
      <c r="BG119" s="230">
        <f>IF(N119="zákl. přenesená",J119,0)</f>
        <v>0</v>
      </c>
      <c r="BH119" s="230">
        <f>IF(N119="sníž. přenesená",J119,0)</f>
        <v>0</v>
      </c>
      <c r="BI119" s="230">
        <f>IF(N119="nulová",J119,0)</f>
        <v>0</v>
      </c>
      <c r="BJ119" s="22" t="s">
        <v>80</v>
      </c>
      <c r="BK119" s="230">
        <f>ROUND(I119*H119,2)</f>
        <v>0</v>
      </c>
      <c r="BL119" s="22" t="s">
        <v>167</v>
      </c>
      <c r="BM119" s="22" t="s">
        <v>196</v>
      </c>
    </row>
    <row r="120" spans="2:47" s="1" customFormat="1" ht="13.5">
      <c r="B120" s="44"/>
      <c r="C120" s="72"/>
      <c r="D120" s="231" t="s">
        <v>136</v>
      </c>
      <c r="E120" s="72"/>
      <c r="F120" s="232" t="s">
        <v>197</v>
      </c>
      <c r="G120" s="72"/>
      <c r="H120" s="72"/>
      <c r="I120" s="189"/>
      <c r="J120" s="72"/>
      <c r="K120" s="72"/>
      <c r="L120" s="70"/>
      <c r="M120" s="233"/>
      <c r="N120" s="45"/>
      <c r="O120" s="45"/>
      <c r="P120" s="45"/>
      <c r="Q120" s="45"/>
      <c r="R120" s="45"/>
      <c r="S120" s="45"/>
      <c r="T120" s="93"/>
      <c r="AT120" s="22" t="s">
        <v>136</v>
      </c>
      <c r="AU120" s="22" t="s">
        <v>83</v>
      </c>
    </row>
    <row r="121" spans="2:47" s="1" customFormat="1" ht="13.5">
      <c r="B121" s="44"/>
      <c r="C121" s="72"/>
      <c r="D121" s="231" t="s">
        <v>145</v>
      </c>
      <c r="E121" s="72"/>
      <c r="F121" s="234" t="s">
        <v>176</v>
      </c>
      <c r="G121" s="72"/>
      <c r="H121" s="72"/>
      <c r="I121" s="189"/>
      <c r="J121" s="72"/>
      <c r="K121" s="72"/>
      <c r="L121" s="70"/>
      <c r="M121" s="233"/>
      <c r="N121" s="45"/>
      <c r="O121" s="45"/>
      <c r="P121" s="45"/>
      <c r="Q121" s="45"/>
      <c r="R121" s="45"/>
      <c r="S121" s="45"/>
      <c r="T121" s="93"/>
      <c r="AT121" s="22" t="s">
        <v>145</v>
      </c>
      <c r="AU121" s="22" t="s">
        <v>83</v>
      </c>
    </row>
    <row r="122" spans="2:51" s="11" customFormat="1" ht="13.5">
      <c r="B122" s="235"/>
      <c r="C122" s="236"/>
      <c r="D122" s="231" t="s">
        <v>152</v>
      </c>
      <c r="E122" s="245" t="s">
        <v>21</v>
      </c>
      <c r="F122" s="237" t="s">
        <v>198</v>
      </c>
      <c r="G122" s="236"/>
      <c r="H122" s="238">
        <v>357.8</v>
      </c>
      <c r="I122" s="239"/>
      <c r="J122" s="236"/>
      <c r="K122" s="236"/>
      <c r="L122" s="240"/>
      <c r="M122" s="241"/>
      <c r="N122" s="242"/>
      <c r="O122" s="242"/>
      <c r="P122" s="242"/>
      <c r="Q122" s="242"/>
      <c r="R122" s="242"/>
      <c r="S122" s="242"/>
      <c r="T122" s="243"/>
      <c r="AT122" s="244" t="s">
        <v>152</v>
      </c>
      <c r="AU122" s="244" t="s">
        <v>83</v>
      </c>
      <c r="AV122" s="11" t="s">
        <v>83</v>
      </c>
      <c r="AW122" s="11" t="s">
        <v>35</v>
      </c>
      <c r="AX122" s="11" t="s">
        <v>72</v>
      </c>
      <c r="AY122" s="244" t="s">
        <v>126</v>
      </c>
    </row>
    <row r="123" spans="2:51" s="12" customFormat="1" ht="13.5">
      <c r="B123" s="246"/>
      <c r="C123" s="247"/>
      <c r="D123" s="231" t="s">
        <v>152</v>
      </c>
      <c r="E123" s="248" t="s">
        <v>21</v>
      </c>
      <c r="F123" s="249" t="s">
        <v>185</v>
      </c>
      <c r="G123" s="247"/>
      <c r="H123" s="250">
        <v>357.8</v>
      </c>
      <c r="I123" s="251"/>
      <c r="J123" s="247"/>
      <c r="K123" s="247"/>
      <c r="L123" s="252"/>
      <c r="M123" s="253"/>
      <c r="N123" s="254"/>
      <c r="O123" s="254"/>
      <c r="P123" s="254"/>
      <c r="Q123" s="254"/>
      <c r="R123" s="254"/>
      <c r="S123" s="254"/>
      <c r="T123" s="255"/>
      <c r="AT123" s="256" t="s">
        <v>152</v>
      </c>
      <c r="AU123" s="256" t="s">
        <v>83</v>
      </c>
      <c r="AV123" s="12" t="s">
        <v>134</v>
      </c>
      <c r="AW123" s="12" t="s">
        <v>35</v>
      </c>
      <c r="AX123" s="12" t="s">
        <v>80</v>
      </c>
      <c r="AY123" s="256" t="s">
        <v>126</v>
      </c>
    </row>
    <row r="124" spans="2:65" s="1" customFormat="1" ht="14.4" customHeight="1">
      <c r="B124" s="44"/>
      <c r="C124" s="257" t="s">
        <v>199</v>
      </c>
      <c r="D124" s="257" t="s">
        <v>187</v>
      </c>
      <c r="E124" s="258" t="s">
        <v>200</v>
      </c>
      <c r="F124" s="259" t="s">
        <v>201</v>
      </c>
      <c r="G124" s="260" t="s">
        <v>166</v>
      </c>
      <c r="H124" s="261">
        <v>9.446</v>
      </c>
      <c r="I124" s="262"/>
      <c r="J124" s="263">
        <f>ROUND(I124*H124,2)</f>
        <v>0</v>
      </c>
      <c r="K124" s="259" t="s">
        <v>133</v>
      </c>
      <c r="L124" s="264"/>
      <c r="M124" s="265" t="s">
        <v>21</v>
      </c>
      <c r="N124" s="266" t="s">
        <v>43</v>
      </c>
      <c r="O124" s="45"/>
      <c r="P124" s="228">
        <f>O124*H124</f>
        <v>0</v>
      </c>
      <c r="Q124" s="228">
        <v>0.55</v>
      </c>
      <c r="R124" s="228">
        <f>Q124*H124</f>
        <v>5.1953000000000005</v>
      </c>
      <c r="S124" s="228">
        <v>0</v>
      </c>
      <c r="T124" s="229">
        <f>S124*H124</f>
        <v>0</v>
      </c>
      <c r="AR124" s="22" t="s">
        <v>190</v>
      </c>
      <c r="AT124" s="22" t="s">
        <v>187</v>
      </c>
      <c r="AU124" s="22" t="s">
        <v>83</v>
      </c>
      <c r="AY124" s="22" t="s">
        <v>126</v>
      </c>
      <c r="BE124" s="230">
        <f>IF(N124="základní",J124,0)</f>
        <v>0</v>
      </c>
      <c r="BF124" s="230">
        <f>IF(N124="snížená",J124,0)</f>
        <v>0</v>
      </c>
      <c r="BG124" s="230">
        <f>IF(N124="zákl. přenesená",J124,0)</f>
        <v>0</v>
      </c>
      <c r="BH124" s="230">
        <f>IF(N124="sníž. přenesená",J124,0)</f>
        <v>0</v>
      </c>
      <c r="BI124" s="230">
        <f>IF(N124="nulová",J124,0)</f>
        <v>0</v>
      </c>
      <c r="BJ124" s="22" t="s">
        <v>80</v>
      </c>
      <c r="BK124" s="230">
        <f>ROUND(I124*H124,2)</f>
        <v>0</v>
      </c>
      <c r="BL124" s="22" t="s">
        <v>167</v>
      </c>
      <c r="BM124" s="22" t="s">
        <v>202</v>
      </c>
    </row>
    <row r="125" spans="2:47" s="1" customFormat="1" ht="13.5">
      <c r="B125" s="44"/>
      <c r="C125" s="72"/>
      <c r="D125" s="231" t="s">
        <v>136</v>
      </c>
      <c r="E125" s="72"/>
      <c r="F125" s="232" t="s">
        <v>201</v>
      </c>
      <c r="G125" s="72"/>
      <c r="H125" s="72"/>
      <c r="I125" s="189"/>
      <c r="J125" s="72"/>
      <c r="K125" s="72"/>
      <c r="L125" s="70"/>
      <c r="M125" s="233"/>
      <c r="N125" s="45"/>
      <c r="O125" s="45"/>
      <c r="P125" s="45"/>
      <c r="Q125" s="45"/>
      <c r="R125" s="45"/>
      <c r="S125" s="45"/>
      <c r="T125" s="93"/>
      <c r="AT125" s="22" t="s">
        <v>136</v>
      </c>
      <c r="AU125" s="22" t="s">
        <v>83</v>
      </c>
    </row>
    <row r="126" spans="2:51" s="11" customFormat="1" ht="13.5">
      <c r="B126" s="235"/>
      <c r="C126" s="236"/>
      <c r="D126" s="231" t="s">
        <v>152</v>
      </c>
      <c r="E126" s="245" t="s">
        <v>21</v>
      </c>
      <c r="F126" s="237" t="s">
        <v>203</v>
      </c>
      <c r="G126" s="236"/>
      <c r="H126" s="238">
        <v>9.446</v>
      </c>
      <c r="I126" s="239"/>
      <c r="J126" s="236"/>
      <c r="K126" s="236"/>
      <c r="L126" s="240"/>
      <c r="M126" s="241"/>
      <c r="N126" s="242"/>
      <c r="O126" s="242"/>
      <c r="P126" s="242"/>
      <c r="Q126" s="242"/>
      <c r="R126" s="242"/>
      <c r="S126" s="242"/>
      <c r="T126" s="243"/>
      <c r="AT126" s="244" t="s">
        <v>152</v>
      </c>
      <c r="AU126" s="244" t="s">
        <v>83</v>
      </c>
      <c r="AV126" s="11" t="s">
        <v>83</v>
      </c>
      <c r="AW126" s="11" t="s">
        <v>35</v>
      </c>
      <c r="AX126" s="11" t="s">
        <v>80</v>
      </c>
      <c r="AY126" s="244" t="s">
        <v>126</v>
      </c>
    </row>
    <row r="127" spans="2:65" s="1" customFormat="1" ht="22.8" customHeight="1">
      <c r="B127" s="44"/>
      <c r="C127" s="219" t="s">
        <v>204</v>
      </c>
      <c r="D127" s="219" t="s">
        <v>129</v>
      </c>
      <c r="E127" s="220" t="s">
        <v>205</v>
      </c>
      <c r="F127" s="221" t="s">
        <v>206</v>
      </c>
      <c r="G127" s="222" t="s">
        <v>207</v>
      </c>
      <c r="H127" s="223">
        <v>569.35</v>
      </c>
      <c r="I127" s="224"/>
      <c r="J127" s="225">
        <f>ROUND(I127*H127,2)</f>
        <v>0</v>
      </c>
      <c r="K127" s="221" t="s">
        <v>133</v>
      </c>
      <c r="L127" s="70"/>
      <c r="M127" s="226" t="s">
        <v>21</v>
      </c>
      <c r="N127" s="227" t="s">
        <v>43</v>
      </c>
      <c r="O127" s="45"/>
      <c r="P127" s="228">
        <f>O127*H127</f>
        <v>0</v>
      </c>
      <c r="Q127" s="228">
        <v>0</v>
      </c>
      <c r="R127" s="228">
        <f>Q127*H127</f>
        <v>0</v>
      </c>
      <c r="S127" s="228">
        <v>0</v>
      </c>
      <c r="T127" s="229">
        <f>S127*H127</f>
        <v>0</v>
      </c>
      <c r="AR127" s="22" t="s">
        <v>167</v>
      </c>
      <c r="AT127" s="22" t="s">
        <v>129</v>
      </c>
      <c r="AU127" s="22" t="s">
        <v>83</v>
      </c>
      <c r="AY127" s="22" t="s">
        <v>126</v>
      </c>
      <c r="BE127" s="230">
        <f>IF(N127="základní",J127,0)</f>
        <v>0</v>
      </c>
      <c r="BF127" s="230">
        <f>IF(N127="snížená",J127,0)</f>
        <v>0</v>
      </c>
      <c r="BG127" s="230">
        <f>IF(N127="zákl. přenesená",J127,0)</f>
        <v>0</v>
      </c>
      <c r="BH127" s="230">
        <f>IF(N127="sníž. přenesená",J127,0)</f>
        <v>0</v>
      </c>
      <c r="BI127" s="230">
        <f>IF(N127="nulová",J127,0)</f>
        <v>0</v>
      </c>
      <c r="BJ127" s="22" t="s">
        <v>80</v>
      </c>
      <c r="BK127" s="230">
        <f>ROUND(I127*H127,2)</f>
        <v>0</v>
      </c>
      <c r="BL127" s="22" t="s">
        <v>167</v>
      </c>
      <c r="BM127" s="22" t="s">
        <v>208</v>
      </c>
    </row>
    <row r="128" spans="2:47" s="1" customFormat="1" ht="13.5">
      <c r="B128" s="44"/>
      <c r="C128" s="72"/>
      <c r="D128" s="231" t="s">
        <v>136</v>
      </c>
      <c r="E128" s="72"/>
      <c r="F128" s="232" t="s">
        <v>209</v>
      </c>
      <c r="G128" s="72"/>
      <c r="H128" s="72"/>
      <c r="I128" s="189"/>
      <c r="J128" s="72"/>
      <c r="K128" s="72"/>
      <c r="L128" s="70"/>
      <c r="M128" s="233"/>
      <c r="N128" s="45"/>
      <c r="O128" s="45"/>
      <c r="P128" s="45"/>
      <c r="Q128" s="45"/>
      <c r="R128" s="45"/>
      <c r="S128" s="45"/>
      <c r="T128" s="93"/>
      <c r="AT128" s="22" t="s">
        <v>136</v>
      </c>
      <c r="AU128" s="22" t="s">
        <v>83</v>
      </c>
    </row>
    <row r="129" spans="2:47" s="1" customFormat="1" ht="13.5">
      <c r="B129" s="44"/>
      <c r="C129" s="72"/>
      <c r="D129" s="231" t="s">
        <v>145</v>
      </c>
      <c r="E129" s="72"/>
      <c r="F129" s="234" t="s">
        <v>176</v>
      </c>
      <c r="G129" s="72"/>
      <c r="H129" s="72"/>
      <c r="I129" s="189"/>
      <c r="J129" s="72"/>
      <c r="K129" s="72"/>
      <c r="L129" s="70"/>
      <c r="M129" s="233"/>
      <c r="N129" s="45"/>
      <c r="O129" s="45"/>
      <c r="P129" s="45"/>
      <c r="Q129" s="45"/>
      <c r="R129" s="45"/>
      <c r="S129" s="45"/>
      <c r="T129" s="93"/>
      <c r="AT129" s="22" t="s">
        <v>145</v>
      </c>
      <c r="AU129" s="22" t="s">
        <v>83</v>
      </c>
    </row>
    <row r="130" spans="2:51" s="11" customFormat="1" ht="13.5">
      <c r="B130" s="235"/>
      <c r="C130" s="236"/>
      <c r="D130" s="231" t="s">
        <v>152</v>
      </c>
      <c r="E130" s="245" t="s">
        <v>21</v>
      </c>
      <c r="F130" s="237" t="s">
        <v>210</v>
      </c>
      <c r="G130" s="236"/>
      <c r="H130" s="238">
        <v>492</v>
      </c>
      <c r="I130" s="239"/>
      <c r="J130" s="236"/>
      <c r="K130" s="236"/>
      <c r="L130" s="240"/>
      <c r="M130" s="241"/>
      <c r="N130" s="242"/>
      <c r="O130" s="242"/>
      <c r="P130" s="242"/>
      <c r="Q130" s="242"/>
      <c r="R130" s="242"/>
      <c r="S130" s="242"/>
      <c r="T130" s="243"/>
      <c r="AT130" s="244" t="s">
        <v>152</v>
      </c>
      <c r="AU130" s="244" t="s">
        <v>83</v>
      </c>
      <c r="AV130" s="11" t="s">
        <v>83</v>
      </c>
      <c r="AW130" s="11" t="s">
        <v>35</v>
      </c>
      <c r="AX130" s="11" t="s">
        <v>72</v>
      </c>
      <c r="AY130" s="244" t="s">
        <v>126</v>
      </c>
    </row>
    <row r="131" spans="2:51" s="11" customFormat="1" ht="13.5">
      <c r="B131" s="235"/>
      <c r="C131" s="236"/>
      <c r="D131" s="231" t="s">
        <v>152</v>
      </c>
      <c r="E131" s="245" t="s">
        <v>21</v>
      </c>
      <c r="F131" s="237" t="s">
        <v>211</v>
      </c>
      <c r="G131" s="236"/>
      <c r="H131" s="238">
        <v>42.55</v>
      </c>
      <c r="I131" s="239"/>
      <c r="J131" s="236"/>
      <c r="K131" s="236"/>
      <c r="L131" s="240"/>
      <c r="M131" s="241"/>
      <c r="N131" s="242"/>
      <c r="O131" s="242"/>
      <c r="P131" s="242"/>
      <c r="Q131" s="242"/>
      <c r="R131" s="242"/>
      <c r="S131" s="242"/>
      <c r="T131" s="243"/>
      <c r="AT131" s="244" t="s">
        <v>152</v>
      </c>
      <c r="AU131" s="244" t="s">
        <v>83</v>
      </c>
      <c r="AV131" s="11" t="s">
        <v>83</v>
      </c>
      <c r="AW131" s="11" t="s">
        <v>35</v>
      </c>
      <c r="AX131" s="11" t="s">
        <v>72</v>
      </c>
      <c r="AY131" s="244" t="s">
        <v>126</v>
      </c>
    </row>
    <row r="132" spans="2:51" s="11" customFormat="1" ht="13.5">
      <c r="B132" s="235"/>
      <c r="C132" s="236"/>
      <c r="D132" s="231" t="s">
        <v>152</v>
      </c>
      <c r="E132" s="245" t="s">
        <v>21</v>
      </c>
      <c r="F132" s="237" t="s">
        <v>212</v>
      </c>
      <c r="G132" s="236"/>
      <c r="H132" s="238">
        <v>4.8</v>
      </c>
      <c r="I132" s="239"/>
      <c r="J132" s="236"/>
      <c r="K132" s="236"/>
      <c r="L132" s="240"/>
      <c r="M132" s="241"/>
      <c r="N132" s="242"/>
      <c r="O132" s="242"/>
      <c r="P132" s="242"/>
      <c r="Q132" s="242"/>
      <c r="R132" s="242"/>
      <c r="S132" s="242"/>
      <c r="T132" s="243"/>
      <c r="AT132" s="244" t="s">
        <v>152</v>
      </c>
      <c r="AU132" s="244" t="s">
        <v>83</v>
      </c>
      <c r="AV132" s="11" t="s">
        <v>83</v>
      </c>
      <c r="AW132" s="11" t="s">
        <v>35</v>
      </c>
      <c r="AX132" s="11" t="s">
        <v>72</v>
      </c>
      <c r="AY132" s="244" t="s">
        <v>126</v>
      </c>
    </row>
    <row r="133" spans="2:51" s="11" customFormat="1" ht="13.5">
      <c r="B133" s="235"/>
      <c r="C133" s="236"/>
      <c r="D133" s="231" t="s">
        <v>152</v>
      </c>
      <c r="E133" s="245" t="s">
        <v>21</v>
      </c>
      <c r="F133" s="237" t="s">
        <v>213</v>
      </c>
      <c r="G133" s="236"/>
      <c r="H133" s="238">
        <v>30</v>
      </c>
      <c r="I133" s="239"/>
      <c r="J133" s="236"/>
      <c r="K133" s="236"/>
      <c r="L133" s="240"/>
      <c r="M133" s="241"/>
      <c r="N133" s="242"/>
      <c r="O133" s="242"/>
      <c r="P133" s="242"/>
      <c r="Q133" s="242"/>
      <c r="R133" s="242"/>
      <c r="S133" s="242"/>
      <c r="T133" s="243"/>
      <c r="AT133" s="244" t="s">
        <v>152</v>
      </c>
      <c r="AU133" s="244" t="s">
        <v>83</v>
      </c>
      <c r="AV133" s="11" t="s">
        <v>83</v>
      </c>
      <c r="AW133" s="11" t="s">
        <v>35</v>
      </c>
      <c r="AX133" s="11" t="s">
        <v>72</v>
      </c>
      <c r="AY133" s="244" t="s">
        <v>126</v>
      </c>
    </row>
    <row r="134" spans="2:51" s="12" customFormat="1" ht="13.5">
      <c r="B134" s="246"/>
      <c r="C134" s="247"/>
      <c r="D134" s="231" t="s">
        <v>152</v>
      </c>
      <c r="E134" s="248" t="s">
        <v>21</v>
      </c>
      <c r="F134" s="249" t="s">
        <v>185</v>
      </c>
      <c r="G134" s="247"/>
      <c r="H134" s="250">
        <v>569.35</v>
      </c>
      <c r="I134" s="251"/>
      <c r="J134" s="247"/>
      <c r="K134" s="247"/>
      <c r="L134" s="252"/>
      <c r="M134" s="253"/>
      <c r="N134" s="254"/>
      <c r="O134" s="254"/>
      <c r="P134" s="254"/>
      <c r="Q134" s="254"/>
      <c r="R134" s="254"/>
      <c r="S134" s="254"/>
      <c r="T134" s="255"/>
      <c r="AT134" s="256" t="s">
        <v>152</v>
      </c>
      <c r="AU134" s="256" t="s">
        <v>83</v>
      </c>
      <c r="AV134" s="12" t="s">
        <v>134</v>
      </c>
      <c r="AW134" s="12" t="s">
        <v>35</v>
      </c>
      <c r="AX134" s="12" t="s">
        <v>80</v>
      </c>
      <c r="AY134" s="256" t="s">
        <v>126</v>
      </c>
    </row>
    <row r="135" spans="2:65" s="1" customFormat="1" ht="14.4" customHeight="1">
      <c r="B135" s="44"/>
      <c r="C135" s="257" t="s">
        <v>214</v>
      </c>
      <c r="D135" s="257" t="s">
        <v>187</v>
      </c>
      <c r="E135" s="258" t="s">
        <v>215</v>
      </c>
      <c r="F135" s="259" t="s">
        <v>216</v>
      </c>
      <c r="G135" s="260" t="s">
        <v>166</v>
      </c>
      <c r="H135" s="261">
        <v>1.653</v>
      </c>
      <c r="I135" s="262"/>
      <c r="J135" s="263">
        <f>ROUND(I135*H135,2)</f>
        <v>0</v>
      </c>
      <c r="K135" s="259" t="s">
        <v>133</v>
      </c>
      <c r="L135" s="264"/>
      <c r="M135" s="265" t="s">
        <v>21</v>
      </c>
      <c r="N135" s="266" t="s">
        <v>43</v>
      </c>
      <c r="O135" s="45"/>
      <c r="P135" s="228">
        <f>O135*H135</f>
        <v>0</v>
      </c>
      <c r="Q135" s="228">
        <v>0.55</v>
      </c>
      <c r="R135" s="228">
        <f>Q135*H135</f>
        <v>0.9091500000000001</v>
      </c>
      <c r="S135" s="228">
        <v>0</v>
      </c>
      <c r="T135" s="229">
        <f>S135*H135</f>
        <v>0</v>
      </c>
      <c r="AR135" s="22" t="s">
        <v>190</v>
      </c>
      <c r="AT135" s="22" t="s">
        <v>187</v>
      </c>
      <c r="AU135" s="22" t="s">
        <v>83</v>
      </c>
      <c r="AY135" s="22" t="s">
        <v>126</v>
      </c>
      <c r="BE135" s="230">
        <f>IF(N135="základní",J135,0)</f>
        <v>0</v>
      </c>
      <c r="BF135" s="230">
        <f>IF(N135="snížená",J135,0)</f>
        <v>0</v>
      </c>
      <c r="BG135" s="230">
        <f>IF(N135="zákl. přenesená",J135,0)</f>
        <v>0</v>
      </c>
      <c r="BH135" s="230">
        <f>IF(N135="sníž. přenesená",J135,0)</f>
        <v>0</v>
      </c>
      <c r="BI135" s="230">
        <f>IF(N135="nulová",J135,0)</f>
        <v>0</v>
      </c>
      <c r="BJ135" s="22" t="s">
        <v>80</v>
      </c>
      <c r="BK135" s="230">
        <f>ROUND(I135*H135,2)</f>
        <v>0</v>
      </c>
      <c r="BL135" s="22" t="s">
        <v>167</v>
      </c>
      <c r="BM135" s="22" t="s">
        <v>217</v>
      </c>
    </row>
    <row r="136" spans="2:47" s="1" customFormat="1" ht="13.5">
      <c r="B136" s="44"/>
      <c r="C136" s="72"/>
      <c r="D136" s="231" t="s">
        <v>136</v>
      </c>
      <c r="E136" s="72"/>
      <c r="F136" s="232" t="s">
        <v>216</v>
      </c>
      <c r="G136" s="72"/>
      <c r="H136" s="72"/>
      <c r="I136" s="189"/>
      <c r="J136" s="72"/>
      <c r="K136" s="72"/>
      <c r="L136" s="70"/>
      <c r="M136" s="233"/>
      <c r="N136" s="45"/>
      <c r="O136" s="45"/>
      <c r="P136" s="45"/>
      <c r="Q136" s="45"/>
      <c r="R136" s="45"/>
      <c r="S136" s="45"/>
      <c r="T136" s="93"/>
      <c r="AT136" s="22" t="s">
        <v>136</v>
      </c>
      <c r="AU136" s="22" t="s">
        <v>83</v>
      </c>
    </row>
    <row r="137" spans="2:51" s="11" customFormat="1" ht="13.5">
      <c r="B137" s="235"/>
      <c r="C137" s="236"/>
      <c r="D137" s="231" t="s">
        <v>152</v>
      </c>
      <c r="E137" s="245" t="s">
        <v>21</v>
      </c>
      <c r="F137" s="237" t="s">
        <v>218</v>
      </c>
      <c r="G137" s="236"/>
      <c r="H137" s="238">
        <v>1.503</v>
      </c>
      <c r="I137" s="239"/>
      <c r="J137" s="236"/>
      <c r="K137" s="236"/>
      <c r="L137" s="240"/>
      <c r="M137" s="241"/>
      <c r="N137" s="242"/>
      <c r="O137" s="242"/>
      <c r="P137" s="242"/>
      <c r="Q137" s="242"/>
      <c r="R137" s="242"/>
      <c r="S137" s="242"/>
      <c r="T137" s="243"/>
      <c r="AT137" s="244" t="s">
        <v>152</v>
      </c>
      <c r="AU137" s="244" t="s">
        <v>83</v>
      </c>
      <c r="AV137" s="11" t="s">
        <v>83</v>
      </c>
      <c r="AW137" s="11" t="s">
        <v>35</v>
      </c>
      <c r="AX137" s="11" t="s">
        <v>80</v>
      </c>
      <c r="AY137" s="244" t="s">
        <v>126</v>
      </c>
    </row>
    <row r="138" spans="2:51" s="11" customFormat="1" ht="13.5">
      <c r="B138" s="235"/>
      <c r="C138" s="236"/>
      <c r="D138" s="231" t="s">
        <v>152</v>
      </c>
      <c r="E138" s="236"/>
      <c r="F138" s="237" t="s">
        <v>219</v>
      </c>
      <c r="G138" s="236"/>
      <c r="H138" s="238">
        <v>1.653</v>
      </c>
      <c r="I138" s="239"/>
      <c r="J138" s="236"/>
      <c r="K138" s="236"/>
      <c r="L138" s="240"/>
      <c r="M138" s="241"/>
      <c r="N138" s="242"/>
      <c r="O138" s="242"/>
      <c r="P138" s="242"/>
      <c r="Q138" s="242"/>
      <c r="R138" s="242"/>
      <c r="S138" s="242"/>
      <c r="T138" s="243"/>
      <c r="AT138" s="244" t="s">
        <v>152</v>
      </c>
      <c r="AU138" s="244" t="s">
        <v>83</v>
      </c>
      <c r="AV138" s="11" t="s">
        <v>83</v>
      </c>
      <c r="AW138" s="11" t="s">
        <v>6</v>
      </c>
      <c r="AX138" s="11" t="s">
        <v>80</v>
      </c>
      <c r="AY138" s="244" t="s">
        <v>126</v>
      </c>
    </row>
    <row r="139" spans="2:65" s="1" customFormat="1" ht="14.4" customHeight="1">
      <c r="B139" s="44"/>
      <c r="C139" s="219" t="s">
        <v>220</v>
      </c>
      <c r="D139" s="219" t="s">
        <v>129</v>
      </c>
      <c r="E139" s="220" t="s">
        <v>221</v>
      </c>
      <c r="F139" s="221" t="s">
        <v>222</v>
      </c>
      <c r="G139" s="222" t="s">
        <v>132</v>
      </c>
      <c r="H139" s="223">
        <v>357.8</v>
      </c>
      <c r="I139" s="224"/>
      <c r="J139" s="225">
        <f>ROUND(I139*H139,2)</f>
        <v>0</v>
      </c>
      <c r="K139" s="221" t="s">
        <v>133</v>
      </c>
      <c r="L139" s="70"/>
      <c r="M139" s="226" t="s">
        <v>21</v>
      </c>
      <c r="N139" s="227" t="s">
        <v>43</v>
      </c>
      <c r="O139" s="45"/>
      <c r="P139" s="228">
        <f>O139*H139</f>
        <v>0</v>
      </c>
      <c r="Q139" s="228">
        <v>0</v>
      </c>
      <c r="R139" s="228">
        <f>Q139*H139</f>
        <v>0</v>
      </c>
      <c r="S139" s="228">
        <v>0.007</v>
      </c>
      <c r="T139" s="229">
        <f>S139*H139</f>
        <v>2.5046</v>
      </c>
      <c r="AR139" s="22" t="s">
        <v>167</v>
      </c>
      <c r="AT139" s="22" t="s">
        <v>129</v>
      </c>
      <c r="AU139" s="22" t="s">
        <v>83</v>
      </c>
      <c r="AY139" s="22" t="s">
        <v>126</v>
      </c>
      <c r="BE139" s="230">
        <f>IF(N139="základní",J139,0)</f>
        <v>0</v>
      </c>
      <c r="BF139" s="230">
        <f>IF(N139="snížená",J139,0)</f>
        <v>0</v>
      </c>
      <c r="BG139" s="230">
        <f>IF(N139="zákl. přenesená",J139,0)</f>
        <v>0</v>
      </c>
      <c r="BH139" s="230">
        <f>IF(N139="sníž. přenesená",J139,0)</f>
        <v>0</v>
      </c>
      <c r="BI139" s="230">
        <f>IF(N139="nulová",J139,0)</f>
        <v>0</v>
      </c>
      <c r="BJ139" s="22" t="s">
        <v>80</v>
      </c>
      <c r="BK139" s="230">
        <f>ROUND(I139*H139,2)</f>
        <v>0</v>
      </c>
      <c r="BL139" s="22" t="s">
        <v>167</v>
      </c>
      <c r="BM139" s="22" t="s">
        <v>223</v>
      </c>
    </row>
    <row r="140" spans="2:47" s="1" customFormat="1" ht="13.5">
      <c r="B140" s="44"/>
      <c r="C140" s="72"/>
      <c r="D140" s="231" t="s">
        <v>136</v>
      </c>
      <c r="E140" s="72"/>
      <c r="F140" s="232" t="s">
        <v>224</v>
      </c>
      <c r="G140" s="72"/>
      <c r="H140" s="72"/>
      <c r="I140" s="189"/>
      <c r="J140" s="72"/>
      <c r="K140" s="72"/>
      <c r="L140" s="70"/>
      <c r="M140" s="233"/>
      <c r="N140" s="45"/>
      <c r="O140" s="45"/>
      <c r="P140" s="45"/>
      <c r="Q140" s="45"/>
      <c r="R140" s="45"/>
      <c r="S140" s="45"/>
      <c r="T140" s="93"/>
      <c r="AT140" s="22" t="s">
        <v>136</v>
      </c>
      <c r="AU140" s="22" t="s">
        <v>83</v>
      </c>
    </row>
    <row r="141" spans="2:65" s="1" customFormat="1" ht="14.4" customHeight="1">
      <c r="B141" s="44"/>
      <c r="C141" s="219" t="s">
        <v>225</v>
      </c>
      <c r="D141" s="219" t="s">
        <v>129</v>
      </c>
      <c r="E141" s="220" t="s">
        <v>226</v>
      </c>
      <c r="F141" s="221" t="s">
        <v>227</v>
      </c>
      <c r="G141" s="222" t="s">
        <v>142</v>
      </c>
      <c r="H141" s="223">
        <v>6.829</v>
      </c>
      <c r="I141" s="224"/>
      <c r="J141" s="225">
        <f>ROUND(I141*H141,2)</f>
        <v>0</v>
      </c>
      <c r="K141" s="221" t="s">
        <v>133</v>
      </c>
      <c r="L141" s="70"/>
      <c r="M141" s="226" t="s">
        <v>21</v>
      </c>
      <c r="N141" s="227" t="s">
        <v>43</v>
      </c>
      <c r="O141" s="45"/>
      <c r="P141" s="228">
        <f>O141*H141</f>
        <v>0</v>
      </c>
      <c r="Q141" s="228">
        <v>0</v>
      </c>
      <c r="R141" s="228">
        <f>Q141*H141</f>
        <v>0</v>
      </c>
      <c r="S141" s="228">
        <v>0</v>
      </c>
      <c r="T141" s="229">
        <f>S141*H141</f>
        <v>0</v>
      </c>
      <c r="AR141" s="22" t="s">
        <v>167</v>
      </c>
      <c r="AT141" s="22" t="s">
        <v>129</v>
      </c>
      <c r="AU141" s="22" t="s">
        <v>83</v>
      </c>
      <c r="AY141" s="22" t="s">
        <v>126</v>
      </c>
      <c r="BE141" s="230">
        <f>IF(N141="základní",J141,0)</f>
        <v>0</v>
      </c>
      <c r="BF141" s="230">
        <f>IF(N141="snížená",J141,0)</f>
        <v>0</v>
      </c>
      <c r="BG141" s="230">
        <f>IF(N141="zákl. přenesená",J141,0)</f>
        <v>0</v>
      </c>
      <c r="BH141" s="230">
        <f>IF(N141="sníž. přenesená",J141,0)</f>
        <v>0</v>
      </c>
      <c r="BI141" s="230">
        <f>IF(N141="nulová",J141,0)</f>
        <v>0</v>
      </c>
      <c r="BJ141" s="22" t="s">
        <v>80</v>
      </c>
      <c r="BK141" s="230">
        <f>ROUND(I141*H141,2)</f>
        <v>0</v>
      </c>
      <c r="BL141" s="22" t="s">
        <v>167</v>
      </c>
      <c r="BM141" s="22" t="s">
        <v>228</v>
      </c>
    </row>
    <row r="142" spans="2:47" s="1" customFormat="1" ht="13.5">
      <c r="B142" s="44"/>
      <c r="C142" s="72"/>
      <c r="D142" s="231" t="s">
        <v>136</v>
      </c>
      <c r="E142" s="72"/>
      <c r="F142" s="232" t="s">
        <v>229</v>
      </c>
      <c r="G142" s="72"/>
      <c r="H142" s="72"/>
      <c r="I142" s="189"/>
      <c r="J142" s="72"/>
      <c r="K142" s="72"/>
      <c r="L142" s="70"/>
      <c r="M142" s="233"/>
      <c r="N142" s="45"/>
      <c r="O142" s="45"/>
      <c r="P142" s="45"/>
      <c r="Q142" s="45"/>
      <c r="R142" s="45"/>
      <c r="S142" s="45"/>
      <c r="T142" s="93"/>
      <c r="AT142" s="22" t="s">
        <v>136</v>
      </c>
      <c r="AU142" s="22" t="s">
        <v>83</v>
      </c>
    </row>
    <row r="143" spans="2:47" s="1" customFormat="1" ht="13.5">
      <c r="B143" s="44"/>
      <c r="C143" s="72"/>
      <c r="D143" s="231" t="s">
        <v>145</v>
      </c>
      <c r="E143" s="72"/>
      <c r="F143" s="234" t="s">
        <v>230</v>
      </c>
      <c r="G143" s="72"/>
      <c r="H143" s="72"/>
      <c r="I143" s="189"/>
      <c r="J143" s="72"/>
      <c r="K143" s="72"/>
      <c r="L143" s="70"/>
      <c r="M143" s="233"/>
      <c r="N143" s="45"/>
      <c r="O143" s="45"/>
      <c r="P143" s="45"/>
      <c r="Q143" s="45"/>
      <c r="R143" s="45"/>
      <c r="S143" s="45"/>
      <c r="T143" s="93"/>
      <c r="AT143" s="22" t="s">
        <v>145</v>
      </c>
      <c r="AU143" s="22" t="s">
        <v>83</v>
      </c>
    </row>
    <row r="144" spans="2:63" s="10" customFormat="1" ht="29.85" customHeight="1">
      <c r="B144" s="203"/>
      <c r="C144" s="204"/>
      <c r="D144" s="205" t="s">
        <v>71</v>
      </c>
      <c r="E144" s="217" t="s">
        <v>231</v>
      </c>
      <c r="F144" s="217" t="s">
        <v>232</v>
      </c>
      <c r="G144" s="204"/>
      <c r="H144" s="204"/>
      <c r="I144" s="207"/>
      <c r="J144" s="218">
        <f>BK144</f>
        <v>0</v>
      </c>
      <c r="K144" s="204"/>
      <c r="L144" s="209"/>
      <c r="M144" s="210"/>
      <c r="N144" s="211"/>
      <c r="O144" s="211"/>
      <c r="P144" s="212">
        <f>SUM(P145:P359)</f>
        <v>0</v>
      </c>
      <c r="Q144" s="211"/>
      <c r="R144" s="212">
        <f>SUM(R145:R359)</f>
        <v>5.7361453399999975</v>
      </c>
      <c r="S144" s="211"/>
      <c r="T144" s="213">
        <f>SUM(T145:T359)</f>
        <v>2.7218820000000004</v>
      </c>
      <c r="AR144" s="214" t="s">
        <v>83</v>
      </c>
      <c r="AT144" s="215" t="s">
        <v>71</v>
      </c>
      <c r="AU144" s="215" t="s">
        <v>80</v>
      </c>
      <c r="AY144" s="214" t="s">
        <v>126</v>
      </c>
      <c r="BK144" s="216">
        <f>SUM(BK145:BK359)</f>
        <v>0</v>
      </c>
    </row>
    <row r="145" spans="2:65" s="1" customFormat="1" ht="14.4" customHeight="1">
      <c r="B145" s="44"/>
      <c r="C145" s="219" t="s">
        <v>10</v>
      </c>
      <c r="D145" s="219" t="s">
        <v>129</v>
      </c>
      <c r="E145" s="220" t="s">
        <v>233</v>
      </c>
      <c r="F145" s="221" t="s">
        <v>234</v>
      </c>
      <c r="G145" s="222" t="s">
        <v>132</v>
      </c>
      <c r="H145" s="223">
        <v>357.8</v>
      </c>
      <c r="I145" s="224"/>
      <c r="J145" s="225">
        <f>ROUND(I145*H145,2)</f>
        <v>0</v>
      </c>
      <c r="K145" s="221" t="s">
        <v>133</v>
      </c>
      <c r="L145" s="70"/>
      <c r="M145" s="226" t="s">
        <v>21</v>
      </c>
      <c r="N145" s="227" t="s">
        <v>43</v>
      </c>
      <c r="O145" s="45"/>
      <c r="P145" s="228">
        <f>O145*H145</f>
        <v>0</v>
      </c>
      <c r="Q145" s="228">
        <v>0</v>
      </c>
      <c r="R145" s="228">
        <f>Q145*H145</f>
        <v>0</v>
      </c>
      <c r="S145" s="228">
        <v>0.00594</v>
      </c>
      <c r="T145" s="229">
        <f>S145*H145</f>
        <v>2.125332</v>
      </c>
      <c r="AR145" s="22" t="s">
        <v>167</v>
      </c>
      <c r="AT145" s="22" t="s">
        <v>129</v>
      </c>
      <c r="AU145" s="22" t="s">
        <v>83</v>
      </c>
      <c r="AY145" s="22" t="s">
        <v>126</v>
      </c>
      <c r="BE145" s="230">
        <f>IF(N145="základní",J145,0)</f>
        <v>0</v>
      </c>
      <c r="BF145" s="230">
        <f>IF(N145="snížená",J145,0)</f>
        <v>0</v>
      </c>
      <c r="BG145" s="230">
        <f>IF(N145="zákl. přenesená",J145,0)</f>
        <v>0</v>
      </c>
      <c r="BH145" s="230">
        <f>IF(N145="sníž. přenesená",J145,0)</f>
        <v>0</v>
      </c>
      <c r="BI145" s="230">
        <f>IF(N145="nulová",J145,0)</f>
        <v>0</v>
      </c>
      <c r="BJ145" s="22" t="s">
        <v>80</v>
      </c>
      <c r="BK145" s="230">
        <f>ROUND(I145*H145,2)</f>
        <v>0</v>
      </c>
      <c r="BL145" s="22" t="s">
        <v>167</v>
      </c>
      <c r="BM145" s="22" t="s">
        <v>235</v>
      </c>
    </row>
    <row r="146" spans="2:47" s="1" customFormat="1" ht="13.5">
      <c r="B146" s="44"/>
      <c r="C146" s="72"/>
      <c r="D146" s="231" t="s">
        <v>136</v>
      </c>
      <c r="E146" s="72"/>
      <c r="F146" s="232" t="s">
        <v>236</v>
      </c>
      <c r="G146" s="72"/>
      <c r="H146" s="72"/>
      <c r="I146" s="189"/>
      <c r="J146" s="72"/>
      <c r="K146" s="72"/>
      <c r="L146" s="70"/>
      <c r="M146" s="233"/>
      <c r="N146" s="45"/>
      <c r="O146" s="45"/>
      <c r="P146" s="45"/>
      <c r="Q146" s="45"/>
      <c r="R146" s="45"/>
      <c r="S146" s="45"/>
      <c r="T146" s="93"/>
      <c r="AT146" s="22" t="s">
        <v>136</v>
      </c>
      <c r="AU146" s="22" t="s">
        <v>83</v>
      </c>
    </row>
    <row r="147" spans="2:51" s="11" customFormat="1" ht="13.5">
      <c r="B147" s="235"/>
      <c r="C147" s="236"/>
      <c r="D147" s="231" t="s">
        <v>152</v>
      </c>
      <c r="E147" s="245" t="s">
        <v>21</v>
      </c>
      <c r="F147" s="237" t="s">
        <v>237</v>
      </c>
      <c r="G147" s="236"/>
      <c r="H147" s="238">
        <v>357.8</v>
      </c>
      <c r="I147" s="239"/>
      <c r="J147" s="236"/>
      <c r="K147" s="236"/>
      <c r="L147" s="240"/>
      <c r="M147" s="241"/>
      <c r="N147" s="242"/>
      <c r="O147" s="242"/>
      <c r="P147" s="242"/>
      <c r="Q147" s="242"/>
      <c r="R147" s="242"/>
      <c r="S147" s="242"/>
      <c r="T147" s="243"/>
      <c r="AT147" s="244" t="s">
        <v>152</v>
      </c>
      <c r="AU147" s="244" t="s">
        <v>83</v>
      </c>
      <c r="AV147" s="11" t="s">
        <v>83</v>
      </c>
      <c r="AW147" s="11" t="s">
        <v>35</v>
      </c>
      <c r="AX147" s="11" t="s">
        <v>80</v>
      </c>
      <c r="AY147" s="244" t="s">
        <v>126</v>
      </c>
    </row>
    <row r="148" spans="2:65" s="1" customFormat="1" ht="14.4" customHeight="1">
      <c r="B148" s="44"/>
      <c r="C148" s="219" t="s">
        <v>167</v>
      </c>
      <c r="D148" s="219" t="s">
        <v>129</v>
      </c>
      <c r="E148" s="220" t="s">
        <v>238</v>
      </c>
      <c r="F148" s="221" t="s">
        <v>239</v>
      </c>
      <c r="G148" s="222" t="s">
        <v>207</v>
      </c>
      <c r="H148" s="223">
        <v>15.8</v>
      </c>
      <c r="I148" s="224"/>
      <c r="J148" s="225">
        <f>ROUND(I148*H148,2)</f>
        <v>0</v>
      </c>
      <c r="K148" s="221" t="s">
        <v>133</v>
      </c>
      <c r="L148" s="70"/>
      <c r="M148" s="226" t="s">
        <v>21</v>
      </c>
      <c r="N148" s="227" t="s">
        <v>43</v>
      </c>
      <c r="O148" s="45"/>
      <c r="P148" s="228">
        <f>O148*H148</f>
        <v>0</v>
      </c>
      <c r="Q148" s="228">
        <v>0</v>
      </c>
      <c r="R148" s="228">
        <f>Q148*H148</f>
        <v>0</v>
      </c>
      <c r="S148" s="228">
        <v>0.00187</v>
      </c>
      <c r="T148" s="229">
        <f>S148*H148</f>
        <v>0.029546</v>
      </c>
      <c r="AR148" s="22" t="s">
        <v>167</v>
      </c>
      <c r="AT148" s="22" t="s">
        <v>129</v>
      </c>
      <c r="AU148" s="22" t="s">
        <v>83</v>
      </c>
      <c r="AY148" s="22" t="s">
        <v>126</v>
      </c>
      <c r="BE148" s="230">
        <f>IF(N148="základní",J148,0)</f>
        <v>0</v>
      </c>
      <c r="BF148" s="230">
        <f>IF(N148="snížená",J148,0)</f>
        <v>0</v>
      </c>
      <c r="BG148" s="230">
        <f>IF(N148="zákl. přenesená",J148,0)</f>
        <v>0</v>
      </c>
      <c r="BH148" s="230">
        <f>IF(N148="sníž. přenesená",J148,0)</f>
        <v>0</v>
      </c>
      <c r="BI148" s="230">
        <f>IF(N148="nulová",J148,0)</f>
        <v>0</v>
      </c>
      <c r="BJ148" s="22" t="s">
        <v>80</v>
      </c>
      <c r="BK148" s="230">
        <f>ROUND(I148*H148,2)</f>
        <v>0</v>
      </c>
      <c r="BL148" s="22" t="s">
        <v>167</v>
      </c>
      <c r="BM148" s="22" t="s">
        <v>240</v>
      </c>
    </row>
    <row r="149" spans="2:47" s="1" customFormat="1" ht="13.5">
      <c r="B149" s="44"/>
      <c r="C149" s="72"/>
      <c r="D149" s="231" t="s">
        <v>136</v>
      </c>
      <c r="E149" s="72"/>
      <c r="F149" s="232" t="s">
        <v>241</v>
      </c>
      <c r="G149" s="72"/>
      <c r="H149" s="72"/>
      <c r="I149" s="189"/>
      <c r="J149" s="72"/>
      <c r="K149" s="72"/>
      <c r="L149" s="70"/>
      <c r="M149" s="233"/>
      <c r="N149" s="45"/>
      <c r="O149" s="45"/>
      <c r="P149" s="45"/>
      <c r="Q149" s="45"/>
      <c r="R149" s="45"/>
      <c r="S149" s="45"/>
      <c r="T149" s="93"/>
      <c r="AT149" s="22" t="s">
        <v>136</v>
      </c>
      <c r="AU149" s="22" t="s">
        <v>83</v>
      </c>
    </row>
    <row r="150" spans="2:65" s="1" customFormat="1" ht="22.8" customHeight="1">
      <c r="B150" s="44"/>
      <c r="C150" s="219" t="s">
        <v>242</v>
      </c>
      <c r="D150" s="219" t="s">
        <v>129</v>
      </c>
      <c r="E150" s="220" t="s">
        <v>243</v>
      </c>
      <c r="F150" s="221" t="s">
        <v>244</v>
      </c>
      <c r="G150" s="222" t="s">
        <v>207</v>
      </c>
      <c r="H150" s="223">
        <v>41</v>
      </c>
      <c r="I150" s="224"/>
      <c r="J150" s="225">
        <f>ROUND(I150*H150,2)</f>
        <v>0</v>
      </c>
      <c r="K150" s="221" t="s">
        <v>133</v>
      </c>
      <c r="L150" s="70"/>
      <c r="M150" s="226" t="s">
        <v>21</v>
      </c>
      <c r="N150" s="227" t="s">
        <v>43</v>
      </c>
      <c r="O150" s="45"/>
      <c r="P150" s="228">
        <f>O150*H150</f>
        <v>0</v>
      </c>
      <c r="Q150" s="228">
        <v>0</v>
      </c>
      <c r="R150" s="228">
        <f>Q150*H150</f>
        <v>0</v>
      </c>
      <c r="S150" s="228">
        <v>0.00338</v>
      </c>
      <c r="T150" s="229">
        <f>S150*H150</f>
        <v>0.13858</v>
      </c>
      <c r="AR150" s="22" t="s">
        <v>167</v>
      </c>
      <c r="AT150" s="22" t="s">
        <v>129</v>
      </c>
      <c r="AU150" s="22" t="s">
        <v>83</v>
      </c>
      <c r="AY150" s="22" t="s">
        <v>126</v>
      </c>
      <c r="BE150" s="230">
        <f>IF(N150="základní",J150,0)</f>
        <v>0</v>
      </c>
      <c r="BF150" s="230">
        <f>IF(N150="snížená",J150,0)</f>
        <v>0</v>
      </c>
      <c r="BG150" s="230">
        <f>IF(N150="zákl. přenesená",J150,0)</f>
        <v>0</v>
      </c>
      <c r="BH150" s="230">
        <f>IF(N150="sníž. přenesená",J150,0)</f>
        <v>0</v>
      </c>
      <c r="BI150" s="230">
        <f>IF(N150="nulová",J150,0)</f>
        <v>0</v>
      </c>
      <c r="BJ150" s="22" t="s">
        <v>80</v>
      </c>
      <c r="BK150" s="230">
        <f>ROUND(I150*H150,2)</f>
        <v>0</v>
      </c>
      <c r="BL150" s="22" t="s">
        <v>167</v>
      </c>
      <c r="BM150" s="22" t="s">
        <v>245</v>
      </c>
    </row>
    <row r="151" spans="2:47" s="1" customFormat="1" ht="13.5">
      <c r="B151" s="44"/>
      <c r="C151" s="72"/>
      <c r="D151" s="231" t="s">
        <v>136</v>
      </c>
      <c r="E151" s="72"/>
      <c r="F151" s="232" t="s">
        <v>246</v>
      </c>
      <c r="G151" s="72"/>
      <c r="H151" s="72"/>
      <c r="I151" s="189"/>
      <c r="J151" s="72"/>
      <c r="K151" s="72"/>
      <c r="L151" s="70"/>
      <c r="M151" s="233"/>
      <c r="N151" s="45"/>
      <c r="O151" s="45"/>
      <c r="P151" s="45"/>
      <c r="Q151" s="45"/>
      <c r="R151" s="45"/>
      <c r="S151" s="45"/>
      <c r="T151" s="93"/>
      <c r="AT151" s="22" t="s">
        <v>136</v>
      </c>
      <c r="AU151" s="22" t="s">
        <v>83</v>
      </c>
    </row>
    <row r="152" spans="2:65" s="1" customFormat="1" ht="14.4" customHeight="1">
      <c r="B152" s="44"/>
      <c r="C152" s="219" t="s">
        <v>247</v>
      </c>
      <c r="D152" s="219" t="s">
        <v>129</v>
      </c>
      <c r="E152" s="220" t="s">
        <v>248</v>
      </c>
      <c r="F152" s="221" t="s">
        <v>249</v>
      </c>
      <c r="G152" s="222" t="s">
        <v>207</v>
      </c>
      <c r="H152" s="223">
        <v>42.3</v>
      </c>
      <c r="I152" s="224"/>
      <c r="J152" s="225">
        <f>ROUND(I152*H152,2)</f>
        <v>0</v>
      </c>
      <c r="K152" s="221" t="s">
        <v>133</v>
      </c>
      <c r="L152" s="70"/>
      <c r="M152" s="226" t="s">
        <v>21</v>
      </c>
      <c r="N152" s="227" t="s">
        <v>43</v>
      </c>
      <c r="O152" s="45"/>
      <c r="P152" s="228">
        <f>O152*H152</f>
        <v>0</v>
      </c>
      <c r="Q152" s="228">
        <v>0</v>
      </c>
      <c r="R152" s="228">
        <f>Q152*H152</f>
        <v>0</v>
      </c>
      <c r="S152" s="228">
        <v>0.00348</v>
      </c>
      <c r="T152" s="229">
        <f>S152*H152</f>
        <v>0.147204</v>
      </c>
      <c r="AR152" s="22" t="s">
        <v>167</v>
      </c>
      <c r="AT152" s="22" t="s">
        <v>129</v>
      </c>
      <c r="AU152" s="22" t="s">
        <v>83</v>
      </c>
      <c r="AY152" s="22" t="s">
        <v>126</v>
      </c>
      <c r="BE152" s="230">
        <f>IF(N152="základní",J152,0)</f>
        <v>0</v>
      </c>
      <c r="BF152" s="230">
        <f>IF(N152="snížená",J152,0)</f>
        <v>0</v>
      </c>
      <c r="BG152" s="230">
        <f>IF(N152="zákl. přenesená",J152,0)</f>
        <v>0</v>
      </c>
      <c r="BH152" s="230">
        <f>IF(N152="sníž. přenesená",J152,0)</f>
        <v>0</v>
      </c>
      <c r="BI152" s="230">
        <f>IF(N152="nulová",J152,0)</f>
        <v>0</v>
      </c>
      <c r="BJ152" s="22" t="s">
        <v>80</v>
      </c>
      <c r="BK152" s="230">
        <f>ROUND(I152*H152,2)</f>
        <v>0</v>
      </c>
      <c r="BL152" s="22" t="s">
        <v>167</v>
      </c>
      <c r="BM152" s="22" t="s">
        <v>250</v>
      </c>
    </row>
    <row r="153" spans="2:47" s="1" customFormat="1" ht="13.5">
      <c r="B153" s="44"/>
      <c r="C153" s="72"/>
      <c r="D153" s="231" t="s">
        <v>136</v>
      </c>
      <c r="E153" s="72"/>
      <c r="F153" s="232" t="s">
        <v>251</v>
      </c>
      <c r="G153" s="72"/>
      <c r="H153" s="72"/>
      <c r="I153" s="189"/>
      <c r="J153" s="72"/>
      <c r="K153" s="72"/>
      <c r="L153" s="70"/>
      <c r="M153" s="233"/>
      <c r="N153" s="45"/>
      <c r="O153" s="45"/>
      <c r="P153" s="45"/>
      <c r="Q153" s="45"/>
      <c r="R153" s="45"/>
      <c r="S153" s="45"/>
      <c r="T153" s="93"/>
      <c r="AT153" s="22" t="s">
        <v>136</v>
      </c>
      <c r="AU153" s="22" t="s">
        <v>83</v>
      </c>
    </row>
    <row r="154" spans="2:51" s="11" customFormat="1" ht="13.5">
      <c r="B154" s="235"/>
      <c r="C154" s="236"/>
      <c r="D154" s="231" t="s">
        <v>152</v>
      </c>
      <c r="E154" s="245" t="s">
        <v>21</v>
      </c>
      <c r="F154" s="237" t="s">
        <v>252</v>
      </c>
      <c r="G154" s="236"/>
      <c r="H154" s="238">
        <v>42.3</v>
      </c>
      <c r="I154" s="239"/>
      <c r="J154" s="236"/>
      <c r="K154" s="236"/>
      <c r="L154" s="240"/>
      <c r="M154" s="241"/>
      <c r="N154" s="242"/>
      <c r="O154" s="242"/>
      <c r="P154" s="242"/>
      <c r="Q154" s="242"/>
      <c r="R154" s="242"/>
      <c r="S154" s="242"/>
      <c r="T154" s="243"/>
      <c r="AT154" s="244" t="s">
        <v>152</v>
      </c>
      <c r="AU154" s="244" t="s">
        <v>83</v>
      </c>
      <c r="AV154" s="11" t="s">
        <v>83</v>
      </c>
      <c r="AW154" s="11" t="s">
        <v>35</v>
      </c>
      <c r="AX154" s="11" t="s">
        <v>80</v>
      </c>
      <c r="AY154" s="244" t="s">
        <v>126</v>
      </c>
    </row>
    <row r="155" spans="2:65" s="1" customFormat="1" ht="14.4" customHeight="1">
      <c r="B155" s="44"/>
      <c r="C155" s="219" t="s">
        <v>253</v>
      </c>
      <c r="D155" s="219" t="s">
        <v>129</v>
      </c>
      <c r="E155" s="220" t="s">
        <v>254</v>
      </c>
      <c r="F155" s="221" t="s">
        <v>255</v>
      </c>
      <c r="G155" s="222" t="s">
        <v>207</v>
      </c>
      <c r="H155" s="223">
        <v>63</v>
      </c>
      <c r="I155" s="224"/>
      <c r="J155" s="225">
        <f>ROUND(I155*H155,2)</f>
        <v>0</v>
      </c>
      <c r="K155" s="221" t="s">
        <v>133</v>
      </c>
      <c r="L155" s="70"/>
      <c r="M155" s="226" t="s">
        <v>21</v>
      </c>
      <c r="N155" s="227" t="s">
        <v>43</v>
      </c>
      <c r="O155" s="45"/>
      <c r="P155" s="228">
        <f>O155*H155</f>
        <v>0</v>
      </c>
      <c r="Q155" s="228">
        <v>0</v>
      </c>
      <c r="R155" s="228">
        <f>Q155*H155</f>
        <v>0</v>
      </c>
      <c r="S155" s="228">
        <v>0.0017</v>
      </c>
      <c r="T155" s="229">
        <f>S155*H155</f>
        <v>0.1071</v>
      </c>
      <c r="AR155" s="22" t="s">
        <v>167</v>
      </c>
      <c r="AT155" s="22" t="s">
        <v>129</v>
      </c>
      <c r="AU155" s="22" t="s">
        <v>83</v>
      </c>
      <c r="AY155" s="22" t="s">
        <v>126</v>
      </c>
      <c r="BE155" s="230">
        <f>IF(N155="základní",J155,0)</f>
        <v>0</v>
      </c>
      <c r="BF155" s="230">
        <f>IF(N155="snížená",J155,0)</f>
        <v>0</v>
      </c>
      <c r="BG155" s="230">
        <f>IF(N155="zákl. přenesená",J155,0)</f>
        <v>0</v>
      </c>
      <c r="BH155" s="230">
        <f>IF(N155="sníž. přenesená",J155,0)</f>
        <v>0</v>
      </c>
      <c r="BI155" s="230">
        <f>IF(N155="nulová",J155,0)</f>
        <v>0</v>
      </c>
      <c r="BJ155" s="22" t="s">
        <v>80</v>
      </c>
      <c r="BK155" s="230">
        <f>ROUND(I155*H155,2)</f>
        <v>0</v>
      </c>
      <c r="BL155" s="22" t="s">
        <v>167</v>
      </c>
      <c r="BM155" s="22" t="s">
        <v>256</v>
      </c>
    </row>
    <row r="156" spans="2:47" s="1" customFormat="1" ht="13.5">
      <c r="B156" s="44"/>
      <c r="C156" s="72"/>
      <c r="D156" s="231" t="s">
        <v>136</v>
      </c>
      <c r="E156" s="72"/>
      <c r="F156" s="232" t="s">
        <v>257</v>
      </c>
      <c r="G156" s="72"/>
      <c r="H156" s="72"/>
      <c r="I156" s="189"/>
      <c r="J156" s="72"/>
      <c r="K156" s="72"/>
      <c r="L156" s="70"/>
      <c r="M156" s="233"/>
      <c r="N156" s="45"/>
      <c r="O156" s="45"/>
      <c r="P156" s="45"/>
      <c r="Q156" s="45"/>
      <c r="R156" s="45"/>
      <c r="S156" s="45"/>
      <c r="T156" s="93"/>
      <c r="AT156" s="22" t="s">
        <v>136</v>
      </c>
      <c r="AU156" s="22" t="s">
        <v>83</v>
      </c>
    </row>
    <row r="157" spans="2:65" s="1" customFormat="1" ht="14.4" customHeight="1">
      <c r="B157" s="44"/>
      <c r="C157" s="219" t="s">
        <v>258</v>
      </c>
      <c r="D157" s="219" t="s">
        <v>129</v>
      </c>
      <c r="E157" s="220" t="s">
        <v>259</v>
      </c>
      <c r="F157" s="221" t="s">
        <v>260</v>
      </c>
      <c r="G157" s="222" t="s">
        <v>261</v>
      </c>
      <c r="H157" s="223">
        <v>2</v>
      </c>
      <c r="I157" s="224"/>
      <c r="J157" s="225">
        <f>ROUND(I157*H157,2)</f>
        <v>0</v>
      </c>
      <c r="K157" s="221" t="s">
        <v>133</v>
      </c>
      <c r="L157" s="70"/>
      <c r="M157" s="226" t="s">
        <v>21</v>
      </c>
      <c r="N157" s="227" t="s">
        <v>43</v>
      </c>
      <c r="O157" s="45"/>
      <c r="P157" s="228">
        <f>O157*H157</f>
        <v>0</v>
      </c>
      <c r="Q157" s="228">
        <v>0</v>
      </c>
      <c r="R157" s="228">
        <f>Q157*H157</f>
        <v>0</v>
      </c>
      <c r="S157" s="228">
        <v>0.00906</v>
      </c>
      <c r="T157" s="229">
        <f>S157*H157</f>
        <v>0.01812</v>
      </c>
      <c r="AR157" s="22" t="s">
        <v>167</v>
      </c>
      <c r="AT157" s="22" t="s">
        <v>129</v>
      </c>
      <c r="AU157" s="22" t="s">
        <v>83</v>
      </c>
      <c r="AY157" s="22" t="s">
        <v>126</v>
      </c>
      <c r="BE157" s="230">
        <f>IF(N157="základní",J157,0)</f>
        <v>0</v>
      </c>
      <c r="BF157" s="230">
        <f>IF(N157="snížená",J157,0)</f>
        <v>0</v>
      </c>
      <c r="BG157" s="230">
        <f>IF(N157="zákl. přenesená",J157,0)</f>
        <v>0</v>
      </c>
      <c r="BH157" s="230">
        <f>IF(N157="sníž. přenesená",J157,0)</f>
        <v>0</v>
      </c>
      <c r="BI157" s="230">
        <f>IF(N157="nulová",J157,0)</f>
        <v>0</v>
      </c>
      <c r="BJ157" s="22" t="s">
        <v>80</v>
      </c>
      <c r="BK157" s="230">
        <f>ROUND(I157*H157,2)</f>
        <v>0</v>
      </c>
      <c r="BL157" s="22" t="s">
        <v>167</v>
      </c>
      <c r="BM157" s="22" t="s">
        <v>262</v>
      </c>
    </row>
    <row r="158" spans="2:47" s="1" customFormat="1" ht="13.5">
      <c r="B158" s="44"/>
      <c r="C158" s="72"/>
      <c r="D158" s="231" t="s">
        <v>136</v>
      </c>
      <c r="E158" s="72"/>
      <c r="F158" s="232" t="s">
        <v>263</v>
      </c>
      <c r="G158" s="72"/>
      <c r="H158" s="72"/>
      <c r="I158" s="189"/>
      <c r="J158" s="72"/>
      <c r="K158" s="72"/>
      <c r="L158" s="70"/>
      <c r="M158" s="233"/>
      <c r="N158" s="45"/>
      <c r="O158" s="45"/>
      <c r="P158" s="45"/>
      <c r="Q158" s="45"/>
      <c r="R158" s="45"/>
      <c r="S158" s="45"/>
      <c r="T158" s="93"/>
      <c r="AT158" s="22" t="s">
        <v>136</v>
      </c>
      <c r="AU158" s="22" t="s">
        <v>83</v>
      </c>
    </row>
    <row r="159" spans="2:65" s="1" customFormat="1" ht="14.4" customHeight="1">
      <c r="B159" s="44"/>
      <c r="C159" s="219" t="s">
        <v>9</v>
      </c>
      <c r="D159" s="219" t="s">
        <v>129</v>
      </c>
      <c r="E159" s="220" t="s">
        <v>264</v>
      </c>
      <c r="F159" s="221" t="s">
        <v>265</v>
      </c>
      <c r="G159" s="222" t="s">
        <v>207</v>
      </c>
      <c r="H159" s="223">
        <v>60</v>
      </c>
      <c r="I159" s="224"/>
      <c r="J159" s="225">
        <f>ROUND(I159*H159,2)</f>
        <v>0</v>
      </c>
      <c r="K159" s="221" t="s">
        <v>133</v>
      </c>
      <c r="L159" s="70"/>
      <c r="M159" s="226" t="s">
        <v>21</v>
      </c>
      <c r="N159" s="227" t="s">
        <v>43</v>
      </c>
      <c r="O159" s="45"/>
      <c r="P159" s="228">
        <f>O159*H159</f>
        <v>0</v>
      </c>
      <c r="Q159" s="228">
        <v>0</v>
      </c>
      <c r="R159" s="228">
        <f>Q159*H159</f>
        <v>0</v>
      </c>
      <c r="S159" s="228">
        <v>0.0026</v>
      </c>
      <c r="T159" s="229">
        <f>S159*H159</f>
        <v>0.156</v>
      </c>
      <c r="AR159" s="22" t="s">
        <v>167</v>
      </c>
      <c r="AT159" s="22" t="s">
        <v>129</v>
      </c>
      <c r="AU159" s="22" t="s">
        <v>83</v>
      </c>
      <c r="AY159" s="22" t="s">
        <v>126</v>
      </c>
      <c r="BE159" s="230">
        <f>IF(N159="základní",J159,0)</f>
        <v>0</v>
      </c>
      <c r="BF159" s="230">
        <f>IF(N159="snížená",J159,0)</f>
        <v>0</v>
      </c>
      <c r="BG159" s="230">
        <f>IF(N159="zákl. přenesená",J159,0)</f>
        <v>0</v>
      </c>
      <c r="BH159" s="230">
        <f>IF(N159="sníž. přenesená",J159,0)</f>
        <v>0</v>
      </c>
      <c r="BI159" s="230">
        <f>IF(N159="nulová",J159,0)</f>
        <v>0</v>
      </c>
      <c r="BJ159" s="22" t="s">
        <v>80</v>
      </c>
      <c r="BK159" s="230">
        <f>ROUND(I159*H159,2)</f>
        <v>0</v>
      </c>
      <c r="BL159" s="22" t="s">
        <v>167</v>
      </c>
      <c r="BM159" s="22" t="s">
        <v>266</v>
      </c>
    </row>
    <row r="160" spans="2:47" s="1" customFormat="1" ht="13.5">
      <c r="B160" s="44"/>
      <c r="C160" s="72"/>
      <c r="D160" s="231" t="s">
        <v>136</v>
      </c>
      <c r="E160" s="72"/>
      <c r="F160" s="232" t="s">
        <v>267</v>
      </c>
      <c r="G160" s="72"/>
      <c r="H160" s="72"/>
      <c r="I160" s="189"/>
      <c r="J160" s="72"/>
      <c r="K160" s="72"/>
      <c r="L160" s="70"/>
      <c r="M160" s="233"/>
      <c r="N160" s="45"/>
      <c r="O160" s="45"/>
      <c r="P160" s="45"/>
      <c r="Q160" s="45"/>
      <c r="R160" s="45"/>
      <c r="S160" s="45"/>
      <c r="T160" s="93"/>
      <c r="AT160" s="22" t="s">
        <v>136</v>
      </c>
      <c r="AU160" s="22" t="s">
        <v>83</v>
      </c>
    </row>
    <row r="161" spans="2:65" s="1" customFormat="1" ht="22.8" customHeight="1">
      <c r="B161" s="44"/>
      <c r="C161" s="219" t="s">
        <v>268</v>
      </c>
      <c r="D161" s="219" t="s">
        <v>129</v>
      </c>
      <c r="E161" s="220" t="s">
        <v>269</v>
      </c>
      <c r="F161" s="221" t="s">
        <v>270</v>
      </c>
      <c r="G161" s="222" t="s">
        <v>207</v>
      </c>
      <c r="H161" s="223">
        <v>139.13</v>
      </c>
      <c r="I161" s="224"/>
      <c r="J161" s="225">
        <f>ROUND(I161*H161,2)</f>
        <v>0</v>
      </c>
      <c r="K161" s="221" t="s">
        <v>133</v>
      </c>
      <c r="L161" s="70"/>
      <c r="M161" s="226" t="s">
        <v>21</v>
      </c>
      <c r="N161" s="227" t="s">
        <v>43</v>
      </c>
      <c r="O161" s="45"/>
      <c r="P161" s="228">
        <f>O161*H161</f>
        <v>0</v>
      </c>
      <c r="Q161" s="228">
        <v>0.00303</v>
      </c>
      <c r="R161" s="228">
        <f>Q161*H161</f>
        <v>0.4215639</v>
      </c>
      <c r="S161" s="228">
        <v>0</v>
      </c>
      <c r="T161" s="229">
        <f>S161*H161</f>
        <v>0</v>
      </c>
      <c r="AR161" s="22" t="s">
        <v>167</v>
      </c>
      <c r="AT161" s="22" t="s">
        <v>129</v>
      </c>
      <c r="AU161" s="22" t="s">
        <v>83</v>
      </c>
      <c r="AY161" s="22" t="s">
        <v>126</v>
      </c>
      <c r="BE161" s="230">
        <f>IF(N161="základní",J161,0)</f>
        <v>0</v>
      </c>
      <c r="BF161" s="230">
        <f>IF(N161="snížená",J161,0)</f>
        <v>0</v>
      </c>
      <c r="BG161" s="230">
        <f>IF(N161="zákl. přenesená",J161,0)</f>
        <v>0</v>
      </c>
      <c r="BH161" s="230">
        <f>IF(N161="sníž. přenesená",J161,0)</f>
        <v>0</v>
      </c>
      <c r="BI161" s="230">
        <f>IF(N161="nulová",J161,0)</f>
        <v>0</v>
      </c>
      <c r="BJ161" s="22" t="s">
        <v>80</v>
      </c>
      <c r="BK161" s="230">
        <f>ROUND(I161*H161,2)</f>
        <v>0</v>
      </c>
      <c r="BL161" s="22" t="s">
        <v>167</v>
      </c>
      <c r="BM161" s="22" t="s">
        <v>271</v>
      </c>
    </row>
    <row r="162" spans="2:47" s="1" customFormat="1" ht="13.5">
      <c r="B162" s="44"/>
      <c r="C162" s="72"/>
      <c r="D162" s="231" t="s">
        <v>136</v>
      </c>
      <c r="E162" s="72"/>
      <c r="F162" s="232" t="s">
        <v>272</v>
      </c>
      <c r="G162" s="72"/>
      <c r="H162" s="72"/>
      <c r="I162" s="189"/>
      <c r="J162" s="72"/>
      <c r="K162" s="72"/>
      <c r="L162" s="70"/>
      <c r="M162" s="233"/>
      <c r="N162" s="45"/>
      <c r="O162" s="45"/>
      <c r="P162" s="45"/>
      <c r="Q162" s="45"/>
      <c r="R162" s="45"/>
      <c r="S162" s="45"/>
      <c r="T162" s="93"/>
      <c r="AT162" s="22" t="s">
        <v>136</v>
      </c>
      <c r="AU162" s="22" t="s">
        <v>83</v>
      </c>
    </row>
    <row r="163" spans="2:47" s="1" customFormat="1" ht="13.5">
      <c r="B163" s="44"/>
      <c r="C163" s="72"/>
      <c r="D163" s="231" t="s">
        <v>145</v>
      </c>
      <c r="E163" s="72"/>
      <c r="F163" s="234" t="s">
        <v>273</v>
      </c>
      <c r="G163" s="72"/>
      <c r="H163" s="72"/>
      <c r="I163" s="189"/>
      <c r="J163" s="72"/>
      <c r="K163" s="72"/>
      <c r="L163" s="70"/>
      <c r="M163" s="233"/>
      <c r="N163" s="45"/>
      <c r="O163" s="45"/>
      <c r="P163" s="45"/>
      <c r="Q163" s="45"/>
      <c r="R163" s="45"/>
      <c r="S163" s="45"/>
      <c r="T163" s="93"/>
      <c r="AT163" s="22" t="s">
        <v>145</v>
      </c>
      <c r="AU163" s="22" t="s">
        <v>83</v>
      </c>
    </row>
    <row r="164" spans="2:51" s="11" customFormat="1" ht="13.5">
      <c r="B164" s="235"/>
      <c r="C164" s="236"/>
      <c r="D164" s="231" t="s">
        <v>152</v>
      </c>
      <c r="E164" s="245" t="s">
        <v>21</v>
      </c>
      <c r="F164" s="237" t="s">
        <v>274</v>
      </c>
      <c r="G164" s="236"/>
      <c r="H164" s="238">
        <v>104.43</v>
      </c>
      <c r="I164" s="239"/>
      <c r="J164" s="236"/>
      <c r="K164" s="236"/>
      <c r="L164" s="240"/>
      <c r="M164" s="241"/>
      <c r="N164" s="242"/>
      <c r="O164" s="242"/>
      <c r="P164" s="242"/>
      <c r="Q164" s="242"/>
      <c r="R164" s="242"/>
      <c r="S164" s="242"/>
      <c r="T164" s="243"/>
      <c r="AT164" s="244" t="s">
        <v>152</v>
      </c>
      <c r="AU164" s="244" t="s">
        <v>83</v>
      </c>
      <c r="AV164" s="11" t="s">
        <v>83</v>
      </c>
      <c r="AW164" s="11" t="s">
        <v>35</v>
      </c>
      <c r="AX164" s="11" t="s">
        <v>72</v>
      </c>
      <c r="AY164" s="244" t="s">
        <v>126</v>
      </c>
    </row>
    <row r="165" spans="2:51" s="11" customFormat="1" ht="13.5">
      <c r="B165" s="235"/>
      <c r="C165" s="236"/>
      <c r="D165" s="231" t="s">
        <v>152</v>
      </c>
      <c r="E165" s="245" t="s">
        <v>21</v>
      </c>
      <c r="F165" s="237" t="s">
        <v>275</v>
      </c>
      <c r="G165" s="236"/>
      <c r="H165" s="238">
        <v>14.5</v>
      </c>
      <c r="I165" s="239"/>
      <c r="J165" s="236"/>
      <c r="K165" s="236"/>
      <c r="L165" s="240"/>
      <c r="M165" s="241"/>
      <c r="N165" s="242"/>
      <c r="O165" s="242"/>
      <c r="P165" s="242"/>
      <c r="Q165" s="242"/>
      <c r="R165" s="242"/>
      <c r="S165" s="242"/>
      <c r="T165" s="243"/>
      <c r="AT165" s="244" t="s">
        <v>152</v>
      </c>
      <c r="AU165" s="244" t="s">
        <v>83</v>
      </c>
      <c r="AV165" s="11" t="s">
        <v>83</v>
      </c>
      <c r="AW165" s="11" t="s">
        <v>35</v>
      </c>
      <c r="AX165" s="11" t="s">
        <v>72</v>
      </c>
      <c r="AY165" s="244" t="s">
        <v>126</v>
      </c>
    </row>
    <row r="166" spans="2:51" s="11" customFormat="1" ht="13.5">
      <c r="B166" s="235"/>
      <c r="C166" s="236"/>
      <c r="D166" s="231" t="s">
        <v>152</v>
      </c>
      <c r="E166" s="245" t="s">
        <v>21</v>
      </c>
      <c r="F166" s="237" t="s">
        <v>276</v>
      </c>
      <c r="G166" s="236"/>
      <c r="H166" s="238">
        <v>20.2</v>
      </c>
      <c r="I166" s="239"/>
      <c r="J166" s="236"/>
      <c r="K166" s="236"/>
      <c r="L166" s="240"/>
      <c r="M166" s="241"/>
      <c r="N166" s="242"/>
      <c r="O166" s="242"/>
      <c r="P166" s="242"/>
      <c r="Q166" s="242"/>
      <c r="R166" s="242"/>
      <c r="S166" s="242"/>
      <c r="T166" s="243"/>
      <c r="AT166" s="244" t="s">
        <v>152</v>
      </c>
      <c r="AU166" s="244" t="s">
        <v>83</v>
      </c>
      <c r="AV166" s="11" t="s">
        <v>83</v>
      </c>
      <c r="AW166" s="11" t="s">
        <v>35</v>
      </c>
      <c r="AX166" s="11" t="s">
        <v>72</v>
      </c>
      <c r="AY166" s="244" t="s">
        <v>126</v>
      </c>
    </row>
    <row r="167" spans="2:51" s="12" customFormat="1" ht="13.5">
      <c r="B167" s="246"/>
      <c r="C167" s="247"/>
      <c r="D167" s="231" t="s">
        <v>152</v>
      </c>
      <c r="E167" s="248" t="s">
        <v>21</v>
      </c>
      <c r="F167" s="249" t="s">
        <v>185</v>
      </c>
      <c r="G167" s="247"/>
      <c r="H167" s="250">
        <v>139.13</v>
      </c>
      <c r="I167" s="251"/>
      <c r="J167" s="247"/>
      <c r="K167" s="247"/>
      <c r="L167" s="252"/>
      <c r="M167" s="253"/>
      <c r="N167" s="254"/>
      <c r="O167" s="254"/>
      <c r="P167" s="254"/>
      <c r="Q167" s="254"/>
      <c r="R167" s="254"/>
      <c r="S167" s="254"/>
      <c r="T167" s="255"/>
      <c r="AT167" s="256" t="s">
        <v>152</v>
      </c>
      <c r="AU167" s="256" t="s">
        <v>83</v>
      </c>
      <c r="AV167" s="12" t="s">
        <v>134</v>
      </c>
      <c r="AW167" s="12" t="s">
        <v>35</v>
      </c>
      <c r="AX167" s="12" t="s">
        <v>80</v>
      </c>
      <c r="AY167" s="256" t="s">
        <v>126</v>
      </c>
    </row>
    <row r="168" spans="2:65" s="1" customFormat="1" ht="22.8" customHeight="1">
      <c r="B168" s="44"/>
      <c r="C168" s="219" t="s">
        <v>277</v>
      </c>
      <c r="D168" s="219" t="s">
        <v>129</v>
      </c>
      <c r="E168" s="220" t="s">
        <v>278</v>
      </c>
      <c r="F168" s="221" t="s">
        <v>279</v>
      </c>
      <c r="G168" s="222" t="s">
        <v>207</v>
      </c>
      <c r="H168" s="223">
        <v>45.75</v>
      </c>
      <c r="I168" s="224"/>
      <c r="J168" s="225">
        <f>ROUND(I168*H168,2)</f>
        <v>0</v>
      </c>
      <c r="K168" s="221" t="s">
        <v>133</v>
      </c>
      <c r="L168" s="70"/>
      <c r="M168" s="226" t="s">
        <v>21</v>
      </c>
      <c r="N168" s="227" t="s">
        <v>43</v>
      </c>
      <c r="O168" s="45"/>
      <c r="P168" s="228">
        <f>O168*H168</f>
        <v>0</v>
      </c>
      <c r="Q168" s="228">
        <v>0.00141</v>
      </c>
      <c r="R168" s="228">
        <f>Q168*H168</f>
        <v>0.0645075</v>
      </c>
      <c r="S168" s="228">
        <v>0</v>
      </c>
      <c r="T168" s="229">
        <f>S168*H168</f>
        <v>0</v>
      </c>
      <c r="AR168" s="22" t="s">
        <v>167</v>
      </c>
      <c r="AT168" s="22" t="s">
        <v>129</v>
      </c>
      <c r="AU168" s="22" t="s">
        <v>83</v>
      </c>
      <c r="AY168" s="22" t="s">
        <v>126</v>
      </c>
      <c r="BE168" s="230">
        <f>IF(N168="základní",J168,0)</f>
        <v>0</v>
      </c>
      <c r="BF168" s="230">
        <f>IF(N168="snížená",J168,0)</f>
        <v>0</v>
      </c>
      <c r="BG168" s="230">
        <f>IF(N168="zákl. přenesená",J168,0)</f>
        <v>0</v>
      </c>
      <c r="BH168" s="230">
        <f>IF(N168="sníž. přenesená",J168,0)</f>
        <v>0</v>
      </c>
      <c r="BI168" s="230">
        <f>IF(N168="nulová",J168,0)</f>
        <v>0</v>
      </c>
      <c r="BJ168" s="22" t="s">
        <v>80</v>
      </c>
      <c r="BK168" s="230">
        <f>ROUND(I168*H168,2)</f>
        <v>0</v>
      </c>
      <c r="BL168" s="22" t="s">
        <v>167</v>
      </c>
      <c r="BM168" s="22" t="s">
        <v>280</v>
      </c>
    </row>
    <row r="169" spans="2:47" s="1" customFormat="1" ht="13.5">
      <c r="B169" s="44"/>
      <c r="C169" s="72"/>
      <c r="D169" s="231" t="s">
        <v>136</v>
      </c>
      <c r="E169" s="72"/>
      <c r="F169" s="232" t="s">
        <v>281</v>
      </c>
      <c r="G169" s="72"/>
      <c r="H169" s="72"/>
      <c r="I169" s="189"/>
      <c r="J169" s="72"/>
      <c r="K169" s="72"/>
      <c r="L169" s="70"/>
      <c r="M169" s="233"/>
      <c r="N169" s="45"/>
      <c r="O169" s="45"/>
      <c r="P169" s="45"/>
      <c r="Q169" s="45"/>
      <c r="R169" s="45"/>
      <c r="S169" s="45"/>
      <c r="T169" s="93"/>
      <c r="AT169" s="22" t="s">
        <v>136</v>
      </c>
      <c r="AU169" s="22" t="s">
        <v>83</v>
      </c>
    </row>
    <row r="170" spans="2:47" s="1" customFormat="1" ht="13.5">
      <c r="B170" s="44"/>
      <c r="C170" s="72"/>
      <c r="D170" s="231" t="s">
        <v>145</v>
      </c>
      <c r="E170" s="72"/>
      <c r="F170" s="234" t="s">
        <v>273</v>
      </c>
      <c r="G170" s="72"/>
      <c r="H170" s="72"/>
      <c r="I170" s="189"/>
      <c r="J170" s="72"/>
      <c r="K170" s="72"/>
      <c r="L170" s="70"/>
      <c r="M170" s="233"/>
      <c r="N170" s="45"/>
      <c r="O170" s="45"/>
      <c r="P170" s="45"/>
      <c r="Q170" s="45"/>
      <c r="R170" s="45"/>
      <c r="S170" s="45"/>
      <c r="T170" s="93"/>
      <c r="AT170" s="22" t="s">
        <v>145</v>
      </c>
      <c r="AU170" s="22" t="s">
        <v>83</v>
      </c>
    </row>
    <row r="171" spans="2:51" s="11" customFormat="1" ht="13.5">
      <c r="B171" s="235"/>
      <c r="C171" s="236"/>
      <c r="D171" s="231" t="s">
        <v>152</v>
      </c>
      <c r="E171" s="245" t="s">
        <v>21</v>
      </c>
      <c r="F171" s="237" t="s">
        <v>282</v>
      </c>
      <c r="G171" s="236"/>
      <c r="H171" s="238">
        <v>41</v>
      </c>
      <c r="I171" s="239"/>
      <c r="J171" s="236"/>
      <c r="K171" s="236"/>
      <c r="L171" s="240"/>
      <c r="M171" s="241"/>
      <c r="N171" s="242"/>
      <c r="O171" s="242"/>
      <c r="P171" s="242"/>
      <c r="Q171" s="242"/>
      <c r="R171" s="242"/>
      <c r="S171" s="242"/>
      <c r="T171" s="243"/>
      <c r="AT171" s="244" t="s">
        <v>152</v>
      </c>
      <c r="AU171" s="244" t="s">
        <v>83</v>
      </c>
      <c r="AV171" s="11" t="s">
        <v>83</v>
      </c>
      <c r="AW171" s="11" t="s">
        <v>35</v>
      </c>
      <c r="AX171" s="11" t="s">
        <v>72</v>
      </c>
      <c r="AY171" s="244" t="s">
        <v>126</v>
      </c>
    </row>
    <row r="172" spans="2:51" s="11" customFormat="1" ht="13.5">
      <c r="B172" s="235"/>
      <c r="C172" s="236"/>
      <c r="D172" s="231" t="s">
        <v>152</v>
      </c>
      <c r="E172" s="245" t="s">
        <v>21</v>
      </c>
      <c r="F172" s="237" t="s">
        <v>283</v>
      </c>
      <c r="G172" s="236"/>
      <c r="H172" s="238">
        <v>4.75</v>
      </c>
      <c r="I172" s="239"/>
      <c r="J172" s="236"/>
      <c r="K172" s="236"/>
      <c r="L172" s="240"/>
      <c r="M172" s="241"/>
      <c r="N172" s="242"/>
      <c r="O172" s="242"/>
      <c r="P172" s="242"/>
      <c r="Q172" s="242"/>
      <c r="R172" s="242"/>
      <c r="S172" s="242"/>
      <c r="T172" s="243"/>
      <c r="AT172" s="244" t="s">
        <v>152</v>
      </c>
      <c r="AU172" s="244" t="s">
        <v>83</v>
      </c>
      <c r="AV172" s="11" t="s">
        <v>83</v>
      </c>
      <c r="AW172" s="11" t="s">
        <v>35</v>
      </c>
      <c r="AX172" s="11" t="s">
        <v>72</v>
      </c>
      <c r="AY172" s="244" t="s">
        <v>126</v>
      </c>
    </row>
    <row r="173" spans="2:51" s="12" customFormat="1" ht="13.5">
      <c r="B173" s="246"/>
      <c r="C173" s="247"/>
      <c r="D173" s="231" t="s">
        <v>152</v>
      </c>
      <c r="E173" s="248" t="s">
        <v>21</v>
      </c>
      <c r="F173" s="249" t="s">
        <v>185</v>
      </c>
      <c r="G173" s="247"/>
      <c r="H173" s="250">
        <v>45.75</v>
      </c>
      <c r="I173" s="251"/>
      <c r="J173" s="247"/>
      <c r="K173" s="247"/>
      <c r="L173" s="252"/>
      <c r="M173" s="253"/>
      <c r="N173" s="254"/>
      <c r="O173" s="254"/>
      <c r="P173" s="254"/>
      <c r="Q173" s="254"/>
      <c r="R173" s="254"/>
      <c r="S173" s="254"/>
      <c r="T173" s="255"/>
      <c r="AT173" s="256" t="s">
        <v>152</v>
      </c>
      <c r="AU173" s="256" t="s">
        <v>83</v>
      </c>
      <c r="AV173" s="12" t="s">
        <v>134</v>
      </c>
      <c r="AW173" s="12" t="s">
        <v>35</v>
      </c>
      <c r="AX173" s="12" t="s">
        <v>80</v>
      </c>
      <c r="AY173" s="256" t="s">
        <v>126</v>
      </c>
    </row>
    <row r="174" spans="2:65" s="1" customFormat="1" ht="22.8" customHeight="1">
      <c r="B174" s="44"/>
      <c r="C174" s="219" t="s">
        <v>284</v>
      </c>
      <c r="D174" s="219" t="s">
        <v>129</v>
      </c>
      <c r="E174" s="220" t="s">
        <v>285</v>
      </c>
      <c r="F174" s="221" t="s">
        <v>286</v>
      </c>
      <c r="G174" s="222" t="s">
        <v>207</v>
      </c>
      <c r="H174" s="223">
        <v>38.72</v>
      </c>
      <c r="I174" s="224"/>
      <c r="J174" s="225">
        <f>ROUND(I174*H174,2)</f>
        <v>0</v>
      </c>
      <c r="K174" s="221" t="s">
        <v>133</v>
      </c>
      <c r="L174" s="70"/>
      <c r="M174" s="226" t="s">
        <v>21</v>
      </c>
      <c r="N174" s="227" t="s">
        <v>43</v>
      </c>
      <c r="O174" s="45"/>
      <c r="P174" s="228">
        <f>O174*H174</f>
        <v>0</v>
      </c>
      <c r="Q174" s="228">
        <v>0.00231</v>
      </c>
      <c r="R174" s="228">
        <f>Q174*H174</f>
        <v>0.0894432</v>
      </c>
      <c r="S174" s="228">
        <v>0</v>
      </c>
      <c r="T174" s="229">
        <f>S174*H174</f>
        <v>0</v>
      </c>
      <c r="AR174" s="22" t="s">
        <v>167</v>
      </c>
      <c r="AT174" s="22" t="s">
        <v>129</v>
      </c>
      <c r="AU174" s="22" t="s">
        <v>83</v>
      </c>
      <c r="AY174" s="22" t="s">
        <v>126</v>
      </c>
      <c r="BE174" s="230">
        <f>IF(N174="základní",J174,0)</f>
        <v>0</v>
      </c>
      <c r="BF174" s="230">
        <f>IF(N174="snížená",J174,0)</f>
        <v>0</v>
      </c>
      <c r="BG174" s="230">
        <f>IF(N174="zákl. přenesená",J174,0)</f>
        <v>0</v>
      </c>
      <c r="BH174" s="230">
        <f>IF(N174="sníž. přenesená",J174,0)</f>
        <v>0</v>
      </c>
      <c r="BI174" s="230">
        <f>IF(N174="nulová",J174,0)</f>
        <v>0</v>
      </c>
      <c r="BJ174" s="22" t="s">
        <v>80</v>
      </c>
      <c r="BK174" s="230">
        <f>ROUND(I174*H174,2)</f>
        <v>0</v>
      </c>
      <c r="BL174" s="22" t="s">
        <v>167</v>
      </c>
      <c r="BM174" s="22" t="s">
        <v>287</v>
      </c>
    </row>
    <row r="175" spans="2:47" s="1" customFormat="1" ht="13.5">
      <c r="B175" s="44"/>
      <c r="C175" s="72"/>
      <c r="D175" s="231" t="s">
        <v>136</v>
      </c>
      <c r="E175" s="72"/>
      <c r="F175" s="232" t="s">
        <v>288</v>
      </c>
      <c r="G175" s="72"/>
      <c r="H175" s="72"/>
      <c r="I175" s="189"/>
      <c r="J175" s="72"/>
      <c r="K175" s="72"/>
      <c r="L175" s="70"/>
      <c r="M175" s="233"/>
      <c r="N175" s="45"/>
      <c r="O175" s="45"/>
      <c r="P175" s="45"/>
      <c r="Q175" s="45"/>
      <c r="R175" s="45"/>
      <c r="S175" s="45"/>
      <c r="T175" s="93"/>
      <c r="AT175" s="22" t="s">
        <v>136</v>
      </c>
      <c r="AU175" s="22" t="s">
        <v>83</v>
      </c>
    </row>
    <row r="176" spans="2:47" s="1" customFormat="1" ht="13.5">
      <c r="B176" s="44"/>
      <c r="C176" s="72"/>
      <c r="D176" s="231" t="s">
        <v>145</v>
      </c>
      <c r="E176" s="72"/>
      <c r="F176" s="234" t="s">
        <v>273</v>
      </c>
      <c r="G176" s="72"/>
      <c r="H176" s="72"/>
      <c r="I176" s="189"/>
      <c r="J176" s="72"/>
      <c r="K176" s="72"/>
      <c r="L176" s="70"/>
      <c r="M176" s="233"/>
      <c r="N176" s="45"/>
      <c r="O176" s="45"/>
      <c r="P176" s="45"/>
      <c r="Q176" s="45"/>
      <c r="R176" s="45"/>
      <c r="S176" s="45"/>
      <c r="T176" s="93"/>
      <c r="AT176" s="22" t="s">
        <v>145</v>
      </c>
      <c r="AU176" s="22" t="s">
        <v>83</v>
      </c>
    </row>
    <row r="177" spans="2:51" s="11" customFormat="1" ht="13.5">
      <c r="B177" s="235"/>
      <c r="C177" s="236"/>
      <c r="D177" s="231" t="s">
        <v>152</v>
      </c>
      <c r="E177" s="245" t="s">
        <v>21</v>
      </c>
      <c r="F177" s="237" t="s">
        <v>289</v>
      </c>
      <c r="G177" s="236"/>
      <c r="H177" s="238">
        <v>21.22</v>
      </c>
      <c r="I177" s="239"/>
      <c r="J177" s="236"/>
      <c r="K177" s="236"/>
      <c r="L177" s="240"/>
      <c r="M177" s="241"/>
      <c r="N177" s="242"/>
      <c r="O177" s="242"/>
      <c r="P177" s="242"/>
      <c r="Q177" s="242"/>
      <c r="R177" s="242"/>
      <c r="S177" s="242"/>
      <c r="T177" s="243"/>
      <c r="AT177" s="244" t="s">
        <v>152</v>
      </c>
      <c r="AU177" s="244" t="s">
        <v>83</v>
      </c>
      <c r="AV177" s="11" t="s">
        <v>83</v>
      </c>
      <c r="AW177" s="11" t="s">
        <v>35</v>
      </c>
      <c r="AX177" s="11" t="s">
        <v>72</v>
      </c>
      <c r="AY177" s="244" t="s">
        <v>126</v>
      </c>
    </row>
    <row r="178" spans="2:51" s="11" customFormat="1" ht="13.5">
      <c r="B178" s="235"/>
      <c r="C178" s="236"/>
      <c r="D178" s="231" t="s">
        <v>152</v>
      </c>
      <c r="E178" s="245" t="s">
        <v>21</v>
      </c>
      <c r="F178" s="237" t="s">
        <v>290</v>
      </c>
      <c r="G178" s="236"/>
      <c r="H178" s="238">
        <v>11.2</v>
      </c>
      <c r="I178" s="239"/>
      <c r="J178" s="236"/>
      <c r="K178" s="236"/>
      <c r="L178" s="240"/>
      <c r="M178" s="241"/>
      <c r="N178" s="242"/>
      <c r="O178" s="242"/>
      <c r="P178" s="242"/>
      <c r="Q178" s="242"/>
      <c r="R178" s="242"/>
      <c r="S178" s="242"/>
      <c r="T178" s="243"/>
      <c r="AT178" s="244" t="s">
        <v>152</v>
      </c>
      <c r="AU178" s="244" t="s">
        <v>83</v>
      </c>
      <c r="AV178" s="11" t="s">
        <v>83</v>
      </c>
      <c r="AW178" s="11" t="s">
        <v>35</v>
      </c>
      <c r="AX178" s="11" t="s">
        <v>72</v>
      </c>
      <c r="AY178" s="244" t="s">
        <v>126</v>
      </c>
    </row>
    <row r="179" spans="2:51" s="11" customFormat="1" ht="13.5">
      <c r="B179" s="235"/>
      <c r="C179" s="236"/>
      <c r="D179" s="231" t="s">
        <v>152</v>
      </c>
      <c r="E179" s="245" t="s">
        <v>21</v>
      </c>
      <c r="F179" s="237" t="s">
        <v>291</v>
      </c>
      <c r="G179" s="236"/>
      <c r="H179" s="238">
        <v>1.8</v>
      </c>
      <c r="I179" s="239"/>
      <c r="J179" s="236"/>
      <c r="K179" s="236"/>
      <c r="L179" s="240"/>
      <c r="M179" s="241"/>
      <c r="N179" s="242"/>
      <c r="O179" s="242"/>
      <c r="P179" s="242"/>
      <c r="Q179" s="242"/>
      <c r="R179" s="242"/>
      <c r="S179" s="242"/>
      <c r="T179" s="243"/>
      <c r="AT179" s="244" t="s">
        <v>152</v>
      </c>
      <c r="AU179" s="244" t="s">
        <v>83</v>
      </c>
      <c r="AV179" s="11" t="s">
        <v>83</v>
      </c>
      <c r="AW179" s="11" t="s">
        <v>35</v>
      </c>
      <c r="AX179" s="11" t="s">
        <v>72</v>
      </c>
      <c r="AY179" s="244" t="s">
        <v>126</v>
      </c>
    </row>
    <row r="180" spans="2:51" s="11" customFormat="1" ht="13.5">
      <c r="B180" s="235"/>
      <c r="C180" s="236"/>
      <c r="D180" s="231" t="s">
        <v>152</v>
      </c>
      <c r="E180" s="245" t="s">
        <v>21</v>
      </c>
      <c r="F180" s="237" t="s">
        <v>292</v>
      </c>
      <c r="G180" s="236"/>
      <c r="H180" s="238">
        <v>2.7</v>
      </c>
      <c r="I180" s="239"/>
      <c r="J180" s="236"/>
      <c r="K180" s="236"/>
      <c r="L180" s="240"/>
      <c r="M180" s="241"/>
      <c r="N180" s="242"/>
      <c r="O180" s="242"/>
      <c r="P180" s="242"/>
      <c r="Q180" s="242"/>
      <c r="R180" s="242"/>
      <c r="S180" s="242"/>
      <c r="T180" s="243"/>
      <c r="AT180" s="244" t="s">
        <v>152</v>
      </c>
      <c r="AU180" s="244" t="s">
        <v>83</v>
      </c>
      <c r="AV180" s="11" t="s">
        <v>83</v>
      </c>
      <c r="AW180" s="11" t="s">
        <v>35</v>
      </c>
      <c r="AX180" s="11" t="s">
        <v>72</v>
      </c>
      <c r="AY180" s="244" t="s">
        <v>126</v>
      </c>
    </row>
    <row r="181" spans="2:51" s="11" customFormat="1" ht="13.5">
      <c r="B181" s="235"/>
      <c r="C181" s="236"/>
      <c r="D181" s="231" t="s">
        <v>152</v>
      </c>
      <c r="E181" s="245" t="s">
        <v>21</v>
      </c>
      <c r="F181" s="237" t="s">
        <v>293</v>
      </c>
      <c r="G181" s="236"/>
      <c r="H181" s="238">
        <v>1.8</v>
      </c>
      <c r="I181" s="239"/>
      <c r="J181" s="236"/>
      <c r="K181" s="236"/>
      <c r="L181" s="240"/>
      <c r="M181" s="241"/>
      <c r="N181" s="242"/>
      <c r="O181" s="242"/>
      <c r="P181" s="242"/>
      <c r="Q181" s="242"/>
      <c r="R181" s="242"/>
      <c r="S181" s="242"/>
      <c r="T181" s="243"/>
      <c r="AT181" s="244" t="s">
        <v>152</v>
      </c>
      <c r="AU181" s="244" t="s">
        <v>83</v>
      </c>
      <c r="AV181" s="11" t="s">
        <v>83</v>
      </c>
      <c r="AW181" s="11" t="s">
        <v>35</v>
      </c>
      <c r="AX181" s="11" t="s">
        <v>72</v>
      </c>
      <c r="AY181" s="244" t="s">
        <v>126</v>
      </c>
    </row>
    <row r="182" spans="2:51" s="12" customFormat="1" ht="13.5">
      <c r="B182" s="246"/>
      <c r="C182" s="247"/>
      <c r="D182" s="231" t="s">
        <v>152</v>
      </c>
      <c r="E182" s="248" t="s">
        <v>21</v>
      </c>
      <c r="F182" s="249" t="s">
        <v>185</v>
      </c>
      <c r="G182" s="247"/>
      <c r="H182" s="250">
        <v>38.72</v>
      </c>
      <c r="I182" s="251"/>
      <c r="J182" s="247"/>
      <c r="K182" s="247"/>
      <c r="L182" s="252"/>
      <c r="M182" s="253"/>
      <c r="N182" s="254"/>
      <c r="O182" s="254"/>
      <c r="P182" s="254"/>
      <c r="Q182" s="254"/>
      <c r="R182" s="254"/>
      <c r="S182" s="254"/>
      <c r="T182" s="255"/>
      <c r="AT182" s="256" t="s">
        <v>152</v>
      </c>
      <c r="AU182" s="256" t="s">
        <v>83</v>
      </c>
      <c r="AV182" s="12" t="s">
        <v>134</v>
      </c>
      <c r="AW182" s="12" t="s">
        <v>35</v>
      </c>
      <c r="AX182" s="12" t="s">
        <v>80</v>
      </c>
      <c r="AY182" s="256" t="s">
        <v>126</v>
      </c>
    </row>
    <row r="183" spans="2:65" s="1" customFormat="1" ht="14.4" customHeight="1">
      <c r="B183" s="44"/>
      <c r="C183" s="219" t="s">
        <v>294</v>
      </c>
      <c r="D183" s="219" t="s">
        <v>129</v>
      </c>
      <c r="E183" s="220" t="s">
        <v>295</v>
      </c>
      <c r="F183" s="221" t="s">
        <v>296</v>
      </c>
      <c r="G183" s="222" t="s">
        <v>207</v>
      </c>
      <c r="H183" s="223">
        <v>136.62</v>
      </c>
      <c r="I183" s="224"/>
      <c r="J183" s="225">
        <f>ROUND(I183*H183,2)</f>
        <v>0</v>
      </c>
      <c r="K183" s="221" t="s">
        <v>133</v>
      </c>
      <c r="L183" s="70"/>
      <c r="M183" s="226" t="s">
        <v>21</v>
      </c>
      <c r="N183" s="227" t="s">
        <v>43</v>
      </c>
      <c r="O183" s="45"/>
      <c r="P183" s="228">
        <f>O183*H183</f>
        <v>0</v>
      </c>
      <c r="Q183" s="228">
        <v>0</v>
      </c>
      <c r="R183" s="228">
        <f>Q183*H183</f>
        <v>0</v>
      </c>
      <c r="S183" s="228">
        <v>0</v>
      </c>
      <c r="T183" s="229">
        <f>S183*H183</f>
        <v>0</v>
      </c>
      <c r="AR183" s="22" t="s">
        <v>167</v>
      </c>
      <c r="AT183" s="22" t="s">
        <v>129</v>
      </c>
      <c r="AU183" s="22" t="s">
        <v>83</v>
      </c>
      <c r="AY183" s="22" t="s">
        <v>126</v>
      </c>
      <c r="BE183" s="230">
        <f>IF(N183="základní",J183,0)</f>
        <v>0</v>
      </c>
      <c r="BF183" s="230">
        <f>IF(N183="snížená",J183,0)</f>
        <v>0</v>
      </c>
      <c r="BG183" s="230">
        <f>IF(N183="zákl. přenesená",J183,0)</f>
        <v>0</v>
      </c>
      <c r="BH183" s="230">
        <f>IF(N183="sníž. přenesená",J183,0)</f>
        <v>0</v>
      </c>
      <c r="BI183" s="230">
        <f>IF(N183="nulová",J183,0)</f>
        <v>0</v>
      </c>
      <c r="BJ183" s="22" t="s">
        <v>80</v>
      </c>
      <c r="BK183" s="230">
        <f>ROUND(I183*H183,2)</f>
        <v>0</v>
      </c>
      <c r="BL183" s="22" t="s">
        <v>167</v>
      </c>
      <c r="BM183" s="22" t="s">
        <v>297</v>
      </c>
    </row>
    <row r="184" spans="2:47" s="1" customFormat="1" ht="13.5">
      <c r="B184" s="44"/>
      <c r="C184" s="72"/>
      <c r="D184" s="231" t="s">
        <v>136</v>
      </c>
      <c r="E184" s="72"/>
      <c r="F184" s="232" t="s">
        <v>298</v>
      </c>
      <c r="G184" s="72"/>
      <c r="H184" s="72"/>
      <c r="I184" s="189"/>
      <c r="J184" s="72"/>
      <c r="K184" s="72"/>
      <c r="L184" s="70"/>
      <c r="M184" s="233"/>
      <c r="N184" s="45"/>
      <c r="O184" s="45"/>
      <c r="P184" s="45"/>
      <c r="Q184" s="45"/>
      <c r="R184" s="45"/>
      <c r="S184" s="45"/>
      <c r="T184" s="93"/>
      <c r="AT184" s="22" t="s">
        <v>136</v>
      </c>
      <c r="AU184" s="22" t="s">
        <v>83</v>
      </c>
    </row>
    <row r="185" spans="2:47" s="1" customFormat="1" ht="13.5">
      <c r="B185" s="44"/>
      <c r="C185" s="72"/>
      <c r="D185" s="231" t="s">
        <v>145</v>
      </c>
      <c r="E185" s="72"/>
      <c r="F185" s="234" t="s">
        <v>299</v>
      </c>
      <c r="G185" s="72"/>
      <c r="H185" s="72"/>
      <c r="I185" s="189"/>
      <c r="J185" s="72"/>
      <c r="K185" s="72"/>
      <c r="L185" s="70"/>
      <c r="M185" s="233"/>
      <c r="N185" s="45"/>
      <c r="O185" s="45"/>
      <c r="P185" s="45"/>
      <c r="Q185" s="45"/>
      <c r="R185" s="45"/>
      <c r="S185" s="45"/>
      <c r="T185" s="93"/>
      <c r="AT185" s="22" t="s">
        <v>145</v>
      </c>
      <c r="AU185" s="22" t="s">
        <v>83</v>
      </c>
    </row>
    <row r="186" spans="2:51" s="11" customFormat="1" ht="13.5">
      <c r="B186" s="235"/>
      <c r="C186" s="236"/>
      <c r="D186" s="231" t="s">
        <v>152</v>
      </c>
      <c r="E186" s="245" t="s">
        <v>21</v>
      </c>
      <c r="F186" s="237" t="s">
        <v>275</v>
      </c>
      <c r="G186" s="236"/>
      <c r="H186" s="238">
        <v>14.5</v>
      </c>
      <c r="I186" s="239"/>
      <c r="J186" s="236"/>
      <c r="K186" s="236"/>
      <c r="L186" s="240"/>
      <c r="M186" s="241"/>
      <c r="N186" s="242"/>
      <c r="O186" s="242"/>
      <c r="P186" s="242"/>
      <c r="Q186" s="242"/>
      <c r="R186" s="242"/>
      <c r="S186" s="242"/>
      <c r="T186" s="243"/>
      <c r="AT186" s="244" t="s">
        <v>152</v>
      </c>
      <c r="AU186" s="244" t="s">
        <v>83</v>
      </c>
      <c r="AV186" s="11" t="s">
        <v>83</v>
      </c>
      <c r="AW186" s="11" t="s">
        <v>35</v>
      </c>
      <c r="AX186" s="11" t="s">
        <v>72</v>
      </c>
      <c r="AY186" s="244" t="s">
        <v>126</v>
      </c>
    </row>
    <row r="187" spans="2:51" s="11" customFormat="1" ht="13.5">
      <c r="B187" s="235"/>
      <c r="C187" s="236"/>
      <c r="D187" s="231" t="s">
        <v>152</v>
      </c>
      <c r="E187" s="245" t="s">
        <v>21</v>
      </c>
      <c r="F187" s="237" t="s">
        <v>282</v>
      </c>
      <c r="G187" s="236"/>
      <c r="H187" s="238">
        <v>41</v>
      </c>
      <c r="I187" s="239"/>
      <c r="J187" s="236"/>
      <c r="K187" s="236"/>
      <c r="L187" s="240"/>
      <c r="M187" s="241"/>
      <c r="N187" s="242"/>
      <c r="O187" s="242"/>
      <c r="P187" s="242"/>
      <c r="Q187" s="242"/>
      <c r="R187" s="242"/>
      <c r="S187" s="242"/>
      <c r="T187" s="243"/>
      <c r="AT187" s="244" t="s">
        <v>152</v>
      </c>
      <c r="AU187" s="244" t="s">
        <v>83</v>
      </c>
      <c r="AV187" s="11" t="s">
        <v>83</v>
      </c>
      <c r="AW187" s="11" t="s">
        <v>35</v>
      </c>
      <c r="AX187" s="11" t="s">
        <v>72</v>
      </c>
      <c r="AY187" s="244" t="s">
        <v>126</v>
      </c>
    </row>
    <row r="188" spans="2:51" s="11" customFormat="1" ht="13.5">
      <c r="B188" s="235"/>
      <c r="C188" s="236"/>
      <c r="D188" s="231" t="s">
        <v>152</v>
      </c>
      <c r="E188" s="245" t="s">
        <v>21</v>
      </c>
      <c r="F188" s="237" t="s">
        <v>300</v>
      </c>
      <c r="G188" s="236"/>
      <c r="H188" s="238">
        <v>15.8</v>
      </c>
      <c r="I188" s="239"/>
      <c r="J188" s="236"/>
      <c r="K188" s="236"/>
      <c r="L188" s="240"/>
      <c r="M188" s="241"/>
      <c r="N188" s="242"/>
      <c r="O188" s="242"/>
      <c r="P188" s="242"/>
      <c r="Q188" s="242"/>
      <c r="R188" s="242"/>
      <c r="S188" s="242"/>
      <c r="T188" s="243"/>
      <c r="AT188" s="244" t="s">
        <v>152</v>
      </c>
      <c r="AU188" s="244" t="s">
        <v>83</v>
      </c>
      <c r="AV188" s="11" t="s">
        <v>83</v>
      </c>
      <c r="AW188" s="11" t="s">
        <v>35</v>
      </c>
      <c r="AX188" s="11" t="s">
        <v>72</v>
      </c>
      <c r="AY188" s="244" t="s">
        <v>126</v>
      </c>
    </row>
    <row r="189" spans="2:51" s="11" customFormat="1" ht="13.5">
      <c r="B189" s="235"/>
      <c r="C189" s="236"/>
      <c r="D189" s="231" t="s">
        <v>152</v>
      </c>
      <c r="E189" s="245" t="s">
        <v>21</v>
      </c>
      <c r="F189" s="237" t="s">
        <v>301</v>
      </c>
      <c r="G189" s="236"/>
      <c r="H189" s="238">
        <v>16.2</v>
      </c>
      <c r="I189" s="239"/>
      <c r="J189" s="236"/>
      <c r="K189" s="236"/>
      <c r="L189" s="240"/>
      <c r="M189" s="241"/>
      <c r="N189" s="242"/>
      <c r="O189" s="242"/>
      <c r="P189" s="242"/>
      <c r="Q189" s="242"/>
      <c r="R189" s="242"/>
      <c r="S189" s="242"/>
      <c r="T189" s="243"/>
      <c r="AT189" s="244" t="s">
        <v>152</v>
      </c>
      <c r="AU189" s="244" t="s">
        <v>83</v>
      </c>
      <c r="AV189" s="11" t="s">
        <v>83</v>
      </c>
      <c r="AW189" s="11" t="s">
        <v>35</v>
      </c>
      <c r="AX189" s="11" t="s">
        <v>72</v>
      </c>
      <c r="AY189" s="244" t="s">
        <v>126</v>
      </c>
    </row>
    <row r="190" spans="2:51" s="11" customFormat="1" ht="13.5">
      <c r="B190" s="235"/>
      <c r="C190" s="236"/>
      <c r="D190" s="231" t="s">
        <v>152</v>
      </c>
      <c r="E190" s="245" t="s">
        <v>21</v>
      </c>
      <c r="F190" s="237" t="s">
        <v>302</v>
      </c>
      <c r="G190" s="236"/>
      <c r="H190" s="238">
        <v>16.7</v>
      </c>
      <c r="I190" s="239"/>
      <c r="J190" s="236"/>
      <c r="K190" s="236"/>
      <c r="L190" s="240"/>
      <c r="M190" s="241"/>
      <c r="N190" s="242"/>
      <c r="O190" s="242"/>
      <c r="P190" s="242"/>
      <c r="Q190" s="242"/>
      <c r="R190" s="242"/>
      <c r="S190" s="242"/>
      <c r="T190" s="243"/>
      <c r="AT190" s="244" t="s">
        <v>152</v>
      </c>
      <c r="AU190" s="244" t="s">
        <v>83</v>
      </c>
      <c r="AV190" s="11" t="s">
        <v>83</v>
      </c>
      <c r="AW190" s="11" t="s">
        <v>35</v>
      </c>
      <c r="AX190" s="11" t="s">
        <v>72</v>
      </c>
      <c r="AY190" s="244" t="s">
        <v>126</v>
      </c>
    </row>
    <row r="191" spans="2:51" s="11" customFormat="1" ht="13.5">
      <c r="B191" s="235"/>
      <c r="C191" s="236"/>
      <c r="D191" s="231" t="s">
        <v>152</v>
      </c>
      <c r="E191" s="245" t="s">
        <v>21</v>
      </c>
      <c r="F191" s="237" t="s">
        <v>289</v>
      </c>
      <c r="G191" s="236"/>
      <c r="H191" s="238">
        <v>21.22</v>
      </c>
      <c r="I191" s="239"/>
      <c r="J191" s="236"/>
      <c r="K191" s="236"/>
      <c r="L191" s="240"/>
      <c r="M191" s="241"/>
      <c r="N191" s="242"/>
      <c r="O191" s="242"/>
      <c r="P191" s="242"/>
      <c r="Q191" s="242"/>
      <c r="R191" s="242"/>
      <c r="S191" s="242"/>
      <c r="T191" s="243"/>
      <c r="AT191" s="244" t="s">
        <v>152</v>
      </c>
      <c r="AU191" s="244" t="s">
        <v>83</v>
      </c>
      <c r="AV191" s="11" t="s">
        <v>83</v>
      </c>
      <c r="AW191" s="11" t="s">
        <v>35</v>
      </c>
      <c r="AX191" s="11" t="s">
        <v>72</v>
      </c>
      <c r="AY191" s="244" t="s">
        <v>126</v>
      </c>
    </row>
    <row r="192" spans="2:51" s="11" customFormat="1" ht="13.5">
      <c r="B192" s="235"/>
      <c r="C192" s="236"/>
      <c r="D192" s="231" t="s">
        <v>152</v>
      </c>
      <c r="E192" s="245" t="s">
        <v>21</v>
      </c>
      <c r="F192" s="237" t="s">
        <v>290</v>
      </c>
      <c r="G192" s="236"/>
      <c r="H192" s="238">
        <v>11.2</v>
      </c>
      <c r="I192" s="239"/>
      <c r="J192" s="236"/>
      <c r="K192" s="236"/>
      <c r="L192" s="240"/>
      <c r="M192" s="241"/>
      <c r="N192" s="242"/>
      <c r="O192" s="242"/>
      <c r="P192" s="242"/>
      <c r="Q192" s="242"/>
      <c r="R192" s="242"/>
      <c r="S192" s="242"/>
      <c r="T192" s="243"/>
      <c r="AT192" s="244" t="s">
        <v>152</v>
      </c>
      <c r="AU192" s="244" t="s">
        <v>83</v>
      </c>
      <c r="AV192" s="11" t="s">
        <v>83</v>
      </c>
      <c r="AW192" s="11" t="s">
        <v>35</v>
      </c>
      <c r="AX192" s="11" t="s">
        <v>72</v>
      </c>
      <c r="AY192" s="244" t="s">
        <v>126</v>
      </c>
    </row>
    <row r="193" spans="2:51" s="12" customFormat="1" ht="13.5">
      <c r="B193" s="246"/>
      <c r="C193" s="247"/>
      <c r="D193" s="231" t="s">
        <v>152</v>
      </c>
      <c r="E193" s="248" t="s">
        <v>21</v>
      </c>
      <c r="F193" s="249" t="s">
        <v>185</v>
      </c>
      <c r="G193" s="247"/>
      <c r="H193" s="250">
        <v>136.62</v>
      </c>
      <c r="I193" s="251"/>
      <c r="J193" s="247"/>
      <c r="K193" s="247"/>
      <c r="L193" s="252"/>
      <c r="M193" s="253"/>
      <c r="N193" s="254"/>
      <c r="O193" s="254"/>
      <c r="P193" s="254"/>
      <c r="Q193" s="254"/>
      <c r="R193" s="254"/>
      <c r="S193" s="254"/>
      <c r="T193" s="255"/>
      <c r="AT193" s="256" t="s">
        <v>152</v>
      </c>
      <c r="AU193" s="256" t="s">
        <v>83</v>
      </c>
      <c r="AV193" s="12" t="s">
        <v>134</v>
      </c>
      <c r="AW193" s="12" t="s">
        <v>35</v>
      </c>
      <c r="AX193" s="12" t="s">
        <v>80</v>
      </c>
      <c r="AY193" s="256" t="s">
        <v>126</v>
      </c>
    </row>
    <row r="194" spans="2:65" s="1" customFormat="1" ht="22.8" customHeight="1">
      <c r="B194" s="44"/>
      <c r="C194" s="219" t="s">
        <v>303</v>
      </c>
      <c r="D194" s="219" t="s">
        <v>129</v>
      </c>
      <c r="E194" s="220" t="s">
        <v>304</v>
      </c>
      <c r="F194" s="221" t="s">
        <v>305</v>
      </c>
      <c r="G194" s="222" t="s">
        <v>207</v>
      </c>
      <c r="H194" s="223">
        <v>366</v>
      </c>
      <c r="I194" s="224"/>
      <c r="J194" s="225">
        <f>ROUND(I194*H194,2)</f>
        <v>0</v>
      </c>
      <c r="K194" s="221" t="s">
        <v>133</v>
      </c>
      <c r="L194" s="70"/>
      <c r="M194" s="226" t="s">
        <v>21</v>
      </c>
      <c r="N194" s="227" t="s">
        <v>43</v>
      </c>
      <c r="O194" s="45"/>
      <c r="P194" s="228">
        <f>O194*H194</f>
        <v>0</v>
      </c>
      <c r="Q194" s="228">
        <v>0.00063</v>
      </c>
      <c r="R194" s="228">
        <f>Q194*H194</f>
        <v>0.23058</v>
      </c>
      <c r="S194" s="228">
        <v>0</v>
      </c>
      <c r="T194" s="229">
        <f>S194*H194</f>
        <v>0</v>
      </c>
      <c r="AR194" s="22" t="s">
        <v>167</v>
      </c>
      <c r="AT194" s="22" t="s">
        <v>129</v>
      </c>
      <c r="AU194" s="22" t="s">
        <v>83</v>
      </c>
      <c r="AY194" s="22" t="s">
        <v>126</v>
      </c>
      <c r="BE194" s="230">
        <f>IF(N194="základní",J194,0)</f>
        <v>0</v>
      </c>
      <c r="BF194" s="230">
        <f>IF(N194="snížená",J194,0)</f>
        <v>0</v>
      </c>
      <c r="BG194" s="230">
        <f>IF(N194="zákl. přenesená",J194,0)</f>
        <v>0</v>
      </c>
      <c r="BH194" s="230">
        <f>IF(N194="sníž. přenesená",J194,0)</f>
        <v>0</v>
      </c>
      <c r="BI194" s="230">
        <f>IF(N194="nulová",J194,0)</f>
        <v>0</v>
      </c>
      <c r="BJ194" s="22" t="s">
        <v>80</v>
      </c>
      <c r="BK194" s="230">
        <f>ROUND(I194*H194,2)</f>
        <v>0</v>
      </c>
      <c r="BL194" s="22" t="s">
        <v>167</v>
      </c>
      <c r="BM194" s="22" t="s">
        <v>306</v>
      </c>
    </row>
    <row r="195" spans="2:47" s="1" customFormat="1" ht="13.5">
      <c r="B195" s="44"/>
      <c r="C195" s="72"/>
      <c r="D195" s="231" t="s">
        <v>136</v>
      </c>
      <c r="E195" s="72"/>
      <c r="F195" s="232" t="s">
        <v>307</v>
      </c>
      <c r="G195" s="72"/>
      <c r="H195" s="72"/>
      <c r="I195" s="189"/>
      <c r="J195" s="72"/>
      <c r="K195" s="72"/>
      <c r="L195" s="70"/>
      <c r="M195" s="233"/>
      <c r="N195" s="45"/>
      <c r="O195" s="45"/>
      <c r="P195" s="45"/>
      <c r="Q195" s="45"/>
      <c r="R195" s="45"/>
      <c r="S195" s="45"/>
      <c r="T195" s="93"/>
      <c r="AT195" s="22" t="s">
        <v>136</v>
      </c>
      <c r="AU195" s="22" t="s">
        <v>83</v>
      </c>
    </row>
    <row r="196" spans="2:51" s="11" customFormat="1" ht="13.5">
      <c r="B196" s="235"/>
      <c r="C196" s="236"/>
      <c r="D196" s="231" t="s">
        <v>152</v>
      </c>
      <c r="E196" s="245" t="s">
        <v>21</v>
      </c>
      <c r="F196" s="237" t="s">
        <v>308</v>
      </c>
      <c r="G196" s="236"/>
      <c r="H196" s="238">
        <v>366</v>
      </c>
      <c r="I196" s="239"/>
      <c r="J196" s="236"/>
      <c r="K196" s="236"/>
      <c r="L196" s="240"/>
      <c r="M196" s="241"/>
      <c r="N196" s="242"/>
      <c r="O196" s="242"/>
      <c r="P196" s="242"/>
      <c r="Q196" s="242"/>
      <c r="R196" s="242"/>
      <c r="S196" s="242"/>
      <c r="T196" s="243"/>
      <c r="AT196" s="244" t="s">
        <v>152</v>
      </c>
      <c r="AU196" s="244" t="s">
        <v>83</v>
      </c>
      <c r="AV196" s="11" t="s">
        <v>83</v>
      </c>
      <c r="AW196" s="11" t="s">
        <v>35</v>
      </c>
      <c r="AX196" s="11" t="s">
        <v>80</v>
      </c>
      <c r="AY196" s="244" t="s">
        <v>126</v>
      </c>
    </row>
    <row r="197" spans="2:65" s="1" customFormat="1" ht="22.8" customHeight="1">
      <c r="B197" s="44"/>
      <c r="C197" s="219" t="s">
        <v>309</v>
      </c>
      <c r="D197" s="219" t="s">
        <v>129</v>
      </c>
      <c r="E197" s="220" t="s">
        <v>310</v>
      </c>
      <c r="F197" s="221" t="s">
        <v>311</v>
      </c>
      <c r="G197" s="222" t="s">
        <v>132</v>
      </c>
      <c r="H197" s="223">
        <v>168.1</v>
      </c>
      <c r="I197" s="224"/>
      <c r="J197" s="225">
        <f>ROUND(I197*H197,2)</f>
        <v>0</v>
      </c>
      <c r="K197" s="221" t="s">
        <v>133</v>
      </c>
      <c r="L197" s="70"/>
      <c r="M197" s="226" t="s">
        <v>21</v>
      </c>
      <c r="N197" s="227" t="s">
        <v>43</v>
      </c>
      <c r="O197" s="45"/>
      <c r="P197" s="228">
        <f>O197*H197</f>
        <v>0</v>
      </c>
      <c r="Q197" s="228">
        <v>0.00682</v>
      </c>
      <c r="R197" s="228">
        <f>Q197*H197</f>
        <v>1.146442</v>
      </c>
      <c r="S197" s="228">
        <v>0</v>
      </c>
      <c r="T197" s="229">
        <f>S197*H197</f>
        <v>0</v>
      </c>
      <c r="AR197" s="22" t="s">
        <v>167</v>
      </c>
      <c r="AT197" s="22" t="s">
        <v>129</v>
      </c>
      <c r="AU197" s="22" t="s">
        <v>83</v>
      </c>
      <c r="AY197" s="22" t="s">
        <v>126</v>
      </c>
      <c r="BE197" s="230">
        <f>IF(N197="základní",J197,0)</f>
        <v>0</v>
      </c>
      <c r="BF197" s="230">
        <f>IF(N197="snížená",J197,0)</f>
        <v>0</v>
      </c>
      <c r="BG197" s="230">
        <f>IF(N197="zákl. přenesená",J197,0)</f>
        <v>0</v>
      </c>
      <c r="BH197" s="230">
        <f>IF(N197="sníž. přenesená",J197,0)</f>
        <v>0</v>
      </c>
      <c r="BI197" s="230">
        <f>IF(N197="nulová",J197,0)</f>
        <v>0</v>
      </c>
      <c r="BJ197" s="22" t="s">
        <v>80</v>
      </c>
      <c r="BK197" s="230">
        <f>ROUND(I197*H197,2)</f>
        <v>0</v>
      </c>
      <c r="BL197" s="22" t="s">
        <v>167</v>
      </c>
      <c r="BM197" s="22" t="s">
        <v>312</v>
      </c>
    </row>
    <row r="198" spans="2:47" s="1" customFormat="1" ht="13.5">
      <c r="B198" s="44"/>
      <c r="C198" s="72"/>
      <c r="D198" s="231" t="s">
        <v>136</v>
      </c>
      <c r="E198" s="72"/>
      <c r="F198" s="232" t="s">
        <v>313</v>
      </c>
      <c r="G198" s="72"/>
      <c r="H198" s="72"/>
      <c r="I198" s="189"/>
      <c r="J198" s="72"/>
      <c r="K198" s="72"/>
      <c r="L198" s="70"/>
      <c r="M198" s="233"/>
      <c r="N198" s="45"/>
      <c r="O198" s="45"/>
      <c r="P198" s="45"/>
      <c r="Q198" s="45"/>
      <c r="R198" s="45"/>
      <c r="S198" s="45"/>
      <c r="T198" s="93"/>
      <c r="AT198" s="22" t="s">
        <v>136</v>
      </c>
      <c r="AU198" s="22" t="s">
        <v>83</v>
      </c>
    </row>
    <row r="199" spans="2:51" s="11" customFormat="1" ht="13.5">
      <c r="B199" s="235"/>
      <c r="C199" s="236"/>
      <c r="D199" s="231" t="s">
        <v>152</v>
      </c>
      <c r="E199" s="245" t="s">
        <v>21</v>
      </c>
      <c r="F199" s="237" t="s">
        <v>314</v>
      </c>
      <c r="G199" s="236"/>
      <c r="H199" s="238">
        <v>131.6</v>
      </c>
      <c r="I199" s="239"/>
      <c r="J199" s="236"/>
      <c r="K199" s="236"/>
      <c r="L199" s="240"/>
      <c r="M199" s="241"/>
      <c r="N199" s="242"/>
      <c r="O199" s="242"/>
      <c r="P199" s="242"/>
      <c r="Q199" s="242"/>
      <c r="R199" s="242"/>
      <c r="S199" s="242"/>
      <c r="T199" s="243"/>
      <c r="AT199" s="244" t="s">
        <v>152</v>
      </c>
      <c r="AU199" s="244" t="s">
        <v>83</v>
      </c>
      <c r="AV199" s="11" t="s">
        <v>83</v>
      </c>
      <c r="AW199" s="11" t="s">
        <v>35</v>
      </c>
      <c r="AX199" s="11" t="s">
        <v>72</v>
      </c>
      <c r="AY199" s="244" t="s">
        <v>126</v>
      </c>
    </row>
    <row r="200" spans="2:51" s="11" customFormat="1" ht="13.5">
      <c r="B200" s="235"/>
      <c r="C200" s="236"/>
      <c r="D200" s="231" t="s">
        <v>152</v>
      </c>
      <c r="E200" s="245" t="s">
        <v>21</v>
      </c>
      <c r="F200" s="237" t="s">
        <v>315</v>
      </c>
      <c r="G200" s="236"/>
      <c r="H200" s="238">
        <v>33</v>
      </c>
      <c r="I200" s="239"/>
      <c r="J200" s="236"/>
      <c r="K200" s="236"/>
      <c r="L200" s="240"/>
      <c r="M200" s="241"/>
      <c r="N200" s="242"/>
      <c r="O200" s="242"/>
      <c r="P200" s="242"/>
      <c r="Q200" s="242"/>
      <c r="R200" s="242"/>
      <c r="S200" s="242"/>
      <c r="T200" s="243"/>
      <c r="AT200" s="244" t="s">
        <v>152</v>
      </c>
      <c r="AU200" s="244" t="s">
        <v>83</v>
      </c>
      <c r="AV200" s="11" t="s">
        <v>83</v>
      </c>
      <c r="AW200" s="11" t="s">
        <v>35</v>
      </c>
      <c r="AX200" s="11" t="s">
        <v>72</v>
      </c>
      <c r="AY200" s="244" t="s">
        <v>126</v>
      </c>
    </row>
    <row r="201" spans="2:51" s="11" customFormat="1" ht="13.5">
      <c r="B201" s="235"/>
      <c r="C201" s="236"/>
      <c r="D201" s="231" t="s">
        <v>152</v>
      </c>
      <c r="E201" s="245" t="s">
        <v>21</v>
      </c>
      <c r="F201" s="237" t="s">
        <v>316</v>
      </c>
      <c r="G201" s="236"/>
      <c r="H201" s="238">
        <v>3.5</v>
      </c>
      <c r="I201" s="239"/>
      <c r="J201" s="236"/>
      <c r="K201" s="236"/>
      <c r="L201" s="240"/>
      <c r="M201" s="241"/>
      <c r="N201" s="242"/>
      <c r="O201" s="242"/>
      <c r="P201" s="242"/>
      <c r="Q201" s="242"/>
      <c r="R201" s="242"/>
      <c r="S201" s="242"/>
      <c r="T201" s="243"/>
      <c r="AT201" s="244" t="s">
        <v>152</v>
      </c>
      <c r="AU201" s="244" t="s">
        <v>83</v>
      </c>
      <c r="AV201" s="11" t="s">
        <v>83</v>
      </c>
      <c r="AW201" s="11" t="s">
        <v>35</v>
      </c>
      <c r="AX201" s="11" t="s">
        <v>72</v>
      </c>
      <c r="AY201" s="244" t="s">
        <v>126</v>
      </c>
    </row>
    <row r="202" spans="2:51" s="12" customFormat="1" ht="13.5">
      <c r="B202" s="246"/>
      <c r="C202" s="247"/>
      <c r="D202" s="231" t="s">
        <v>152</v>
      </c>
      <c r="E202" s="248" t="s">
        <v>21</v>
      </c>
      <c r="F202" s="249" t="s">
        <v>185</v>
      </c>
      <c r="G202" s="247"/>
      <c r="H202" s="250">
        <v>168.1</v>
      </c>
      <c r="I202" s="251"/>
      <c r="J202" s="247"/>
      <c r="K202" s="247"/>
      <c r="L202" s="252"/>
      <c r="M202" s="253"/>
      <c r="N202" s="254"/>
      <c r="O202" s="254"/>
      <c r="P202" s="254"/>
      <c r="Q202" s="254"/>
      <c r="R202" s="254"/>
      <c r="S202" s="254"/>
      <c r="T202" s="255"/>
      <c r="AT202" s="256" t="s">
        <v>152</v>
      </c>
      <c r="AU202" s="256" t="s">
        <v>83</v>
      </c>
      <c r="AV202" s="12" t="s">
        <v>134</v>
      </c>
      <c r="AW202" s="12" t="s">
        <v>35</v>
      </c>
      <c r="AX202" s="12" t="s">
        <v>80</v>
      </c>
      <c r="AY202" s="256" t="s">
        <v>126</v>
      </c>
    </row>
    <row r="203" spans="2:65" s="1" customFormat="1" ht="22.8" customHeight="1">
      <c r="B203" s="44"/>
      <c r="C203" s="219" t="s">
        <v>317</v>
      </c>
      <c r="D203" s="219" t="s">
        <v>129</v>
      </c>
      <c r="E203" s="220" t="s">
        <v>318</v>
      </c>
      <c r="F203" s="221" t="s">
        <v>319</v>
      </c>
      <c r="G203" s="222" t="s">
        <v>132</v>
      </c>
      <c r="H203" s="223">
        <v>197.4</v>
      </c>
      <c r="I203" s="224"/>
      <c r="J203" s="225">
        <f>ROUND(I203*H203,2)</f>
        <v>0</v>
      </c>
      <c r="K203" s="221" t="s">
        <v>133</v>
      </c>
      <c r="L203" s="70"/>
      <c r="M203" s="226" t="s">
        <v>21</v>
      </c>
      <c r="N203" s="227" t="s">
        <v>43</v>
      </c>
      <c r="O203" s="45"/>
      <c r="P203" s="228">
        <f>O203*H203</f>
        <v>0</v>
      </c>
      <c r="Q203" s="228">
        <v>0.00682</v>
      </c>
      <c r="R203" s="228">
        <f>Q203*H203</f>
        <v>1.346268</v>
      </c>
      <c r="S203" s="228">
        <v>0</v>
      </c>
      <c r="T203" s="229">
        <f>S203*H203</f>
        <v>0</v>
      </c>
      <c r="AR203" s="22" t="s">
        <v>167</v>
      </c>
      <c r="AT203" s="22" t="s">
        <v>129</v>
      </c>
      <c r="AU203" s="22" t="s">
        <v>83</v>
      </c>
      <c r="AY203" s="22" t="s">
        <v>126</v>
      </c>
      <c r="BE203" s="230">
        <f>IF(N203="základní",J203,0)</f>
        <v>0</v>
      </c>
      <c r="BF203" s="230">
        <f>IF(N203="snížená",J203,0)</f>
        <v>0</v>
      </c>
      <c r="BG203" s="230">
        <f>IF(N203="zákl. přenesená",J203,0)</f>
        <v>0</v>
      </c>
      <c r="BH203" s="230">
        <f>IF(N203="sníž. přenesená",J203,0)</f>
        <v>0</v>
      </c>
      <c r="BI203" s="230">
        <f>IF(N203="nulová",J203,0)</f>
        <v>0</v>
      </c>
      <c r="BJ203" s="22" t="s">
        <v>80</v>
      </c>
      <c r="BK203" s="230">
        <f>ROUND(I203*H203,2)</f>
        <v>0</v>
      </c>
      <c r="BL203" s="22" t="s">
        <v>167</v>
      </c>
      <c r="BM203" s="22" t="s">
        <v>320</v>
      </c>
    </row>
    <row r="204" spans="2:47" s="1" customFormat="1" ht="13.5">
      <c r="B204" s="44"/>
      <c r="C204" s="72"/>
      <c r="D204" s="231" t="s">
        <v>136</v>
      </c>
      <c r="E204" s="72"/>
      <c r="F204" s="232" t="s">
        <v>321</v>
      </c>
      <c r="G204" s="72"/>
      <c r="H204" s="72"/>
      <c r="I204" s="189"/>
      <c r="J204" s="72"/>
      <c r="K204" s="72"/>
      <c r="L204" s="70"/>
      <c r="M204" s="233"/>
      <c r="N204" s="45"/>
      <c r="O204" s="45"/>
      <c r="P204" s="45"/>
      <c r="Q204" s="45"/>
      <c r="R204" s="45"/>
      <c r="S204" s="45"/>
      <c r="T204" s="93"/>
      <c r="AT204" s="22" t="s">
        <v>136</v>
      </c>
      <c r="AU204" s="22" t="s">
        <v>83</v>
      </c>
    </row>
    <row r="205" spans="2:51" s="11" customFormat="1" ht="13.5">
      <c r="B205" s="235"/>
      <c r="C205" s="236"/>
      <c r="D205" s="231" t="s">
        <v>152</v>
      </c>
      <c r="E205" s="245" t="s">
        <v>21</v>
      </c>
      <c r="F205" s="237" t="s">
        <v>322</v>
      </c>
      <c r="G205" s="236"/>
      <c r="H205" s="238">
        <v>197.4</v>
      </c>
      <c r="I205" s="239"/>
      <c r="J205" s="236"/>
      <c r="K205" s="236"/>
      <c r="L205" s="240"/>
      <c r="M205" s="241"/>
      <c r="N205" s="242"/>
      <c r="O205" s="242"/>
      <c r="P205" s="242"/>
      <c r="Q205" s="242"/>
      <c r="R205" s="242"/>
      <c r="S205" s="242"/>
      <c r="T205" s="243"/>
      <c r="AT205" s="244" t="s">
        <v>152</v>
      </c>
      <c r="AU205" s="244" t="s">
        <v>83</v>
      </c>
      <c r="AV205" s="11" t="s">
        <v>83</v>
      </c>
      <c r="AW205" s="11" t="s">
        <v>35</v>
      </c>
      <c r="AX205" s="11" t="s">
        <v>80</v>
      </c>
      <c r="AY205" s="244" t="s">
        <v>126</v>
      </c>
    </row>
    <row r="206" spans="2:65" s="1" customFormat="1" ht="22.8" customHeight="1">
      <c r="B206" s="44"/>
      <c r="C206" s="219" t="s">
        <v>323</v>
      </c>
      <c r="D206" s="219" t="s">
        <v>129</v>
      </c>
      <c r="E206" s="220" t="s">
        <v>324</v>
      </c>
      <c r="F206" s="221" t="s">
        <v>325</v>
      </c>
      <c r="G206" s="222" t="s">
        <v>132</v>
      </c>
      <c r="H206" s="223">
        <v>28.8</v>
      </c>
      <c r="I206" s="224"/>
      <c r="J206" s="225">
        <f>ROUND(I206*H206,2)</f>
        <v>0</v>
      </c>
      <c r="K206" s="221" t="s">
        <v>133</v>
      </c>
      <c r="L206" s="70"/>
      <c r="M206" s="226" t="s">
        <v>21</v>
      </c>
      <c r="N206" s="227" t="s">
        <v>43</v>
      </c>
      <c r="O206" s="45"/>
      <c r="P206" s="228">
        <f>O206*H206</f>
        <v>0</v>
      </c>
      <c r="Q206" s="228">
        <v>0.00655</v>
      </c>
      <c r="R206" s="228">
        <f>Q206*H206</f>
        <v>0.18864</v>
      </c>
      <c r="S206" s="228">
        <v>0</v>
      </c>
      <c r="T206" s="229">
        <f>S206*H206</f>
        <v>0</v>
      </c>
      <c r="AR206" s="22" t="s">
        <v>167</v>
      </c>
      <c r="AT206" s="22" t="s">
        <v>129</v>
      </c>
      <c r="AU206" s="22" t="s">
        <v>83</v>
      </c>
      <c r="AY206" s="22" t="s">
        <v>126</v>
      </c>
      <c r="BE206" s="230">
        <f>IF(N206="základní",J206,0)</f>
        <v>0</v>
      </c>
      <c r="BF206" s="230">
        <f>IF(N206="snížená",J206,0)</f>
        <v>0</v>
      </c>
      <c r="BG206" s="230">
        <f>IF(N206="zákl. přenesená",J206,0)</f>
        <v>0</v>
      </c>
      <c r="BH206" s="230">
        <f>IF(N206="sníž. přenesená",J206,0)</f>
        <v>0</v>
      </c>
      <c r="BI206" s="230">
        <f>IF(N206="nulová",J206,0)</f>
        <v>0</v>
      </c>
      <c r="BJ206" s="22" t="s">
        <v>80</v>
      </c>
      <c r="BK206" s="230">
        <f>ROUND(I206*H206,2)</f>
        <v>0</v>
      </c>
      <c r="BL206" s="22" t="s">
        <v>167</v>
      </c>
      <c r="BM206" s="22" t="s">
        <v>326</v>
      </c>
    </row>
    <row r="207" spans="2:47" s="1" customFormat="1" ht="13.5">
      <c r="B207" s="44"/>
      <c r="C207" s="72"/>
      <c r="D207" s="231" t="s">
        <v>136</v>
      </c>
      <c r="E207" s="72"/>
      <c r="F207" s="232" t="s">
        <v>327</v>
      </c>
      <c r="G207" s="72"/>
      <c r="H207" s="72"/>
      <c r="I207" s="189"/>
      <c r="J207" s="72"/>
      <c r="K207" s="72"/>
      <c r="L207" s="70"/>
      <c r="M207" s="233"/>
      <c r="N207" s="45"/>
      <c r="O207" s="45"/>
      <c r="P207" s="45"/>
      <c r="Q207" s="45"/>
      <c r="R207" s="45"/>
      <c r="S207" s="45"/>
      <c r="T207" s="93"/>
      <c r="AT207" s="22" t="s">
        <v>136</v>
      </c>
      <c r="AU207" s="22" t="s">
        <v>83</v>
      </c>
    </row>
    <row r="208" spans="2:51" s="11" customFormat="1" ht="13.5">
      <c r="B208" s="235"/>
      <c r="C208" s="236"/>
      <c r="D208" s="231" t="s">
        <v>152</v>
      </c>
      <c r="E208" s="245" t="s">
        <v>21</v>
      </c>
      <c r="F208" s="237" t="s">
        <v>328</v>
      </c>
      <c r="G208" s="236"/>
      <c r="H208" s="238">
        <v>28.8</v>
      </c>
      <c r="I208" s="239"/>
      <c r="J208" s="236"/>
      <c r="K208" s="236"/>
      <c r="L208" s="240"/>
      <c r="M208" s="241"/>
      <c r="N208" s="242"/>
      <c r="O208" s="242"/>
      <c r="P208" s="242"/>
      <c r="Q208" s="242"/>
      <c r="R208" s="242"/>
      <c r="S208" s="242"/>
      <c r="T208" s="243"/>
      <c r="AT208" s="244" t="s">
        <v>152</v>
      </c>
      <c r="AU208" s="244" t="s">
        <v>83</v>
      </c>
      <c r="AV208" s="11" t="s">
        <v>83</v>
      </c>
      <c r="AW208" s="11" t="s">
        <v>35</v>
      </c>
      <c r="AX208" s="11" t="s">
        <v>80</v>
      </c>
      <c r="AY208" s="244" t="s">
        <v>126</v>
      </c>
    </row>
    <row r="209" spans="2:65" s="1" customFormat="1" ht="22.8" customHeight="1">
      <c r="B209" s="44"/>
      <c r="C209" s="219" t="s">
        <v>329</v>
      </c>
      <c r="D209" s="219" t="s">
        <v>129</v>
      </c>
      <c r="E209" s="220" t="s">
        <v>330</v>
      </c>
      <c r="F209" s="221" t="s">
        <v>331</v>
      </c>
      <c r="G209" s="222" t="s">
        <v>132</v>
      </c>
      <c r="H209" s="223">
        <v>8.35</v>
      </c>
      <c r="I209" s="224"/>
      <c r="J209" s="225">
        <f>ROUND(I209*H209,2)</f>
        <v>0</v>
      </c>
      <c r="K209" s="221" t="s">
        <v>133</v>
      </c>
      <c r="L209" s="70"/>
      <c r="M209" s="226" t="s">
        <v>21</v>
      </c>
      <c r="N209" s="227" t="s">
        <v>43</v>
      </c>
      <c r="O209" s="45"/>
      <c r="P209" s="228">
        <f>O209*H209</f>
        <v>0</v>
      </c>
      <c r="Q209" s="228">
        <v>0.00681</v>
      </c>
      <c r="R209" s="228">
        <f>Q209*H209</f>
        <v>0.0568635</v>
      </c>
      <c r="S209" s="228">
        <v>0</v>
      </c>
      <c r="T209" s="229">
        <f>S209*H209</f>
        <v>0</v>
      </c>
      <c r="AR209" s="22" t="s">
        <v>167</v>
      </c>
      <c r="AT209" s="22" t="s">
        <v>129</v>
      </c>
      <c r="AU209" s="22" t="s">
        <v>83</v>
      </c>
      <c r="AY209" s="22" t="s">
        <v>126</v>
      </c>
      <c r="BE209" s="230">
        <f>IF(N209="základní",J209,0)</f>
        <v>0</v>
      </c>
      <c r="BF209" s="230">
        <f>IF(N209="snížená",J209,0)</f>
        <v>0</v>
      </c>
      <c r="BG209" s="230">
        <f>IF(N209="zákl. přenesená",J209,0)</f>
        <v>0</v>
      </c>
      <c r="BH209" s="230">
        <f>IF(N209="sníž. přenesená",J209,0)</f>
        <v>0</v>
      </c>
      <c r="BI209" s="230">
        <f>IF(N209="nulová",J209,0)</f>
        <v>0</v>
      </c>
      <c r="BJ209" s="22" t="s">
        <v>80</v>
      </c>
      <c r="BK209" s="230">
        <f>ROUND(I209*H209,2)</f>
        <v>0</v>
      </c>
      <c r="BL209" s="22" t="s">
        <v>167</v>
      </c>
      <c r="BM209" s="22" t="s">
        <v>332</v>
      </c>
    </row>
    <row r="210" spans="2:47" s="1" customFormat="1" ht="13.5">
      <c r="B210" s="44"/>
      <c r="C210" s="72"/>
      <c r="D210" s="231" t="s">
        <v>136</v>
      </c>
      <c r="E210" s="72"/>
      <c r="F210" s="232" t="s">
        <v>333</v>
      </c>
      <c r="G210" s="72"/>
      <c r="H210" s="72"/>
      <c r="I210" s="189"/>
      <c r="J210" s="72"/>
      <c r="K210" s="72"/>
      <c r="L210" s="70"/>
      <c r="M210" s="233"/>
      <c r="N210" s="45"/>
      <c r="O210" s="45"/>
      <c r="P210" s="45"/>
      <c r="Q210" s="45"/>
      <c r="R210" s="45"/>
      <c r="S210" s="45"/>
      <c r="T210" s="93"/>
      <c r="AT210" s="22" t="s">
        <v>136</v>
      </c>
      <c r="AU210" s="22" t="s">
        <v>83</v>
      </c>
    </row>
    <row r="211" spans="2:65" s="1" customFormat="1" ht="22.8" customHeight="1">
      <c r="B211" s="44"/>
      <c r="C211" s="219" t="s">
        <v>334</v>
      </c>
      <c r="D211" s="219" t="s">
        <v>129</v>
      </c>
      <c r="E211" s="220" t="s">
        <v>335</v>
      </c>
      <c r="F211" s="221" t="s">
        <v>336</v>
      </c>
      <c r="G211" s="222" t="s">
        <v>207</v>
      </c>
      <c r="H211" s="223">
        <v>119.4</v>
      </c>
      <c r="I211" s="224"/>
      <c r="J211" s="225">
        <f>ROUND(I211*H211,2)</f>
        <v>0</v>
      </c>
      <c r="K211" s="221" t="s">
        <v>133</v>
      </c>
      <c r="L211" s="70"/>
      <c r="M211" s="226" t="s">
        <v>21</v>
      </c>
      <c r="N211" s="227" t="s">
        <v>43</v>
      </c>
      <c r="O211" s="45"/>
      <c r="P211" s="228">
        <f>O211*H211</f>
        <v>0</v>
      </c>
      <c r="Q211" s="228">
        <v>0</v>
      </c>
      <c r="R211" s="228">
        <f>Q211*H211</f>
        <v>0</v>
      </c>
      <c r="S211" s="228">
        <v>0</v>
      </c>
      <c r="T211" s="229">
        <f>S211*H211</f>
        <v>0</v>
      </c>
      <c r="AR211" s="22" t="s">
        <v>167</v>
      </c>
      <c r="AT211" s="22" t="s">
        <v>129</v>
      </c>
      <c r="AU211" s="22" t="s">
        <v>83</v>
      </c>
      <c r="AY211" s="22" t="s">
        <v>126</v>
      </c>
      <c r="BE211" s="230">
        <f>IF(N211="základní",J211,0)</f>
        <v>0</v>
      </c>
      <c r="BF211" s="230">
        <f>IF(N211="snížená",J211,0)</f>
        <v>0</v>
      </c>
      <c r="BG211" s="230">
        <f>IF(N211="zákl. přenesená",J211,0)</f>
        <v>0</v>
      </c>
      <c r="BH211" s="230">
        <f>IF(N211="sníž. přenesená",J211,0)</f>
        <v>0</v>
      </c>
      <c r="BI211" s="230">
        <f>IF(N211="nulová",J211,0)</f>
        <v>0</v>
      </c>
      <c r="BJ211" s="22" t="s">
        <v>80</v>
      </c>
      <c r="BK211" s="230">
        <f>ROUND(I211*H211,2)</f>
        <v>0</v>
      </c>
      <c r="BL211" s="22" t="s">
        <v>167</v>
      </c>
      <c r="BM211" s="22" t="s">
        <v>337</v>
      </c>
    </row>
    <row r="212" spans="2:47" s="1" customFormat="1" ht="13.5">
      <c r="B212" s="44"/>
      <c r="C212" s="72"/>
      <c r="D212" s="231" t="s">
        <v>136</v>
      </c>
      <c r="E212" s="72"/>
      <c r="F212" s="232" t="s">
        <v>338</v>
      </c>
      <c r="G212" s="72"/>
      <c r="H212" s="72"/>
      <c r="I212" s="189"/>
      <c r="J212" s="72"/>
      <c r="K212" s="72"/>
      <c r="L212" s="70"/>
      <c r="M212" s="233"/>
      <c r="N212" s="45"/>
      <c r="O212" s="45"/>
      <c r="P212" s="45"/>
      <c r="Q212" s="45"/>
      <c r="R212" s="45"/>
      <c r="S212" s="45"/>
      <c r="T212" s="93"/>
      <c r="AT212" s="22" t="s">
        <v>136</v>
      </c>
      <c r="AU212" s="22" t="s">
        <v>83</v>
      </c>
    </row>
    <row r="213" spans="2:51" s="11" customFormat="1" ht="13.5">
      <c r="B213" s="235"/>
      <c r="C213" s="236"/>
      <c r="D213" s="231" t="s">
        <v>152</v>
      </c>
      <c r="E213" s="245" t="s">
        <v>21</v>
      </c>
      <c r="F213" s="237" t="s">
        <v>339</v>
      </c>
      <c r="G213" s="236"/>
      <c r="H213" s="238">
        <v>98.4</v>
      </c>
      <c r="I213" s="239"/>
      <c r="J213" s="236"/>
      <c r="K213" s="236"/>
      <c r="L213" s="240"/>
      <c r="M213" s="241"/>
      <c r="N213" s="242"/>
      <c r="O213" s="242"/>
      <c r="P213" s="242"/>
      <c r="Q213" s="242"/>
      <c r="R213" s="242"/>
      <c r="S213" s="242"/>
      <c r="T213" s="243"/>
      <c r="AT213" s="244" t="s">
        <v>152</v>
      </c>
      <c r="AU213" s="244" t="s">
        <v>83</v>
      </c>
      <c r="AV213" s="11" t="s">
        <v>83</v>
      </c>
      <c r="AW213" s="11" t="s">
        <v>35</v>
      </c>
      <c r="AX213" s="11" t="s">
        <v>72</v>
      </c>
      <c r="AY213" s="244" t="s">
        <v>126</v>
      </c>
    </row>
    <row r="214" spans="2:51" s="11" customFormat="1" ht="13.5">
      <c r="B214" s="235"/>
      <c r="C214" s="236"/>
      <c r="D214" s="231" t="s">
        <v>152</v>
      </c>
      <c r="E214" s="245" t="s">
        <v>21</v>
      </c>
      <c r="F214" s="237" t="s">
        <v>340</v>
      </c>
      <c r="G214" s="236"/>
      <c r="H214" s="238">
        <v>21</v>
      </c>
      <c r="I214" s="239"/>
      <c r="J214" s="236"/>
      <c r="K214" s="236"/>
      <c r="L214" s="240"/>
      <c r="M214" s="241"/>
      <c r="N214" s="242"/>
      <c r="O214" s="242"/>
      <c r="P214" s="242"/>
      <c r="Q214" s="242"/>
      <c r="R214" s="242"/>
      <c r="S214" s="242"/>
      <c r="T214" s="243"/>
      <c r="AT214" s="244" t="s">
        <v>152</v>
      </c>
      <c r="AU214" s="244" t="s">
        <v>83</v>
      </c>
      <c r="AV214" s="11" t="s">
        <v>83</v>
      </c>
      <c r="AW214" s="11" t="s">
        <v>35</v>
      </c>
      <c r="AX214" s="11" t="s">
        <v>72</v>
      </c>
      <c r="AY214" s="244" t="s">
        <v>126</v>
      </c>
    </row>
    <row r="215" spans="2:51" s="12" customFormat="1" ht="13.5">
      <c r="B215" s="246"/>
      <c r="C215" s="247"/>
      <c r="D215" s="231" t="s">
        <v>152</v>
      </c>
      <c r="E215" s="248" t="s">
        <v>21</v>
      </c>
      <c r="F215" s="249" t="s">
        <v>185</v>
      </c>
      <c r="G215" s="247"/>
      <c r="H215" s="250">
        <v>119.4</v>
      </c>
      <c r="I215" s="251"/>
      <c r="J215" s="247"/>
      <c r="K215" s="247"/>
      <c r="L215" s="252"/>
      <c r="M215" s="253"/>
      <c r="N215" s="254"/>
      <c r="O215" s="254"/>
      <c r="P215" s="254"/>
      <c r="Q215" s="254"/>
      <c r="R215" s="254"/>
      <c r="S215" s="254"/>
      <c r="T215" s="255"/>
      <c r="AT215" s="256" t="s">
        <v>152</v>
      </c>
      <c r="AU215" s="256" t="s">
        <v>83</v>
      </c>
      <c r="AV215" s="12" t="s">
        <v>134</v>
      </c>
      <c r="AW215" s="12" t="s">
        <v>35</v>
      </c>
      <c r="AX215" s="12" t="s">
        <v>80</v>
      </c>
      <c r="AY215" s="256" t="s">
        <v>126</v>
      </c>
    </row>
    <row r="216" spans="2:65" s="1" customFormat="1" ht="14.4" customHeight="1">
      <c r="B216" s="44"/>
      <c r="C216" s="257" t="s">
        <v>190</v>
      </c>
      <c r="D216" s="257" t="s">
        <v>187</v>
      </c>
      <c r="E216" s="258" t="s">
        <v>341</v>
      </c>
      <c r="F216" s="259" t="s">
        <v>342</v>
      </c>
      <c r="G216" s="260" t="s">
        <v>207</v>
      </c>
      <c r="H216" s="261">
        <v>238.8</v>
      </c>
      <c r="I216" s="262"/>
      <c r="J216" s="263">
        <f>ROUND(I216*H216,2)</f>
        <v>0</v>
      </c>
      <c r="K216" s="259" t="s">
        <v>133</v>
      </c>
      <c r="L216" s="264"/>
      <c r="M216" s="265" t="s">
        <v>21</v>
      </c>
      <c r="N216" s="266" t="s">
        <v>43</v>
      </c>
      <c r="O216" s="45"/>
      <c r="P216" s="228">
        <f>O216*H216</f>
        <v>0</v>
      </c>
      <c r="Q216" s="228">
        <v>0.00051</v>
      </c>
      <c r="R216" s="228">
        <f>Q216*H216</f>
        <v>0.12178800000000002</v>
      </c>
      <c r="S216" s="228">
        <v>0</v>
      </c>
      <c r="T216" s="229">
        <f>S216*H216</f>
        <v>0</v>
      </c>
      <c r="AR216" s="22" t="s">
        <v>190</v>
      </c>
      <c r="AT216" s="22" t="s">
        <v>187</v>
      </c>
      <c r="AU216" s="22" t="s">
        <v>83</v>
      </c>
      <c r="AY216" s="22" t="s">
        <v>126</v>
      </c>
      <c r="BE216" s="230">
        <f>IF(N216="základní",J216,0)</f>
        <v>0</v>
      </c>
      <c r="BF216" s="230">
        <f>IF(N216="snížená",J216,0)</f>
        <v>0</v>
      </c>
      <c r="BG216" s="230">
        <f>IF(N216="zákl. přenesená",J216,0)</f>
        <v>0</v>
      </c>
      <c r="BH216" s="230">
        <f>IF(N216="sníž. přenesená",J216,0)</f>
        <v>0</v>
      </c>
      <c r="BI216" s="230">
        <f>IF(N216="nulová",J216,0)</f>
        <v>0</v>
      </c>
      <c r="BJ216" s="22" t="s">
        <v>80</v>
      </c>
      <c r="BK216" s="230">
        <f>ROUND(I216*H216,2)</f>
        <v>0</v>
      </c>
      <c r="BL216" s="22" t="s">
        <v>167</v>
      </c>
      <c r="BM216" s="22" t="s">
        <v>343</v>
      </c>
    </row>
    <row r="217" spans="2:47" s="1" customFormat="1" ht="13.5">
      <c r="B217" s="44"/>
      <c r="C217" s="72"/>
      <c r="D217" s="231" t="s">
        <v>136</v>
      </c>
      <c r="E217" s="72"/>
      <c r="F217" s="232" t="s">
        <v>342</v>
      </c>
      <c r="G217" s="72"/>
      <c r="H217" s="72"/>
      <c r="I217" s="189"/>
      <c r="J217" s="72"/>
      <c r="K217" s="72"/>
      <c r="L217" s="70"/>
      <c r="M217" s="233"/>
      <c r="N217" s="45"/>
      <c r="O217" s="45"/>
      <c r="P217" s="45"/>
      <c r="Q217" s="45"/>
      <c r="R217" s="45"/>
      <c r="S217" s="45"/>
      <c r="T217" s="93"/>
      <c r="AT217" s="22" t="s">
        <v>136</v>
      </c>
      <c r="AU217" s="22" t="s">
        <v>83</v>
      </c>
    </row>
    <row r="218" spans="2:51" s="11" customFormat="1" ht="13.5">
      <c r="B218" s="235"/>
      <c r="C218" s="236"/>
      <c r="D218" s="231" t="s">
        <v>152</v>
      </c>
      <c r="E218" s="245" t="s">
        <v>21</v>
      </c>
      <c r="F218" s="237" t="s">
        <v>344</v>
      </c>
      <c r="G218" s="236"/>
      <c r="H218" s="238">
        <v>238.8</v>
      </c>
      <c r="I218" s="239"/>
      <c r="J218" s="236"/>
      <c r="K218" s="236"/>
      <c r="L218" s="240"/>
      <c r="M218" s="241"/>
      <c r="N218" s="242"/>
      <c r="O218" s="242"/>
      <c r="P218" s="242"/>
      <c r="Q218" s="242"/>
      <c r="R218" s="242"/>
      <c r="S218" s="242"/>
      <c r="T218" s="243"/>
      <c r="AT218" s="244" t="s">
        <v>152</v>
      </c>
      <c r="AU218" s="244" t="s">
        <v>83</v>
      </c>
      <c r="AV218" s="11" t="s">
        <v>83</v>
      </c>
      <c r="AW218" s="11" t="s">
        <v>35</v>
      </c>
      <c r="AX218" s="11" t="s">
        <v>80</v>
      </c>
      <c r="AY218" s="244" t="s">
        <v>126</v>
      </c>
    </row>
    <row r="219" spans="2:65" s="1" customFormat="1" ht="22.8" customHeight="1">
      <c r="B219" s="44"/>
      <c r="C219" s="257" t="s">
        <v>345</v>
      </c>
      <c r="D219" s="257" t="s">
        <v>187</v>
      </c>
      <c r="E219" s="258" t="s">
        <v>346</v>
      </c>
      <c r="F219" s="259" t="s">
        <v>347</v>
      </c>
      <c r="G219" s="260" t="s">
        <v>261</v>
      </c>
      <c r="H219" s="261">
        <v>198</v>
      </c>
      <c r="I219" s="262"/>
      <c r="J219" s="263">
        <f>ROUND(I219*H219,2)</f>
        <v>0</v>
      </c>
      <c r="K219" s="259" t="s">
        <v>133</v>
      </c>
      <c r="L219" s="264"/>
      <c r="M219" s="265" t="s">
        <v>21</v>
      </c>
      <c r="N219" s="266" t="s">
        <v>43</v>
      </c>
      <c r="O219" s="45"/>
      <c r="P219" s="228">
        <f>O219*H219</f>
        <v>0</v>
      </c>
      <c r="Q219" s="228">
        <v>8E-05</v>
      </c>
      <c r="R219" s="228">
        <f>Q219*H219</f>
        <v>0.01584</v>
      </c>
      <c r="S219" s="228">
        <v>0</v>
      </c>
      <c r="T219" s="229">
        <f>S219*H219</f>
        <v>0</v>
      </c>
      <c r="AR219" s="22" t="s">
        <v>190</v>
      </c>
      <c r="AT219" s="22" t="s">
        <v>187</v>
      </c>
      <c r="AU219" s="22" t="s">
        <v>83</v>
      </c>
      <c r="AY219" s="22" t="s">
        <v>126</v>
      </c>
      <c r="BE219" s="230">
        <f>IF(N219="základní",J219,0)</f>
        <v>0</v>
      </c>
      <c r="BF219" s="230">
        <f>IF(N219="snížená",J219,0)</f>
        <v>0</v>
      </c>
      <c r="BG219" s="230">
        <f>IF(N219="zákl. přenesená",J219,0)</f>
        <v>0</v>
      </c>
      <c r="BH219" s="230">
        <f>IF(N219="sníž. přenesená",J219,0)</f>
        <v>0</v>
      </c>
      <c r="BI219" s="230">
        <f>IF(N219="nulová",J219,0)</f>
        <v>0</v>
      </c>
      <c r="BJ219" s="22" t="s">
        <v>80</v>
      </c>
      <c r="BK219" s="230">
        <f>ROUND(I219*H219,2)</f>
        <v>0</v>
      </c>
      <c r="BL219" s="22" t="s">
        <v>167</v>
      </c>
      <c r="BM219" s="22" t="s">
        <v>348</v>
      </c>
    </row>
    <row r="220" spans="2:47" s="1" customFormat="1" ht="13.5">
      <c r="B220" s="44"/>
      <c r="C220" s="72"/>
      <c r="D220" s="231" t="s">
        <v>136</v>
      </c>
      <c r="E220" s="72"/>
      <c r="F220" s="232" t="s">
        <v>347</v>
      </c>
      <c r="G220" s="72"/>
      <c r="H220" s="72"/>
      <c r="I220" s="189"/>
      <c r="J220" s="72"/>
      <c r="K220" s="72"/>
      <c r="L220" s="70"/>
      <c r="M220" s="233"/>
      <c r="N220" s="45"/>
      <c r="O220" s="45"/>
      <c r="P220" s="45"/>
      <c r="Q220" s="45"/>
      <c r="R220" s="45"/>
      <c r="S220" s="45"/>
      <c r="T220" s="93"/>
      <c r="AT220" s="22" t="s">
        <v>136</v>
      </c>
      <c r="AU220" s="22" t="s">
        <v>83</v>
      </c>
    </row>
    <row r="221" spans="2:65" s="1" customFormat="1" ht="14.4" customHeight="1">
      <c r="B221" s="44"/>
      <c r="C221" s="257" t="s">
        <v>349</v>
      </c>
      <c r="D221" s="257" t="s">
        <v>187</v>
      </c>
      <c r="E221" s="258" t="s">
        <v>350</v>
      </c>
      <c r="F221" s="259" t="s">
        <v>351</v>
      </c>
      <c r="G221" s="260" t="s">
        <v>261</v>
      </c>
      <c r="H221" s="261">
        <v>198</v>
      </c>
      <c r="I221" s="262"/>
      <c r="J221" s="263">
        <f>ROUND(I221*H221,2)</f>
        <v>0</v>
      </c>
      <c r="K221" s="259" t="s">
        <v>133</v>
      </c>
      <c r="L221" s="264"/>
      <c r="M221" s="265" t="s">
        <v>21</v>
      </c>
      <c r="N221" s="266" t="s">
        <v>43</v>
      </c>
      <c r="O221" s="45"/>
      <c r="P221" s="228">
        <f>O221*H221</f>
        <v>0</v>
      </c>
      <c r="Q221" s="228">
        <v>0.00044</v>
      </c>
      <c r="R221" s="228">
        <f>Q221*H221</f>
        <v>0.08712</v>
      </c>
      <c r="S221" s="228">
        <v>0</v>
      </c>
      <c r="T221" s="229">
        <f>S221*H221</f>
        <v>0</v>
      </c>
      <c r="AR221" s="22" t="s">
        <v>190</v>
      </c>
      <c r="AT221" s="22" t="s">
        <v>187</v>
      </c>
      <c r="AU221" s="22" t="s">
        <v>83</v>
      </c>
      <c r="AY221" s="22" t="s">
        <v>126</v>
      </c>
      <c r="BE221" s="230">
        <f>IF(N221="základní",J221,0)</f>
        <v>0</v>
      </c>
      <c r="BF221" s="230">
        <f>IF(N221="snížená",J221,0)</f>
        <v>0</v>
      </c>
      <c r="BG221" s="230">
        <f>IF(N221="zákl. přenesená",J221,0)</f>
        <v>0</v>
      </c>
      <c r="BH221" s="230">
        <f>IF(N221="sníž. přenesená",J221,0)</f>
        <v>0</v>
      </c>
      <c r="BI221" s="230">
        <f>IF(N221="nulová",J221,0)</f>
        <v>0</v>
      </c>
      <c r="BJ221" s="22" t="s">
        <v>80</v>
      </c>
      <c r="BK221" s="230">
        <f>ROUND(I221*H221,2)</f>
        <v>0</v>
      </c>
      <c r="BL221" s="22" t="s">
        <v>167</v>
      </c>
      <c r="BM221" s="22" t="s">
        <v>352</v>
      </c>
    </row>
    <row r="222" spans="2:47" s="1" customFormat="1" ht="13.5">
      <c r="B222" s="44"/>
      <c r="C222" s="72"/>
      <c r="D222" s="231" t="s">
        <v>136</v>
      </c>
      <c r="E222" s="72"/>
      <c r="F222" s="232" t="s">
        <v>351</v>
      </c>
      <c r="G222" s="72"/>
      <c r="H222" s="72"/>
      <c r="I222" s="189"/>
      <c r="J222" s="72"/>
      <c r="K222" s="72"/>
      <c r="L222" s="70"/>
      <c r="M222" s="233"/>
      <c r="N222" s="45"/>
      <c r="O222" s="45"/>
      <c r="P222" s="45"/>
      <c r="Q222" s="45"/>
      <c r="R222" s="45"/>
      <c r="S222" s="45"/>
      <c r="T222" s="93"/>
      <c r="AT222" s="22" t="s">
        <v>136</v>
      </c>
      <c r="AU222" s="22" t="s">
        <v>83</v>
      </c>
    </row>
    <row r="223" spans="2:51" s="11" customFormat="1" ht="13.5">
      <c r="B223" s="235"/>
      <c r="C223" s="236"/>
      <c r="D223" s="231" t="s">
        <v>152</v>
      </c>
      <c r="E223" s="245" t="s">
        <v>21</v>
      </c>
      <c r="F223" s="237" t="s">
        <v>353</v>
      </c>
      <c r="G223" s="236"/>
      <c r="H223" s="238">
        <v>198</v>
      </c>
      <c r="I223" s="239"/>
      <c r="J223" s="236"/>
      <c r="K223" s="236"/>
      <c r="L223" s="240"/>
      <c r="M223" s="241"/>
      <c r="N223" s="242"/>
      <c r="O223" s="242"/>
      <c r="P223" s="242"/>
      <c r="Q223" s="242"/>
      <c r="R223" s="242"/>
      <c r="S223" s="242"/>
      <c r="T223" s="243"/>
      <c r="AT223" s="244" t="s">
        <v>152</v>
      </c>
      <c r="AU223" s="244" t="s">
        <v>83</v>
      </c>
      <c r="AV223" s="11" t="s">
        <v>83</v>
      </c>
      <c r="AW223" s="11" t="s">
        <v>35</v>
      </c>
      <c r="AX223" s="11" t="s">
        <v>80</v>
      </c>
      <c r="AY223" s="244" t="s">
        <v>126</v>
      </c>
    </row>
    <row r="224" spans="2:65" s="1" customFormat="1" ht="14.4" customHeight="1">
      <c r="B224" s="44"/>
      <c r="C224" s="257" t="s">
        <v>354</v>
      </c>
      <c r="D224" s="257" t="s">
        <v>187</v>
      </c>
      <c r="E224" s="258" t="s">
        <v>355</v>
      </c>
      <c r="F224" s="259" t="s">
        <v>356</v>
      </c>
      <c r="G224" s="260" t="s">
        <v>261</v>
      </c>
      <c r="H224" s="261">
        <v>89</v>
      </c>
      <c r="I224" s="262"/>
      <c r="J224" s="263">
        <f>ROUND(I224*H224,2)</f>
        <v>0</v>
      </c>
      <c r="K224" s="259" t="s">
        <v>133</v>
      </c>
      <c r="L224" s="264"/>
      <c r="M224" s="265" t="s">
        <v>21</v>
      </c>
      <c r="N224" s="266" t="s">
        <v>43</v>
      </c>
      <c r="O224" s="45"/>
      <c r="P224" s="228">
        <f>O224*H224</f>
        <v>0</v>
      </c>
      <c r="Q224" s="228">
        <v>6E-05</v>
      </c>
      <c r="R224" s="228">
        <f>Q224*H224</f>
        <v>0.00534</v>
      </c>
      <c r="S224" s="228">
        <v>0</v>
      </c>
      <c r="T224" s="229">
        <f>S224*H224</f>
        <v>0</v>
      </c>
      <c r="AR224" s="22" t="s">
        <v>190</v>
      </c>
      <c r="AT224" s="22" t="s">
        <v>187</v>
      </c>
      <c r="AU224" s="22" t="s">
        <v>83</v>
      </c>
      <c r="AY224" s="22" t="s">
        <v>126</v>
      </c>
      <c r="BE224" s="230">
        <f>IF(N224="základní",J224,0)</f>
        <v>0</v>
      </c>
      <c r="BF224" s="230">
        <f>IF(N224="snížená",J224,0)</f>
        <v>0</v>
      </c>
      <c r="BG224" s="230">
        <f>IF(N224="zákl. přenesená",J224,0)</f>
        <v>0</v>
      </c>
      <c r="BH224" s="230">
        <f>IF(N224="sníž. přenesená",J224,0)</f>
        <v>0</v>
      </c>
      <c r="BI224" s="230">
        <f>IF(N224="nulová",J224,0)</f>
        <v>0</v>
      </c>
      <c r="BJ224" s="22" t="s">
        <v>80</v>
      </c>
      <c r="BK224" s="230">
        <f>ROUND(I224*H224,2)</f>
        <v>0</v>
      </c>
      <c r="BL224" s="22" t="s">
        <v>167</v>
      </c>
      <c r="BM224" s="22" t="s">
        <v>357</v>
      </c>
    </row>
    <row r="225" spans="2:47" s="1" customFormat="1" ht="13.5">
      <c r="B225" s="44"/>
      <c r="C225" s="72"/>
      <c r="D225" s="231" t="s">
        <v>136</v>
      </c>
      <c r="E225" s="72"/>
      <c r="F225" s="232" t="s">
        <v>356</v>
      </c>
      <c r="G225" s="72"/>
      <c r="H225" s="72"/>
      <c r="I225" s="189"/>
      <c r="J225" s="72"/>
      <c r="K225" s="72"/>
      <c r="L225" s="70"/>
      <c r="M225" s="233"/>
      <c r="N225" s="45"/>
      <c r="O225" s="45"/>
      <c r="P225" s="45"/>
      <c r="Q225" s="45"/>
      <c r="R225" s="45"/>
      <c r="S225" s="45"/>
      <c r="T225" s="93"/>
      <c r="AT225" s="22" t="s">
        <v>136</v>
      </c>
      <c r="AU225" s="22" t="s">
        <v>83</v>
      </c>
    </row>
    <row r="226" spans="2:51" s="11" customFormat="1" ht="13.5">
      <c r="B226" s="235"/>
      <c r="C226" s="236"/>
      <c r="D226" s="231" t="s">
        <v>152</v>
      </c>
      <c r="E226" s="245" t="s">
        <v>21</v>
      </c>
      <c r="F226" s="237" t="s">
        <v>358</v>
      </c>
      <c r="G226" s="236"/>
      <c r="H226" s="238">
        <v>89</v>
      </c>
      <c r="I226" s="239"/>
      <c r="J226" s="236"/>
      <c r="K226" s="236"/>
      <c r="L226" s="240"/>
      <c r="M226" s="241"/>
      <c r="N226" s="242"/>
      <c r="O226" s="242"/>
      <c r="P226" s="242"/>
      <c r="Q226" s="242"/>
      <c r="R226" s="242"/>
      <c r="S226" s="242"/>
      <c r="T226" s="243"/>
      <c r="AT226" s="244" t="s">
        <v>152</v>
      </c>
      <c r="AU226" s="244" t="s">
        <v>83</v>
      </c>
      <c r="AV226" s="11" t="s">
        <v>83</v>
      </c>
      <c r="AW226" s="11" t="s">
        <v>35</v>
      </c>
      <c r="AX226" s="11" t="s">
        <v>80</v>
      </c>
      <c r="AY226" s="244" t="s">
        <v>126</v>
      </c>
    </row>
    <row r="227" spans="2:65" s="1" customFormat="1" ht="22.8" customHeight="1">
      <c r="B227" s="44"/>
      <c r="C227" s="219" t="s">
        <v>359</v>
      </c>
      <c r="D227" s="219" t="s">
        <v>129</v>
      </c>
      <c r="E227" s="220" t="s">
        <v>360</v>
      </c>
      <c r="F227" s="221" t="s">
        <v>361</v>
      </c>
      <c r="G227" s="222" t="s">
        <v>207</v>
      </c>
      <c r="H227" s="223">
        <v>14.5</v>
      </c>
      <c r="I227" s="224"/>
      <c r="J227" s="225">
        <f>ROUND(I227*H227,2)</f>
        <v>0</v>
      </c>
      <c r="K227" s="221" t="s">
        <v>133</v>
      </c>
      <c r="L227" s="70"/>
      <c r="M227" s="226" t="s">
        <v>21</v>
      </c>
      <c r="N227" s="227" t="s">
        <v>43</v>
      </c>
      <c r="O227" s="45"/>
      <c r="P227" s="228">
        <f>O227*H227</f>
        <v>0</v>
      </c>
      <c r="Q227" s="228">
        <v>0.00476</v>
      </c>
      <c r="R227" s="228">
        <f>Q227*H227</f>
        <v>0.06902</v>
      </c>
      <c r="S227" s="228">
        <v>0</v>
      </c>
      <c r="T227" s="229">
        <f>S227*H227</f>
        <v>0</v>
      </c>
      <c r="AR227" s="22" t="s">
        <v>167</v>
      </c>
      <c r="AT227" s="22" t="s">
        <v>129</v>
      </c>
      <c r="AU227" s="22" t="s">
        <v>83</v>
      </c>
      <c r="AY227" s="22" t="s">
        <v>126</v>
      </c>
      <c r="BE227" s="230">
        <f>IF(N227="základní",J227,0)</f>
        <v>0</v>
      </c>
      <c r="BF227" s="230">
        <f>IF(N227="snížená",J227,0)</f>
        <v>0</v>
      </c>
      <c r="BG227" s="230">
        <f>IF(N227="zákl. přenesená",J227,0)</f>
        <v>0</v>
      </c>
      <c r="BH227" s="230">
        <f>IF(N227="sníž. přenesená",J227,0)</f>
        <v>0</v>
      </c>
      <c r="BI227" s="230">
        <f>IF(N227="nulová",J227,0)</f>
        <v>0</v>
      </c>
      <c r="BJ227" s="22" t="s">
        <v>80</v>
      </c>
      <c r="BK227" s="230">
        <f>ROUND(I227*H227,2)</f>
        <v>0</v>
      </c>
      <c r="BL227" s="22" t="s">
        <v>167</v>
      </c>
      <c r="BM227" s="22" t="s">
        <v>362</v>
      </c>
    </row>
    <row r="228" spans="2:47" s="1" customFormat="1" ht="13.5">
      <c r="B228" s="44"/>
      <c r="C228" s="72"/>
      <c r="D228" s="231" t="s">
        <v>136</v>
      </c>
      <c r="E228" s="72"/>
      <c r="F228" s="232" t="s">
        <v>363</v>
      </c>
      <c r="G228" s="72"/>
      <c r="H228" s="72"/>
      <c r="I228" s="189"/>
      <c r="J228" s="72"/>
      <c r="K228" s="72"/>
      <c r="L228" s="70"/>
      <c r="M228" s="233"/>
      <c r="N228" s="45"/>
      <c r="O228" s="45"/>
      <c r="P228" s="45"/>
      <c r="Q228" s="45"/>
      <c r="R228" s="45"/>
      <c r="S228" s="45"/>
      <c r="T228" s="93"/>
      <c r="AT228" s="22" t="s">
        <v>136</v>
      </c>
      <c r="AU228" s="22" t="s">
        <v>83</v>
      </c>
    </row>
    <row r="229" spans="2:47" s="1" customFormat="1" ht="13.5">
      <c r="B229" s="44"/>
      <c r="C229" s="72"/>
      <c r="D229" s="231" t="s">
        <v>145</v>
      </c>
      <c r="E229" s="72"/>
      <c r="F229" s="234" t="s">
        <v>364</v>
      </c>
      <c r="G229" s="72"/>
      <c r="H229" s="72"/>
      <c r="I229" s="189"/>
      <c r="J229" s="72"/>
      <c r="K229" s="72"/>
      <c r="L229" s="70"/>
      <c r="M229" s="233"/>
      <c r="N229" s="45"/>
      <c r="O229" s="45"/>
      <c r="P229" s="45"/>
      <c r="Q229" s="45"/>
      <c r="R229" s="45"/>
      <c r="S229" s="45"/>
      <c r="T229" s="93"/>
      <c r="AT229" s="22" t="s">
        <v>145</v>
      </c>
      <c r="AU229" s="22" t="s">
        <v>83</v>
      </c>
    </row>
    <row r="230" spans="2:65" s="1" customFormat="1" ht="22.8" customHeight="1">
      <c r="B230" s="44"/>
      <c r="C230" s="219" t="s">
        <v>365</v>
      </c>
      <c r="D230" s="219" t="s">
        <v>129</v>
      </c>
      <c r="E230" s="220" t="s">
        <v>366</v>
      </c>
      <c r="F230" s="221" t="s">
        <v>367</v>
      </c>
      <c r="G230" s="222" t="s">
        <v>207</v>
      </c>
      <c r="H230" s="223">
        <v>4.75</v>
      </c>
      <c r="I230" s="224"/>
      <c r="J230" s="225">
        <f>ROUND(I230*H230,2)</f>
        <v>0</v>
      </c>
      <c r="K230" s="221" t="s">
        <v>133</v>
      </c>
      <c r="L230" s="70"/>
      <c r="M230" s="226" t="s">
        <v>21</v>
      </c>
      <c r="N230" s="227" t="s">
        <v>43</v>
      </c>
      <c r="O230" s="45"/>
      <c r="P230" s="228">
        <f>O230*H230</f>
        <v>0</v>
      </c>
      <c r="Q230" s="228">
        <v>0.00152</v>
      </c>
      <c r="R230" s="228">
        <f>Q230*H230</f>
        <v>0.007220000000000001</v>
      </c>
      <c r="S230" s="228">
        <v>0</v>
      </c>
      <c r="T230" s="229">
        <f>S230*H230</f>
        <v>0</v>
      </c>
      <c r="AR230" s="22" t="s">
        <v>167</v>
      </c>
      <c r="AT230" s="22" t="s">
        <v>129</v>
      </c>
      <c r="AU230" s="22" t="s">
        <v>83</v>
      </c>
      <c r="AY230" s="22" t="s">
        <v>126</v>
      </c>
      <c r="BE230" s="230">
        <f>IF(N230="základní",J230,0)</f>
        <v>0</v>
      </c>
      <c r="BF230" s="230">
        <f>IF(N230="snížená",J230,0)</f>
        <v>0</v>
      </c>
      <c r="BG230" s="230">
        <f>IF(N230="zákl. přenesená",J230,0)</f>
        <v>0</v>
      </c>
      <c r="BH230" s="230">
        <f>IF(N230="sníž. přenesená",J230,0)</f>
        <v>0</v>
      </c>
      <c r="BI230" s="230">
        <f>IF(N230="nulová",J230,0)</f>
        <v>0</v>
      </c>
      <c r="BJ230" s="22" t="s">
        <v>80</v>
      </c>
      <c r="BK230" s="230">
        <f>ROUND(I230*H230,2)</f>
        <v>0</v>
      </c>
      <c r="BL230" s="22" t="s">
        <v>167</v>
      </c>
      <c r="BM230" s="22" t="s">
        <v>368</v>
      </c>
    </row>
    <row r="231" spans="2:47" s="1" customFormat="1" ht="13.5">
      <c r="B231" s="44"/>
      <c r="C231" s="72"/>
      <c r="D231" s="231" t="s">
        <v>136</v>
      </c>
      <c r="E231" s="72"/>
      <c r="F231" s="232" t="s">
        <v>369</v>
      </c>
      <c r="G231" s="72"/>
      <c r="H231" s="72"/>
      <c r="I231" s="189"/>
      <c r="J231" s="72"/>
      <c r="K231" s="72"/>
      <c r="L231" s="70"/>
      <c r="M231" s="233"/>
      <c r="N231" s="45"/>
      <c r="O231" s="45"/>
      <c r="P231" s="45"/>
      <c r="Q231" s="45"/>
      <c r="R231" s="45"/>
      <c r="S231" s="45"/>
      <c r="T231" s="93"/>
      <c r="AT231" s="22" t="s">
        <v>136</v>
      </c>
      <c r="AU231" s="22" t="s">
        <v>83</v>
      </c>
    </row>
    <row r="232" spans="2:47" s="1" customFormat="1" ht="13.5">
      <c r="B232" s="44"/>
      <c r="C232" s="72"/>
      <c r="D232" s="231" t="s">
        <v>145</v>
      </c>
      <c r="E232" s="72"/>
      <c r="F232" s="234" t="s">
        <v>364</v>
      </c>
      <c r="G232" s="72"/>
      <c r="H232" s="72"/>
      <c r="I232" s="189"/>
      <c r="J232" s="72"/>
      <c r="K232" s="72"/>
      <c r="L232" s="70"/>
      <c r="M232" s="233"/>
      <c r="N232" s="45"/>
      <c r="O232" s="45"/>
      <c r="P232" s="45"/>
      <c r="Q232" s="45"/>
      <c r="R232" s="45"/>
      <c r="S232" s="45"/>
      <c r="T232" s="93"/>
      <c r="AT232" s="22" t="s">
        <v>145</v>
      </c>
      <c r="AU232" s="22" t="s">
        <v>83</v>
      </c>
    </row>
    <row r="233" spans="2:51" s="11" customFormat="1" ht="13.5">
      <c r="B233" s="235"/>
      <c r="C233" s="236"/>
      <c r="D233" s="231" t="s">
        <v>152</v>
      </c>
      <c r="E233" s="245" t="s">
        <v>21</v>
      </c>
      <c r="F233" s="237" t="s">
        <v>283</v>
      </c>
      <c r="G233" s="236"/>
      <c r="H233" s="238">
        <v>4.75</v>
      </c>
      <c r="I233" s="239"/>
      <c r="J233" s="236"/>
      <c r="K233" s="236"/>
      <c r="L233" s="240"/>
      <c r="M233" s="241"/>
      <c r="N233" s="242"/>
      <c r="O233" s="242"/>
      <c r="P233" s="242"/>
      <c r="Q233" s="242"/>
      <c r="R233" s="242"/>
      <c r="S233" s="242"/>
      <c r="T233" s="243"/>
      <c r="AT233" s="244" t="s">
        <v>152</v>
      </c>
      <c r="AU233" s="244" t="s">
        <v>83</v>
      </c>
      <c r="AV233" s="11" t="s">
        <v>83</v>
      </c>
      <c r="AW233" s="11" t="s">
        <v>35</v>
      </c>
      <c r="AX233" s="11" t="s">
        <v>80</v>
      </c>
      <c r="AY233" s="244" t="s">
        <v>126</v>
      </c>
    </row>
    <row r="234" spans="2:65" s="1" customFormat="1" ht="22.8" customHeight="1">
      <c r="B234" s="44"/>
      <c r="C234" s="219" t="s">
        <v>370</v>
      </c>
      <c r="D234" s="219" t="s">
        <v>129</v>
      </c>
      <c r="E234" s="220" t="s">
        <v>371</v>
      </c>
      <c r="F234" s="221" t="s">
        <v>372</v>
      </c>
      <c r="G234" s="222" t="s">
        <v>207</v>
      </c>
      <c r="H234" s="223">
        <v>15.8</v>
      </c>
      <c r="I234" s="224"/>
      <c r="J234" s="225">
        <f>ROUND(I234*H234,2)</f>
        <v>0</v>
      </c>
      <c r="K234" s="221" t="s">
        <v>21</v>
      </c>
      <c r="L234" s="70"/>
      <c r="M234" s="226" t="s">
        <v>21</v>
      </c>
      <c r="N234" s="227" t="s">
        <v>43</v>
      </c>
      <c r="O234" s="45"/>
      <c r="P234" s="228">
        <f>O234*H234</f>
        <v>0</v>
      </c>
      <c r="Q234" s="228">
        <v>0.00152</v>
      </c>
      <c r="R234" s="228">
        <f>Q234*H234</f>
        <v>0.024016000000000003</v>
      </c>
      <c r="S234" s="228">
        <v>0</v>
      </c>
      <c r="T234" s="229">
        <f>S234*H234</f>
        <v>0</v>
      </c>
      <c r="AR234" s="22" t="s">
        <v>167</v>
      </c>
      <c r="AT234" s="22" t="s">
        <v>129</v>
      </c>
      <c r="AU234" s="22" t="s">
        <v>83</v>
      </c>
      <c r="AY234" s="22" t="s">
        <v>126</v>
      </c>
      <c r="BE234" s="230">
        <f>IF(N234="základní",J234,0)</f>
        <v>0</v>
      </c>
      <c r="BF234" s="230">
        <f>IF(N234="snížená",J234,0)</f>
        <v>0</v>
      </c>
      <c r="BG234" s="230">
        <f>IF(N234="zákl. přenesená",J234,0)</f>
        <v>0</v>
      </c>
      <c r="BH234" s="230">
        <f>IF(N234="sníž. přenesená",J234,0)</f>
        <v>0</v>
      </c>
      <c r="BI234" s="230">
        <f>IF(N234="nulová",J234,0)</f>
        <v>0</v>
      </c>
      <c r="BJ234" s="22" t="s">
        <v>80</v>
      </c>
      <c r="BK234" s="230">
        <f>ROUND(I234*H234,2)</f>
        <v>0</v>
      </c>
      <c r="BL234" s="22" t="s">
        <v>167</v>
      </c>
      <c r="BM234" s="22" t="s">
        <v>373</v>
      </c>
    </row>
    <row r="235" spans="2:47" s="1" customFormat="1" ht="13.5">
      <c r="B235" s="44"/>
      <c r="C235" s="72"/>
      <c r="D235" s="231" t="s">
        <v>136</v>
      </c>
      <c r="E235" s="72"/>
      <c r="F235" s="232" t="s">
        <v>374</v>
      </c>
      <c r="G235" s="72"/>
      <c r="H235" s="72"/>
      <c r="I235" s="189"/>
      <c r="J235" s="72"/>
      <c r="K235" s="72"/>
      <c r="L235" s="70"/>
      <c r="M235" s="233"/>
      <c r="N235" s="45"/>
      <c r="O235" s="45"/>
      <c r="P235" s="45"/>
      <c r="Q235" s="45"/>
      <c r="R235" s="45"/>
      <c r="S235" s="45"/>
      <c r="T235" s="93"/>
      <c r="AT235" s="22" t="s">
        <v>136</v>
      </c>
      <c r="AU235" s="22" t="s">
        <v>83</v>
      </c>
    </row>
    <row r="236" spans="2:47" s="1" customFormat="1" ht="13.5">
      <c r="B236" s="44"/>
      <c r="C236" s="72"/>
      <c r="D236" s="231" t="s">
        <v>145</v>
      </c>
      <c r="E236" s="72"/>
      <c r="F236" s="234" t="s">
        <v>364</v>
      </c>
      <c r="G236" s="72"/>
      <c r="H236" s="72"/>
      <c r="I236" s="189"/>
      <c r="J236" s="72"/>
      <c r="K236" s="72"/>
      <c r="L236" s="70"/>
      <c r="M236" s="233"/>
      <c r="N236" s="45"/>
      <c r="O236" s="45"/>
      <c r="P236" s="45"/>
      <c r="Q236" s="45"/>
      <c r="R236" s="45"/>
      <c r="S236" s="45"/>
      <c r="T236" s="93"/>
      <c r="AT236" s="22" t="s">
        <v>145</v>
      </c>
      <c r="AU236" s="22" t="s">
        <v>83</v>
      </c>
    </row>
    <row r="237" spans="2:51" s="11" customFormat="1" ht="13.5">
      <c r="B237" s="235"/>
      <c r="C237" s="236"/>
      <c r="D237" s="231" t="s">
        <v>152</v>
      </c>
      <c r="E237" s="245" t="s">
        <v>21</v>
      </c>
      <c r="F237" s="237" t="s">
        <v>300</v>
      </c>
      <c r="G237" s="236"/>
      <c r="H237" s="238">
        <v>15.8</v>
      </c>
      <c r="I237" s="239"/>
      <c r="J237" s="236"/>
      <c r="K237" s="236"/>
      <c r="L237" s="240"/>
      <c r="M237" s="241"/>
      <c r="N237" s="242"/>
      <c r="O237" s="242"/>
      <c r="P237" s="242"/>
      <c r="Q237" s="242"/>
      <c r="R237" s="242"/>
      <c r="S237" s="242"/>
      <c r="T237" s="243"/>
      <c r="AT237" s="244" t="s">
        <v>152</v>
      </c>
      <c r="AU237" s="244" t="s">
        <v>83</v>
      </c>
      <c r="AV237" s="11" t="s">
        <v>83</v>
      </c>
      <c r="AW237" s="11" t="s">
        <v>35</v>
      </c>
      <c r="AX237" s="11" t="s">
        <v>80</v>
      </c>
      <c r="AY237" s="244" t="s">
        <v>126</v>
      </c>
    </row>
    <row r="238" spans="2:65" s="1" customFormat="1" ht="22.8" customHeight="1">
      <c r="B238" s="44"/>
      <c r="C238" s="219" t="s">
        <v>375</v>
      </c>
      <c r="D238" s="219" t="s">
        <v>129</v>
      </c>
      <c r="E238" s="220" t="s">
        <v>376</v>
      </c>
      <c r="F238" s="221" t="s">
        <v>377</v>
      </c>
      <c r="G238" s="222" t="s">
        <v>207</v>
      </c>
      <c r="H238" s="223">
        <v>41</v>
      </c>
      <c r="I238" s="224"/>
      <c r="J238" s="225">
        <f>ROUND(I238*H238,2)</f>
        <v>0</v>
      </c>
      <c r="K238" s="221" t="s">
        <v>133</v>
      </c>
      <c r="L238" s="70"/>
      <c r="M238" s="226" t="s">
        <v>21</v>
      </c>
      <c r="N238" s="227" t="s">
        <v>43</v>
      </c>
      <c r="O238" s="45"/>
      <c r="P238" s="228">
        <f>O238*H238</f>
        <v>0</v>
      </c>
      <c r="Q238" s="228">
        <v>0.00152</v>
      </c>
      <c r="R238" s="228">
        <f>Q238*H238</f>
        <v>0.06232</v>
      </c>
      <c r="S238" s="228">
        <v>0</v>
      </c>
      <c r="T238" s="229">
        <f>S238*H238</f>
        <v>0</v>
      </c>
      <c r="AR238" s="22" t="s">
        <v>167</v>
      </c>
      <c r="AT238" s="22" t="s">
        <v>129</v>
      </c>
      <c r="AU238" s="22" t="s">
        <v>83</v>
      </c>
      <c r="AY238" s="22" t="s">
        <v>126</v>
      </c>
      <c r="BE238" s="230">
        <f>IF(N238="základní",J238,0)</f>
        <v>0</v>
      </c>
      <c r="BF238" s="230">
        <f>IF(N238="snížená",J238,0)</f>
        <v>0</v>
      </c>
      <c r="BG238" s="230">
        <f>IF(N238="zákl. přenesená",J238,0)</f>
        <v>0</v>
      </c>
      <c r="BH238" s="230">
        <f>IF(N238="sníž. přenesená",J238,0)</f>
        <v>0</v>
      </c>
      <c r="BI238" s="230">
        <f>IF(N238="nulová",J238,0)</f>
        <v>0</v>
      </c>
      <c r="BJ238" s="22" t="s">
        <v>80</v>
      </c>
      <c r="BK238" s="230">
        <f>ROUND(I238*H238,2)</f>
        <v>0</v>
      </c>
      <c r="BL238" s="22" t="s">
        <v>167</v>
      </c>
      <c r="BM238" s="22" t="s">
        <v>378</v>
      </c>
    </row>
    <row r="239" spans="2:47" s="1" customFormat="1" ht="13.5">
      <c r="B239" s="44"/>
      <c r="C239" s="72"/>
      <c r="D239" s="231" t="s">
        <v>136</v>
      </c>
      <c r="E239" s="72"/>
      <c r="F239" s="232" t="s">
        <v>379</v>
      </c>
      <c r="G239" s="72"/>
      <c r="H239" s="72"/>
      <c r="I239" s="189"/>
      <c r="J239" s="72"/>
      <c r="K239" s="72"/>
      <c r="L239" s="70"/>
      <c r="M239" s="233"/>
      <c r="N239" s="45"/>
      <c r="O239" s="45"/>
      <c r="P239" s="45"/>
      <c r="Q239" s="45"/>
      <c r="R239" s="45"/>
      <c r="S239" s="45"/>
      <c r="T239" s="93"/>
      <c r="AT239" s="22" t="s">
        <v>136</v>
      </c>
      <c r="AU239" s="22" t="s">
        <v>83</v>
      </c>
    </row>
    <row r="240" spans="2:47" s="1" customFormat="1" ht="13.5">
      <c r="B240" s="44"/>
      <c r="C240" s="72"/>
      <c r="D240" s="231" t="s">
        <v>145</v>
      </c>
      <c r="E240" s="72"/>
      <c r="F240" s="234" t="s">
        <v>364</v>
      </c>
      <c r="G240" s="72"/>
      <c r="H240" s="72"/>
      <c r="I240" s="189"/>
      <c r="J240" s="72"/>
      <c r="K240" s="72"/>
      <c r="L240" s="70"/>
      <c r="M240" s="233"/>
      <c r="N240" s="45"/>
      <c r="O240" s="45"/>
      <c r="P240" s="45"/>
      <c r="Q240" s="45"/>
      <c r="R240" s="45"/>
      <c r="S240" s="45"/>
      <c r="T240" s="93"/>
      <c r="AT240" s="22" t="s">
        <v>145</v>
      </c>
      <c r="AU240" s="22" t="s">
        <v>83</v>
      </c>
    </row>
    <row r="241" spans="2:51" s="11" customFormat="1" ht="13.5">
      <c r="B241" s="235"/>
      <c r="C241" s="236"/>
      <c r="D241" s="231" t="s">
        <v>152</v>
      </c>
      <c r="E241" s="245" t="s">
        <v>21</v>
      </c>
      <c r="F241" s="237" t="s">
        <v>282</v>
      </c>
      <c r="G241" s="236"/>
      <c r="H241" s="238">
        <v>41</v>
      </c>
      <c r="I241" s="239"/>
      <c r="J241" s="236"/>
      <c r="K241" s="236"/>
      <c r="L241" s="240"/>
      <c r="M241" s="241"/>
      <c r="N241" s="242"/>
      <c r="O241" s="242"/>
      <c r="P241" s="242"/>
      <c r="Q241" s="242"/>
      <c r="R241" s="242"/>
      <c r="S241" s="242"/>
      <c r="T241" s="243"/>
      <c r="AT241" s="244" t="s">
        <v>152</v>
      </c>
      <c r="AU241" s="244" t="s">
        <v>83</v>
      </c>
      <c r="AV241" s="11" t="s">
        <v>83</v>
      </c>
      <c r="AW241" s="11" t="s">
        <v>35</v>
      </c>
      <c r="AX241" s="11" t="s">
        <v>80</v>
      </c>
      <c r="AY241" s="244" t="s">
        <v>126</v>
      </c>
    </row>
    <row r="242" spans="2:65" s="1" customFormat="1" ht="14.4" customHeight="1">
      <c r="B242" s="44"/>
      <c r="C242" s="219" t="s">
        <v>380</v>
      </c>
      <c r="D242" s="219" t="s">
        <v>129</v>
      </c>
      <c r="E242" s="220" t="s">
        <v>381</v>
      </c>
      <c r="F242" s="221" t="s">
        <v>382</v>
      </c>
      <c r="G242" s="222" t="s">
        <v>207</v>
      </c>
      <c r="H242" s="223">
        <v>10.5</v>
      </c>
      <c r="I242" s="224"/>
      <c r="J242" s="225">
        <f>ROUND(I242*H242,2)</f>
        <v>0</v>
      </c>
      <c r="K242" s="221" t="s">
        <v>133</v>
      </c>
      <c r="L242" s="70"/>
      <c r="M242" s="226" t="s">
        <v>21</v>
      </c>
      <c r="N242" s="227" t="s">
        <v>43</v>
      </c>
      <c r="O242" s="45"/>
      <c r="P242" s="228">
        <f>O242*H242</f>
        <v>0</v>
      </c>
      <c r="Q242" s="228">
        <v>0.00396</v>
      </c>
      <c r="R242" s="228">
        <f>Q242*H242</f>
        <v>0.04158</v>
      </c>
      <c r="S242" s="228">
        <v>0</v>
      </c>
      <c r="T242" s="229">
        <f>S242*H242</f>
        <v>0</v>
      </c>
      <c r="AR242" s="22" t="s">
        <v>167</v>
      </c>
      <c r="AT242" s="22" t="s">
        <v>129</v>
      </c>
      <c r="AU242" s="22" t="s">
        <v>83</v>
      </c>
      <c r="AY242" s="22" t="s">
        <v>126</v>
      </c>
      <c r="BE242" s="230">
        <f>IF(N242="základní",J242,0)</f>
        <v>0</v>
      </c>
      <c r="BF242" s="230">
        <f>IF(N242="snížená",J242,0)</f>
        <v>0</v>
      </c>
      <c r="BG242" s="230">
        <f>IF(N242="zákl. přenesená",J242,0)</f>
        <v>0</v>
      </c>
      <c r="BH242" s="230">
        <f>IF(N242="sníž. přenesená",J242,0)</f>
        <v>0</v>
      </c>
      <c r="BI242" s="230">
        <f>IF(N242="nulová",J242,0)</f>
        <v>0</v>
      </c>
      <c r="BJ242" s="22" t="s">
        <v>80</v>
      </c>
      <c r="BK242" s="230">
        <f>ROUND(I242*H242,2)</f>
        <v>0</v>
      </c>
      <c r="BL242" s="22" t="s">
        <v>167</v>
      </c>
      <c r="BM242" s="22" t="s">
        <v>383</v>
      </c>
    </row>
    <row r="243" spans="2:47" s="1" customFormat="1" ht="13.5">
      <c r="B243" s="44"/>
      <c r="C243" s="72"/>
      <c r="D243" s="231" t="s">
        <v>136</v>
      </c>
      <c r="E243" s="72"/>
      <c r="F243" s="232" t="s">
        <v>384</v>
      </c>
      <c r="G243" s="72"/>
      <c r="H243" s="72"/>
      <c r="I243" s="189"/>
      <c r="J243" s="72"/>
      <c r="K243" s="72"/>
      <c r="L243" s="70"/>
      <c r="M243" s="233"/>
      <c r="N243" s="45"/>
      <c r="O243" s="45"/>
      <c r="P243" s="45"/>
      <c r="Q243" s="45"/>
      <c r="R243" s="45"/>
      <c r="S243" s="45"/>
      <c r="T243" s="93"/>
      <c r="AT243" s="22" t="s">
        <v>136</v>
      </c>
      <c r="AU243" s="22" t="s">
        <v>83</v>
      </c>
    </row>
    <row r="244" spans="2:47" s="1" customFormat="1" ht="13.5">
      <c r="B244" s="44"/>
      <c r="C244" s="72"/>
      <c r="D244" s="231" t="s">
        <v>145</v>
      </c>
      <c r="E244" s="72"/>
      <c r="F244" s="234" t="s">
        <v>364</v>
      </c>
      <c r="G244" s="72"/>
      <c r="H244" s="72"/>
      <c r="I244" s="189"/>
      <c r="J244" s="72"/>
      <c r="K244" s="72"/>
      <c r="L244" s="70"/>
      <c r="M244" s="233"/>
      <c r="N244" s="45"/>
      <c r="O244" s="45"/>
      <c r="P244" s="45"/>
      <c r="Q244" s="45"/>
      <c r="R244" s="45"/>
      <c r="S244" s="45"/>
      <c r="T244" s="93"/>
      <c r="AT244" s="22" t="s">
        <v>145</v>
      </c>
      <c r="AU244" s="22" t="s">
        <v>83</v>
      </c>
    </row>
    <row r="245" spans="2:51" s="11" customFormat="1" ht="13.5">
      <c r="B245" s="235"/>
      <c r="C245" s="236"/>
      <c r="D245" s="231" t="s">
        <v>152</v>
      </c>
      <c r="E245" s="245" t="s">
        <v>21</v>
      </c>
      <c r="F245" s="237" t="s">
        <v>385</v>
      </c>
      <c r="G245" s="236"/>
      <c r="H245" s="238">
        <v>8</v>
      </c>
      <c r="I245" s="239"/>
      <c r="J245" s="236"/>
      <c r="K245" s="236"/>
      <c r="L245" s="240"/>
      <c r="M245" s="241"/>
      <c r="N245" s="242"/>
      <c r="O245" s="242"/>
      <c r="P245" s="242"/>
      <c r="Q245" s="242"/>
      <c r="R245" s="242"/>
      <c r="S245" s="242"/>
      <c r="T245" s="243"/>
      <c r="AT245" s="244" t="s">
        <v>152</v>
      </c>
      <c r="AU245" s="244" t="s">
        <v>83</v>
      </c>
      <c r="AV245" s="11" t="s">
        <v>83</v>
      </c>
      <c r="AW245" s="11" t="s">
        <v>35</v>
      </c>
      <c r="AX245" s="11" t="s">
        <v>72</v>
      </c>
      <c r="AY245" s="244" t="s">
        <v>126</v>
      </c>
    </row>
    <row r="246" spans="2:51" s="11" customFormat="1" ht="13.5">
      <c r="B246" s="235"/>
      <c r="C246" s="236"/>
      <c r="D246" s="231" t="s">
        <v>152</v>
      </c>
      <c r="E246" s="245" t="s">
        <v>21</v>
      </c>
      <c r="F246" s="237" t="s">
        <v>386</v>
      </c>
      <c r="G246" s="236"/>
      <c r="H246" s="238">
        <v>2.5</v>
      </c>
      <c r="I246" s="239"/>
      <c r="J246" s="236"/>
      <c r="K246" s="236"/>
      <c r="L246" s="240"/>
      <c r="M246" s="241"/>
      <c r="N246" s="242"/>
      <c r="O246" s="242"/>
      <c r="P246" s="242"/>
      <c r="Q246" s="242"/>
      <c r="R246" s="242"/>
      <c r="S246" s="242"/>
      <c r="T246" s="243"/>
      <c r="AT246" s="244" t="s">
        <v>152</v>
      </c>
      <c r="AU246" s="244" t="s">
        <v>83</v>
      </c>
      <c r="AV246" s="11" t="s">
        <v>83</v>
      </c>
      <c r="AW246" s="11" t="s">
        <v>35</v>
      </c>
      <c r="AX246" s="11" t="s">
        <v>72</v>
      </c>
      <c r="AY246" s="244" t="s">
        <v>126</v>
      </c>
    </row>
    <row r="247" spans="2:51" s="12" customFormat="1" ht="13.5">
      <c r="B247" s="246"/>
      <c r="C247" s="247"/>
      <c r="D247" s="231" t="s">
        <v>152</v>
      </c>
      <c r="E247" s="248" t="s">
        <v>21</v>
      </c>
      <c r="F247" s="249" t="s">
        <v>185</v>
      </c>
      <c r="G247" s="247"/>
      <c r="H247" s="250">
        <v>10.5</v>
      </c>
      <c r="I247" s="251"/>
      <c r="J247" s="247"/>
      <c r="K247" s="247"/>
      <c r="L247" s="252"/>
      <c r="M247" s="253"/>
      <c r="N247" s="254"/>
      <c r="O247" s="254"/>
      <c r="P247" s="254"/>
      <c r="Q247" s="254"/>
      <c r="R247" s="254"/>
      <c r="S247" s="254"/>
      <c r="T247" s="255"/>
      <c r="AT247" s="256" t="s">
        <v>152</v>
      </c>
      <c r="AU247" s="256" t="s">
        <v>83</v>
      </c>
      <c r="AV247" s="12" t="s">
        <v>134</v>
      </c>
      <c r="AW247" s="12" t="s">
        <v>35</v>
      </c>
      <c r="AX247" s="12" t="s">
        <v>80</v>
      </c>
      <c r="AY247" s="256" t="s">
        <v>126</v>
      </c>
    </row>
    <row r="248" spans="2:65" s="1" customFormat="1" ht="14.4" customHeight="1">
      <c r="B248" s="44"/>
      <c r="C248" s="219" t="s">
        <v>387</v>
      </c>
      <c r="D248" s="219" t="s">
        <v>129</v>
      </c>
      <c r="E248" s="220" t="s">
        <v>388</v>
      </c>
      <c r="F248" s="221" t="s">
        <v>389</v>
      </c>
      <c r="G248" s="222" t="s">
        <v>207</v>
      </c>
      <c r="H248" s="223">
        <v>34.32</v>
      </c>
      <c r="I248" s="224"/>
      <c r="J248" s="225">
        <f>ROUND(I248*H248,2)</f>
        <v>0</v>
      </c>
      <c r="K248" s="221" t="s">
        <v>133</v>
      </c>
      <c r="L248" s="70"/>
      <c r="M248" s="226" t="s">
        <v>21</v>
      </c>
      <c r="N248" s="227" t="s">
        <v>43</v>
      </c>
      <c r="O248" s="45"/>
      <c r="P248" s="228">
        <f>O248*H248</f>
        <v>0</v>
      </c>
      <c r="Q248" s="228">
        <v>0.00588</v>
      </c>
      <c r="R248" s="228">
        <f>Q248*H248</f>
        <v>0.2018016</v>
      </c>
      <c r="S248" s="228">
        <v>0</v>
      </c>
      <c r="T248" s="229">
        <f>S248*H248</f>
        <v>0</v>
      </c>
      <c r="AR248" s="22" t="s">
        <v>167</v>
      </c>
      <c r="AT248" s="22" t="s">
        <v>129</v>
      </c>
      <c r="AU248" s="22" t="s">
        <v>83</v>
      </c>
      <c r="AY248" s="22" t="s">
        <v>126</v>
      </c>
      <c r="BE248" s="230">
        <f>IF(N248="základní",J248,0)</f>
        <v>0</v>
      </c>
      <c r="BF248" s="230">
        <f>IF(N248="snížená",J248,0)</f>
        <v>0</v>
      </c>
      <c r="BG248" s="230">
        <f>IF(N248="zákl. přenesená",J248,0)</f>
        <v>0</v>
      </c>
      <c r="BH248" s="230">
        <f>IF(N248="sníž. přenesená",J248,0)</f>
        <v>0</v>
      </c>
      <c r="BI248" s="230">
        <f>IF(N248="nulová",J248,0)</f>
        <v>0</v>
      </c>
      <c r="BJ248" s="22" t="s">
        <v>80</v>
      </c>
      <c r="BK248" s="230">
        <f>ROUND(I248*H248,2)</f>
        <v>0</v>
      </c>
      <c r="BL248" s="22" t="s">
        <v>167</v>
      </c>
      <c r="BM248" s="22" t="s">
        <v>390</v>
      </c>
    </row>
    <row r="249" spans="2:47" s="1" customFormat="1" ht="13.5">
      <c r="B249" s="44"/>
      <c r="C249" s="72"/>
      <c r="D249" s="231" t="s">
        <v>136</v>
      </c>
      <c r="E249" s="72"/>
      <c r="F249" s="232" t="s">
        <v>391</v>
      </c>
      <c r="G249" s="72"/>
      <c r="H249" s="72"/>
      <c r="I249" s="189"/>
      <c r="J249" s="72"/>
      <c r="K249" s="72"/>
      <c r="L249" s="70"/>
      <c r="M249" s="233"/>
      <c r="N249" s="45"/>
      <c r="O249" s="45"/>
      <c r="P249" s="45"/>
      <c r="Q249" s="45"/>
      <c r="R249" s="45"/>
      <c r="S249" s="45"/>
      <c r="T249" s="93"/>
      <c r="AT249" s="22" t="s">
        <v>136</v>
      </c>
      <c r="AU249" s="22" t="s">
        <v>83</v>
      </c>
    </row>
    <row r="250" spans="2:47" s="1" customFormat="1" ht="13.5">
      <c r="B250" s="44"/>
      <c r="C250" s="72"/>
      <c r="D250" s="231" t="s">
        <v>145</v>
      </c>
      <c r="E250" s="72"/>
      <c r="F250" s="234" t="s">
        <v>364</v>
      </c>
      <c r="G250" s="72"/>
      <c r="H250" s="72"/>
      <c r="I250" s="189"/>
      <c r="J250" s="72"/>
      <c r="K250" s="72"/>
      <c r="L250" s="70"/>
      <c r="M250" s="233"/>
      <c r="N250" s="45"/>
      <c r="O250" s="45"/>
      <c r="P250" s="45"/>
      <c r="Q250" s="45"/>
      <c r="R250" s="45"/>
      <c r="S250" s="45"/>
      <c r="T250" s="93"/>
      <c r="AT250" s="22" t="s">
        <v>145</v>
      </c>
      <c r="AU250" s="22" t="s">
        <v>83</v>
      </c>
    </row>
    <row r="251" spans="2:51" s="11" customFormat="1" ht="13.5">
      <c r="B251" s="235"/>
      <c r="C251" s="236"/>
      <c r="D251" s="231" t="s">
        <v>152</v>
      </c>
      <c r="E251" s="245" t="s">
        <v>21</v>
      </c>
      <c r="F251" s="237" t="s">
        <v>392</v>
      </c>
      <c r="G251" s="236"/>
      <c r="H251" s="238">
        <v>34.32</v>
      </c>
      <c r="I251" s="239"/>
      <c r="J251" s="236"/>
      <c r="K251" s="236"/>
      <c r="L251" s="240"/>
      <c r="M251" s="241"/>
      <c r="N251" s="242"/>
      <c r="O251" s="242"/>
      <c r="P251" s="242"/>
      <c r="Q251" s="242"/>
      <c r="R251" s="242"/>
      <c r="S251" s="242"/>
      <c r="T251" s="243"/>
      <c r="AT251" s="244" t="s">
        <v>152</v>
      </c>
      <c r="AU251" s="244" t="s">
        <v>83</v>
      </c>
      <c r="AV251" s="11" t="s">
        <v>83</v>
      </c>
      <c r="AW251" s="11" t="s">
        <v>35</v>
      </c>
      <c r="AX251" s="11" t="s">
        <v>80</v>
      </c>
      <c r="AY251" s="244" t="s">
        <v>126</v>
      </c>
    </row>
    <row r="252" spans="2:65" s="1" customFormat="1" ht="14.4" customHeight="1">
      <c r="B252" s="44"/>
      <c r="C252" s="219" t="s">
        <v>393</v>
      </c>
      <c r="D252" s="219" t="s">
        <v>129</v>
      </c>
      <c r="E252" s="220" t="s">
        <v>394</v>
      </c>
      <c r="F252" s="221" t="s">
        <v>395</v>
      </c>
      <c r="G252" s="222" t="s">
        <v>261</v>
      </c>
      <c r="H252" s="223">
        <v>38</v>
      </c>
      <c r="I252" s="224"/>
      <c r="J252" s="225">
        <f>ROUND(I252*H252,2)</f>
        <v>0</v>
      </c>
      <c r="K252" s="221" t="s">
        <v>21</v>
      </c>
      <c r="L252" s="70"/>
      <c r="M252" s="226" t="s">
        <v>21</v>
      </c>
      <c r="N252" s="227" t="s">
        <v>43</v>
      </c>
      <c r="O252" s="45"/>
      <c r="P252" s="228">
        <f>O252*H252</f>
        <v>0</v>
      </c>
      <c r="Q252" s="228">
        <v>0.0032</v>
      </c>
      <c r="R252" s="228">
        <f>Q252*H252</f>
        <v>0.1216</v>
      </c>
      <c r="S252" s="228">
        <v>0</v>
      </c>
      <c r="T252" s="229">
        <f>S252*H252</f>
        <v>0</v>
      </c>
      <c r="AR252" s="22" t="s">
        <v>167</v>
      </c>
      <c r="AT252" s="22" t="s">
        <v>129</v>
      </c>
      <c r="AU252" s="22" t="s">
        <v>83</v>
      </c>
      <c r="AY252" s="22" t="s">
        <v>126</v>
      </c>
      <c r="BE252" s="230">
        <f>IF(N252="základní",J252,0)</f>
        <v>0</v>
      </c>
      <c r="BF252" s="230">
        <f>IF(N252="snížená",J252,0)</f>
        <v>0</v>
      </c>
      <c r="BG252" s="230">
        <f>IF(N252="zákl. přenesená",J252,0)</f>
        <v>0</v>
      </c>
      <c r="BH252" s="230">
        <f>IF(N252="sníž. přenesená",J252,0)</f>
        <v>0</v>
      </c>
      <c r="BI252" s="230">
        <f>IF(N252="nulová",J252,0)</f>
        <v>0</v>
      </c>
      <c r="BJ252" s="22" t="s">
        <v>80</v>
      </c>
      <c r="BK252" s="230">
        <f>ROUND(I252*H252,2)</f>
        <v>0</v>
      </c>
      <c r="BL252" s="22" t="s">
        <v>167</v>
      </c>
      <c r="BM252" s="22" t="s">
        <v>396</v>
      </c>
    </row>
    <row r="253" spans="2:47" s="1" customFormat="1" ht="13.5">
      <c r="B253" s="44"/>
      <c r="C253" s="72"/>
      <c r="D253" s="231" t="s">
        <v>136</v>
      </c>
      <c r="E253" s="72"/>
      <c r="F253" s="232" t="s">
        <v>395</v>
      </c>
      <c r="G253" s="72"/>
      <c r="H253" s="72"/>
      <c r="I253" s="189"/>
      <c r="J253" s="72"/>
      <c r="K253" s="72"/>
      <c r="L253" s="70"/>
      <c r="M253" s="233"/>
      <c r="N253" s="45"/>
      <c r="O253" s="45"/>
      <c r="P253" s="45"/>
      <c r="Q253" s="45"/>
      <c r="R253" s="45"/>
      <c r="S253" s="45"/>
      <c r="T253" s="93"/>
      <c r="AT253" s="22" t="s">
        <v>136</v>
      </c>
      <c r="AU253" s="22" t="s">
        <v>83</v>
      </c>
    </row>
    <row r="254" spans="2:47" s="1" customFormat="1" ht="13.5">
      <c r="B254" s="44"/>
      <c r="C254" s="72"/>
      <c r="D254" s="231" t="s">
        <v>145</v>
      </c>
      <c r="E254" s="72"/>
      <c r="F254" s="234" t="s">
        <v>364</v>
      </c>
      <c r="G254" s="72"/>
      <c r="H254" s="72"/>
      <c r="I254" s="189"/>
      <c r="J254" s="72"/>
      <c r="K254" s="72"/>
      <c r="L254" s="70"/>
      <c r="M254" s="233"/>
      <c r="N254" s="45"/>
      <c r="O254" s="45"/>
      <c r="P254" s="45"/>
      <c r="Q254" s="45"/>
      <c r="R254" s="45"/>
      <c r="S254" s="45"/>
      <c r="T254" s="93"/>
      <c r="AT254" s="22" t="s">
        <v>145</v>
      </c>
      <c r="AU254" s="22" t="s">
        <v>83</v>
      </c>
    </row>
    <row r="255" spans="2:65" s="1" customFormat="1" ht="22.8" customHeight="1">
      <c r="B255" s="44"/>
      <c r="C255" s="219" t="s">
        <v>397</v>
      </c>
      <c r="D255" s="219" t="s">
        <v>129</v>
      </c>
      <c r="E255" s="220" t="s">
        <v>398</v>
      </c>
      <c r="F255" s="221" t="s">
        <v>399</v>
      </c>
      <c r="G255" s="222" t="s">
        <v>207</v>
      </c>
      <c r="H255" s="223">
        <v>23.02</v>
      </c>
      <c r="I255" s="224"/>
      <c r="J255" s="225">
        <f>ROUND(I255*H255,2)</f>
        <v>0</v>
      </c>
      <c r="K255" s="221" t="s">
        <v>133</v>
      </c>
      <c r="L255" s="70"/>
      <c r="M255" s="226" t="s">
        <v>21</v>
      </c>
      <c r="N255" s="227" t="s">
        <v>43</v>
      </c>
      <c r="O255" s="45"/>
      <c r="P255" s="228">
        <f>O255*H255</f>
        <v>0</v>
      </c>
      <c r="Q255" s="228">
        <v>0.00194</v>
      </c>
      <c r="R255" s="228">
        <f>Q255*H255</f>
        <v>0.0446588</v>
      </c>
      <c r="S255" s="228">
        <v>0</v>
      </c>
      <c r="T255" s="229">
        <f>S255*H255</f>
        <v>0</v>
      </c>
      <c r="AR255" s="22" t="s">
        <v>167</v>
      </c>
      <c r="AT255" s="22" t="s">
        <v>129</v>
      </c>
      <c r="AU255" s="22" t="s">
        <v>83</v>
      </c>
      <c r="AY255" s="22" t="s">
        <v>126</v>
      </c>
      <c r="BE255" s="230">
        <f>IF(N255="základní",J255,0)</f>
        <v>0</v>
      </c>
      <c r="BF255" s="230">
        <f>IF(N255="snížená",J255,0)</f>
        <v>0</v>
      </c>
      <c r="BG255" s="230">
        <f>IF(N255="zákl. přenesená",J255,0)</f>
        <v>0</v>
      </c>
      <c r="BH255" s="230">
        <f>IF(N255="sníž. přenesená",J255,0)</f>
        <v>0</v>
      </c>
      <c r="BI255" s="230">
        <f>IF(N255="nulová",J255,0)</f>
        <v>0</v>
      </c>
      <c r="BJ255" s="22" t="s">
        <v>80</v>
      </c>
      <c r="BK255" s="230">
        <f>ROUND(I255*H255,2)</f>
        <v>0</v>
      </c>
      <c r="BL255" s="22" t="s">
        <v>167</v>
      </c>
      <c r="BM255" s="22" t="s">
        <v>400</v>
      </c>
    </row>
    <row r="256" spans="2:47" s="1" customFormat="1" ht="13.5">
      <c r="B256" s="44"/>
      <c r="C256" s="72"/>
      <c r="D256" s="231" t="s">
        <v>136</v>
      </c>
      <c r="E256" s="72"/>
      <c r="F256" s="232" t="s">
        <v>401</v>
      </c>
      <c r="G256" s="72"/>
      <c r="H256" s="72"/>
      <c r="I256" s="189"/>
      <c r="J256" s="72"/>
      <c r="K256" s="72"/>
      <c r="L256" s="70"/>
      <c r="M256" s="233"/>
      <c r="N256" s="45"/>
      <c r="O256" s="45"/>
      <c r="P256" s="45"/>
      <c r="Q256" s="45"/>
      <c r="R256" s="45"/>
      <c r="S256" s="45"/>
      <c r="T256" s="93"/>
      <c r="AT256" s="22" t="s">
        <v>136</v>
      </c>
      <c r="AU256" s="22" t="s">
        <v>83</v>
      </c>
    </row>
    <row r="257" spans="2:47" s="1" customFormat="1" ht="13.5">
      <c r="B257" s="44"/>
      <c r="C257" s="72"/>
      <c r="D257" s="231" t="s">
        <v>145</v>
      </c>
      <c r="E257" s="72"/>
      <c r="F257" s="234" t="s">
        <v>364</v>
      </c>
      <c r="G257" s="72"/>
      <c r="H257" s="72"/>
      <c r="I257" s="189"/>
      <c r="J257" s="72"/>
      <c r="K257" s="72"/>
      <c r="L257" s="70"/>
      <c r="M257" s="233"/>
      <c r="N257" s="45"/>
      <c r="O257" s="45"/>
      <c r="P257" s="45"/>
      <c r="Q257" s="45"/>
      <c r="R257" s="45"/>
      <c r="S257" s="45"/>
      <c r="T257" s="93"/>
      <c r="AT257" s="22" t="s">
        <v>145</v>
      </c>
      <c r="AU257" s="22" t="s">
        <v>83</v>
      </c>
    </row>
    <row r="258" spans="2:51" s="11" customFormat="1" ht="13.5">
      <c r="B258" s="235"/>
      <c r="C258" s="236"/>
      <c r="D258" s="231" t="s">
        <v>152</v>
      </c>
      <c r="E258" s="245" t="s">
        <v>21</v>
      </c>
      <c r="F258" s="237" t="s">
        <v>289</v>
      </c>
      <c r="G258" s="236"/>
      <c r="H258" s="238">
        <v>21.22</v>
      </c>
      <c r="I258" s="239"/>
      <c r="J258" s="236"/>
      <c r="K258" s="236"/>
      <c r="L258" s="240"/>
      <c r="M258" s="241"/>
      <c r="N258" s="242"/>
      <c r="O258" s="242"/>
      <c r="P258" s="242"/>
      <c r="Q258" s="242"/>
      <c r="R258" s="242"/>
      <c r="S258" s="242"/>
      <c r="T258" s="243"/>
      <c r="AT258" s="244" t="s">
        <v>152</v>
      </c>
      <c r="AU258" s="244" t="s">
        <v>83</v>
      </c>
      <c r="AV258" s="11" t="s">
        <v>83</v>
      </c>
      <c r="AW258" s="11" t="s">
        <v>35</v>
      </c>
      <c r="AX258" s="11" t="s">
        <v>72</v>
      </c>
      <c r="AY258" s="244" t="s">
        <v>126</v>
      </c>
    </row>
    <row r="259" spans="2:51" s="11" customFormat="1" ht="13.5">
      <c r="B259" s="235"/>
      <c r="C259" s="236"/>
      <c r="D259" s="231" t="s">
        <v>152</v>
      </c>
      <c r="E259" s="245" t="s">
        <v>21</v>
      </c>
      <c r="F259" s="237" t="s">
        <v>293</v>
      </c>
      <c r="G259" s="236"/>
      <c r="H259" s="238">
        <v>1.8</v>
      </c>
      <c r="I259" s="239"/>
      <c r="J259" s="236"/>
      <c r="K259" s="236"/>
      <c r="L259" s="240"/>
      <c r="M259" s="241"/>
      <c r="N259" s="242"/>
      <c r="O259" s="242"/>
      <c r="P259" s="242"/>
      <c r="Q259" s="242"/>
      <c r="R259" s="242"/>
      <c r="S259" s="242"/>
      <c r="T259" s="243"/>
      <c r="AT259" s="244" t="s">
        <v>152</v>
      </c>
      <c r="AU259" s="244" t="s">
        <v>83</v>
      </c>
      <c r="AV259" s="11" t="s">
        <v>83</v>
      </c>
      <c r="AW259" s="11" t="s">
        <v>35</v>
      </c>
      <c r="AX259" s="11" t="s">
        <v>72</v>
      </c>
      <c r="AY259" s="244" t="s">
        <v>126</v>
      </c>
    </row>
    <row r="260" spans="2:51" s="12" customFormat="1" ht="13.5">
      <c r="B260" s="246"/>
      <c r="C260" s="247"/>
      <c r="D260" s="231" t="s">
        <v>152</v>
      </c>
      <c r="E260" s="248" t="s">
        <v>21</v>
      </c>
      <c r="F260" s="249" t="s">
        <v>185</v>
      </c>
      <c r="G260" s="247"/>
      <c r="H260" s="250">
        <v>23.02</v>
      </c>
      <c r="I260" s="251"/>
      <c r="J260" s="247"/>
      <c r="K260" s="247"/>
      <c r="L260" s="252"/>
      <c r="M260" s="253"/>
      <c r="N260" s="254"/>
      <c r="O260" s="254"/>
      <c r="P260" s="254"/>
      <c r="Q260" s="254"/>
      <c r="R260" s="254"/>
      <c r="S260" s="254"/>
      <c r="T260" s="255"/>
      <c r="AT260" s="256" t="s">
        <v>152</v>
      </c>
      <c r="AU260" s="256" t="s">
        <v>83</v>
      </c>
      <c r="AV260" s="12" t="s">
        <v>134</v>
      </c>
      <c r="AW260" s="12" t="s">
        <v>35</v>
      </c>
      <c r="AX260" s="12" t="s">
        <v>80</v>
      </c>
      <c r="AY260" s="256" t="s">
        <v>126</v>
      </c>
    </row>
    <row r="261" spans="2:65" s="1" customFormat="1" ht="22.8" customHeight="1">
      <c r="B261" s="44"/>
      <c r="C261" s="219" t="s">
        <v>402</v>
      </c>
      <c r="D261" s="219" t="s">
        <v>129</v>
      </c>
      <c r="E261" s="220" t="s">
        <v>403</v>
      </c>
      <c r="F261" s="221" t="s">
        <v>404</v>
      </c>
      <c r="G261" s="222" t="s">
        <v>207</v>
      </c>
      <c r="H261" s="223">
        <v>1.8</v>
      </c>
      <c r="I261" s="224"/>
      <c r="J261" s="225">
        <f>ROUND(I261*H261,2)</f>
        <v>0</v>
      </c>
      <c r="K261" s="221" t="s">
        <v>133</v>
      </c>
      <c r="L261" s="70"/>
      <c r="M261" s="226" t="s">
        <v>21</v>
      </c>
      <c r="N261" s="227" t="s">
        <v>43</v>
      </c>
      <c r="O261" s="45"/>
      <c r="P261" s="228">
        <f>O261*H261</f>
        <v>0</v>
      </c>
      <c r="Q261" s="228">
        <v>0.00235</v>
      </c>
      <c r="R261" s="228">
        <f>Q261*H261</f>
        <v>0.00423</v>
      </c>
      <c r="S261" s="228">
        <v>0</v>
      </c>
      <c r="T261" s="229">
        <f>S261*H261</f>
        <v>0</v>
      </c>
      <c r="AR261" s="22" t="s">
        <v>167</v>
      </c>
      <c r="AT261" s="22" t="s">
        <v>129</v>
      </c>
      <c r="AU261" s="22" t="s">
        <v>83</v>
      </c>
      <c r="AY261" s="22" t="s">
        <v>126</v>
      </c>
      <c r="BE261" s="230">
        <f>IF(N261="základní",J261,0)</f>
        <v>0</v>
      </c>
      <c r="BF261" s="230">
        <f>IF(N261="snížená",J261,0)</f>
        <v>0</v>
      </c>
      <c r="BG261" s="230">
        <f>IF(N261="zákl. přenesená",J261,0)</f>
        <v>0</v>
      </c>
      <c r="BH261" s="230">
        <f>IF(N261="sníž. přenesená",J261,0)</f>
        <v>0</v>
      </c>
      <c r="BI261" s="230">
        <f>IF(N261="nulová",J261,0)</f>
        <v>0</v>
      </c>
      <c r="BJ261" s="22" t="s">
        <v>80</v>
      </c>
      <c r="BK261" s="230">
        <f>ROUND(I261*H261,2)</f>
        <v>0</v>
      </c>
      <c r="BL261" s="22" t="s">
        <v>167</v>
      </c>
      <c r="BM261" s="22" t="s">
        <v>405</v>
      </c>
    </row>
    <row r="262" spans="2:47" s="1" customFormat="1" ht="13.5">
      <c r="B262" s="44"/>
      <c r="C262" s="72"/>
      <c r="D262" s="231" t="s">
        <v>136</v>
      </c>
      <c r="E262" s="72"/>
      <c r="F262" s="232" t="s">
        <v>406</v>
      </c>
      <c r="G262" s="72"/>
      <c r="H262" s="72"/>
      <c r="I262" s="189"/>
      <c r="J262" s="72"/>
      <c r="K262" s="72"/>
      <c r="L262" s="70"/>
      <c r="M262" s="233"/>
      <c r="N262" s="45"/>
      <c r="O262" s="45"/>
      <c r="P262" s="45"/>
      <c r="Q262" s="45"/>
      <c r="R262" s="45"/>
      <c r="S262" s="45"/>
      <c r="T262" s="93"/>
      <c r="AT262" s="22" t="s">
        <v>136</v>
      </c>
      <c r="AU262" s="22" t="s">
        <v>83</v>
      </c>
    </row>
    <row r="263" spans="2:47" s="1" customFormat="1" ht="13.5">
      <c r="B263" s="44"/>
      <c r="C263" s="72"/>
      <c r="D263" s="231" t="s">
        <v>145</v>
      </c>
      <c r="E263" s="72"/>
      <c r="F263" s="234" t="s">
        <v>364</v>
      </c>
      <c r="G263" s="72"/>
      <c r="H263" s="72"/>
      <c r="I263" s="189"/>
      <c r="J263" s="72"/>
      <c r="K263" s="72"/>
      <c r="L263" s="70"/>
      <c r="M263" s="233"/>
      <c r="N263" s="45"/>
      <c r="O263" s="45"/>
      <c r="P263" s="45"/>
      <c r="Q263" s="45"/>
      <c r="R263" s="45"/>
      <c r="S263" s="45"/>
      <c r="T263" s="93"/>
      <c r="AT263" s="22" t="s">
        <v>145</v>
      </c>
      <c r="AU263" s="22" t="s">
        <v>83</v>
      </c>
    </row>
    <row r="264" spans="2:51" s="11" customFormat="1" ht="13.5">
      <c r="B264" s="235"/>
      <c r="C264" s="236"/>
      <c r="D264" s="231" t="s">
        <v>152</v>
      </c>
      <c r="E264" s="245" t="s">
        <v>21</v>
      </c>
      <c r="F264" s="237" t="s">
        <v>291</v>
      </c>
      <c r="G264" s="236"/>
      <c r="H264" s="238">
        <v>1.8</v>
      </c>
      <c r="I264" s="239"/>
      <c r="J264" s="236"/>
      <c r="K264" s="236"/>
      <c r="L264" s="240"/>
      <c r="M264" s="241"/>
      <c r="N264" s="242"/>
      <c r="O264" s="242"/>
      <c r="P264" s="242"/>
      <c r="Q264" s="242"/>
      <c r="R264" s="242"/>
      <c r="S264" s="242"/>
      <c r="T264" s="243"/>
      <c r="AT264" s="244" t="s">
        <v>152</v>
      </c>
      <c r="AU264" s="244" t="s">
        <v>83</v>
      </c>
      <c r="AV264" s="11" t="s">
        <v>83</v>
      </c>
      <c r="AW264" s="11" t="s">
        <v>35</v>
      </c>
      <c r="AX264" s="11" t="s">
        <v>80</v>
      </c>
      <c r="AY264" s="244" t="s">
        <v>126</v>
      </c>
    </row>
    <row r="265" spans="2:65" s="1" customFormat="1" ht="22.8" customHeight="1">
      <c r="B265" s="44"/>
      <c r="C265" s="219" t="s">
        <v>407</v>
      </c>
      <c r="D265" s="219" t="s">
        <v>129</v>
      </c>
      <c r="E265" s="220" t="s">
        <v>408</v>
      </c>
      <c r="F265" s="221" t="s">
        <v>409</v>
      </c>
      <c r="G265" s="222" t="s">
        <v>207</v>
      </c>
      <c r="H265" s="223">
        <v>104.43</v>
      </c>
      <c r="I265" s="224"/>
      <c r="J265" s="225">
        <f>ROUND(I265*H265,2)</f>
        <v>0</v>
      </c>
      <c r="K265" s="221" t="s">
        <v>133</v>
      </c>
      <c r="L265" s="70"/>
      <c r="M265" s="226" t="s">
        <v>21</v>
      </c>
      <c r="N265" s="227" t="s">
        <v>43</v>
      </c>
      <c r="O265" s="45"/>
      <c r="P265" s="228">
        <f>O265*H265</f>
        <v>0</v>
      </c>
      <c r="Q265" s="228">
        <v>0.00122</v>
      </c>
      <c r="R265" s="228">
        <f>Q265*H265</f>
        <v>0.1274046</v>
      </c>
      <c r="S265" s="228">
        <v>0</v>
      </c>
      <c r="T265" s="229">
        <f>S265*H265</f>
        <v>0</v>
      </c>
      <c r="AR265" s="22" t="s">
        <v>167</v>
      </c>
      <c r="AT265" s="22" t="s">
        <v>129</v>
      </c>
      <c r="AU265" s="22" t="s">
        <v>83</v>
      </c>
      <c r="AY265" s="22" t="s">
        <v>126</v>
      </c>
      <c r="BE265" s="230">
        <f>IF(N265="základní",J265,0)</f>
        <v>0</v>
      </c>
      <c r="BF265" s="230">
        <f>IF(N265="snížená",J265,0)</f>
        <v>0</v>
      </c>
      <c r="BG265" s="230">
        <f>IF(N265="zákl. přenesená",J265,0)</f>
        <v>0</v>
      </c>
      <c r="BH265" s="230">
        <f>IF(N265="sníž. přenesená",J265,0)</f>
        <v>0</v>
      </c>
      <c r="BI265" s="230">
        <f>IF(N265="nulová",J265,0)</f>
        <v>0</v>
      </c>
      <c r="BJ265" s="22" t="s">
        <v>80</v>
      </c>
      <c r="BK265" s="230">
        <f>ROUND(I265*H265,2)</f>
        <v>0</v>
      </c>
      <c r="BL265" s="22" t="s">
        <v>167</v>
      </c>
      <c r="BM265" s="22" t="s">
        <v>410</v>
      </c>
    </row>
    <row r="266" spans="2:47" s="1" customFormat="1" ht="13.5">
      <c r="B266" s="44"/>
      <c r="C266" s="72"/>
      <c r="D266" s="231" t="s">
        <v>136</v>
      </c>
      <c r="E266" s="72"/>
      <c r="F266" s="232" t="s">
        <v>411</v>
      </c>
      <c r="G266" s="72"/>
      <c r="H266" s="72"/>
      <c r="I266" s="189"/>
      <c r="J266" s="72"/>
      <c r="K266" s="72"/>
      <c r="L266" s="70"/>
      <c r="M266" s="233"/>
      <c r="N266" s="45"/>
      <c r="O266" s="45"/>
      <c r="P266" s="45"/>
      <c r="Q266" s="45"/>
      <c r="R266" s="45"/>
      <c r="S266" s="45"/>
      <c r="T266" s="93"/>
      <c r="AT266" s="22" t="s">
        <v>136</v>
      </c>
      <c r="AU266" s="22" t="s">
        <v>83</v>
      </c>
    </row>
    <row r="267" spans="2:47" s="1" customFormat="1" ht="13.5">
      <c r="B267" s="44"/>
      <c r="C267" s="72"/>
      <c r="D267" s="231" t="s">
        <v>145</v>
      </c>
      <c r="E267" s="72"/>
      <c r="F267" s="234" t="s">
        <v>364</v>
      </c>
      <c r="G267" s="72"/>
      <c r="H267" s="72"/>
      <c r="I267" s="189"/>
      <c r="J267" s="72"/>
      <c r="K267" s="72"/>
      <c r="L267" s="70"/>
      <c r="M267" s="233"/>
      <c r="N267" s="45"/>
      <c r="O267" s="45"/>
      <c r="P267" s="45"/>
      <c r="Q267" s="45"/>
      <c r="R267" s="45"/>
      <c r="S267" s="45"/>
      <c r="T267" s="93"/>
      <c r="AT267" s="22" t="s">
        <v>145</v>
      </c>
      <c r="AU267" s="22" t="s">
        <v>83</v>
      </c>
    </row>
    <row r="268" spans="2:51" s="11" customFormat="1" ht="13.5">
      <c r="B268" s="235"/>
      <c r="C268" s="236"/>
      <c r="D268" s="231" t="s">
        <v>152</v>
      </c>
      <c r="E268" s="245" t="s">
        <v>21</v>
      </c>
      <c r="F268" s="237" t="s">
        <v>274</v>
      </c>
      <c r="G268" s="236"/>
      <c r="H268" s="238">
        <v>104.43</v>
      </c>
      <c r="I268" s="239"/>
      <c r="J268" s="236"/>
      <c r="K268" s="236"/>
      <c r="L268" s="240"/>
      <c r="M268" s="241"/>
      <c r="N268" s="242"/>
      <c r="O268" s="242"/>
      <c r="P268" s="242"/>
      <c r="Q268" s="242"/>
      <c r="R268" s="242"/>
      <c r="S268" s="242"/>
      <c r="T268" s="243"/>
      <c r="AT268" s="244" t="s">
        <v>152</v>
      </c>
      <c r="AU268" s="244" t="s">
        <v>83</v>
      </c>
      <c r="AV268" s="11" t="s">
        <v>83</v>
      </c>
      <c r="AW268" s="11" t="s">
        <v>35</v>
      </c>
      <c r="AX268" s="11" t="s">
        <v>72</v>
      </c>
      <c r="AY268" s="244" t="s">
        <v>126</v>
      </c>
    </row>
    <row r="269" spans="2:51" s="12" customFormat="1" ht="13.5">
      <c r="B269" s="246"/>
      <c r="C269" s="247"/>
      <c r="D269" s="231" t="s">
        <v>152</v>
      </c>
      <c r="E269" s="248" t="s">
        <v>21</v>
      </c>
      <c r="F269" s="249" t="s">
        <v>185</v>
      </c>
      <c r="G269" s="247"/>
      <c r="H269" s="250">
        <v>104.43</v>
      </c>
      <c r="I269" s="251"/>
      <c r="J269" s="247"/>
      <c r="K269" s="247"/>
      <c r="L269" s="252"/>
      <c r="M269" s="253"/>
      <c r="N269" s="254"/>
      <c r="O269" s="254"/>
      <c r="P269" s="254"/>
      <c r="Q269" s="254"/>
      <c r="R269" s="254"/>
      <c r="S269" s="254"/>
      <c r="T269" s="255"/>
      <c r="AT269" s="256" t="s">
        <v>152</v>
      </c>
      <c r="AU269" s="256" t="s">
        <v>83</v>
      </c>
      <c r="AV269" s="12" t="s">
        <v>134</v>
      </c>
      <c r="AW269" s="12" t="s">
        <v>35</v>
      </c>
      <c r="AX269" s="12" t="s">
        <v>80</v>
      </c>
      <c r="AY269" s="256" t="s">
        <v>126</v>
      </c>
    </row>
    <row r="270" spans="2:65" s="1" customFormat="1" ht="22.8" customHeight="1">
      <c r="B270" s="44"/>
      <c r="C270" s="219" t="s">
        <v>412</v>
      </c>
      <c r="D270" s="219" t="s">
        <v>129</v>
      </c>
      <c r="E270" s="220" t="s">
        <v>413</v>
      </c>
      <c r="F270" s="221" t="s">
        <v>414</v>
      </c>
      <c r="G270" s="222" t="s">
        <v>207</v>
      </c>
      <c r="H270" s="223">
        <v>127.33</v>
      </c>
      <c r="I270" s="224"/>
      <c r="J270" s="225">
        <f>ROUND(I270*H270,2)</f>
        <v>0</v>
      </c>
      <c r="K270" s="221" t="s">
        <v>133</v>
      </c>
      <c r="L270" s="70"/>
      <c r="M270" s="226" t="s">
        <v>21</v>
      </c>
      <c r="N270" s="227" t="s">
        <v>43</v>
      </c>
      <c r="O270" s="45"/>
      <c r="P270" s="228">
        <f>O270*H270</f>
        <v>0</v>
      </c>
      <c r="Q270" s="228">
        <v>0.00198</v>
      </c>
      <c r="R270" s="228">
        <f>Q270*H270</f>
        <v>0.2521134</v>
      </c>
      <c r="S270" s="228">
        <v>0</v>
      </c>
      <c r="T270" s="229">
        <f>S270*H270</f>
        <v>0</v>
      </c>
      <c r="AR270" s="22" t="s">
        <v>167</v>
      </c>
      <c r="AT270" s="22" t="s">
        <v>129</v>
      </c>
      <c r="AU270" s="22" t="s">
        <v>83</v>
      </c>
      <c r="AY270" s="22" t="s">
        <v>126</v>
      </c>
      <c r="BE270" s="230">
        <f>IF(N270="základní",J270,0)</f>
        <v>0</v>
      </c>
      <c r="BF270" s="230">
        <f>IF(N270="snížená",J270,0)</f>
        <v>0</v>
      </c>
      <c r="BG270" s="230">
        <f>IF(N270="zákl. přenesená",J270,0)</f>
        <v>0</v>
      </c>
      <c r="BH270" s="230">
        <f>IF(N270="sníž. přenesená",J270,0)</f>
        <v>0</v>
      </c>
      <c r="BI270" s="230">
        <f>IF(N270="nulová",J270,0)</f>
        <v>0</v>
      </c>
      <c r="BJ270" s="22" t="s">
        <v>80</v>
      </c>
      <c r="BK270" s="230">
        <f>ROUND(I270*H270,2)</f>
        <v>0</v>
      </c>
      <c r="BL270" s="22" t="s">
        <v>167</v>
      </c>
      <c r="BM270" s="22" t="s">
        <v>415</v>
      </c>
    </row>
    <row r="271" spans="2:47" s="1" customFormat="1" ht="13.5">
      <c r="B271" s="44"/>
      <c r="C271" s="72"/>
      <c r="D271" s="231" t="s">
        <v>136</v>
      </c>
      <c r="E271" s="72"/>
      <c r="F271" s="232" t="s">
        <v>416</v>
      </c>
      <c r="G271" s="72"/>
      <c r="H271" s="72"/>
      <c r="I271" s="189"/>
      <c r="J271" s="72"/>
      <c r="K271" s="72"/>
      <c r="L271" s="70"/>
      <c r="M271" s="233"/>
      <c r="N271" s="45"/>
      <c r="O271" s="45"/>
      <c r="P271" s="45"/>
      <c r="Q271" s="45"/>
      <c r="R271" s="45"/>
      <c r="S271" s="45"/>
      <c r="T271" s="93"/>
      <c r="AT271" s="22" t="s">
        <v>136</v>
      </c>
      <c r="AU271" s="22" t="s">
        <v>83</v>
      </c>
    </row>
    <row r="272" spans="2:47" s="1" customFormat="1" ht="13.5">
      <c r="B272" s="44"/>
      <c r="C272" s="72"/>
      <c r="D272" s="231" t="s">
        <v>145</v>
      </c>
      <c r="E272" s="72"/>
      <c r="F272" s="234" t="s">
        <v>364</v>
      </c>
      <c r="G272" s="72"/>
      <c r="H272" s="72"/>
      <c r="I272" s="189"/>
      <c r="J272" s="72"/>
      <c r="K272" s="72"/>
      <c r="L272" s="70"/>
      <c r="M272" s="233"/>
      <c r="N272" s="45"/>
      <c r="O272" s="45"/>
      <c r="P272" s="45"/>
      <c r="Q272" s="45"/>
      <c r="R272" s="45"/>
      <c r="S272" s="45"/>
      <c r="T272" s="93"/>
      <c r="AT272" s="22" t="s">
        <v>145</v>
      </c>
      <c r="AU272" s="22" t="s">
        <v>83</v>
      </c>
    </row>
    <row r="273" spans="2:51" s="11" customFormat="1" ht="13.5">
      <c r="B273" s="235"/>
      <c r="C273" s="236"/>
      <c r="D273" s="231" t="s">
        <v>152</v>
      </c>
      <c r="E273" s="245" t="s">
        <v>21</v>
      </c>
      <c r="F273" s="237" t="s">
        <v>274</v>
      </c>
      <c r="G273" s="236"/>
      <c r="H273" s="238">
        <v>104.43</v>
      </c>
      <c r="I273" s="239"/>
      <c r="J273" s="236"/>
      <c r="K273" s="236"/>
      <c r="L273" s="240"/>
      <c r="M273" s="241"/>
      <c r="N273" s="242"/>
      <c r="O273" s="242"/>
      <c r="P273" s="242"/>
      <c r="Q273" s="242"/>
      <c r="R273" s="242"/>
      <c r="S273" s="242"/>
      <c r="T273" s="243"/>
      <c r="AT273" s="244" t="s">
        <v>152</v>
      </c>
      <c r="AU273" s="244" t="s">
        <v>83</v>
      </c>
      <c r="AV273" s="11" t="s">
        <v>83</v>
      </c>
      <c r="AW273" s="11" t="s">
        <v>35</v>
      </c>
      <c r="AX273" s="11" t="s">
        <v>72</v>
      </c>
      <c r="AY273" s="244" t="s">
        <v>126</v>
      </c>
    </row>
    <row r="274" spans="2:51" s="11" customFormat="1" ht="13.5">
      <c r="B274" s="235"/>
      <c r="C274" s="236"/>
      <c r="D274" s="231" t="s">
        <v>152</v>
      </c>
      <c r="E274" s="245" t="s">
        <v>21</v>
      </c>
      <c r="F274" s="237" t="s">
        <v>276</v>
      </c>
      <c r="G274" s="236"/>
      <c r="H274" s="238">
        <v>20.2</v>
      </c>
      <c r="I274" s="239"/>
      <c r="J274" s="236"/>
      <c r="K274" s="236"/>
      <c r="L274" s="240"/>
      <c r="M274" s="241"/>
      <c r="N274" s="242"/>
      <c r="O274" s="242"/>
      <c r="P274" s="242"/>
      <c r="Q274" s="242"/>
      <c r="R274" s="242"/>
      <c r="S274" s="242"/>
      <c r="T274" s="243"/>
      <c r="AT274" s="244" t="s">
        <v>152</v>
      </c>
      <c r="AU274" s="244" t="s">
        <v>83</v>
      </c>
      <c r="AV274" s="11" t="s">
        <v>83</v>
      </c>
      <c r="AW274" s="11" t="s">
        <v>35</v>
      </c>
      <c r="AX274" s="11" t="s">
        <v>72</v>
      </c>
      <c r="AY274" s="244" t="s">
        <v>126</v>
      </c>
    </row>
    <row r="275" spans="2:51" s="11" customFormat="1" ht="13.5">
      <c r="B275" s="235"/>
      <c r="C275" s="236"/>
      <c r="D275" s="231" t="s">
        <v>152</v>
      </c>
      <c r="E275" s="245" t="s">
        <v>21</v>
      </c>
      <c r="F275" s="237" t="s">
        <v>292</v>
      </c>
      <c r="G275" s="236"/>
      <c r="H275" s="238">
        <v>2.7</v>
      </c>
      <c r="I275" s="239"/>
      <c r="J275" s="236"/>
      <c r="K275" s="236"/>
      <c r="L275" s="240"/>
      <c r="M275" s="241"/>
      <c r="N275" s="242"/>
      <c r="O275" s="242"/>
      <c r="P275" s="242"/>
      <c r="Q275" s="242"/>
      <c r="R275" s="242"/>
      <c r="S275" s="242"/>
      <c r="T275" s="243"/>
      <c r="AT275" s="244" t="s">
        <v>152</v>
      </c>
      <c r="AU275" s="244" t="s">
        <v>83</v>
      </c>
      <c r="AV275" s="11" t="s">
        <v>83</v>
      </c>
      <c r="AW275" s="11" t="s">
        <v>35</v>
      </c>
      <c r="AX275" s="11" t="s">
        <v>72</v>
      </c>
      <c r="AY275" s="244" t="s">
        <v>126</v>
      </c>
    </row>
    <row r="276" spans="2:51" s="12" customFormat="1" ht="13.5">
      <c r="B276" s="246"/>
      <c r="C276" s="247"/>
      <c r="D276" s="231" t="s">
        <v>152</v>
      </c>
      <c r="E276" s="248" t="s">
        <v>21</v>
      </c>
      <c r="F276" s="249" t="s">
        <v>185</v>
      </c>
      <c r="G276" s="247"/>
      <c r="H276" s="250">
        <v>127.33</v>
      </c>
      <c r="I276" s="251"/>
      <c r="J276" s="247"/>
      <c r="K276" s="247"/>
      <c r="L276" s="252"/>
      <c r="M276" s="253"/>
      <c r="N276" s="254"/>
      <c r="O276" s="254"/>
      <c r="P276" s="254"/>
      <c r="Q276" s="254"/>
      <c r="R276" s="254"/>
      <c r="S276" s="254"/>
      <c r="T276" s="255"/>
      <c r="AT276" s="256" t="s">
        <v>152</v>
      </c>
      <c r="AU276" s="256" t="s">
        <v>83</v>
      </c>
      <c r="AV276" s="12" t="s">
        <v>134</v>
      </c>
      <c r="AW276" s="12" t="s">
        <v>35</v>
      </c>
      <c r="AX276" s="12" t="s">
        <v>80</v>
      </c>
      <c r="AY276" s="256" t="s">
        <v>126</v>
      </c>
    </row>
    <row r="277" spans="2:65" s="1" customFormat="1" ht="14.4" customHeight="1">
      <c r="B277" s="44"/>
      <c r="C277" s="219" t="s">
        <v>417</v>
      </c>
      <c r="D277" s="219" t="s">
        <v>129</v>
      </c>
      <c r="E277" s="220" t="s">
        <v>418</v>
      </c>
      <c r="F277" s="221" t="s">
        <v>419</v>
      </c>
      <c r="G277" s="222" t="s">
        <v>207</v>
      </c>
      <c r="H277" s="223">
        <v>22</v>
      </c>
      <c r="I277" s="224"/>
      <c r="J277" s="225">
        <f>ROUND(I277*H277,2)</f>
        <v>0</v>
      </c>
      <c r="K277" s="221" t="s">
        <v>21</v>
      </c>
      <c r="L277" s="70"/>
      <c r="M277" s="226" t="s">
        <v>21</v>
      </c>
      <c r="N277" s="227" t="s">
        <v>43</v>
      </c>
      <c r="O277" s="45"/>
      <c r="P277" s="228">
        <f>O277*H277</f>
        <v>0</v>
      </c>
      <c r="Q277" s="228">
        <v>0.00397</v>
      </c>
      <c r="R277" s="228">
        <f>Q277*H277</f>
        <v>0.08733999999999999</v>
      </c>
      <c r="S277" s="228">
        <v>0</v>
      </c>
      <c r="T277" s="229">
        <f>S277*H277</f>
        <v>0</v>
      </c>
      <c r="AR277" s="22" t="s">
        <v>167</v>
      </c>
      <c r="AT277" s="22" t="s">
        <v>129</v>
      </c>
      <c r="AU277" s="22" t="s">
        <v>83</v>
      </c>
      <c r="AY277" s="22" t="s">
        <v>126</v>
      </c>
      <c r="BE277" s="230">
        <f>IF(N277="základní",J277,0)</f>
        <v>0</v>
      </c>
      <c r="BF277" s="230">
        <f>IF(N277="snížená",J277,0)</f>
        <v>0</v>
      </c>
      <c r="BG277" s="230">
        <f>IF(N277="zákl. přenesená",J277,0)</f>
        <v>0</v>
      </c>
      <c r="BH277" s="230">
        <f>IF(N277="sníž. přenesená",J277,0)</f>
        <v>0</v>
      </c>
      <c r="BI277" s="230">
        <f>IF(N277="nulová",J277,0)</f>
        <v>0</v>
      </c>
      <c r="BJ277" s="22" t="s">
        <v>80</v>
      </c>
      <c r="BK277" s="230">
        <f>ROUND(I277*H277,2)</f>
        <v>0</v>
      </c>
      <c r="BL277" s="22" t="s">
        <v>167</v>
      </c>
      <c r="BM277" s="22" t="s">
        <v>420</v>
      </c>
    </row>
    <row r="278" spans="2:47" s="1" customFormat="1" ht="13.5">
      <c r="B278" s="44"/>
      <c r="C278" s="72"/>
      <c r="D278" s="231" t="s">
        <v>136</v>
      </c>
      <c r="E278" s="72"/>
      <c r="F278" s="232" t="s">
        <v>421</v>
      </c>
      <c r="G278" s="72"/>
      <c r="H278" s="72"/>
      <c r="I278" s="189"/>
      <c r="J278" s="72"/>
      <c r="K278" s="72"/>
      <c r="L278" s="70"/>
      <c r="M278" s="233"/>
      <c r="N278" s="45"/>
      <c r="O278" s="45"/>
      <c r="P278" s="45"/>
      <c r="Q278" s="45"/>
      <c r="R278" s="45"/>
      <c r="S278" s="45"/>
      <c r="T278" s="93"/>
      <c r="AT278" s="22" t="s">
        <v>136</v>
      </c>
      <c r="AU278" s="22" t="s">
        <v>83</v>
      </c>
    </row>
    <row r="279" spans="2:47" s="1" customFormat="1" ht="13.5">
      <c r="B279" s="44"/>
      <c r="C279" s="72"/>
      <c r="D279" s="231" t="s">
        <v>145</v>
      </c>
      <c r="E279" s="72"/>
      <c r="F279" s="234" t="s">
        <v>364</v>
      </c>
      <c r="G279" s="72"/>
      <c r="H279" s="72"/>
      <c r="I279" s="189"/>
      <c r="J279" s="72"/>
      <c r="K279" s="72"/>
      <c r="L279" s="70"/>
      <c r="M279" s="233"/>
      <c r="N279" s="45"/>
      <c r="O279" s="45"/>
      <c r="P279" s="45"/>
      <c r="Q279" s="45"/>
      <c r="R279" s="45"/>
      <c r="S279" s="45"/>
      <c r="T279" s="93"/>
      <c r="AT279" s="22" t="s">
        <v>145</v>
      </c>
      <c r="AU279" s="22" t="s">
        <v>83</v>
      </c>
    </row>
    <row r="280" spans="2:65" s="1" customFormat="1" ht="22.8" customHeight="1">
      <c r="B280" s="44"/>
      <c r="C280" s="219" t="s">
        <v>422</v>
      </c>
      <c r="D280" s="219" t="s">
        <v>129</v>
      </c>
      <c r="E280" s="220" t="s">
        <v>423</v>
      </c>
      <c r="F280" s="221" t="s">
        <v>424</v>
      </c>
      <c r="G280" s="222" t="s">
        <v>207</v>
      </c>
      <c r="H280" s="223">
        <v>141.83</v>
      </c>
      <c r="I280" s="224"/>
      <c r="J280" s="225">
        <f>ROUND(I280*H280,2)</f>
        <v>0</v>
      </c>
      <c r="K280" s="221" t="s">
        <v>21</v>
      </c>
      <c r="L280" s="70"/>
      <c r="M280" s="226" t="s">
        <v>21</v>
      </c>
      <c r="N280" s="227" t="s">
        <v>43</v>
      </c>
      <c r="O280" s="45"/>
      <c r="P280" s="228">
        <f>O280*H280</f>
        <v>0</v>
      </c>
      <c r="Q280" s="228">
        <v>0.00158</v>
      </c>
      <c r="R280" s="228">
        <f>Q280*H280</f>
        <v>0.22409140000000002</v>
      </c>
      <c r="S280" s="228">
        <v>0</v>
      </c>
      <c r="T280" s="229">
        <f>S280*H280</f>
        <v>0</v>
      </c>
      <c r="AR280" s="22" t="s">
        <v>167</v>
      </c>
      <c r="AT280" s="22" t="s">
        <v>129</v>
      </c>
      <c r="AU280" s="22" t="s">
        <v>83</v>
      </c>
      <c r="AY280" s="22" t="s">
        <v>126</v>
      </c>
      <c r="BE280" s="230">
        <f>IF(N280="základní",J280,0)</f>
        <v>0</v>
      </c>
      <c r="BF280" s="230">
        <f>IF(N280="snížená",J280,0)</f>
        <v>0</v>
      </c>
      <c r="BG280" s="230">
        <f>IF(N280="zákl. přenesená",J280,0)</f>
        <v>0</v>
      </c>
      <c r="BH280" s="230">
        <f>IF(N280="sníž. přenesená",J280,0)</f>
        <v>0</v>
      </c>
      <c r="BI280" s="230">
        <f>IF(N280="nulová",J280,0)</f>
        <v>0</v>
      </c>
      <c r="BJ280" s="22" t="s">
        <v>80</v>
      </c>
      <c r="BK280" s="230">
        <f>ROUND(I280*H280,2)</f>
        <v>0</v>
      </c>
      <c r="BL280" s="22" t="s">
        <v>167</v>
      </c>
      <c r="BM280" s="22" t="s">
        <v>425</v>
      </c>
    </row>
    <row r="281" spans="2:47" s="1" customFormat="1" ht="13.5">
      <c r="B281" s="44"/>
      <c r="C281" s="72"/>
      <c r="D281" s="231" t="s">
        <v>136</v>
      </c>
      <c r="E281" s="72"/>
      <c r="F281" s="232" t="s">
        <v>424</v>
      </c>
      <c r="G281" s="72"/>
      <c r="H281" s="72"/>
      <c r="I281" s="189"/>
      <c r="J281" s="72"/>
      <c r="K281" s="72"/>
      <c r="L281" s="70"/>
      <c r="M281" s="233"/>
      <c r="N281" s="45"/>
      <c r="O281" s="45"/>
      <c r="P281" s="45"/>
      <c r="Q281" s="45"/>
      <c r="R281" s="45"/>
      <c r="S281" s="45"/>
      <c r="T281" s="93"/>
      <c r="AT281" s="22" t="s">
        <v>136</v>
      </c>
      <c r="AU281" s="22" t="s">
        <v>83</v>
      </c>
    </row>
    <row r="282" spans="2:47" s="1" customFormat="1" ht="13.5">
      <c r="B282" s="44"/>
      <c r="C282" s="72"/>
      <c r="D282" s="231" t="s">
        <v>145</v>
      </c>
      <c r="E282" s="72"/>
      <c r="F282" s="234" t="s">
        <v>364</v>
      </c>
      <c r="G282" s="72"/>
      <c r="H282" s="72"/>
      <c r="I282" s="189"/>
      <c r="J282" s="72"/>
      <c r="K282" s="72"/>
      <c r="L282" s="70"/>
      <c r="M282" s="233"/>
      <c r="N282" s="45"/>
      <c r="O282" s="45"/>
      <c r="P282" s="45"/>
      <c r="Q282" s="45"/>
      <c r="R282" s="45"/>
      <c r="S282" s="45"/>
      <c r="T282" s="93"/>
      <c r="AT282" s="22" t="s">
        <v>145</v>
      </c>
      <c r="AU282" s="22" t="s">
        <v>83</v>
      </c>
    </row>
    <row r="283" spans="2:51" s="11" customFormat="1" ht="13.5">
      <c r="B283" s="235"/>
      <c r="C283" s="236"/>
      <c r="D283" s="231" t="s">
        <v>152</v>
      </c>
      <c r="E283" s="245" t="s">
        <v>21</v>
      </c>
      <c r="F283" s="237" t="s">
        <v>274</v>
      </c>
      <c r="G283" s="236"/>
      <c r="H283" s="238">
        <v>104.43</v>
      </c>
      <c r="I283" s="239"/>
      <c r="J283" s="236"/>
      <c r="K283" s="236"/>
      <c r="L283" s="240"/>
      <c r="M283" s="241"/>
      <c r="N283" s="242"/>
      <c r="O283" s="242"/>
      <c r="P283" s="242"/>
      <c r="Q283" s="242"/>
      <c r="R283" s="242"/>
      <c r="S283" s="242"/>
      <c r="T283" s="243"/>
      <c r="AT283" s="244" t="s">
        <v>152</v>
      </c>
      <c r="AU283" s="244" t="s">
        <v>83</v>
      </c>
      <c r="AV283" s="11" t="s">
        <v>83</v>
      </c>
      <c r="AW283" s="11" t="s">
        <v>35</v>
      </c>
      <c r="AX283" s="11" t="s">
        <v>72</v>
      </c>
      <c r="AY283" s="244" t="s">
        <v>126</v>
      </c>
    </row>
    <row r="284" spans="2:51" s="11" customFormat="1" ht="13.5">
      <c r="B284" s="235"/>
      <c r="C284" s="236"/>
      <c r="D284" s="231" t="s">
        <v>152</v>
      </c>
      <c r="E284" s="245" t="s">
        <v>21</v>
      </c>
      <c r="F284" s="237" t="s">
        <v>275</v>
      </c>
      <c r="G284" s="236"/>
      <c r="H284" s="238">
        <v>14.5</v>
      </c>
      <c r="I284" s="239"/>
      <c r="J284" s="236"/>
      <c r="K284" s="236"/>
      <c r="L284" s="240"/>
      <c r="M284" s="241"/>
      <c r="N284" s="242"/>
      <c r="O284" s="242"/>
      <c r="P284" s="242"/>
      <c r="Q284" s="242"/>
      <c r="R284" s="242"/>
      <c r="S284" s="242"/>
      <c r="T284" s="243"/>
      <c r="AT284" s="244" t="s">
        <v>152</v>
      </c>
      <c r="AU284" s="244" t="s">
        <v>83</v>
      </c>
      <c r="AV284" s="11" t="s">
        <v>83</v>
      </c>
      <c r="AW284" s="11" t="s">
        <v>35</v>
      </c>
      <c r="AX284" s="11" t="s">
        <v>72</v>
      </c>
      <c r="AY284" s="244" t="s">
        <v>126</v>
      </c>
    </row>
    <row r="285" spans="2:51" s="11" customFormat="1" ht="13.5">
      <c r="B285" s="235"/>
      <c r="C285" s="236"/>
      <c r="D285" s="231" t="s">
        <v>152</v>
      </c>
      <c r="E285" s="245" t="s">
        <v>21</v>
      </c>
      <c r="F285" s="237" t="s">
        <v>276</v>
      </c>
      <c r="G285" s="236"/>
      <c r="H285" s="238">
        <v>20.2</v>
      </c>
      <c r="I285" s="239"/>
      <c r="J285" s="236"/>
      <c r="K285" s="236"/>
      <c r="L285" s="240"/>
      <c r="M285" s="241"/>
      <c r="N285" s="242"/>
      <c r="O285" s="242"/>
      <c r="P285" s="242"/>
      <c r="Q285" s="242"/>
      <c r="R285" s="242"/>
      <c r="S285" s="242"/>
      <c r="T285" s="243"/>
      <c r="AT285" s="244" t="s">
        <v>152</v>
      </c>
      <c r="AU285" s="244" t="s">
        <v>83</v>
      </c>
      <c r="AV285" s="11" t="s">
        <v>83</v>
      </c>
      <c r="AW285" s="11" t="s">
        <v>35</v>
      </c>
      <c r="AX285" s="11" t="s">
        <v>72</v>
      </c>
      <c r="AY285" s="244" t="s">
        <v>126</v>
      </c>
    </row>
    <row r="286" spans="2:51" s="11" customFormat="1" ht="13.5">
      <c r="B286" s="235"/>
      <c r="C286" s="236"/>
      <c r="D286" s="231" t="s">
        <v>152</v>
      </c>
      <c r="E286" s="245" t="s">
        <v>21</v>
      </c>
      <c r="F286" s="237" t="s">
        <v>292</v>
      </c>
      <c r="G286" s="236"/>
      <c r="H286" s="238">
        <v>2.7</v>
      </c>
      <c r="I286" s="239"/>
      <c r="J286" s="236"/>
      <c r="K286" s="236"/>
      <c r="L286" s="240"/>
      <c r="M286" s="241"/>
      <c r="N286" s="242"/>
      <c r="O286" s="242"/>
      <c r="P286" s="242"/>
      <c r="Q286" s="242"/>
      <c r="R286" s="242"/>
      <c r="S286" s="242"/>
      <c r="T286" s="243"/>
      <c r="AT286" s="244" t="s">
        <v>152</v>
      </c>
      <c r="AU286" s="244" t="s">
        <v>83</v>
      </c>
      <c r="AV286" s="11" t="s">
        <v>83</v>
      </c>
      <c r="AW286" s="11" t="s">
        <v>35</v>
      </c>
      <c r="AX286" s="11" t="s">
        <v>72</v>
      </c>
      <c r="AY286" s="244" t="s">
        <v>126</v>
      </c>
    </row>
    <row r="287" spans="2:51" s="12" customFormat="1" ht="13.5">
      <c r="B287" s="246"/>
      <c r="C287" s="247"/>
      <c r="D287" s="231" t="s">
        <v>152</v>
      </c>
      <c r="E287" s="248" t="s">
        <v>21</v>
      </c>
      <c r="F287" s="249" t="s">
        <v>185</v>
      </c>
      <c r="G287" s="247"/>
      <c r="H287" s="250">
        <v>141.83</v>
      </c>
      <c r="I287" s="251"/>
      <c r="J287" s="247"/>
      <c r="K287" s="247"/>
      <c r="L287" s="252"/>
      <c r="M287" s="253"/>
      <c r="N287" s="254"/>
      <c r="O287" s="254"/>
      <c r="P287" s="254"/>
      <c r="Q287" s="254"/>
      <c r="R287" s="254"/>
      <c r="S287" s="254"/>
      <c r="T287" s="255"/>
      <c r="AT287" s="256" t="s">
        <v>152</v>
      </c>
      <c r="AU287" s="256" t="s">
        <v>83</v>
      </c>
      <c r="AV287" s="12" t="s">
        <v>134</v>
      </c>
      <c r="AW287" s="12" t="s">
        <v>35</v>
      </c>
      <c r="AX287" s="12" t="s">
        <v>80</v>
      </c>
      <c r="AY287" s="256" t="s">
        <v>126</v>
      </c>
    </row>
    <row r="288" spans="2:65" s="1" customFormat="1" ht="22.8" customHeight="1">
      <c r="B288" s="44"/>
      <c r="C288" s="219" t="s">
        <v>426</v>
      </c>
      <c r="D288" s="219" t="s">
        <v>129</v>
      </c>
      <c r="E288" s="220" t="s">
        <v>427</v>
      </c>
      <c r="F288" s="221" t="s">
        <v>428</v>
      </c>
      <c r="G288" s="222" t="s">
        <v>207</v>
      </c>
      <c r="H288" s="223">
        <v>12.9</v>
      </c>
      <c r="I288" s="224"/>
      <c r="J288" s="225">
        <f>ROUND(I288*H288,2)</f>
        <v>0</v>
      </c>
      <c r="K288" s="221" t="s">
        <v>133</v>
      </c>
      <c r="L288" s="70"/>
      <c r="M288" s="226" t="s">
        <v>21</v>
      </c>
      <c r="N288" s="227" t="s">
        <v>43</v>
      </c>
      <c r="O288" s="45"/>
      <c r="P288" s="228">
        <f>O288*H288</f>
        <v>0</v>
      </c>
      <c r="Q288" s="228">
        <v>0.00201</v>
      </c>
      <c r="R288" s="228">
        <f>Q288*H288</f>
        <v>0.025929</v>
      </c>
      <c r="S288" s="228">
        <v>0</v>
      </c>
      <c r="T288" s="229">
        <f>S288*H288</f>
        <v>0</v>
      </c>
      <c r="AR288" s="22" t="s">
        <v>167</v>
      </c>
      <c r="AT288" s="22" t="s">
        <v>129</v>
      </c>
      <c r="AU288" s="22" t="s">
        <v>83</v>
      </c>
      <c r="AY288" s="22" t="s">
        <v>126</v>
      </c>
      <c r="BE288" s="230">
        <f>IF(N288="základní",J288,0)</f>
        <v>0</v>
      </c>
      <c r="BF288" s="230">
        <f>IF(N288="snížená",J288,0)</f>
        <v>0</v>
      </c>
      <c r="BG288" s="230">
        <f>IF(N288="zákl. přenesená",J288,0)</f>
        <v>0</v>
      </c>
      <c r="BH288" s="230">
        <f>IF(N288="sníž. přenesená",J288,0)</f>
        <v>0</v>
      </c>
      <c r="BI288" s="230">
        <f>IF(N288="nulová",J288,0)</f>
        <v>0</v>
      </c>
      <c r="BJ288" s="22" t="s">
        <v>80</v>
      </c>
      <c r="BK288" s="230">
        <f>ROUND(I288*H288,2)</f>
        <v>0</v>
      </c>
      <c r="BL288" s="22" t="s">
        <v>167</v>
      </c>
      <c r="BM288" s="22" t="s">
        <v>429</v>
      </c>
    </row>
    <row r="289" spans="2:47" s="1" customFormat="1" ht="13.5">
      <c r="B289" s="44"/>
      <c r="C289" s="72"/>
      <c r="D289" s="231" t="s">
        <v>136</v>
      </c>
      <c r="E289" s="72"/>
      <c r="F289" s="232" t="s">
        <v>430</v>
      </c>
      <c r="G289" s="72"/>
      <c r="H289" s="72"/>
      <c r="I289" s="189"/>
      <c r="J289" s="72"/>
      <c r="K289" s="72"/>
      <c r="L289" s="70"/>
      <c r="M289" s="233"/>
      <c r="N289" s="45"/>
      <c r="O289" s="45"/>
      <c r="P289" s="45"/>
      <c r="Q289" s="45"/>
      <c r="R289" s="45"/>
      <c r="S289" s="45"/>
      <c r="T289" s="93"/>
      <c r="AT289" s="22" t="s">
        <v>136</v>
      </c>
      <c r="AU289" s="22" t="s">
        <v>83</v>
      </c>
    </row>
    <row r="290" spans="2:47" s="1" customFormat="1" ht="13.5">
      <c r="B290" s="44"/>
      <c r="C290" s="72"/>
      <c r="D290" s="231" t="s">
        <v>145</v>
      </c>
      <c r="E290" s="72"/>
      <c r="F290" s="234" t="s">
        <v>364</v>
      </c>
      <c r="G290" s="72"/>
      <c r="H290" s="72"/>
      <c r="I290" s="189"/>
      <c r="J290" s="72"/>
      <c r="K290" s="72"/>
      <c r="L290" s="70"/>
      <c r="M290" s="233"/>
      <c r="N290" s="45"/>
      <c r="O290" s="45"/>
      <c r="P290" s="45"/>
      <c r="Q290" s="45"/>
      <c r="R290" s="45"/>
      <c r="S290" s="45"/>
      <c r="T290" s="93"/>
      <c r="AT290" s="22" t="s">
        <v>145</v>
      </c>
      <c r="AU290" s="22" t="s">
        <v>83</v>
      </c>
    </row>
    <row r="291" spans="2:51" s="11" customFormat="1" ht="13.5">
      <c r="B291" s="235"/>
      <c r="C291" s="236"/>
      <c r="D291" s="231" t="s">
        <v>152</v>
      </c>
      <c r="E291" s="245" t="s">
        <v>21</v>
      </c>
      <c r="F291" s="237" t="s">
        <v>431</v>
      </c>
      <c r="G291" s="236"/>
      <c r="H291" s="238">
        <v>10.4</v>
      </c>
      <c r="I291" s="239"/>
      <c r="J291" s="236"/>
      <c r="K291" s="236"/>
      <c r="L291" s="240"/>
      <c r="M291" s="241"/>
      <c r="N291" s="242"/>
      <c r="O291" s="242"/>
      <c r="P291" s="242"/>
      <c r="Q291" s="242"/>
      <c r="R291" s="242"/>
      <c r="S291" s="242"/>
      <c r="T291" s="243"/>
      <c r="AT291" s="244" t="s">
        <v>152</v>
      </c>
      <c r="AU291" s="244" t="s">
        <v>83</v>
      </c>
      <c r="AV291" s="11" t="s">
        <v>83</v>
      </c>
      <c r="AW291" s="11" t="s">
        <v>35</v>
      </c>
      <c r="AX291" s="11" t="s">
        <v>72</v>
      </c>
      <c r="AY291" s="244" t="s">
        <v>126</v>
      </c>
    </row>
    <row r="292" spans="2:51" s="11" customFormat="1" ht="13.5">
      <c r="B292" s="235"/>
      <c r="C292" s="236"/>
      <c r="D292" s="231" t="s">
        <v>152</v>
      </c>
      <c r="E292" s="245" t="s">
        <v>21</v>
      </c>
      <c r="F292" s="237" t="s">
        <v>432</v>
      </c>
      <c r="G292" s="236"/>
      <c r="H292" s="238">
        <v>2.5</v>
      </c>
      <c r="I292" s="239"/>
      <c r="J292" s="236"/>
      <c r="K292" s="236"/>
      <c r="L292" s="240"/>
      <c r="M292" s="241"/>
      <c r="N292" s="242"/>
      <c r="O292" s="242"/>
      <c r="P292" s="242"/>
      <c r="Q292" s="242"/>
      <c r="R292" s="242"/>
      <c r="S292" s="242"/>
      <c r="T292" s="243"/>
      <c r="AT292" s="244" t="s">
        <v>152</v>
      </c>
      <c r="AU292" s="244" t="s">
        <v>83</v>
      </c>
      <c r="AV292" s="11" t="s">
        <v>83</v>
      </c>
      <c r="AW292" s="11" t="s">
        <v>35</v>
      </c>
      <c r="AX292" s="11" t="s">
        <v>72</v>
      </c>
      <c r="AY292" s="244" t="s">
        <v>126</v>
      </c>
    </row>
    <row r="293" spans="2:51" s="12" customFormat="1" ht="13.5">
      <c r="B293" s="246"/>
      <c r="C293" s="247"/>
      <c r="D293" s="231" t="s">
        <v>152</v>
      </c>
      <c r="E293" s="248" t="s">
        <v>21</v>
      </c>
      <c r="F293" s="249" t="s">
        <v>185</v>
      </c>
      <c r="G293" s="247"/>
      <c r="H293" s="250">
        <v>12.9</v>
      </c>
      <c r="I293" s="251"/>
      <c r="J293" s="247"/>
      <c r="K293" s="247"/>
      <c r="L293" s="252"/>
      <c r="M293" s="253"/>
      <c r="N293" s="254"/>
      <c r="O293" s="254"/>
      <c r="P293" s="254"/>
      <c r="Q293" s="254"/>
      <c r="R293" s="254"/>
      <c r="S293" s="254"/>
      <c r="T293" s="255"/>
      <c r="AT293" s="256" t="s">
        <v>152</v>
      </c>
      <c r="AU293" s="256" t="s">
        <v>83</v>
      </c>
      <c r="AV293" s="12" t="s">
        <v>134</v>
      </c>
      <c r="AW293" s="12" t="s">
        <v>35</v>
      </c>
      <c r="AX293" s="12" t="s">
        <v>80</v>
      </c>
      <c r="AY293" s="256" t="s">
        <v>126</v>
      </c>
    </row>
    <row r="294" spans="2:65" s="1" customFormat="1" ht="22.8" customHeight="1">
      <c r="B294" s="44"/>
      <c r="C294" s="219" t="s">
        <v>433</v>
      </c>
      <c r="D294" s="219" t="s">
        <v>129</v>
      </c>
      <c r="E294" s="220" t="s">
        <v>434</v>
      </c>
      <c r="F294" s="221" t="s">
        <v>435</v>
      </c>
      <c r="G294" s="222" t="s">
        <v>207</v>
      </c>
      <c r="H294" s="223">
        <v>39.32</v>
      </c>
      <c r="I294" s="224"/>
      <c r="J294" s="225">
        <f>ROUND(I294*H294,2)</f>
        <v>0</v>
      </c>
      <c r="K294" s="221" t="s">
        <v>21</v>
      </c>
      <c r="L294" s="70"/>
      <c r="M294" s="226" t="s">
        <v>21</v>
      </c>
      <c r="N294" s="227" t="s">
        <v>43</v>
      </c>
      <c r="O294" s="45"/>
      <c r="P294" s="228">
        <f>O294*H294</f>
        <v>0</v>
      </c>
      <c r="Q294" s="228">
        <v>0.00201</v>
      </c>
      <c r="R294" s="228">
        <f>Q294*H294</f>
        <v>0.0790332</v>
      </c>
      <c r="S294" s="228">
        <v>0</v>
      </c>
      <c r="T294" s="229">
        <f>S294*H294</f>
        <v>0</v>
      </c>
      <c r="AR294" s="22" t="s">
        <v>167</v>
      </c>
      <c r="AT294" s="22" t="s">
        <v>129</v>
      </c>
      <c r="AU294" s="22" t="s">
        <v>83</v>
      </c>
      <c r="AY294" s="22" t="s">
        <v>126</v>
      </c>
      <c r="BE294" s="230">
        <f>IF(N294="základní",J294,0)</f>
        <v>0</v>
      </c>
      <c r="BF294" s="230">
        <f>IF(N294="snížená",J294,0)</f>
        <v>0</v>
      </c>
      <c r="BG294" s="230">
        <f>IF(N294="zákl. přenesená",J294,0)</f>
        <v>0</v>
      </c>
      <c r="BH294" s="230">
        <f>IF(N294="sníž. přenesená",J294,0)</f>
        <v>0</v>
      </c>
      <c r="BI294" s="230">
        <f>IF(N294="nulová",J294,0)</f>
        <v>0</v>
      </c>
      <c r="BJ294" s="22" t="s">
        <v>80</v>
      </c>
      <c r="BK294" s="230">
        <f>ROUND(I294*H294,2)</f>
        <v>0</v>
      </c>
      <c r="BL294" s="22" t="s">
        <v>167</v>
      </c>
      <c r="BM294" s="22" t="s">
        <v>436</v>
      </c>
    </row>
    <row r="295" spans="2:47" s="1" customFormat="1" ht="13.5">
      <c r="B295" s="44"/>
      <c r="C295" s="72"/>
      <c r="D295" s="231" t="s">
        <v>136</v>
      </c>
      <c r="E295" s="72"/>
      <c r="F295" s="232" t="s">
        <v>435</v>
      </c>
      <c r="G295" s="72"/>
      <c r="H295" s="72"/>
      <c r="I295" s="189"/>
      <c r="J295" s="72"/>
      <c r="K295" s="72"/>
      <c r="L295" s="70"/>
      <c r="M295" s="233"/>
      <c r="N295" s="45"/>
      <c r="O295" s="45"/>
      <c r="P295" s="45"/>
      <c r="Q295" s="45"/>
      <c r="R295" s="45"/>
      <c r="S295" s="45"/>
      <c r="T295" s="93"/>
      <c r="AT295" s="22" t="s">
        <v>136</v>
      </c>
      <c r="AU295" s="22" t="s">
        <v>83</v>
      </c>
    </row>
    <row r="296" spans="2:47" s="1" customFormat="1" ht="13.5">
      <c r="B296" s="44"/>
      <c r="C296" s="72"/>
      <c r="D296" s="231" t="s">
        <v>145</v>
      </c>
      <c r="E296" s="72"/>
      <c r="F296" s="234" t="s">
        <v>364</v>
      </c>
      <c r="G296" s="72"/>
      <c r="H296" s="72"/>
      <c r="I296" s="189"/>
      <c r="J296" s="72"/>
      <c r="K296" s="72"/>
      <c r="L296" s="70"/>
      <c r="M296" s="233"/>
      <c r="N296" s="45"/>
      <c r="O296" s="45"/>
      <c r="P296" s="45"/>
      <c r="Q296" s="45"/>
      <c r="R296" s="45"/>
      <c r="S296" s="45"/>
      <c r="T296" s="93"/>
      <c r="AT296" s="22" t="s">
        <v>145</v>
      </c>
      <c r="AU296" s="22" t="s">
        <v>83</v>
      </c>
    </row>
    <row r="297" spans="2:51" s="11" customFormat="1" ht="13.5">
      <c r="B297" s="235"/>
      <c r="C297" s="236"/>
      <c r="D297" s="231" t="s">
        <v>152</v>
      </c>
      <c r="E297" s="245" t="s">
        <v>21</v>
      </c>
      <c r="F297" s="237" t="s">
        <v>392</v>
      </c>
      <c r="G297" s="236"/>
      <c r="H297" s="238">
        <v>34.32</v>
      </c>
      <c r="I297" s="239"/>
      <c r="J297" s="236"/>
      <c r="K297" s="236"/>
      <c r="L297" s="240"/>
      <c r="M297" s="241"/>
      <c r="N297" s="242"/>
      <c r="O297" s="242"/>
      <c r="P297" s="242"/>
      <c r="Q297" s="242"/>
      <c r="R297" s="242"/>
      <c r="S297" s="242"/>
      <c r="T297" s="243"/>
      <c r="AT297" s="244" t="s">
        <v>152</v>
      </c>
      <c r="AU297" s="244" t="s">
        <v>83</v>
      </c>
      <c r="AV297" s="11" t="s">
        <v>83</v>
      </c>
      <c r="AW297" s="11" t="s">
        <v>35</v>
      </c>
      <c r="AX297" s="11" t="s">
        <v>72</v>
      </c>
      <c r="AY297" s="244" t="s">
        <v>126</v>
      </c>
    </row>
    <row r="298" spans="2:51" s="11" customFormat="1" ht="13.5">
      <c r="B298" s="235"/>
      <c r="C298" s="236"/>
      <c r="D298" s="231" t="s">
        <v>152</v>
      </c>
      <c r="E298" s="245" t="s">
        <v>21</v>
      </c>
      <c r="F298" s="237" t="s">
        <v>437</v>
      </c>
      <c r="G298" s="236"/>
      <c r="H298" s="238">
        <v>5</v>
      </c>
      <c r="I298" s="239"/>
      <c r="J298" s="236"/>
      <c r="K298" s="236"/>
      <c r="L298" s="240"/>
      <c r="M298" s="241"/>
      <c r="N298" s="242"/>
      <c r="O298" s="242"/>
      <c r="P298" s="242"/>
      <c r="Q298" s="242"/>
      <c r="R298" s="242"/>
      <c r="S298" s="242"/>
      <c r="T298" s="243"/>
      <c r="AT298" s="244" t="s">
        <v>152</v>
      </c>
      <c r="AU298" s="244" t="s">
        <v>83</v>
      </c>
      <c r="AV298" s="11" t="s">
        <v>83</v>
      </c>
      <c r="AW298" s="11" t="s">
        <v>35</v>
      </c>
      <c r="AX298" s="11" t="s">
        <v>72</v>
      </c>
      <c r="AY298" s="244" t="s">
        <v>126</v>
      </c>
    </row>
    <row r="299" spans="2:51" s="12" customFormat="1" ht="13.5">
      <c r="B299" s="246"/>
      <c r="C299" s="247"/>
      <c r="D299" s="231" t="s">
        <v>152</v>
      </c>
      <c r="E299" s="248" t="s">
        <v>21</v>
      </c>
      <c r="F299" s="249" t="s">
        <v>185</v>
      </c>
      <c r="G299" s="247"/>
      <c r="H299" s="250">
        <v>39.32</v>
      </c>
      <c r="I299" s="251"/>
      <c r="J299" s="247"/>
      <c r="K299" s="247"/>
      <c r="L299" s="252"/>
      <c r="M299" s="253"/>
      <c r="N299" s="254"/>
      <c r="O299" s="254"/>
      <c r="P299" s="254"/>
      <c r="Q299" s="254"/>
      <c r="R299" s="254"/>
      <c r="S299" s="254"/>
      <c r="T299" s="255"/>
      <c r="AT299" s="256" t="s">
        <v>152</v>
      </c>
      <c r="AU299" s="256" t="s">
        <v>83</v>
      </c>
      <c r="AV299" s="12" t="s">
        <v>134</v>
      </c>
      <c r="AW299" s="12" t="s">
        <v>35</v>
      </c>
      <c r="AX299" s="12" t="s">
        <v>80</v>
      </c>
      <c r="AY299" s="256" t="s">
        <v>126</v>
      </c>
    </row>
    <row r="300" spans="2:65" s="1" customFormat="1" ht="22.8" customHeight="1">
      <c r="B300" s="44"/>
      <c r="C300" s="219" t="s">
        <v>438</v>
      </c>
      <c r="D300" s="219" t="s">
        <v>129</v>
      </c>
      <c r="E300" s="220" t="s">
        <v>439</v>
      </c>
      <c r="F300" s="221" t="s">
        <v>440</v>
      </c>
      <c r="G300" s="222" t="s">
        <v>207</v>
      </c>
      <c r="H300" s="223">
        <v>32.9</v>
      </c>
      <c r="I300" s="224"/>
      <c r="J300" s="225">
        <f>ROUND(I300*H300,2)</f>
        <v>0</v>
      </c>
      <c r="K300" s="221" t="s">
        <v>21</v>
      </c>
      <c r="L300" s="70"/>
      <c r="M300" s="226" t="s">
        <v>21</v>
      </c>
      <c r="N300" s="227" t="s">
        <v>43</v>
      </c>
      <c r="O300" s="45"/>
      <c r="P300" s="228">
        <f>O300*H300</f>
        <v>0</v>
      </c>
      <c r="Q300" s="228">
        <v>0.00201</v>
      </c>
      <c r="R300" s="228">
        <f>Q300*H300</f>
        <v>0.066129</v>
      </c>
      <c r="S300" s="228">
        <v>0</v>
      </c>
      <c r="T300" s="229">
        <f>S300*H300</f>
        <v>0</v>
      </c>
      <c r="AR300" s="22" t="s">
        <v>167</v>
      </c>
      <c r="AT300" s="22" t="s">
        <v>129</v>
      </c>
      <c r="AU300" s="22" t="s">
        <v>83</v>
      </c>
      <c r="AY300" s="22" t="s">
        <v>126</v>
      </c>
      <c r="BE300" s="230">
        <f>IF(N300="základní",J300,0)</f>
        <v>0</v>
      </c>
      <c r="BF300" s="230">
        <f>IF(N300="snížená",J300,0)</f>
        <v>0</v>
      </c>
      <c r="BG300" s="230">
        <f>IF(N300="zákl. přenesená",J300,0)</f>
        <v>0</v>
      </c>
      <c r="BH300" s="230">
        <f>IF(N300="sníž. přenesená",J300,0)</f>
        <v>0</v>
      </c>
      <c r="BI300" s="230">
        <f>IF(N300="nulová",J300,0)</f>
        <v>0</v>
      </c>
      <c r="BJ300" s="22" t="s">
        <v>80</v>
      </c>
      <c r="BK300" s="230">
        <f>ROUND(I300*H300,2)</f>
        <v>0</v>
      </c>
      <c r="BL300" s="22" t="s">
        <v>167</v>
      </c>
      <c r="BM300" s="22" t="s">
        <v>441</v>
      </c>
    </row>
    <row r="301" spans="2:47" s="1" customFormat="1" ht="13.5">
      <c r="B301" s="44"/>
      <c r="C301" s="72"/>
      <c r="D301" s="231" t="s">
        <v>136</v>
      </c>
      <c r="E301" s="72"/>
      <c r="F301" s="232" t="s">
        <v>440</v>
      </c>
      <c r="G301" s="72"/>
      <c r="H301" s="72"/>
      <c r="I301" s="189"/>
      <c r="J301" s="72"/>
      <c r="K301" s="72"/>
      <c r="L301" s="70"/>
      <c r="M301" s="233"/>
      <c r="N301" s="45"/>
      <c r="O301" s="45"/>
      <c r="P301" s="45"/>
      <c r="Q301" s="45"/>
      <c r="R301" s="45"/>
      <c r="S301" s="45"/>
      <c r="T301" s="93"/>
      <c r="AT301" s="22" t="s">
        <v>136</v>
      </c>
      <c r="AU301" s="22" t="s">
        <v>83</v>
      </c>
    </row>
    <row r="302" spans="2:47" s="1" customFormat="1" ht="13.5">
      <c r="B302" s="44"/>
      <c r="C302" s="72"/>
      <c r="D302" s="231" t="s">
        <v>145</v>
      </c>
      <c r="E302" s="72"/>
      <c r="F302" s="234" t="s">
        <v>364</v>
      </c>
      <c r="G302" s="72"/>
      <c r="H302" s="72"/>
      <c r="I302" s="189"/>
      <c r="J302" s="72"/>
      <c r="K302" s="72"/>
      <c r="L302" s="70"/>
      <c r="M302" s="233"/>
      <c r="N302" s="45"/>
      <c r="O302" s="45"/>
      <c r="P302" s="45"/>
      <c r="Q302" s="45"/>
      <c r="R302" s="45"/>
      <c r="S302" s="45"/>
      <c r="T302" s="93"/>
      <c r="AT302" s="22" t="s">
        <v>145</v>
      </c>
      <c r="AU302" s="22" t="s">
        <v>83</v>
      </c>
    </row>
    <row r="303" spans="2:51" s="11" customFormat="1" ht="13.5">
      <c r="B303" s="235"/>
      <c r="C303" s="236"/>
      <c r="D303" s="231" t="s">
        <v>152</v>
      </c>
      <c r="E303" s="245" t="s">
        <v>21</v>
      </c>
      <c r="F303" s="237" t="s">
        <v>301</v>
      </c>
      <c r="G303" s="236"/>
      <c r="H303" s="238">
        <v>16.2</v>
      </c>
      <c r="I303" s="239"/>
      <c r="J303" s="236"/>
      <c r="K303" s="236"/>
      <c r="L303" s="240"/>
      <c r="M303" s="241"/>
      <c r="N303" s="242"/>
      <c r="O303" s="242"/>
      <c r="P303" s="242"/>
      <c r="Q303" s="242"/>
      <c r="R303" s="242"/>
      <c r="S303" s="242"/>
      <c r="T303" s="243"/>
      <c r="AT303" s="244" t="s">
        <v>152</v>
      </c>
      <c r="AU303" s="244" t="s">
        <v>83</v>
      </c>
      <c r="AV303" s="11" t="s">
        <v>83</v>
      </c>
      <c r="AW303" s="11" t="s">
        <v>35</v>
      </c>
      <c r="AX303" s="11" t="s">
        <v>72</v>
      </c>
      <c r="AY303" s="244" t="s">
        <v>126</v>
      </c>
    </row>
    <row r="304" spans="2:51" s="11" customFormat="1" ht="13.5">
      <c r="B304" s="235"/>
      <c r="C304" s="236"/>
      <c r="D304" s="231" t="s">
        <v>152</v>
      </c>
      <c r="E304" s="245" t="s">
        <v>21</v>
      </c>
      <c r="F304" s="237" t="s">
        <v>302</v>
      </c>
      <c r="G304" s="236"/>
      <c r="H304" s="238">
        <v>16.7</v>
      </c>
      <c r="I304" s="239"/>
      <c r="J304" s="236"/>
      <c r="K304" s="236"/>
      <c r="L304" s="240"/>
      <c r="M304" s="241"/>
      <c r="N304" s="242"/>
      <c r="O304" s="242"/>
      <c r="P304" s="242"/>
      <c r="Q304" s="242"/>
      <c r="R304" s="242"/>
      <c r="S304" s="242"/>
      <c r="T304" s="243"/>
      <c r="AT304" s="244" t="s">
        <v>152</v>
      </c>
      <c r="AU304" s="244" t="s">
        <v>83</v>
      </c>
      <c r="AV304" s="11" t="s">
        <v>83</v>
      </c>
      <c r="AW304" s="11" t="s">
        <v>35</v>
      </c>
      <c r="AX304" s="11" t="s">
        <v>72</v>
      </c>
      <c r="AY304" s="244" t="s">
        <v>126</v>
      </c>
    </row>
    <row r="305" spans="2:51" s="12" customFormat="1" ht="13.5">
      <c r="B305" s="246"/>
      <c r="C305" s="247"/>
      <c r="D305" s="231" t="s">
        <v>152</v>
      </c>
      <c r="E305" s="248" t="s">
        <v>21</v>
      </c>
      <c r="F305" s="249" t="s">
        <v>185</v>
      </c>
      <c r="G305" s="247"/>
      <c r="H305" s="250">
        <v>32.9</v>
      </c>
      <c r="I305" s="251"/>
      <c r="J305" s="247"/>
      <c r="K305" s="247"/>
      <c r="L305" s="252"/>
      <c r="M305" s="253"/>
      <c r="N305" s="254"/>
      <c r="O305" s="254"/>
      <c r="P305" s="254"/>
      <c r="Q305" s="254"/>
      <c r="R305" s="254"/>
      <c r="S305" s="254"/>
      <c r="T305" s="255"/>
      <c r="AT305" s="256" t="s">
        <v>152</v>
      </c>
      <c r="AU305" s="256" t="s">
        <v>83</v>
      </c>
      <c r="AV305" s="12" t="s">
        <v>134</v>
      </c>
      <c r="AW305" s="12" t="s">
        <v>35</v>
      </c>
      <c r="AX305" s="12" t="s">
        <v>80</v>
      </c>
      <c r="AY305" s="256" t="s">
        <v>126</v>
      </c>
    </row>
    <row r="306" spans="2:65" s="1" customFormat="1" ht="22.8" customHeight="1">
      <c r="B306" s="44"/>
      <c r="C306" s="219" t="s">
        <v>442</v>
      </c>
      <c r="D306" s="219" t="s">
        <v>129</v>
      </c>
      <c r="E306" s="220" t="s">
        <v>443</v>
      </c>
      <c r="F306" s="221" t="s">
        <v>444</v>
      </c>
      <c r="G306" s="222" t="s">
        <v>207</v>
      </c>
      <c r="H306" s="223">
        <v>39.32</v>
      </c>
      <c r="I306" s="224"/>
      <c r="J306" s="225">
        <f>ROUND(I306*H306,2)</f>
        <v>0</v>
      </c>
      <c r="K306" s="221" t="s">
        <v>21</v>
      </c>
      <c r="L306" s="70"/>
      <c r="M306" s="226" t="s">
        <v>21</v>
      </c>
      <c r="N306" s="227" t="s">
        <v>43</v>
      </c>
      <c r="O306" s="45"/>
      <c r="P306" s="228">
        <f>O306*H306</f>
        <v>0</v>
      </c>
      <c r="Q306" s="228">
        <v>0.00201</v>
      </c>
      <c r="R306" s="228">
        <f>Q306*H306</f>
        <v>0.0790332</v>
      </c>
      <c r="S306" s="228">
        <v>0</v>
      </c>
      <c r="T306" s="229">
        <f>S306*H306</f>
        <v>0</v>
      </c>
      <c r="AR306" s="22" t="s">
        <v>167</v>
      </c>
      <c r="AT306" s="22" t="s">
        <v>129</v>
      </c>
      <c r="AU306" s="22" t="s">
        <v>83</v>
      </c>
      <c r="AY306" s="22" t="s">
        <v>126</v>
      </c>
      <c r="BE306" s="230">
        <f>IF(N306="základní",J306,0)</f>
        <v>0</v>
      </c>
      <c r="BF306" s="230">
        <f>IF(N306="snížená",J306,0)</f>
        <v>0</v>
      </c>
      <c r="BG306" s="230">
        <f>IF(N306="zákl. přenesená",J306,0)</f>
        <v>0</v>
      </c>
      <c r="BH306" s="230">
        <f>IF(N306="sníž. přenesená",J306,0)</f>
        <v>0</v>
      </c>
      <c r="BI306" s="230">
        <f>IF(N306="nulová",J306,0)</f>
        <v>0</v>
      </c>
      <c r="BJ306" s="22" t="s">
        <v>80</v>
      </c>
      <c r="BK306" s="230">
        <f>ROUND(I306*H306,2)</f>
        <v>0</v>
      </c>
      <c r="BL306" s="22" t="s">
        <v>167</v>
      </c>
      <c r="BM306" s="22" t="s">
        <v>445</v>
      </c>
    </row>
    <row r="307" spans="2:47" s="1" customFormat="1" ht="13.5">
      <c r="B307" s="44"/>
      <c r="C307" s="72"/>
      <c r="D307" s="231" t="s">
        <v>136</v>
      </c>
      <c r="E307" s="72"/>
      <c r="F307" s="232" t="s">
        <v>446</v>
      </c>
      <c r="G307" s="72"/>
      <c r="H307" s="72"/>
      <c r="I307" s="189"/>
      <c r="J307" s="72"/>
      <c r="K307" s="72"/>
      <c r="L307" s="70"/>
      <c r="M307" s="233"/>
      <c r="N307" s="45"/>
      <c r="O307" s="45"/>
      <c r="P307" s="45"/>
      <c r="Q307" s="45"/>
      <c r="R307" s="45"/>
      <c r="S307" s="45"/>
      <c r="T307" s="93"/>
      <c r="AT307" s="22" t="s">
        <v>136</v>
      </c>
      <c r="AU307" s="22" t="s">
        <v>83</v>
      </c>
    </row>
    <row r="308" spans="2:47" s="1" customFormat="1" ht="13.5">
      <c r="B308" s="44"/>
      <c r="C308" s="72"/>
      <c r="D308" s="231" t="s">
        <v>145</v>
      </c>
      <c r="E308" s="72"/>
      <c r="F308" s="234" t="s">
        <v>364</v>
      </c>
      <c r="G308" s="72"/>
      <c r="H308" s="72"/>
      <c r="I308" s="189"/>
      <c r="J308" s="72"/>
      <c r="K308" s="72"/>
      <c r="L308" s="70"/>
      <c r="M308" s="233"/>
      <c r="N308" s="45"/>
      <c r="O308" s="45"/>
      <c r="P308" s="45"/>
      <c r="Q308" s="45"/>
      <c r="R308" s="45"/>
      <c r="S308" s="45"/>
      <c r="T308" s="93"/>
      <c r="AT308" s="22" t="s">
        <v>145</v>
      </c>
      <c r="AU308" s="22" t="s">
        <v>83</v>
      </c>
    </row>
    <row r="309" spans="2:51" s="11" customFormat="1" ht="13.5">
      <c r="B309" s="235"/>
      <c r="C309" s="236"/>
      <c r="D309" s="231" t="s">
        <v>152</v>
      </c>
      <c r="E309" s="245" t="s">
        <v>21</v>
      </c>
      <c r="F309" s="237" t="s">
        <v>392</v>
      </c>
      <c r="G309" s="236"/>
      <c r="H309" s="238">
        <v>34.32</v>
      </c>
      <c r="I309" s="239"/>
      <c r="J309" s="236"/>
      <c r="K309" s="236"/>
      <c r="L309" s="240"/>
      <c r="M309" s="241"/>
      <c r="N309" s="242"/>
      <c r="O309" s="242"/>
      <c r="P309" s="242"/>
      <c r="Q309" s="242"/>
      <c r="R309" s="242"/>
      <c r="S309" s="242"/>
      <c r="T309" s="243"/>
      <c r="AT309" s="244" t="s">
        <v>152</v>
      </c>
      <c r="AU309" s="244" t="s">
        <v>83</v>
      </c>
      <c r="AV309" s="11" t="s">
        <v>83</v>
      </c>
      <c r="AW309" s="11" t="s">
        <v>35</v>
      </c>
      <c r="AX309" s="11" t="s">
        <v>72</v>
      </c>
      <c r="AY309" s="244" t="s">
        <v>126</v>
      </c>
    </row>
    <row r="310" spans="2:51" s="11" customFormat="1" ht="13.5">
      <c r="B310" s="235"/>
      <c r="C310" s="236"/>
      <c r="D310" s="231" t="s">
        <v>152</v>
      </c>
      <c r="E310" s="245" t="s">
        <v>21</v>
      </c>
      <c r="F310" s="237" t="s">
        <v>437</v>
      </c>
      <c r="G310" s="236"/>
      <c r="H310" s="238">
        <v>5</v>
      </c>
      <c r="I310" s="239"/>
      <c r="J310" s="236"/>
      <c r="K310" s="236"/>
      <c r="L310" s="240"/>
      <c r="M310" s="241"/>
      <c r="N310" s="242"/>
      <c r="O310" s="242"/>
      <c r="P310" s="242"/>
      <c r="Q310" s="242"/>
      <c r="R310" s="242"/>
      <c r="S310" s="242"/>
      <c r="T310" s="243"/>
      <c r="AT310" s="244" t="s">
        <v>152</v>
      </c>
      <c r="AU310" s="244" t="s">
        <v>83</v>
      </c>
      <c r="AV310" s="11" t="s">
        <v>83</v>
      </c>
      <c r="AW310" s="11" t="s">
        <v>35</v>
      </c>
      <c r="AX310" s="11" t="s">
        <v>72</v>
      </c>
      <c r="AY310" s="244" t="s">
        <v>126</v>
      </c>
    </row>
    <row r="311" spans="2:51" s="12" customFormat="1" ht="13.5">
      <c r="B311" s="246"/>
      <c r="C311" s="247"/>
      <c r="D311" s="231" t="s">
        <v>152</v>
      </c>
      <c r="E311" s="248" t="s">
        <v>21</v>
      </c>
      <c r="F311" s="249" t="s">
        <v>185</v>
      </c>
      <c r="G311" s="247"/>
      <c r="H311" s="250">
        <v>39.32</v>
      </c>
      <c r="I311" s="251"/>
      <c r="J311" s="247"/>
      <c r="K311" s="247"/>
      <c r="L311" s="252"/>
      <c r="M311" s="253"/>
      <c r="N311" s="254"/>
      <c r="O311" s="254"/>
      <c r="P311" s="254"/>
      <c r="Q311" s="254"/>
      <c r="R311" s="254"/>
      <c r="S311" s="254"/>
      <c r="T311" s="255"/>
      <c r="AT311" s="256" t="s">
        <v>152</v>
      </c>
      <c r="AU311" s="256" t="s">
        <v>83</v>
      </c>
      <c r="AV311" s="12" t="s">
        <v>134</v>
      </c>
      <c r="AW311" s="12" t="s">
        <v>35</v>
      </c>
      <c r="AX311" s="12" t="s">
        <v>80</v>
      </c>
      <c r="AY311" s="256" t="s">
        <v>126</v>
      </c>
    </row>
    <row r="312" spans="2:65" s="1" customFormat="1" ht="22.8" customHeight="1">
      <c r="B312" s="44"/>
      <c r="C312" s="219" t="s">
        <v>447</v>
      </c>
      <c r="D312" s="219" t="s">
        <v>129</v>
      </c>
      <c r="E312" s="220" t="s">
        <v>448</v>
      </c>
      <c r="F312" s="221" t="s">
        <v>449</v>
      </c>
      <c r="G312" s="222" t="s">
        <v>207</v>
      </c>
      <c r="H312" s="223">
        <v>11.2</v>
      </c>
      <c r="I312" s="224"/>
      <c r="J312" s="225">
        <f>ROUND(I312*H312,2)</f>
        <v>0</v>
      </c>
      <c r="K312" s="221" t="s">
        <v>133</v>
      </c>
      <c r="L312" s="70"/>
      <c r="M312" s="226" t="s">
        <v>21</v>
      </c>
      <c r="N312" s="227" t="s">
        <v>43</v>
      </c>
      <c r="O312" s="45"/>
      <c r="P312" s="228">
        <f>O312*H312</f>
        <v>0</v>
      </c>
      <c r="Q312" s="228">
        <v>0.00479</v>
      </c>
      <c r="R312" s="228">
        <f>Q312*H312</f>
        <v>0.053647999999999994</v>
      </c>
      <c r="S312" s="228">
        <v>0</v>
      </c>
      <c r="T312" s="229">
        <f>S312*H312</f>
        <v>0</v>
      </c>
      <c r="AR312" s="22" t="s">
        <v>167</v>
      </c>
      <c r="AT312" s="22" t="s">
        <v>129</v>
      </c>
      <c r="AU312" s="22" t="s">
        <v>83</v>
      </c>
      <c r="AY312" s="22" t="s">
        <v>126</v>
      </c>
      <c r="BE312" s="230">
        <f>IF(N312="základní",J312,0)</f>
        <v>0</v>
      </c>
      <c r="BF312" s="230">
        <f>IF(N312="snížená",J312,0)</f>
        <v>0</v>
      </c>
      <c r="BG312" s="230">
        <f>IF(N312="zákl. přenesená",J312,0)</f>
        <v>0</v>
      </c>
      <c r="BH312" s="230">
        <f>IF(N312="sníž. přenesená",J312,0)</f>
        <v>0</v>
      </c>
      <c r="BI312" s="230">
        <f>IF(N312="nulová",J312,0)</f>
        <v>0</v>
      </c>
      <c r="BJ312" s="22" t="s">
        <v>80</v>
      </c>
      <c r="BK312" s="230">
        <f>ROUND(I312*H312,2)</f>
        <v>0</v>
      </c>
      <c r="BL312" s="22" t="s">
        <v>167</v>
      </c>
      <c r="BM312" s="22" t="s">
        <v>450</v>
      </c>
    </row>
    <row r="313" spans="2:47" s="1" customFormat="1" ht="13.5">
      <c r="B313" s="44"/>
      <c r="C313" s="72"/>
      <c r="D313" s="231" t="s">
        <v>136</v>
      </c>
      <c r="E313" s="72"/>
      <c r="F313" s="232" t="s">
        <v>451</v>
      </c>
      <c r="G313" s="72"/>
      <c r="H313" s="72"/>
      <c r="I313" s="189"/>
      <c r="J313" s="72"/>
      <c r="K313" s="72"/>
      <c r="L313" s="70"/>
      <c r="M313" s="233"/>
      <c r="N313" s="45"/>
      <c r="O313" s="45"/>
      <c r="P313" s="45"/>
      <c r="Q313" s="45"/>
      <c r="R313" s="45"/>
      <c r="S313" s="45"/>
      <c r="T313" s="93"/>
      <c r="AT313" s="22" t="s">
        <v>136</v>
      </c>
      <c r="AU313" s="22" t="s">
        <v>83</v>
      </c>
    </row>
    <row r="314" spans="2:51" s="11" customFormat="1" ht="13.5">
      <c r="B314" s="235"/>
      <c r="C314" s="236"/>
      <c r="D314" s="231" t="s">
        <v>152</v>
      </c>
      <c r="E314" s="245" t="s">
        <v>21</v>
      </c>
      <c r="F314" s="237" t="s">
        <v>290</v>
      </c>
      <c r="G314" s="236"/>
      <c r="H314" s="238">
        <v>11.2</v>
      </c>
      <c r="I314" s="239"/>
      <c r="J314" s="236"/>
      <c r="K314" s="236"/>
      <c r="L314" s="240"/>
      <c r="M314" s="241"/>
      <c r="N314" s="242"/>
      <c r="O314" s="242"/>
      <c r="P314" s="242"/>
      <c r="Q314" s="242"/>
      <c r="R314" s="242"/>
      <c r="S314" s="242"/>
      <c r="T314" s="243"/>
      <c r="AT314" s="244" t="s">
        <v>152</v>
      </c>
      <c r="AU314" s="244" t="s">
        <v>83</v>
      </c>
      <c r="AV314" s="11" t="s">
        <v>83</v>
      </c>
      <c r="AW314" s="11" t="s">
        <v>35</v>
      </c>
      <c r="AX314" s="11" t="s">
        <v>80</v>
      </c>
      <c r="AY314" s="244" t="s">
        <v>126</v>
      </c>
    </row>
    <row r="315" spans="2:65" s="1" customFormat="1" ht="22.8" customHeight="1">
      <c r="B315" s="44"/>
      <c r="C315" s="219" t="s">
        <v>452</v>
      </c>
      <c r="D315" s="219" t="s">
        <v>129</v>
      </c>
      <c r="E315" s="220" t="s">
        <v>453</v>
      </c>
      <c r="F315" s="221" t="s">
        <v>454</v>
      </c>
      <c r="G315" s="222" t="s">
        <v>207</v>
      </c>
      <c r="H315" s="223">
        <v>6.9</v>
      </c>
      <c r="I315" s="224"/>
      <c r="J315" s="225">
        <f>ROUND(I315*H315,2)</f>
        <v>0</v>
      </c>
      <c r="K315" s="221" t="s">
        <v>133</v>
      </c>
      <c r="L315" s="70"/>
      <c r="M315" s="226" t="s">
        <v>21</v>
      </c>
      <c r="N315" s="227" t="s">
        <v>43</v>
      </c>
      <c r="O315" s="45"/>
      <c r="P315" s="228">
        <f>O315*H315</f>
        <v>0</v>
      </c>
      <c r="Q315" s="228">
        <v>0.00423</v>
      </c>
      <c r="R315" s="228">
        <f>Q315*H315</f>
        <v>0.029187000000000005</v>
      </c>
      <c r="S315" s="228">
        <v>0</v>
      </c>
      <c r="T315" s="229">
        <f>S315*H315</f>
        <v>0</v>
      </c>
      <c r="AR315" s="22" t="s">
        <v>167</v>
      </c>
      <c r="AT315" s="22" t="s">
        <v>129</v>
      </c>
      <c r="AU315" s="22" t="s">
        <v>83</v>
      </c>
      <c r="AY315" s="22" t="s">
        <v>126</v>
      </c>
      <c r="BE315" s="230">
        <f>IF(N315="základní",J315,0)</f>
        <v>0</v>
      </c>
      <c r="BF315" s="230">
        <f>IF(N315="snížená",J315,0)</f>
        <v>0</v>
      </c>
      <c r="BG315" s="230">
        <f>IF(N315="zákl. přenesená",J315,0)</f>
        <v>0</v>
      </c>
      <c r="BH315" s="230">
        <f>IF(N315="sníž. přenesená",J315,0)</f>
        <v>0</v>
      </c>
      <c r="BI315" s="230">
        <f>IF(N315="nulová",J315,0)</f>
        <v>0</v>
      </c>
      <c r="BJ315" s="22" t="s">
        <v>80</v>
      </c>
      <c r="BK315" s="230">
        <f>ROUND(I315*H315,2)</f>
        <v>0</v>
      </c>
      <c r="BL315" s="22" t="s">
        <v>167</v>
      </c>
      <c r="BM315" s="22" t="s">
        <v>455</v>
      </c>
    </row>
    <row r="316" spans="2:47" s="1" customFormat="1" ht="13.5">
      <c r="B316" s="44"/>
      <c r="C316" s="72"/>
      <c r="D316" s="231" t="s">
        <v>136</v>
      </c>
      <c r="E316" s="72"/>
      <c r="F316" s="232" t="s">
        <v>456</v>
      </c>
      <c r="G316" s="72"/>
      <c r="H316" s="72"/>
      <c r="I316" s="189"/>
      <c r="J316" s="72"/>
      <c r="K316" s="72"/>
      <c r="L316" s="70"/>
      <c r="M316" s="233"/>
      <c r="N316" s="45"/>
      <c r="O316" s="45"/>
      <c r="P316" s="45"/>
      <c r="Q316" s="45"/>
      <c r="R316" s="45"/>
      <c r="S316" s="45"/>
      <c r="T316" s="93"/>
      <c r="AT316" s="22" t="s">
        <v>136</v>
      </c>
      <c r="AU316" s="22" t="s">
        <v>83</v>
      </c>
    </row>
    <row r="317" spans="2:51" s="11" customFormat="1" ht="13.5">
      <c r="B317" s="235"/>
      <c r="C317" s="236"/>
      <c r="D317" s="231" t="s">
        <v>152</v>
      </c>
      <c r="E317" s="245" t="s">
        <v>21</v>
      </c>
      <c r="F317" s="237" t="s">
        <v>457</v>
      </c>
      <c r="G317" s="236"/>
      <c r="H317" s="238">
        <v>6.9</v>
      </c>
      <c r="I317" s="239"/>
      <c r="J317" s="236"/>
      <c r="K317" s="236"/>
      <c r="L317" s="240"/>
      <c r="M317" s="241"/>
      <c r="N317" s="242"/>
      <c r="O317" s="242"/>
      <c r="P317" s="242"/>
      <c r="Q317" s="242"/>
      <c r="R317" s="242"/>
      <c r="S317" s="242"/>
      <c r="T317" s="243"/>
      <c r="AT317" s="244" t="s">
        <v>152</v>
      </c>
      <c r="AU317" s="244" t="s">
        <v>83</v>
      </c>
      <c r="AV317" s="11" t="s">
        <v>83</v>
      </c>
      <c r="AW317" s="11" t="s">
        <v>35</v>
      </c>
      <c r="AX317" s="11" t="s">
        <v>80</v>
      </c>
      <c r="AY317" s="244" t="s">
        <v>126</v>
      </c>
    </row>
    <row r="318" spans="2:65" s="1" customFormat="1" ht="22.8" customHeight="1">
      <c r="B318" s="44"/>
      <c r="C318" s="219" t="s">
        <v>458</v>
      </c>
      <c r="D318" s="219" t="s">
        <v>129</v>
      </c>
      <c r="E318" s="220" t="s">
        <v>459</v>
      </c>
      <c r="F318" s="221" t="s">
        <v>460</v>
      </c>
      <c r="G318" s="222" t="s">
        <v>207</v>
      </c>
      <c r="H318" s="223">
        <v>4.9</v>
      </c>
      <c r="I318" s="224"/>
      <c r="J318" s="225">
        <f>ROUND(I318*H318,2)</f>
        <v>0</v>
      </c>
      <c r="K318" s="221" t="s">
        <v>133</v>
      </c>
      <c r="L318" s="70"/>
      <c r="M318" s="226" t="s">
        <v>21</v>
      </c>
      <c r="N318" s="227" t="s">
        <v>43</v>
      </c>
      <c r="O318" s="45"/>
      <c r="P318" s="228">
        <f>O318*H318</f>
        <v>0</v>
      </c>
      <c r="Q318" s="228">
        <v>0.00257</v>
      </c>
      <c r="R318" s="228">
        <f>Q318*H318</f>
        <v>0.012593</v>
      </c>
      <c r="S318" s="228">
        <v>0</v>
      </c>
      <c r="T318" s="229">
        <f>S318*H318</f>
        <v>0</v>
      </c>
      <c r="AR318" s="22" t="s">
        <v>167</v>
      </c>
      <c r="AT318" s="22" t="s">
        <v>129</v>
      </c>
      <c r="AU318" s="22" t="s">
        <v>83</v>
      </c>
      <c r="AY318" s="22" t="s">
        <v>126</v>
      </c>
      <c r="BE318" s="230">
        <f>IF(N318="základní",J318,0)</f>
        <v>0</v>
      </c>
      <c r="BF318" s="230">
        <f>IF(N318="snížená",J318,0)</f>
        <v>0</v>
      </c>
      <c r="BG318" s="230">
        <f>IF(N318="zákl. přenesená",J318,0)</f>
        <v>0</v>
      </c>
      <c r="BH318" s="230">
        <f>IF(N318="sníž. přenesená",J318,0)</f>
        <v>0</v>
      </c>
      <c r="BI318" s="230">
        <f>IF(N318="nulová",J318,0)</f>
        <v>0</v>
      </c>
      <c r="BJ318" s="22" t="s">
        <v>80</v>
      </c>
      <c r="BK318" s="230">
        <f>ROUND(I318*H318,2)</f>
        <v>0</v>
      </c>
      <c r="BL318" s="22" t="s">
        <v>167</v>
      </c>
      <c r="BM318" s="22" t="s">
        <v>461</v>
      </c>
    </row>
    <row r="319" spans="2:47" s="1" customFormat="1" ht="13.5">
      <c r="B319" s="44"/>
      <c r="C319" s="72"/>
      <c r="D319" s="231" t="s">
        <v>136</v>
      </c>
      <c r="E319" s="72"/>
      <c r="F319" s="232" t="s">
        <v>462</v>
      </c>
      <c r="G319" s="72"/>
      <c r="H319" s="72"/>
      <c r="I319" s="189"/>
      <c r="J319" s="72"/>
      <c r="K319" s="72"/>
      <c r="L319" s="70"/>
      <c r="M319" s="233"/>
      <c r="N319" s="45"/>
      <c r="O319" s="45"/>
      <c r="P319" s="45"/>
      <c r="Q319" s="45"/>
      <c r="R319" s="45"/>
      <c r="S319" s="45"/>
      <c r="T319" s="93"/>
      <c r="AT319" s="22" t="s">
        <v>136</v>
      </c>
      <c r="AU319" s="22" t="s">
        <v>83</v>
      </c>
    </row>
    <row r="320" spans="2:47" s="1" customFormat="1" ht="13.5">
      <c r="B320" s="44"/>
      <c r="C320" s="72"/>
      <c r="D320" s="231" t="s">
        <v>145</v>
      </c>
      <c r="E320" s="72"/>
      <c r="F320" s="234" t="s">
        <v>463</v>
      </c>
      <c r="G320" s="72"/>
      <c r="H320" s="72"/>
      <c r="I320" s="189"/>
      <c r="J320" s="72"/>
      <c r="K320" s="72"/>
      <c r="L320" s="70"/>
      <c r="M320" s="233"/>
      <c r="N320" s="45"/>
      <c r="O320" s="45"/>
      <c r="P320" s="45"/>
      <c r="Q320" s="45"/>
      <c r="R320" s="45"/>
      <c r="S320" s="45"/>
      <c r="T320" s="93"/>
      <c r="AT320" s="22" t="s">
        <v>145</v>
      </c>
      <c r="AU320" s="22" t="s">
        <v>83</v>
      </c>
    </row>
    <row r="321" spans="2:51" s="11" customFormat="1" ht="13.5">
      <c r="B321" s="235"/>
      <c r="C321" s="236"/>
      <c r="D321" s="231" t="s">
        <v>152</v>
      </c>
      <c r="E321" s="245" t="s">
        <v>21</v>
      </c>
      <c r="F321" s="237" t="s">
        <v>464</v>
      </c>
      <c r="G321" s="236"/>
      <c r="H321" s="238">
        <v>4.9</v>
      </c>
      <c r="I321" s="239"/>
      <c r="J321" s="236"/>
      <c r="K321" s="236"/>
      <c r="L321" s="240"/>
      <c r="M321" s="241"/>
      <c r="N321" s="242"/>
      <c r="O321" s="242"/>
      <c r="P321" s="242"/>
      <c r="Q321" s="242"/>
      <c r="R321" s="242"/>
      <c r="S321" s="242"/>
      <c r="T321" s="243"/>
      <c r="AT321" s="244" t="s">
        <v>152</v>
      </c>
      <c r="AU321" s="244" t="s">
        <v>83</v>
      </c>
      <c r="AV321" s="11" t="s">
        <v>83</v>
      </c>
      <c r="AW321" s="11" t="s">
        <v>35</v>
      </c>
      <c r="AX321" s="11" t="s">
        <v>80</v>
      </c>
      <c r="AY321" s="244" t="s">
        <v>126</v>
      </c>
    </row>
    <row r="322" spans="2:65" s="1" customFormat="1" ht="22.8" customHeight="1">
      <c r="B322" s="44"/>
      <c r="C322" s="219" t="s">
        <v>465</v>
      </c>
      <c r="D322" s="219" t="s">
        <v>129</v>
      </c>
      <c r="E322" s="220" t="s">
        <v>466</v>
      </c>
      <c r="F322" s="221" t="s">
        <v>467</v>
      </c>
      <c r="G322" s="222" t="s">
        <v>207</v>
      </c>
      <c r="H322" s="223">
        <v>7.2</v>
      </c>
      <c r="I322" s="224"/>
      <c r="J322" s="225">
        <f>ROUND(I322*H322,2)</f>
        <v>0</v>
      </c>
      <c r="K322" s="221" t="s">
        <v>133</v>
      </c>
      <c r="L322" s="70"/>
      <c r="M322" s="226" t="s">
        <v>21</v>
      </c>
      <c r="N322" s="227" t="s">
        <v>43</v>
      </c>
      <c r="O322" s="45"/>
      <c r="P322" s="228">
        <f>O322*H322</f>
        <v>0</v>
      </c>
      <c r="Q322" s="228">
        <v>0.00396</v>
      </c>
      <c r="R322" s="228">
        <f>Q322*H322</f>
        <v>0.028512</v>
      </c>
      <c r="S322" s="228">
        <v>0</v>
      </c>
      <c r="T322" s="229">
        <f>S322*H322</f>
        <v>0</v>
      </c>
      <c r="AR322" s="22" t="s">
        <v>167</v>
      </c>
      <c r="AT322" s="22" t="s">
        <v>129</v>
      </c>
      <c r="AU322" s="22" t="s">
        <v>83</v>
      </c>
      <c r="AY322" s="22" t="s">
        <v>126</v>
      </c>
      <c r="BE322" s="230">
        <f>IF(N322="základní",J322,0)</f>
        <v>0</v>
      </c>
      <c r="BF322" s="230">
        <f>IF(N322="snížená",J322,0)</f>
        <v>0</v>
      </c>
      <c r="BG322" s="230">
        <f>IF(N322="zákl. přenesená",J322,0)</f>
        <v>0</v>
      </c>
      <c r="BH322" s="230">
        <f>IF(N322="sníž. přenesená",J322,0)</f>
        <v>0</v>
      </c>
      <c r="BI322" s="230">
        <f>IF(N322="nulová",J322,0)</f>
        <v>0</v>
      </c>
      <c r="BJ322" s="22" t="s">
        <v>80</v>
      </c>
      <c r="BK322" s="230">
        <f>ROUND(I322*H322,2)</f>
        <v>0</v>
      </c>
      <c r="BL322" s="22" t="s">
        <v>167</v>
      </c>
      <c r="BM322" s="22" t="s">
        <v>468</v>
      </c>
    </row>
    <row r="323" spans="2:47" s="1" customFormat="1" ht="13.5">
      <c r="B323" s="44"/>
      <c r="C323" s="72"/>
      <c r="D323" s="231" t="s">
        <v>136</v>
      </c>
      <c r="E323" s="72"/>
      <c r="F323" s="232" t="s">
        <v>469</v>
      </c>
      <c r="G323" s="72"/>
      <c r="H323" s="72"/>
      <c r="I323" s="189"/>
      <c r="J323" s="72"/>
      <c r="K323" s="72"/>
      <c r="L323" s="70"/>
      <c r="M323" s="233"/>
      <c r="N323" s="45"/>
      <c r="O323" s="45"/>
      <c r="P323" s="45"/>
      <c r="Q323" s="45"/>
      <c r="R323" s="45"/>
      <c r="S323" s="45"/>
      <c r="T323" s="93"/>
      <c r="AT323" s="22" t="s">
        <v>136</v>
      </c>
      <c r="AU323" s="22" t="s">
        <v>83</v>
      </c>
    </row>
    <row r="324" spans="2:47" s="1" customFormat="1" ht="13.5">
      <c r="B324" s="44"/>
      <c r="C324" s="72"/>
      <c r="D324" s="231" t="s">
        <v>145</v>
      </c>
      <c r="E324" s="72"/>
      <c r="F324" s="234" t="s">
        <v>463</v>
      </c>
      <c r="G324" s="72"/>
      <c r="H324" s="72"/>
      <c r="I324" s="189"/>
      <c r="J324" s="72"/>
      <c r="K324" s="72"/>
      <c r="L324" s="70"/>
      <c r="M324" s="233"/>
      <c r="N324" s="45"/>
      <c r="O324" s="45"/>
      <c r="P324" s="45"/>
      <c r="Q324" s="45"/>
      <c r="R324" s="45"/>
      <c r="S324" s="45"/>
      <c r="T324" s="93"/>
      <c r="AT324" s="22" t="s">
        <v>145</v>
      </c>
      <c r="AU324" s="22" t="s">
        <v>83</v>
      </c>
    </row>
    <row r="325" spans="2:51" s="11" customFormat="1" ht="13.5">
      <c r="B325" s="235"/>
      <c r="C325" s="236"/>
      <c r="D325" s="231" t="s">
        <v>152</v>
      </c>
      <c r="E325" s="245" t="s">
        <v>21</v>
      </c>
      <c r="F325" s="237" t="s">
        <v>470</v>
      </c>
      <c r="G325" s="236"/>
      <c r="H325" s="238">
        <v>7.2</v>
      </c>
      <c r="I325" s="239"/>
      <c r="J325" s="236"/>
      <c r="K325" s="236"/>
      <c r="L325" s="240"/>
      <c r="M325" s="241"/>
      <c r="N325" s="242"/>
      <c r="O325" s="242"/>
      <c r="P325" s="242"/>
      <c r="Q325" s="242"/>
      <c r="R325" s="242"/>
      <c r="S325" s="242"/>
      <c r="T325" s="243"/>
      <c r="AT325" s="244" t="s">
        <v>152</v>
      </c>
      <c r="AU325" s="244" t="s">
        <v>83</v>
      </c>
      <c r="AV325" s="11" t="s">
        <v>83</v>
      </c>
      <c r="AW325" s="11" t="s">
        <v>35</v>
      </c>
      <c r="AX325" s="11" t="s">
        <v>80</v>
      </c>
      <c r="AY325" s="244" t="s">
        <v>126</v>
      </c>
    </row>
    <row r="326" spans="2:65" s="1" customFormat="1" ht="22.8" customHeight="1">
      <c r="B326" s="44"/>
      <c r="C326" s="219" t="s">
        <v>471</v>
      </c>
      <c r="D326" s="219" t="s">
        <v>129</v>
      </c>
      <c r="E326" s="220" t="s">
        <v>472</v>
      </c>
      <c r="F326" s="221" t="s">
        <v>473</v>
      </c>
      <c r="G326" s="222" t="s">
        <v>132</v>
      </c>
      <c r="H326" s="223">
        <v>2.106</v>
      </c>
      <c r="I326" s="224"/>
      <c r="J326" s="225">
        <f>ROUND(I326*H326,2)</f>
        <v>0</v>
      </c>
      <c r="K326" s="221" t="s">
        <v>133</v>
      </c>
      <c r="L326" s="70"/>
      <c r="M326" s="226" t="s">
        <v>21</v>
      </c>
      <c r="N326" s="227" t="s">
        <v>43</v>
      </c>
      <c r="O326" s="45"/>
      <c r="P326" s="228">
        <f>O326*H326</f>
        <v>0</v>
      </c>
      <c r="Q326" s="228">
        <v>0.00584</v>
      </c>
      <c r="R326" s="228">
        <f>Q326*H326</f>
        <v>0.012299039999999999</v>
      </c>
      <c r="S326" s="228">
        <v>0</v>
      </c>
      <c r="T326" s="229">
        <f>S326*H326</f>
        <v>0</v>
      </c>
      <c r="AR326" s="22" t="s">
        <v>167</v>
      </c>
      <c r="AT326" s="22" t="s">
        <v>129</v>
      </c>
      <c r="AU326" s="22" t="s">
        <v>83</v>
      </c>
      <c r="AY326" s="22" t="s">
        <v>126</v>
      </c>
      <c r="BE326" s="230">
        <f>IF(N326="základní",J326,0)</f>
        <v>0</v>
      </c>
      <c r="BF326" s="230">
        <f>IF(N326="snížená",J326,0)</f>
        <v>0</v>
      </c>
      <c r="BG326" s="230">
        <f>IF(N326="zákl. přenesená",J326,0)</f>
        <v>0</v>
      </c>
      <c r="BH326" s="230">
        <f>IF(N326="sníž. přenesená",J326,0)</f>
        <v>0</v>
      </c>
      <c r="BI326" s="230">
        <f>IF(N326="nulová",J326,0)</f>
        <v>0</v>
      </c>
      <c r="BJ326" s="22" t="s">
        <v>80</v>
      </c>
      <c r="BK326" s="230">
        <f>ROUND(I326*H326,2)</f>
        <v>0</v>
      </c>
      <c r="BL326" s="22" t="s">
        <v>167</v>
      </c>
      <c r="BM326" s="22" t="s">
        <v>474</v>
      </c>
    </row>
    <row r="327" spans="2:47" s="1" customFormat="1" ht="13.5">
      <c r="B327" s="44"/>
      <c r="C327" s="72"/>
      <c r="D327" s="231" t="s">
        <v>136</v>
      </c>
      <c r="E327" s="72"/>
      <c r="F327" s="232" t="s">
        <v>475</v>
      </c>
      <c r="G327" s="72"/>
      <c r="H327" s="72"/>
      <c r="I327" s="189"/>
      <c r="J327" s="72"/>
      <c r="K327" s="72"/>
      <c r="L327" s="70"/>
      <c r="M327" s="233"/>
      <c r="N327" s="45"/>
      <c r="O327" s="45"/>
      <c r="P327" s="45"/>
      <c r="Q327" s="45"/>
      <c r="R327" s="45"/>
      <c r="S327" s="45"/>
      <c r="T327" s="93"/>
      <c r="AT327" s="22" t="s">
        <v>136</v>
      </c>
      <c r="AU327" s="22" t="s">
        <v>83</v>
      </c>
    </row>
    <row r="328" spans="2:47" s="1" customFormat="1" ht="13.5">
      <c r="B328" s="44"/>
      <c r="C328" s="72"/>
      <c r="D328" s="231" t="s">
        <v>145</v>
      </c>
      <c r="E328" s="72"/>
      <c r="F328" s="234" t="s">
        <v>476</v>
      </c>
      <c r="G328" s="72"/>
      <c r="H328" s="72"/>
      <c r="I328" s="189"/>
      <c r="J328" s="72"/>
      <c r="K328" s="72"/>
      <c r="L328" s="70"/>
      <c r="M328" s="233"/>
      <c r="N328" s="45"/>
      <c r="O328" s="45"/>
      <c r="P328" s="45"/>
      <c r="Q328" s="45"/>
      <c r="R328" s="45"/>
      <c r="S328" s="45"/>
      <c r="T328" s="93"/>
      <c r="AT328" s="22" t="s">
        <v>145</v>
      </c>
      <c r="AU328" s="22" t="s">
        <v>83</v>
      </c>
    </row>
    <row r="329" spans="2:51" s="11" customFormat="1" ht="13.5">
      <c r="B329" s="235"/>
      <c r="C329" s="236"/>
      <c r="D329" s="231" t="s">
        <v>152</v>
      </c>
      <c r="E329" s="245" t="s">
        <v>21</v>
      </c>
      <c r="F329" s="237" t="s">
        <v>477</v>
      </c>
      <c r="G329" s="236"/>
      <c r="H329" s="238">
        <v>0.029</v>
      </c>
      <c r="I329" s="239"/>
      <c r="J329" s="236"/>
      <c r="K329" s="236"/>
      <c r="L329" s="240"/>
      <c r="M329" s="241"/>
      <c r="N329" s="242"/>
      <c r="O329" s="242"/>
      <c r="P329" s="242"/>
      <c r="Q329" s="242"/>
      <c r="R329" s="242"/>
      <c r="S329" s="242"/>
      <c r="T329" s="243"/>
      <c r="AT329" s="244" t="s">
        <v>152</v>
      </c>
      <c r="AU329" s="244" t="s">
        <v>83</v>
      </c>
      <c r="AV329" s="11" t="s">
        <v>83</v>
      </c>
      <c r="AW329" s="11" t="s">
        <v>35</v>
      </c>
      <c r="AX329" s="11" t="s">
        <v>72</v>
      </c>
      <c r="AY329" s="244" t="s">
        <v>126</v>
      </c>
    </row>
    <row r="330" spans="2:51" s="11" customFormat="1" ht="13.5">
      <c r="B330" s="235"/>
      <c r="C330" s="236"/>
      <c r="D330" s="231" t="s">
        <v>152</v>
      </c>
      <c r="E330" s="245" t="s">
        <v>21</v>
      </c>
      <c r="F330" s="237" t="s">
        <v>478</v>
      </c>
      <c r="G330" s="236"/>
      <c r="H330" s="238">
        <v>0.73</v>
      </c>
      <c r="I330" s="239"/>
      <c r="J330" s="236"/>
      <c r="K330" s="236"/>
      <c r="L330" s="240"/>
      <c r="M330" s="241"/>
      <c r="N330" s="242"/>
      <c r="O330" s="242"/>
      <c r="P330" s="242"/>
      <c r="Q330" s="242"/>
      <c r="R330" s="242"/>
      <c r="S330" s="242"/>
      <c r="T330" s="243"/>
      <c r="AT330" s="244" t="s">
        <v>152</v>
      </c>
      <c r="AU330" s="244" t="s">
        <v>83</v>
      </c>
      <c r="AV330" s="11" t="s">
        <v>83</v>
      </c>
      <c r="AW330" s="11" t="s">
        <v>35</v>
      </c>
      <c r="AX330" s="11" t="s">
        <v>72</v>
      </c>
      <c r="AY330" s="244" t="s">
        <v>126</v>
      </c>
    </row>
    <row r="331" spans="2:51" s="11" customFormat="1" ht="13.5">
      <c r="B331" s="235"/>
      <c r="C331" s="236"/>
      <c r="D331" s="231" t="s">
        <v>152</v>
      </c>
      <c r="E331" s="245" t="s">
        <v>21</v>
      </c>
      <c r="F331" s="237" t="s">
        <v>479</v>
      </c>
      <c r="G331" s="236"/>
      <c r="H331" s="238">
        <v>0.627</v>
      </c>
      <c r="I331" s="239"/>
      <c r="J331" s="236"/>
      <c r="K331" s="236"/>
      <c r="L331" s="240"/>
      <c r="M331" s="241"/>
      <c r="N331" s="242"/>
      <c r="O331" s="242"/>
      <c r="P331" s="242"/>
      <c r="Q331" s="242"/>
      <c r="R331" s="242"/>
      <c r="S331" s="242"/>
      <c r="T331" s="243"/>
      <c r="AT331" s="244" t="s">
        <v>152</v>
      </c>
      <c r="AU331" s="244" t="s">
        <v>83</v>
      </c>
      <c r="AV331" s="11" t="s">
        <v>83</v>
      </c>
      <c r="AW331" s="11" t="s">
        <v>35</v>
      </c>
      <c r="AX331" s="11" t="s">
        <v>72</v>
      </c>
      <c r="AY331" s="244" t="s">
        <v>126</v>
      </c>
    </row>
    <row r="332" spans="2:51" s="11" customFormat="1" ht="13.5">
      <c r="B332" s="235"/>
      <c r="C332" s="236"/>
      <c r="D332" s="231" t="s">
        <v>152</v>
      </c>
      <c r="E332" s="245" t="s">
        <v>21</v>
      </c>
      <c r="F332" s="237" t="s">
        <v>480</v>
      </c>
      <c r="G332" s="236"/>
      <c r="H332" s="238">
        <v>0.72</v>
      </c>
      <c r="I332" s="239"/>
      <c r="J332" s="236"/>
      <c r="K332" s="236"/>
      <c r="L332" s="240"/>
      <c r="M332" s="241"/>
      <c r="N332" s="242"/>
      <c r="O332" s="242"/>
      <c r="P332" s="242"/>
      <c r="Q332" s="242"/>
      <c r="R332" s="242"/>
      <c r="S332" s="242"/>
      <c r="T332" s="243"/>
      <c r="AT332" s="244" t="s">
        <v>152</v>
      </c>
      <c r="AU332" s="244" t="s">
        <v>83</v>
      </c>
      <c r="AV332" s="11" t="s">
        <v>83</v>
      </c>
      <c r="AW332" s="11" t="s">
        <v>35</v>
      </c>
      <c r="AX332" s="11" t="s">
        <v>72</v>
      </c>
      <c r="AY332" s="244" t="s">
        <v>126</v>
      </c>
    </row>
    <row r="333" spans="2:51" s="12" customFormat="1" ht="13.5">
      <c r="B333" s="246"/>
      <c r="C333" s="247"/>
      <c r="D333" s="231" t="s">
        <v>152</v>
      </c>
      <c r="E333" s="248" t="s">
        <v>21</v>
      </c>
      <c r="F333" s="249" t="s">
        <v>185</v>
      </c>
      <c r="G333" s="247"/>
      <c r="H333" s="250">
        <v>2.106</v>
      </c>
      <c r="I333" s="251"/>
      <c r="J333" s="247"/>
      <c r="K333" s="247"/>
      <c r="L333" s="252"/>
      <c r="M333" s="253"/>
      <c r="N333" s="254"/>
      <c r="O333" s="254"/>
      <c r="P333" s="254"/>
      <c r="Q333" s="254"/>
      <c r="R333" s="254"/>
      <c r="S333" s="254"/>
      <c r="T333" s="255"/>
      <c r="AT333" s="256" t="s">
        <v>152</v>
      </c>
      <c r="AU333" s="256" t="s">
        <v>83</v>
      </c>
      <c r="AV333" s="12" t="s">
        <v>134</v>
      </c>
      <c r="AW333" s="12" t="s">
        <v>35</v>
      </c>
      <c r="AX333" s="12" t="s">
        <v>80</v>
      </c>
      <c r="AY333" s="256" t="s">
        <v>126</v>
      </c>
    </row>
    <row r="334" spans="2:65" s="1" customFormat="1" ht="22.8" customHeight="1">
      <c r="B334" s="44"/>
      <c r="C334" s="219" t="s">
        <v>481</v>
      </c>
      <c r="D334" s="219" t="s">
        <v>129</v>
      </c>
      <c r="E334" s="220" t="s">
        <v>482</v>
      </c>
      <c r="F334" s="221" t="s">
        <v>483</v>
      </c>
      <c r="G334" s="222" t="s">
        <v>261</v>
      </c>
      <c r="H334" s="223">
        <v>1</v>
      </c>
      <c r="I334" s="224"/>
      <c r="J334" s="225">
        <f>ROUND(I334*H334,2)</f>
        <v>0</v>
      </c>
      <c r="K334" s="221" t="s">
        <v>133</v>
      </c>
      <c r="L334" s="70"/>
      <c r="M334" s="226" t="s">
        <v>21</v>
      </c>
      <c r="N334" s="227" t="s">
        <v>43</v>
      </c>
      <c r="O334" s="45"/>
      <c r="P334" s="228">
        <f>O334*H334</f>
        <v>0</v>
      </c>
      <c r="Q334" s="228">
        <v>0.00171</v>
      </c>
      <c r="R334" s="228">
        <f>Q334*H334</f>
        <v>0.00171</v>
      </c>
      <c r="S334" s="228">
        <v>0</v>
      </c>
      <c r="T334" s="229">
        <f>S334*H334</f>
        <v>0</v>
      </c>
      <c r="AR334" s="22" t="s">
        <v>167</v>
      </c>
      <c r="AT334" s="22" t="s">
        <v>129</v>
      </c>
      <c r="AU334" s="22" t="s">
        <v>83</v>
      </c>
      <c r="AY334" s="22" t="s">
        <v>126</v>
      </c>
      <c r="BE334" s="230">
        <f>IF(N334="základní",J334,0)</f>
        <v>0</v>
      </c>
      <c r="BF334" s="230">
        <f>IF(N334="snížená",J334,0)</f>
        <v>0</v>
      </c>
      <c r="BG334" s="230">
        <f>IF(N334="zákl. přenesená",J334,0)</f>
        <v>0</v>
      </c>
      <c r="BH334" s="230">
        <f>IF(N334="sníž. přenesená",J334,0)</f>
        <v>0</v>
      </c>
      <c r="BI334" s="230">
        <f>IF(N334="nulová",J334,0)</f>
        <v>0</v>
      </c>
      <c r="BJ334" s="22" t="s">
        <v>80</v>
      </c>
      <c r="BK334" s="230">
        <f>ROUND(I334*H334,2)</f>
        <v>0</v>
      </c>
      <c r="BL334" s="22" t="s">
        <v>167</v>
      </c>
      <c r="BM334" s="22" t="s">
        <v>484</v>
      </c>
    </row>
    <row r="335" spans="2:47" s="1" customFormat="1" ht="13.5">
      <c r="B335" s="44"/>
      <c r="C335" s="72"/>
      <c r="D335" s="231" t="s">
        <v>136</v>
      </c>
      <c r="E335" s="72"/>
      <c r="F335" s="232" t="s">
        <v>485</v>
      </c>
      <c r="G335" s="72"/>
      <c r="H335" s="72"/>
      <c r="I335" s="189"/>
      <c r="J335" s="72"/>
      <c r="K335" s="72"/>
      <c r="L335" s="70"/>
      <c r="M335" s="233"/>
      <c r="N335" s="45"/>
      <c r="O335" s="45"/>
      <c r="P335" s="45"/>
      <c r="Q335" s="45"/>
      <c r="R335" s="45"/>
      <c r="S335" s="45"/>
      <c r="T335" s="93"/>
      <c r="AT335" s="22" t="s">
        <v>136</v>
      </c>
      <c r="AU335" s="22" t="s">
        <v>83</v>
      </c>
    </row>
    <row r="336" spans="2:51" s="11" customFormat="1" ht="13.5">
      <c r="B336" s="235"/>
      <c r="C336" s="236"/>
      <c r="D336" s="231" t="s">
        <v>152</v>
      </c>
      <c r="E336" s="245" t="s">
        <v>21</v>
      </c>
      <c r="F336" s="237" t="s">
        <v>486</v>
      </c>
      <c r="G336" s="236"/>
      <c r="H336" s="238">
        <v>1</v>
      </c>
      <c r="I336" s="239"/>
      <c r="J336" s="236"/>
      <c r="K336" s="236"/>
      <c r="L336" s="240"/>
      <c r="M336" s="241"/>
      <c r="N336" s="242"/>
      <c r="O336" s="242"/>
      <c r="P336" s="242"/>
      <c r="Q336" s="242"/>
      <c r="R336" s="242"/>
      <c r="S336" s="242"/>
      <c r="T336" s="243"/>
      <c r="AT336" s="244" t="s">
        <v>152</v>
      </c>
      <c r="AU336" s="244" t="s">
        <v>83</v>
      </c>
      <c r="AV336" s="11" t="s">
        <v>83</v>
      </c>
      <c r="AW336" s="11" t="s">
        <v>35</v>
      </c>
      <c r="AX336" s="11" t="s">
        <v>80</v>
      </c>
      <c r="AY336" s="244" t="s">
        <v>126</v>
      </c>
    </row>
    <row r="337" spans="2:65" s="1" customFormat="1" ht="22.8" customHeight="1">
      <c r="B337" s="44"/>
      <c r="C337" s="219" t="s">
        <v>487</v>
      </c>
      <c r="D337" s="219" t="s">
        <v>129</v>
      </c>
      <c r="E337" s="220" t="s">
        <v>488</v>
      </c>
      <c r="F337" s="221" t="s">
        <v>489</v>
      </c>
      <c r="G337" s="222" t="s">
        <v>207</v>
      </c>
      <c r="H337" s="223">
        <v>60</v>
      </c>
      <c r="I337" s="224"/>
      <c r="J337" s="225">
        <f>ROUND(I337*H337,2)</f>
        <v>0</v>
      </c>
      <c r="K337" s="221" t="s">
        <v>133</v>
      </c>
      <c r="L337" s="70"/>
      <c r="M337" s="226" t="s">
        <v>21</v>
      </c>
      <c r="N337" s="227" t="s">
        <v>43</v>
      </c>
      <c r="O337" s="45"/>
      <c r="P337" s="228">
        <f>O337*H337</f>
        <v>0</v>
      </c>
      <c r="Q337" s="228">
        <v>0.00286</v>
      </c>
      <c r="R337" s="228">
        <f>Q337*H337</f>
        <v>0.1716</v>
      </c>
      <c r="S337" s="228">
        <v>0</v>
      </c>
      <c r="T337" s="229">
        <f>S337*H337</f>
        <v>0</v>
      </c>
      <c r="AR337" s="22" t="s">
        <v>167</v>
      </c>
      <c r="AT337" s="22" t="s">
        <v>129</v>
      </c>
      <c r="AU337" s="22" t="s">
        <v>83</v>
      </c>
      <c r="AY337" s="22" t="s">
        <v>126</v>
      </c>
      <c r="BE337" s="230">
        <f>IF(N337="základní",J337,0)</f>
        <v>0</v>
      </c>
      <c r="BF337" s="230">
        <f>IF(N337="snížená",J337,0)</f>
        <v>0</v>
      </c>
      <c r="BG337" s="230">
        <f>IF(N337="zákl. přenesená",J337,0)</f>
        <v>0</v>
      </c>
      <c r="BH337" s="230">
        <f>IF(N337="sníž. přenesená",J337,0)</f>
        <v>0</v>
      </c>
      <c r="BI337" s="230">
        <f>IF(N337="nulová",J337,0)</f>
        <v>0</v>
      </c>
      <c r="BJ337" s="22" t="s">
        <v>80</v>
      </c>
      <c r="BK337" s="230">
        <f>ROUND(I337*H337,2)</f>
        <v>0</v>
      </c>
      <c r="BL337" s="22" t="s">
        <v>167</v>
      </c>
      <c r="BM337" s="22" t="s">
        <v>490</v>
      </c>
    </row>
    <row r="338" spans="2:47" s="1" customFormat="1" ht="13.5">
      <c r="B338" s="44"/>
      <c r="C338" s="72"/>
      <c r="D338" s="231" t="s">
        <v>136</v>
      </c>
      <c r="E338" s="72"/>
      <c r="F338" s="232" t="s">
        <v>491</v>
      </c>
      <c r="G338" s="72"/>
      <c r="H338" s="72"/>
      <c r="I338" s="189"/>
      <c r="J338" s="72"/>
      <c r="K338" s="72"/>
      <c r="L338" s="70"/>
      <c r="M338" s="233"/>
      <c r="N338" s="45"/>
      <c r="O338" s="45"/>
      <c r="P338" s="45"/>
      <c r="Q338" s="45"/>
      <c r="R338" s="45"/>
      <c r="S338" s="45"/>
      <c r="T338" s="93"/>
      <c r="AT338" s="22" t="s">
        <v>136</v>
      </c>
      <c r="AU338" s="22" t="s">
        <v>83</v>
      </c>
    </row>
    <row r="339" spans="2:51" s="11" customFormat="1" ht="13.5">
      <c r="B339" s="235"/>
      <c r="C339" s="236"/>
      <c r="D339" s="231" t="s">
        <v>152</v>
      </c>
      <c r="E339" s="245" t="s">
        <v>21</v>
      </c>
      <c r="F339" s="237" t="s">
        <v>492</v>
      </c>
      <c r="G339" s="236"/>
      <c r="H339" s="238">
        <v>60</v>
      </c>
      <c r="I339" s="239"/>
      <c r="J339" s="236"/>
      <c r="K339" s="236"/>
      <c r="L339" s="240"/>
      <c r="M339" s="241"/>
      <c r="N339" s="242"/>
      <c r="O339" s="242"/>
      <c r="P339" s="242"/>
      <c r="Q339" s="242"/>
      <c r="R339" s="242"/>
      <c r="S339" s="242"/>
      <c r="T339" s="243"/>
      <c r="AT339" s="244" t="s">
        <v>152</v>
      </c>
      <c r="AU339" s="244" t="s">
        <v>83</v>
      </c>
      <c r="AV339" s="11" t="s">
        <v>83</v>
      </c>
      <c r="AW339" s="11" t="s">
        <v>35</v>
      </c>
      <c r="AX339" s="11" t="s">
        <v>80</v>
      </c>
      <c r="AY339" s="244" t="s">
        <v>126</v>
      </c>
    </row>
    <row r="340" spans="2:65" s="1" customFormat="1" ht="22.8" customHeight="1">
      <c r="B340" s="44"/>
      <c r="C340" s="219" t="s">
        <v>493</v>
      </c>
      <c r="D340" s="219" t="s">
        <v>129</v>
      </c>
      <c r="E340" s="220" t="s">
        <v>494</v>
      </c>
      <c r="F340" s="221" t="s">
        <v>495</v>
      </c>
      <c r="G340" s="222" t="s">
        <v>207</v>
      </c>
      <c r="H340" s="223">
        <v>33</v>
      </c>
      <c r="I340" s="224"/>
      <c r="J340" s="225">
        <f>ROUND(I340*H340,2)</f>
        <v>0</v>
      </c>
      <c r="K340" s="221" t="s">
        <v>133</v>
      </c>
      <c r="L340" s="70"/>
      <c r="M340" s="226" t="s">
        <v>21</v>
      </c>
      <c r="N340" s="227" t="s">
        <v>43</v>
      </c>
      <c r="O340" s="45"/>
      <c r="P340" s="228">
        <f>O340*H340</f>
        <v>0</v>
      </c>
      <c r="Q340" s="228">
        <v>0.00282</v>
      </c>
      <c r="R340" s="228">
        <f>Q340*H340</f>
        <v>0.09306</v>
      </c>
      <c r="S340" s="228">
        <v>0</v>
      </c>
      <c r="T340" s="229">
        <f>S340*H340</f>
        <v>0</v>
      </c>
      <c r="AR340" s="22" t="s">
        <v>167</v>
      </c>
      <c r="AT340" s="22" t="s">
        <v>129</v>
      </c>
      <c r="AU340" s="22" t="s">
        <v>83</v>
      </c>
      <c r="AY340" s="22" t="s">
        <v>126</v>
      </c>
      <c r="BE340" s="230">
        <f>IF(N340="základní",J340,0)</f>
        <v>0</v>
      </c>
      <c r="BF340" s="230">
        <f>IF(N340="snížená",J340,0)</f>
        <v>0</v>
      </c>
      <c r="BG340" s="230">
        <f>IF(N340="zákl. přenesená",J340,0)</f>
        <v>0</v>
      </c>
      <c r="BH340" s="230">
        <f>IF(N340="sníž. přenesená",J340,0)</f>
        <v>0</v>
      </c>
      <c r="BI340" s="230">
        <f>IF(N340="nulová",J340,0)</f>
        <v>0</v>
      </c>
      <c r="BJ340" s="22" t="s">
        <v>80</v>
      </c>
      <c r="BK340" s="230">
        <f>ROUND(I340*H340,2)</f>
        <v>0</v>
      </c>
      <c r="BL340" s="22" t="s">
        <v>167</v>
      </c>
      <c r="BM340" s="22" t="s">
        <v>496</v>
      </c>
    </row>
    <row r="341" spans="2:47" s="1" customFormat="1" ht="13.5">
      <c r="B341" s="44"/>
      <c r="C341" s="72"/>
      <c r="D341" s="231" t="s">
        <v>136</v>
      </c>
      <c r="E341" s="72"/>
      <c r="F341" s="232" t="s">
        <v>497</v>
      </c>
      <c r="G341" s="72"/>
      <c r="H341" s="72"/>
      <c r="I341" s="189"/>
      <c r="J341" s="72"/>
      <c r="K341" s="72"/>
      <c r="L341" s="70"/>
      <c r="M341" s="233"/>
      <c r="N341" s="45"/>
      <c r="O341" s="45"/>
      <c r="P341" s="45"/>
      <c r="Q341" s="45"/>
      <c r="R341" s="45"/>
      <c r="S341" s="45"/>
      <c r="T341" s="93"/>
      <c r="AT341" s="22" t="s">
        <v>136</v>
      </c>
      <c r="AU341" s="22" t="s">
        <v>83</v>
      </c>
    </row>
    <row r="342" spans="2:51" s="11" customFormat="1" ht="13.5">
      <c r="B342" s="235"/>
      <c r="C342" s="236"/>
      <c r="D342" s="231" t="s">
        <v>152</v>
      </c>
      <c r="E342" s="245" t="s">
        <v>21</v>
      </c>
      <c r="F342" s="237" t="s">
        <v>498</v>
      </c>
      <c r="G342" s="236"/>
      <c r="H342" s="238">
        <v>24</v>
      </c>
      <c r="I342" s="239"/>
      <c r="J342" s="236"/>
      <c r="K342" s="236"/>
      <c r="L342" s="240"/>
      <c r="M342" s="241"/>
      <c r="N342" s="242"/>
      <c r="O342" s="242"/>
      <c r="P342" s="242"/>
      <c r="Q342" s="242"/>
      <c r="R342" s="242"/>
      <c r="S342" s="242"/>
      <c r="T342" s="243"/>
      <c r="AT342" s="244" t="s">
        <v>152</v>
      </c>
      <c r="AU342" s="244" t="s">
        <v>83</v>
      </c>
      <c r="AV342" s="11" t="s">
        <v>83</v>
      </c>
      <c r="AW342" s="11" t="s">
        <v>35</v>
      </c>
      <c r="AX342" s="11" t="s">
        <v>72</v>
      </c>
      <c r="AY342" s="244" t="s">
        <v>126</v>
      </c>
    </row>
    <row r="343" spans="2:51" s="11" customFormat="1" ht="13.5">
      <c r="B343" s="235"/>
      <c r="C343" s="236"/>
      <c r="D343" s="231" t="s">
        <v>152</v>
      </c>
      <c r="E343" s="245" t="s">
        <v>21</v>
      </c>
      <c r="F343" s="237" t="s">
        <v>499</v>
      </c>
      <c r="G343" s="236"/>
      <c r="H343" s="238">
        <v>9</v>
      </c>
      <c r="I343" s="239"/>
      <c r="J343" s="236"/>
      <c r="K343" s="236"/>
      <c r="L343" s="240"/>
      <c r="M343" s="241"/>
      <c r="N343" s="242"/>
      <c r="O343" s="242"/>
      <c r="P343" s="242"/>
      <c r="Q343" s="242"/>
      <c r="R343" s="242"/>
      <c r="S343" s="242"/>
      <c r="T343" s="243"/>
      <c r="AT343" s="244" t="s">
        <v>152</v>
      </c>
      <c r="AU343" s="244" t="s">
        <v>83</v>
      </c>
      <c r="AV343" s="11" t="s">
        <v>83</v>
      </c>
      <c r="AW343" s="11" t="s">
        <v>35</v>
      </c>
      <c r="AX343" s="11" t="s">
        <v>72</v>
      </c>
      <c r="AY343" s="244" t="s">
        <v>126</v>
      </c>
    </row>
    <row r="344" spans="2:51" s="12" customFormat="1" ht="13.5">
      <c r="B344" s="246"/>
      <c r="C344" s="247"/>
      <c r="D344" s="231" t="s">
        <v>152</v>
      </c>
      <c r="E344" s="248" t="s">
        <v>21</v>
      </c>
      <c r="F344" s="249" t="s">
        <v>185</v>
      </c>
      <c r="G344" s="247"/>
      <c r="H344" s="250">
        <v>33</v>
      </c>
      <c r="I344" s="251"/>
      <c r="J344" s="247"/>
      <c r="K344" s="247"/>
      <c r="L344" s="252"/>
      <c r="M344" s="253"/>
      <c r="N344" s="254"/>
      <c r="O344" s="254"/>
      <c r="P344" s="254"/>
      <c r="Q344" s="254"/>
      <c r="R344" s="254"/>
      <c r="S344" s="254"/>
      <c r="T344" s="255"/>
      <c r="AT344" s="256" t="s">
        <v>152</v>
      </c>
      <c r="AU344" s="256" t="s">
        <v>83</v>
      </c>
      <c r="AV344" s="12" t="s">
        <v>134</v>
      </c>
      <c r="AW344" s="12" t="s">
        <v>35</v>
      </c>
      <c r="AX344" s="12" t="s">
        <v>80</v>
      </c>
      <c r="AY344" s="256" t="s">
        <v>126</v>
      </c>
    </row>
    <row r="345" spans="2:65" s="1" customFormat="1" ht="22.8" customHeight="1">
      <c r="B345" s="44"/>
      <c r="C345" s="219" t="s">
        <v>500</v>
      </c>
      <c r="D345" s="219" t="s">
        <v>129</v>
      </c>
      <c r="E345" s="220" t="s">
        <v>501</v>
      </c>
      <c r="F345" s="221" t="s">
        <v>502</v>
      </c>
      <c r="G345" s="222" t="s">
        <v>261</v>
      </c>
      <c r="H345" s="223">
        <v>4</v>
      </c>
      <c r="I345" s="224"/>
      <c r="J345" s="225">
        <f>ROUND(I345*H345,2)</f>
        <v>0</v>
      </c>
      <c r="K345" s="221" t="s">
        <v>133</v>
      </c>
      <c r="L345" s="70"/>
      <c r="M345" s="226" t="s">
        <v>21</v>
      </c>
      <c r="N345" s="227" t="s">
        <v>43</v>
      </c>
      <c r="O345" s="45"/>
      <c r="P345" s="228">
        <f>O345*H345</f>
        <v>0</v>
      </c>
      <c r="Q345" s="228">
        <v>0.00071</v>
      </c>
      <c r="R345" s="228">
        <f>Q345*H345</f>
        <v>0.00284</v>
      </c>
      <c r="S345" s="228">
        <v>0</v>
      </c>
      <c r="T345" s="229">
        <f>S345*H345</f>
        <v>0</v>
      </c>
      <c r="AR345" s="22" t="s">
        <v>167</v>
      </c>
      <c r="AT345" s="22" t="s">
        <v>129</v>
      </c>
      <c r="AU345" s="22" t="s">
        <v>83</v>
      </c>
      <c r="AY345" s="22" t="s">
        <v>126</v>
      </c>
      <c r="BE345" s="230">
        <f>IF(N345="základní",J345,0)</f>
        <v>0</v>
      </c>
      <c r="BF345" s="230">
        <f>IF(N345="snížená",J345,0)</f>
        <v>0</v>
      </c>
      <c r="BG345" s="230">
        <f>IF(N345="zákl. přenesená",J345,0)</f>
        <v>0</v>
      </c>
      <c r="BH345" s="230">
        <f>IF(N345="sníž. přenesená",J345,0)</f>
        <v>0</v>
      </c>
      <c r="BI345" s="230">
        <f>IF(N345="nulová",J345,0)</f>
        <v>0</v>
      </c>
      <c r="BJ345" s="22" t="s">
        <v>80</v>
      </c>
      <c r="BK345" s="230">
        <f>ROUND(I345*H345,2)</f>
        <v>0</v>
      </c>
      <c r="BL345" s="22" t="s">
        <v>167</v>
      </c>
      <c r="BM345" s="22" t="s">
        <v>503</v>
      </c>
    </row>
    <row r="346" spans="2:47" s="1" customFormat="1" ht="13.5">
      <c r="B346" s="44"/>
      <c r="C346" s="72"/>
      <c r="D346" s="231" t="s">
        <v>136</v>
      </c>
      <c r="E346" s="72"/>
      <c r="F346" s="232" t="s">
        <v>504</v>
      </c>
      <c r="G346" s="72"/>
      <c r="H346" s="72"/>
      <c r="I346" s="189"/>
      <c r="J346" s="72"/>
      <c r="K346" s="72"/>
      <c r="L346" s="70"/>
      <c r="M346" s="233"/>
      <c r="N346" s="45"/>
      <c r="O346" s="45"/>
      <c r="P346" s="45"/>
      <c r="Q346" s="45"/>
      <c r="R346" s="45"/>
      <c r="S346" s="45"/>
      <c r="T346" s="93"/>
      <c r="AT346" s="22" t="s">
        <v>136</v>
      </c>
      <c r="AU346" s="22" t="s">
        <v>83</v>
      </c>
    </row>
    <row r="347" spans="2:65" s="1" customFormat="1" ht="22.8" customHeight="1">
      <c r="B347" s="44"/>
      <c r="C347" s="219" t="s">
        <v>505</v>
      </c>
      <c r="D347" s="219" t="s">
        <v>129</v>
      </c>
      <c r="E347" s="220" t="s">
        <v>506</v>
      </c>
      <c r="F347" s="221" t="s">
        <v>507</v>
      </c>
      <c r="G347" s="222" t="s">
        <v>261</v>
      </c>
      <c r="H347" s="223">
        <v>4</v>
      </c>
      <c r="I347" s="224"/>
      <c r="J347" s="225">
        <f>ROUND(I347*H347,2)</f>
        <v>0</v>
      </c>
      <c r="K347" s="221" t="s">
        <v>133</v>
      </c>
      <c r="L347" s="70"/>
      <c r="M347" s="226" t="s">
        <v>21</v>
      </c>
      <c r="N347" s="227" t="s">
        <v>43</v>
      </c>
      <c r="O347" s="45"/>
      <c r="P347" s="228">
        <f>O347*H347</f>
        <v>0</v>
      </c>
      <c r="Q347" s="228">
        <v>0.00048</v>
      </c>
      <c r="R347" s="228">
        <f>Q347*H347</f>
        <v>0.00192</v>
      </c>
      <c r="S347" s="228">
        <v>0</v>
      </c>
      <c r="T347" s="229">
        <f>S347*H347</f>
        <v>0</v>
      </c>
      <c r="AR347" s="22" t="s">
        <v>167</v>
      </c>
      <c r="AT347" s="22" t="s">
        <v>129</v>
      </c>
      <c r="AU347" s="22" t="s">
        <v>83</v>
      </c>
      <c r="AY347" s="22" t="s">
        <v>126</v>
      </c>
      <c r="BE347" s="230">
        <f>IF(N347="základní",J347,0)</f>
        <v>0</v>
      </c>
      <c r="BF347" s="230">
        <f>IF(N347="snížená",J347,0)</f>
        <v>0</v>
      </c>
      <c r="BG347" s="230">
        <f>IF(N347="zákl. přenesená",J347,0)</f>
        <v>0</v>
      </c>
      <c r="BH347" s="230">
        <f>IF(N347="sníž. přenesená",J347,0)</f>
        <v>0</v>
      </c>
      <c r="BI347" s="230">
        <f>IF(N347="nulová",J347,0)</f>
        <v>0</v>
      </c>
      <c r="BJ347" s="22" t="s">
        <v>80</v>
      </c>
      <c r="BK347" s="230">
        <f>ROUND(I347*H347,2)</f>
        <v>0</v>
      </c>
      <c r="BL347" s="22" t="s">
        <v>167</v>
      </c>
      <c r="BM347" s="22" t="s">
        <v>508</v>
      </c>
    </row>
    <row r="348" spans="2:47" s="1" customFormat="1" ht="13.5">
      <c r="B348" s="44"/>
      <c r="C348" s="72"/>
      <c r="D348" s="231" t="s">
        <v>136</v>
      </c>
      <c r="E348" s="72"/>
      <c r="F348" s="232" t="s">
        <v>509</v>
      </c>
      <c r="G348" s="72"/>
      <c r="H348" s="72"/>
      <c r="I348" s="189"/>
      <c r="J348" s="72"/>
      <c r="K348" s="72"/>
      <c r="L348" s="70"/>
      <c r="M348" s="233"/>
      <c r="N348" s="45"/>
      <c r="O348" s="45"/>
      <c r="P348" s="45"/>
      <c r="Q348" s="45"/>
      <c r="R348" s="45"/>
      <c r="S348" s="45"/>
      <c r="T348" s="93"/>
      <c r="AT348" s="22" t="s">
        <v>136</v>
      </c>
      <c r="AU348" s="22" t="s">
        <v>83</v>
      </c>
    </row>
    <row r="349" spans="2:65" s="1" customFormat="1" ht="22.8" customHeight="1">
      <c r="B349" s="44"/>
      <c r="C349" s="219" t="s">
        <v>510</v>
      </c>
      <c r="D349" s="219" t="s">
        <v>129</v>
      </c>
      <c r="E349" s="220" t="s">
        <v>511</v>
      </c>
      <c r="F349" s="221" t="s">
        <v>512</v>
      </c>
      <c r="G349" s="222" t="s">
        <v>261</v>
      </c>
      <c r="H349" s="223">
        <v>2</v>
      </c>
      <c r="I349" s="224"/>
      <c r="J349" s="225">
        <f>ROUND(I349*H349,2)</f>
        <v>0</v>
      </c>
      <c r="K349" s="221" t="s">
        <v>133</v>
      </c>
      <c r="L349" s="70"/>
      <c r="M349" s="226" t="s">
        <v>21</v>
      </c>
      <c r="N349" s="227" t="s">
        <v>43</v>
      </c>
      <c r="O349" s="45"/>
      <c r="P349" s="228">
        <f>O349*H349</f>
        <v>0</v>
      </c>
      <c r="Q349" s="228">
        <v>0.00031</v>
      </c>
      <c r="R349" s="228">
        <f>Q349*H349</f>
        <v>0.00062</v>
      </c>
      <c r="S349" s="228">
        <v>0</v>
      </c>
      <c r="T349" s="229">
        <f>S349*H349</f>
        <v>0</v>
      </c>
      <c r="AR349" s="22" t="s">
        <v>167</v>
      </c>
      <c r="AT349" s="22" t="s">
        <v>129</v>
      </c>
      <c r="AU349" s="22" t="s">
        <v>83</v>
      </c>
      <c r="AY349" s="22" t="s">
        <v>126</v>
      </c>
      <c r="BE349" s="230">
        <f>IF(N349="základní",J349,0)</f>
        <v>0</v>
      </c>
      <c r="BF349" s="230">
        <f>IF(N349="snížená",J349,0)</f>
        <v>0</v>
      </c>
      <c r="BG349" s="230">
        <f>IF(N349="zákl. přenesená",J349,0)</f>
        <v>0</v>
      </c>
      <c r="BH349" s="230">
        <f>IF(N349="sníž. přenesená",J349,0)</f>
        <v>0</v>
      </c>
      <c r="BI349" s="230">
        <f>IF(N349="nulová",J349,0)</f>
        <v>0</v>
      </c>
      <c r="BJ349" s="22" t="s">
        <v>80</v>
      </c>
      <c r="BK349" s="230">
        <f>ROUND(I349*H349,2)</f>
        <v>0</v>
      </c>
      <c r="BL349" s="22" t="s">
        <v>167</v>
      </c>
      <c r="BM349" s="22" t="s">
        <v>513</v>
      </c>
    </row>
    <row r="350" spans="2:47" s="1" customFormat="1" ht="13.5">
      <c r="B350" s="44"/>
      <c r="C350" s="72"/>
      <c r="D350" s="231" t="s">
        <v>136</v>
      </c>
      <c r="E350" s="72"/>
      <c r="F350" s="232" t="s">
        <v>514</v>
      </c>
      <c r="G350" s="72"/>
      <c r="H350" s="72"/>
      <c r="I350" s="189"/>
      <c r="J350" s="72"/>
      <c r="K350" s="72"/>
      <c r="L350" s="70"/>
      <c r="M350" s="233"/>
      <c r="N350" s="45"/>
      <c r="O350" s="45"/>
      <c r="P350" s="45"/>
      <c r="Q350" s="45"/>
      <c r="R350" s="45"/>
      <c r="S350" s="45"/>
      <c r="T350" s="93"/>
      <c r="AT350" s="22" t="s">
        <v>136</v>
      </c>
      <c r="AU350" s="22" t="s">
        <v>83</v>
      </c>
    </row>
    <row r="351" spans="2:51" s="11" customFormat="1" ht="13.5">
      <c r="B351" s="235"/>
      <c r="C351" s="236"/>
      <c r="D351" s="231" t="s">
        <v>152</v>
      </c>
      <c r="E351" s="245" t="s">
        <v>21</v>
      </c>
      <c r="F351" s="237" t="s">
        <v>515</v>
      </c>
      <c r="G351" s="236"/>
      <c r="H351" s="238">
        <v>2</v>
      </c>
      <c r="I351" s="239"/>
      <c r="J351" s="236"/>
      <c r="K351" s="236"/>
      <c r="L351" s="240"/>
      <c r="M351" s="241"/>
      <c r="N351" s="242"/>
      <c r="O351" s="242"/>
      <c r="P351" s="242"/>
      <c r="Q351" s="242"/>
      <c r="R351" s="242"/>
      <c r="S351" s="242"/>
      <c r="T351" s="243"/>
      <c r="AT351" s="244" t="s">
        <v>152</v>
      </c>
      <c r="AU351" s="244" t="s">
        <v>83</v>
      </c>
      <c r="AV351" s="11" t="s">
        <v>83</v>
      </c>
      <c r="AW351" s="11" t="s">
        <v>35</v>
      </c>
      <c r="AX351" s="11" t="s">
        <v>80</v>
      </c>
      <c r="AY351" s="244" t="s">
        <v>126</v>
      </c>
    </row>
    <row r="352" spans="2:65" s="1" customFormat="1" ht="22.8" customHeight="1">
      <c r="B352" s="44"/>
      <c r="C352" s="219" t="s">
        <v>516</v>
      </c>
      <c r="D352" s="219" t="s">
        <v>129</v>
      </c>
      <c r="E352" s="220" t="s">
        <v>517</v>
      </c>
      <c r="F352" s="221" t="s">
        <v>518</v>
      </c>
      <c r="G352" s="222" t="s">
        <v>207</v>
      </c>
      <c r="H352" s="223">
        <v>4</v>
      </c>
      <c r="I352" s="224"/>
      <c r="J352" s="225">
        <f>ROUND(I352*H352,2)</f>
        <v>0</v>
      </c>
      <c r="K352" s="221" t="s">
        <v>133</v>
      </c>
      <c r="L352" s="70"/>
      <c r="M352" s="226" t="s">
        <v>21</v>
      </c>
      <c r="N352" s="227" t="s">
        <v>43</v>
      </c>
      <c r="O352" s="45"/>
      <c r="P352" s="228">
        <f>O352*H352</f>
        <v>0</v>
      </c>
      <c r="Q352" s="228">
        <v>0.0008</v>
      </c>
      <c r="R352" s="228">
        <f>Q352*H352</f>
        <v>0.0032</v>
      </c>
      <c r="S352" s="228">
        <v>0</v>
      </c>
      <c r="T352" s="229">
        <f>S352*H352</f>
        <v>0</v>
      </c>
      <c r="AR352" s="22" t="s">
        <v>167</v>
      </c>
      <c r="AT352" s="22" t="s">
        <v>129</v>
      </c>
      <c r="AU352" s="22" t="s">
        <v>83</v>
      </c>
      <c r="AY352" s="22" t="s">
        <v>126</v>
      </c>
      <c r="BE352" s="230">
        <f>IF(N352="základní",J352,0)</f>
        <v>0</v>
      </c>
      <c r="BF352" s="230">
        <f>IF(N352="snížená",J352,0)</f>
        <v>0</v>
      </c>
      <c r="BG352" s="230">
        <f>IF(N352="zákl. přenesená",J352,0)</f>
        <v>0</v>
      </c>
      <c r="BH352" s="230">
        <f>IF(N352="sníž. přenesená",J352,0)</f>
        <v>0</v>
      </c>
      <c r="BI352" s="230">
        <f>IF(N352="nulová",J352,0)</f>
        <v>0</v>
      </c>
      <c r="BJ352" s="22" t="s">
        <v>80</v>
      </c>
      <c r="BK352" s="230">
        <f>ROUND(I352*H352,2)</f>
        <v>0</v>
      </c>
      <c r="BL352" s="22" t="s">
        <v>167</v>
      </c>
      <c r="BM352" s="22" t="s">
        <v>519</v>
      </c>
    </row>
    <row r="353" spans="2:47" s="1" customFormat="1" ht="13.5">
      <c r="B353" s="44"/>
      <c r="C353" s="72"/>
      <c r="D353" s="231" t="s">
        <v>136</v>
      </c>
      <c r="E353" s="72"/>
      <c r="F353" s="232" t="s">
        <v>520</v>
      </c>
      <c r="G353" s="72"/>
      <c r="H353" s="72"/>
      <c r="I353" s="189"/>
      <c r="J353" s="72"/>
      <c r="K353" s="72"/>
      <c r="L353" s="70"/>
      <c r="M353" s="233"/>
      <c r="N353" s="45"/>
      <c r="O353" s="45"/>
      <c r="P353" s="45"/>
      <c r="Q353" s="45"/>
      <c r="R353" s="45"/>
      <c r="S353" s="45"/>
      <c r="T353" s="93"/>
      <c r="AT353" s="22" t="s">
        <v>136</v>
      </c>
      <c r="AU353" s="22" t="s">
        <v>83</v>
      </c>
    </row>
    <row r="354" spans="2:65" s="1" customFormat="1" ht="22.8" customHeight="1">
      <c r="B354" s="44"/>
      <c r="C354" s="219" t="s">
        <v>521</v>
      </c>
      <c r="D354" s="219" t="s">
        <v>129</v>
      </c>
      <c r="E354" s="220" t="s">
        <v>522</v>
      </c>
      <c r="F354" s="221" t="s">
        <v>523</v>
      </c>
      <c r="G354" s="222" t="s">
        <v>207</v>
      </c>
      <c r="H354" s="223">
        <v>14</v>
      </c>
      <c r="I354" s="224"/>
      <c r="J354" s="225">
        <f>ROUND(I354*H354,2)</f>
        <v>0</v>
      </c>
      <c r="K354" s="221" t="s">
        <v>133</v>
      </c>
      <c r="L354" s="70"/>
      <c r="M354" s="226" t="s">
        <v>21</v>
      </c>
      <c r="N354" s="227" t="s">
        <v>43</v>
      </c>
      <c r="O354" s="45"/>
      <c r="P354" s="228">
        <f>O354*H354</f>
        <v>0</v>
      </c>
      <c r="Q354" s="228">
        <v>0.00236</v>
      </c>
      <c r="R354" s="228">
        <f>Q354*H354</f>
        <v>0.03304</v>
      </c>
      <c r="S354" s="228">
        <v>0</v>
      </c>
      <c r="T354" s="229">
        <f>S354*H354</f>
        <v>0</v>
      </c>
      <c r="AR354" s="22" t="s">
        <v>167</v>
      </c>
      <c r="AT354" s="22" t="s">
        <v>129</v>
      </c>
      <c r="AU354" s="22" t="s">
        <v>83</v>
      </c>
      <c r="AY354" s="22" t="s">
        <v>126</v>
      </c>
      <c r="BE354" s="230">
        <f>IF(N354="základní",J354,0)</f>
        <v>0</v>
      </c>
      <c r="BF354" s="230">
        <f>IF(N354="snížená",J354,0)</f>
        <v>0</v>
      </c>
      <c r="BG354" s="230">
        <f>IF(N354="zákl. přenesená",J354,0)</f>
        <v>0</v>
      </c>
      <c r="BH354" s="230">
        <f>IF(N354="sníž. přenesená",J354,0)</f>
        <v>0</v>
      </c>
      <c r="BI354" s="230">
        <f>IF(N354="nulová",J354,0)</f>
        <v>0</v>
      </c>
      <c r="BJ354" s="22" t="s">
        <v>80</v>
      </c>
      <c r="BK354" s="230">
        <f>ROUND(I354*H354,2)</f>
        <v>0</v>
      </c>
      <c r="BL354" s="22" t="s">
        <v>167</v>
      </c>
      <c r="BM354" s="22" t="s">
        <v>524</v>
      </c>
    </row>
    <row r="355" spans="2:47" s="1" customFormat="1" ht="13.5">
      <c r="B355" s="44"/>
      <c r="C355" s="72"/>
      <c r="D355" s="231" t="s">
        <v>136</v>
      </c>
      <c r="E355" s="72"/>
      <c r="F355" s="232" t="s">
        <v>525</v>
      </c>
      <c r="G355" s="72"/>
      <c r="H355" s="72"/>
      <c r="I355" s="189"/>
      <c r="J355" s="72"/>
      <c r="K355" s="72"/>
      <c r="L355" s="70"/>
      <c r="M355" s="233"/>
      <c r="N355" s="45"/>
      <c r="O355" s="45"/>
      <c r="P355" s="45"/>
      <c r="Q355" s="45"/>
      <c r="R355" s="45"/>
      <c r="S355" s="45"/>
      <c r="T355" s="93"/>
      <c r="AT355" s="22" t="s">
        <v>136</v>
      </c>
      <c r="AU355" s="22" t="s">
        <v>83</v>
      </c>
    </row>
    <row r="356" spans="2:51" s="11" customFormat="1" ht="13.5">
      <c r="B356" s="235"/>
      <c r="C356" s="236"/>
      <c r="D356" s="231" t="s">
        <v>152</v>
      </c>
      <c r="E356" s="245" t="s">
        <v>21</v>
      </c>
      <c r="F356" s="237" t="s">
        <v>526</v>
      </c>
      <c r="G356" s="236"/>
      <c r="H356" s="238">
        <v>14</v>
      </c>
      <c r="I356" s="239"/>
      <c r="J356" s="236"/>
      <c r="K356" s="236"/>
      <c r="L356" s="240"/>
      <c r="M356" s="241"/>
      <c r="N356" s="242"/>
      <c r="O356" s="242"/>
      <c r="P356" s="242"/>
      <c r="Q356" s="242"/>
      <c r="R356" s="242"/>
      <c r="S356" s="242"/>
      <c r="T356" s="243"/>
      <c r="AT356" s="244" t="s">
        <v>152</v>
      </c>
      <c r="AU356" s="244" t="s">
        <v>83</v>
      </c>
      <c r="AV356" s="11" t="s">
        <v>83</v>
      </c>
      <c r="AW356" s="11" t="s">
        <v>35</v>
      </c>
      <c r="AX356" s="11" t="s">
        <v>80</v>
      </c>
      <c r="AY356" s="244" t="s">
        <v>126</v>
      </c>
    </row>
    <row r="357" spans="2:65" s="1" customFormat="1" ht="22.8" customHeight="1">
      <c r="B357" s="44"/>
      <c r="C357" s="219" t="s">
        <v>527</v>
      </c>
      <c r="D357" s="219" t="s">
        <v>129</v>
      </c>
      <c r="E357" s="220" t="s">
        <v>528</v>
      </c>
      <c r="F357" s="221" t="s">
        <v>529</v>
      </c>
      <c r="G357" s="222" t="s">
        <v>142</v>
      </c>
      <c r="H357" s="223">
        <v>5.736</v>
      </c>
      <c r="I357" s="224"/>
      <c r="J357" s="225">
        <f>ROUND(I357*H357,2)</f>
        <v>0</v>
      </c>
      <c r="K357" s="221" t="s">
        <v>133</v>
      </c>
      <c r="L357" s="70"/>
      <c r="M357" s="226" t="s">
        <v>21</v>
      </c>
      <c r="N357" s="227" t="s">
        <v>43</v>
      </c>
      <c r="O357" s="45"/>
      <c r="P357" s="228">
        <f>O357*H357</f>
        <v>0</v>
      </c>
      <c r="Q357" s="228">
        <v>0</v>
      </c>
      <c r="R357" s="228">
        <f>Q357*H357</f>
        <v>0</v>
      </c>
      <c r="S357" s="228">
        <v>0</v>
      </c>
      <c r="T357" s="229">
        <f>S357*H357</f>
        <v>0</v>
      </c>
      <c r="AR357" s="22" t="s">
        <v>167</v>
      </c>
      <c r="AT357" s="22" t="s">
        <v>129</v>
      </c>
      <c r="AU357" s="22" t="s">
        <v>83</v>
      </c>
      <c r="AY357" s="22" t="s">
        <v>126</v>
      </c>
      <c r="BE357" s="230">
        <f>IF(N357="základní",J357,0)</f>
        <v>0</v>
      </c>
      <c r="BF357" s="230">
        <f>IF(N357="snížená",J357,0)</f>
        <v>0</v>
      </c>
      <c r="BG357" s="230">
        <f>IF(N357="zákl. přenesená",J357,0)</f>
        <v>0</v>
      </c>
      <c r="BH357" s="230">
        <f>IF(N357="sníž. přenesená",J357,0)</f>
        <v>0</v>
      </c>
      <c r="BI357" s="230">
        <f>IF(N357="nulová",J357,0)</f>
        <v>0</v>
      </c>
      <c r="BJ357" s="22" t="s">
        <v>80</v>
      </c>
      <c r="BK357" s="230">
        <f>ROUND(I357*H357,2)</f>
        <v>0</v>
      </c>
      <c r="BL357" s="22" t="s">
        <v>167</v>
      </c>
      <c r="BM357" s="22" t="s">
        <v>530</v>
      </c>
    </row>
    <row r="358" spans="2:47" s="1" customFormat="1" ht="13.5">
      <c r="B358" s="44"/>
      <c r="C358" s="72"/>
      <c r="D358" s="231" t="s">
        <v>136</v>
      </c>
      <c r="E358" s="72"/>
      <c r="F358" s="232" t="s">
        <v>531</v>
      </c>
      <c r="G358" s="72"/>
      <c r="H358" s="72"/>
      <c r="I358" s="189"/>
      <c r="J358" s="72"/>
      <c r="K358" s="72"/>
      <c r="L358" s="70"/>
      <c r="M358" s="233"/>
      <c r="N358" s="45"/>
      <c r="O358" s="45"/>
      <c r="P358" s="45"/>
      <c r="Q358" s="45"/>
      <c r="R358" s="45"/>
      <c r="S358" s="45"/>
      <c r="T358" s="93"/>
      <c r="AT358" s="22" t="s">
        <v>136</v>
      </c>
      <c r="AU358" s="22" t="s">
        <v>83</v>
      </c>
    </row>
    <row r="359" spans="2:47" s="1" customFormat="1" ht="13.5">
      <c r="B359" s="44"/>
      <c r="C359" s="72"/>
      <c r="D359" s="231" t="s">
        <v>145</v>
      </c>
      <c r="E359" s="72"/>
      <c r="F359" s="234" t="s">
        <v>532</v>
      </c>
      <c r="G359" s="72"/>
      <c r="H359" s="72"/>
      <c r="I359" s="189"/>
      <c r="J359" s="72"/>
      <c r="K359" s="72"/>
      <c r="L359" s="70"/>
      <c r="M359" s="233"/>
      <c r="N359" s="45"/>
      <c r="O359" s="45"/>
      <c r="P359" s="45"/>
      <c r="Q359" s="45"/>
      <c r="R359" s="45"/>
      <c r="S359" s="45"/>
      <c r="T359" s="93"/>
      <c r="AT359" s="22" t="s">
        <v>145</v>
      </c>
      <c r="AU359" s="22" t="s">
        <v>83</v>
      </c>
    </row>
    <row r="360" spans="2:63" s="10" customFormat="1" ht="29.85" customHeight="1">
      <c r="B360" s="203"/>
      <c r="C360" s="204"/>
      <c r="D360" s="205" t="s">
        <v>71</v>
      </c>
      <c r="E360" s="217" t="s">
        <v>533</v>
      </c>
      <c r="F360" s="217" t="s">
        <v>534</v>
      </c>
      <c r="G360" s="204"/>
      <c r="H360" s="204"/>
      <c r="I360" s="207"/>
      <c r="J360" s="218">
        <f>BK360</f>
        <v>0</v>
      </c>
      <c r="K360" s="204"/>
      <c r="L360" s="209"/>
      <c r="M360" s="210"/>
      <c r="N360" s="211"/>
      <c r="O360" s="211"/>
      <c r="P360" s="212">
        <f>SUM(P361:P377)</f>
        <v>0</v>
      </c>
      <c r="Q360" s="211"/>
      <c r="R360" s="212">
        <f>SUM(R361:R377)</f>
        <v>0.0521796</v>
      </c>
      <c r="S360" s="211"/>
      <c r="T360" s="213">
        <f>SUM(T361:T377)</f>
        <v>0.046514</v>
      </c>
      <c r="AR360" s="214" t="s">
        <v>83</v>
      </c>
      <c r="AT360" s="215" t="s">
        <v>71</v>
      </c>
      <c r="AU360" s="215" t="s">
        <v>80</v>
      </c>
      <c r="AY360" s="214" t="s">
        <v>126</v>
      </c>
      <c r="BK360" s="216">
        <f>SUM(BK361:BK377)</f>
        <v>0</v>
      </c>
    </row>
    <row r="361" spans="2:65" s="1" customFormat="1" ht="22.8" customHeight="1">
      <c r="B361" s="44"/>
      <c r="C361" s="219" t="s">
        <v>535</v>
      </c>
      <c r="D361" s="219" t="s">
        <v>129</v>
      </c>
      <c r="E361" s="220" t="s">
        <v>536</v>
      </c>
      <c r="F361" s="221" t="s">
        <v>537</v>
      </c>
      <c r="G361" s="222" t="s">
        <v>132</v>
      </c>
      <c r="H361" s="223">
        <v>357.8</v>
      </c>
      <c r="I361" s="224"/>
      <c r="J361" s="225">
        <f>ROUND(I361*H361,2)</f>
        <v>0</v>
      </c>
      <c r="K361" s="221" t="s">
        <v>133</v>
      </c>
      <c r="L361" s="70"/>
      <c r="M361" s="226" t="s">
        <v>21</v>
      </c>
      <c r="N361" s="227" t="s">
        <v>43</v>
      </c>
      <c r="O361" s="45"/>
      <c r="P361" s="228">
        <f>O361*H361</f>
        <v>0</v>
      </c>
      <c r="Q361" s="228">
        <v>0</v>
      </c>
      <c r="R361" s="228">
        <f>Q361*H361</f>
        <v>0</v>
      </c>
      <c r="S361" s="228">
        <v>0</v>
      </c>
      <c r="T361" s="229">
        <f>S361*H361</f>
        <v>0</v>
      </c>
      <c r="AR361" s="22" t="s">
        <v>167</v>
      </c>
      <c r="AT361" s="22" t="s">
        <v>129</v>
      </c>
      <c r="AU361" s="22" t="s">
        <v>83</v>
      </c>
      <c r="AY361" s="22" t="s">
        <v>126</v>
      </c>
      <c r="BE361" s="230">
        <f>IF(N361="základní",J361,0)</f>
        <v>0</v>
      </c>
      <c r="BF361" s="230">
        <f>IF(N361="snížená",J361,0)</f>
        <v>0</v>
      </c>
      <c r="BG361" s="230">
        <f>IF(N361="zákl. přenesená",J361,0)</f>
        <v>0</v>
      </c>
      <c r="BH361" s="230">
        <f>IF(N361="sníž. přenesená",J361,0)</f>
        <v>0</v>
      </c>
      <c r="BI361" s="230">
        <f>IF(N361="nulová",J361,0)</f>
        <v>0</v>
      </c>
      <c r="BJ361" s="22" t="s">
        <v>80</v>
      </c>
      <c r="BK361" s="230">
        <f>ROUND(I361*H361,2)</f>
        <v>0</v>
      </c>
      <c r="BL361" s="22" t="s">
        <v>167</v>
      </c>
      <c r="BM361" s="22" t="s">
        <v>538</v>
      </c>
    </row>
    <row r="362" spans="2:47" s="1" customFormat="1" ht="13.5">
      <c r="B362" s="44"/>
      <c r="C362" s="72"/>
      <c r="D362" s="231" t="s">
        <v>136</v>
      </c>
      <c r="E362" s="72"/>
      <c r="F362" s="232" t="s">
        <v>539</v>
      </c>
      <c r="G362" s="72"/>
      <c r="H362" s="72"/>
      <c r="I362" s="189"/>
      <c r="J362" s="72"/>
      <c r="K362" s="72"/>
      <c r="L362" s="70"/>
      <c r="M362" s="233"/>
      <c r="N362" s="45"/>
      <c r="O362" s="45"/>
      <c r="P362" s="45"/>
      <c r="Q362" s="45"/>
      <c r="R362" s="45"/>
      <c r="S362" s="45"/>
      <c r="T362" s="93"/>
      <c r="AT362" s="22" t="s">
        <v>136</v>
      </c>
      <c r="AU362" s="22" t="s">
        <v>83</v>
      </c>
    </row>
    <row r="363" spans="2:47" s="1" customFormat="1" ht="13.5">
      <c r="B363" s="44"/>
      <c r="C363" s="72"/>
      <c r="D363" s="231" t="s">
        <v>145</v>
      </c>
      <c r="E363" s="72"/>
      <c r="F363" s="234" t="s">
        <v>540</v>
      </c>
      <c r="G363" s="72"/>
      <c r="H363" s="72"/>
      <c r="I363" s="189"/>
      <c r="J363" s="72"/>
      <c r="K363" s="72"/>
      <c r="L363" s="70"/>
      <c r="M363" s="233"/>
      <c r="N363" s="45"/>
      <c r="O363" s="45"/>
      <c r="P363" s="45"/>
      <c r="Q363" s="45"/>
      <c r="R363" s="45"/>
      <c r="S363" s="45"/>
      <c r="T363" s="93"/>
      <c r="AT363" s="22" t="s">
        <v>145</v>
      </c>
      <c r="AU363" s="22" t="s">
        <v>83</v>
      </c>
    </row>
    <row r="364" spans="2:51" s="11" customFormat="1" ht="13.5">
      <c r="B364" s="235"/>
      <c r="C364" s="236"/>
      <c r="D364" s="231" t="s">
        <v>152</v>
      </c>
      <c r="E364" s="245" t="s">
        <v>21</v>
      </c>
      <c r="F364" s="237" t="s">
        <v>541</v>
      </c>
      <c r="G364" s="236"/>
      <c r="H364" s="238">
        <v>357.8</v>
      </c>
      <c r="I364" s="239"/>
      <c r="J364" s="236"/>
      <c r="K364" s="236"/>
      <c r="L364" s="240"/>
      <c r="M364" s="241"/>
      <c r="N364" s="242"/>
      <c r="O364" s="242"/>
      <c r="P364" s="242"/>
      <c r="Q364" s="242"/>
      <c r="R364" s="242"/>
      <c r="S364" s="242"/>
      <c r="T364" s="243"/>
      <c r="AT364" s="244" t="s">
        <v>152</v>
      </c>
      <c r="AU364" s="244" t="s">
        <v>83</v>
      </c>
      <c r="AV364" s="11" t="s">
        <v>83</v>
      </c>
      <c r="AW364" s="11" t="s">
        <v>35</v>
      </c>
      <c r="AX364" s="11" t="s">
        <v>80</v>
      </c>
      <c r="AY364" s="244" t="s">
        <v>126</v>
      </c>
    </row>
    <row r="365" spans="2:65" s="1" customFormat="1" ht="22.8" customHeight="1">
      <c r="B365" s="44"/>
      <c r="C365" s="257" t="s">
        <v>542</v>
      </c>
      <c r="D365" s="257" t="s">
        <v>187</v>
      </c>
      <c r="E365" s="258" t="s">
        <v>543</v>
      </c>
      <c r="F365" s="259" t="s">
        <v>544</v>
      </c>
      <c r="G365" s="260" t="s">
        <v>132</v>
      </c>
      <c r="H365" s="261">
        <v>393.58</v>
      </c>
      <c r="I365" s="262"/>
      <c r="J365" s="263">
        <f>ROUND(I365*H365,2)</f>
        <v>0</v>
      </c>
      <c r="K365" s="259" t="s">
        <v>133</v>
      </c>
      <c r="L365" s="264"/>
      <c r="M365" s="265" t="s">
        <v>21</v>
      </c>
      <c r="N365" s="266" t="s">
        <v>43</v>
      </c>
      <c r="O365" s="45"/>
      <c r="P365" s="228">
        <f>O365*H365</f>
        <v>0</v>
      </c>
      <c r="Q365" s="228">
        <v>0.00012</v>
      </c>
      <c r="R365" s="228">
        <f>Q365*H365</f>
        <v>0.0472296</v>
      </c>
      <c r="S365" s="228">
        <v>0</v>
      </c>
      <c r="T365" s="229">
        <f>S365*H365</f>
        <v>0</v>
      </c>
      <c r="AR365" s="22" t="s">
        <v>190</v>
      </c>
      <c r="AT365" s="22" t="s">
        <v>187</v>
      </c>
      <c r="AU365" s="22" t="s">
        <v>83</v>
      </c>
      <c r="AY365" s="22" t="s">
        <v>126</v>
      </c>
      <c r="BE365" s="230">
        <f>IF(N365="základní",J365,0)</f>
        <v>0</v>
      </c>
      <c r="BF365" s="230">
        <f>IF(N365="snížená",J365,0)</f>
        <v>0</v>
      </c>
      <c r="BG365" s="230">
        <f>IF(N365="zákl. přenesená",J365,0)</f>
        <v>0</v>
      </c>
      <c r="BH365" s="230">
        <f>IF(N365="sníž. přenesená",J365,0)</f>
        <v>0</v>
      </c>
      <c r="BI365" s="230">
        <f>IF(N365="nulová",J365,0)</f>
        <v>0</v>
      </c>
      <c r="BJ365" s="22" t="s">
        <v>80</v>
      </c>
      <c r="BK365" s="230">
        <f>ROUND(I365*H365,2)</f>
        <v>0</v>
      </c>
      <c r="BL365" s="22" t="s">
        <v>167</v>
      </c>
      <c r="BM365" s="22" t="s">
        <v>545</v>
      </c>
    </row>
    <row r="366" spans="2:47" s="1" customFormat="1" ht="13.5">
      <c r="B366" s="44"/>
      <c r="C366" s="72"/>
      <c r="D366" s="231" t="s">
        <v>136</v>
      </c>
      <c r="E366" s="72"/>
      <c r="F366" s="232" t="s">
        <v>544</v>
      </c>
      <c r="G366" s="72"/>
      <c r="H366" s="72"/>
      <c r="I366" s="189"/>
      <c r="J366" s="72"/>
      <c r="K366" s="72"/>
      <c r="L366" s="70"/>
      <c r="M366" s="233"/>
      <c r="N366" s="45"/>
      <c r="O366" s="45"/>
      <c r="P366" s="45"/>
      <c r="Q366" s="45"/>
      <c r="R366" s="45"/>
      <c r="S366" s="45"/>
      <c r="T366" s="93"/>
      <c r="AT366" s="22" t="s">
        <v>136</v>
      </c>
      <c r="AU366" s="22" t="s">
        <v>83</v>
      </c>
    </row>
    <row r="367" spans="2:51" s="11" customFormat="1" ht="13.5">
      <c r="B367" s="235"/>
      <c r="C367" s="236"/>
      <c r="D367" s="231" t="s">
        <v>152</v>
      </c>
      <c r="E367" s="236"/>
      <c r="F367" s="237" t="s">
        <v>546</v>
      </c>
      <c r="G367" s="236"/>
      <c r="H367" s="238">
        <v>393.58</v>
      </c>
      <c r="I367" s="239"/>
      <c r="J367" s="236"/>
      <c r="K367" s="236"/>
      <c r="L367" s="240"/>
      <c r="M367" s="241"/>
      <c r="N367" s="242"/>
      <c r="O367" s="242"/>
      <c r="P367" s="242"/>
      <c r="Q367" s="242"/>
      <c r="R367" s="242"/>
      <c r="S367" s="242"/>
      <c r="T367" s="243"/>
      <c r="AT367" s="244" t="s">
        <v>152</v>
      </c>
      <c r="AU367" s="244" t="s">
        <v>83</v>
      </c>
      <c r="AV367" s="11" t="s">
        <v>83</v>
      </c>
      <c r="AW367" s="11" t="s">
        <v>6</v>
      </c>
      <c r="AX367" s="11" t="s">
        <v>80</v>
      </c>
      <c r="AY367" s="244" t="s">
        <v>126</v>
      </c>
    </row>
    <row r="368" spans="2:65" s="1" customFormat="1" ht="22.8" customHeight="1">
      <c r="B368" s="44"/>
      <c r="C368" s="219" t="s">
        <v>547</v>
      </c>
      <c r="D368" s="219" t="s">
        <v>129</v>
      </c>
      <c r="E368" s="220" t="s">
        <v>548</v>
      </c>
      <c r="F368" s="221" t="s">
        <v>549</v>
      </c>
      <c r="G368" s="222" t="s">
        <v>207</v>
      </c>
      <c r="H368" s="223">
        <v>450</v>
      </c>
      <c r="I368" s="224"/>
      <c r="J368" s="225">
        <f>ROUND(I368*H368,2)</f>
        <v>0</v>
      </c>
      <c r="K368" s="221" t="s">
        <v>133</v>
      </c>
      <c r="L368" s="70"/>
      <c r="M368" s="226" t="s">
        <v>21</v>
      </c>
      <c r="N368" s="227" t="s">
        <v>43</v>
      </c>
      <c r="O368" s="45"/>
      <c r="P368" s="228">
        <f>O368*H368</f>
        <v>0</v>
      </c>
      <c r="Q368" s="228">
        <v>0</v>
      </c>
      <c r="R368" s="228">
        <f>Q368*H368</f>
        <v>0</v>
      </c>
      <c r="S368" s="228">
        <v>0</v>
      </c>
      <c r="T368" s="229">
        <f>S368*H368</f>
        <v>0</v>
      </c>
      <c r="AR368" s="22" t="s">
        <v>167</v>
      </c>
      <c r="AT368" s="22" t="s">
        <v>129</v>
      </c>
      <c r="AU368" s="22" t="s">
        <v>83</v>
      </c>
      <c r="AY368" s="22" t="s">
        <v>126</v>
      </c>
      <c r="BE368" s="230">
        <f>IF(N368="základní",J368,0)</f>
        <v>0</v>
      </c>
      <c r="BF368" s="230">
        <f>IF(N368="snížená",J368,0)</f>
        <v>0</v>
      </c>
      <c r="BG368" s="230">
        <f>IF(N368="zákl. přenesená",J368,0)</f>
        <v>0</v>
      </c>
      <c r="BH368" s="230">
        <f>IF(N368="sníž. přenesená",J368,0)</f>
        <v>0</v>
      </c>
      <c r="BI368" s="230">
        <f>IF(N368="nulová",J368,0)</f>
        <v>0</v>
      </c>
      <c r="BJ368" s="22" t="s">
        <v>80</v>
      </c>
      <c r="BK368" s="230">
        <f>ROUND(I368*H368,2)</f>
        <v>0</v>
      </c>
      <c r="BL368" s="22" t="s">
        <v>167</v>
      </c>
      <c r="BM368" s="22" t="s">
        <v>550</v>
      </c>
    </row>
    <row r="369" spans="2:47" s="1" customFormat="1" ht="13.5">
      <c r="B369" s="44"/>
      <c r="C369" s="72"/>
      <c r="D369" s="231" t="s">
        <v>136</v>
      </c>
      <c r="E369" s="72"/>
      <c r="F369" s="232" t="s">
        <v>549</v>
      </c>
      <c r="G369" s="72"/>
      <c r="H369" s="72"/>
      <c r="I369" s="189"/>
      <c r="J369" s="72"/>
      <c r="K369" s="72"/>
      <c r="L369" s="70"/>
      <c r="M369" s="233"/>
      <c r="N369" s="45"/>
      <c r="O369" s="45"/>
      <c r="P369" s="45"/>
      <c r="Q369" s="45"/>
      <c r="R369" s="45"/>
      <c r="S369" s="45"/>
      <c r="T369" s="93"/>
      <c r="AT369" s="22" t="s">
        <v>136</v>
      </c>
      <c r="AU369" s="22" t="s">
        <v>83</v>
      </c>
    </row>
    <row r="370" spans="2:47" s="1" customFormat="1" ht="13.5">
      <c r="B370" s="44"/>
      <c r="C370" s="72"/>
      <c r="D370" s="231" t="s">
        <v>145</v>
      </c>
      <c r="E370" s="72"/>
      <c r="F370" s="234" t="s">
        <v>540</v>
      </c>
      <c r="G370" s="72"/>
      <c r="H370" s="72"/>
      <c r="I370" s="189"/>
      <c r="J370" s="72"/>
      <c r="K370" s="72"/>
      <c r="L370" s="70"/>
      <c r="M370" s="233"/>
      <c r="N370" s="45"/>
      <c r="O370" s="45"/>
      <c r="P370" s="45"/>
      <c r="Q370" s="45"/>
      <c r="R370" s="45"/>
      <c r="S370" s="45"/>
      <c r="T370" s="93"/>
      <c r="AT370" s="22" t="s">
        <v>145</v>
      </c>
      <c r="AU370" s="22" t="s">
        <v>83</v>
      </c>
    </row>
    <row r="371" spans="2:51" s="11" customFormat="1" ht="13.5">
      <c r="B371" s="235"/>
      <c r="C371" s="236"/>
      <c r="D371" s="231" t="s">
        <v>152</v>
      </c>
      <c r="E371" s="245" t="s">
        <v>21</v>
      </c>
      <c r="F371" s="237" t="s">
        <v>551</v>
      </c>
      <c r="G371" s="236"/>
      <c r="H371" s="238">
        <v>450</v>
      </c>
      <c r="I371" s="239"/>
      <c r="J371" s="236"/>
      <c r="K371" s="236"/>
      <c r="L371" s="240"/>
      <c r="M371" s="241"/>
      <c r="N371" s="242"/>
      <c r="O371" s="242"/>
      <c r="P371" s="242"/>
      <c r="Q371" s="242"/>
      <c r="R371" s="242"/>
      <c r="S371" s="242"/>
      <c r="T371" s="243"/>
      <c r="AT371" s="244" t="s">
        <v>152</v>
      </c>
      <c r="AU371" s="244" t="s">
        <v>83</v>
      </c>
      <c r="AV371" s="11" t="s">
        <v>83</v>
      </c>
      <c r="AW371" s="11" t="s">
        <v>35</v>
      </c>
      <c r="AX371" s="11" t="s">
        <v>80</v>
      </c>
      <c r="AY371" s="244" t="s">
        <v>126</v>
      </c>
    </row>
    <row r="372" spans="2:65" s="1" customFormat="1" ht="14.4" customHeight="1">
      <c r="B372" s="44"/>
      <c r="C372" s="257" t="s">
        <v>552</v>
      </c>
      <c r="D372" s="257" t="s">
        <v>187</v>
      </c>
      <c r="E372" s="258" t="s">
        <v>553</v>
      </c>
      <c r="F372" s="259" t="s">
        <v>554</v>
      </c>
      <c r="G372" s="260" t="s">
        <v>207</v>
      </c>
      <c r="H372" s="261">
        <v>495</v>
      </c>
      <c r="I372" s="262"/>
      <c r="J372" s="263">
        <f>ROUND(I372*H372,2)</f>
        <v>0</v>
      </c>
      <c r="K372" s="259" t="s">
        <v>133</v>
      </c>
      <c r="L372" s="264"/>
      <c r="M372" s="265" t="s">
        <v>21</v>
      </c>
      <c r="N372" s="266" t="s">
        <v>43</v>
      </c>
      <c r="O372" s="45"/>
      <c r="P372" s="228">
        <f>O372*H372</f>
        <v>0</v>
      </c>
      <c r="Q372" s="228">
        <v>1E-05</v>
      </c>
      <c r="R372" s="228">
        <f>Q372*H372</f>
        <v>0.00495</v>
      </c>
      <c r="S372" s="228">
        <v>0</v>
      </c>
      <c r="T372" s="229">
        <f>S372*H372</f>
        <v>0</v>
      </c>
      <c r="AR372" s="22" t="s">
        <v>190</v>
      </c>
      <c r="AT372" s="22" t="s">
        <v>187</v>
      </c>
      <c r="AU372" s="22" t="s">
        <v>83</v>
      </c>
      <c r="AY372" s="22" t="s">
        <v>126</v>
      </c>
      <c r="BE372" s="230">
        <f>IF(N372="základní",J372,0)</f>
        <v>0</v>
      </c>
      <c r="BF372" s="230">
        <f>IF(N372="snížená",J372,0)</f>
        <v>0</v>
      </c>
      <c r="BG372" s="230">
        <f>IF(N372="zákl. přenesená",J372,0)</f>
        <v>0</v>
      </c>
      <c r="BH372" s="230">
        <f>IF(N372="sníž. přenesená",J372,0)</f>
        <v>0</v>
      </c>
      <c r="BI372" s="230">
        <f>IF(N372="nulová",J372,0)</f>
        <v>0</v>
      </c>
      <c r="BJ372" s="22" t="s">
        <v>80</v>
      </c>
      <c r="BK372" s="230">
        <f>ROUND(I372*H372,2)</f>
        <v>0</v>
      </c>
      <c r="BL372" s="22" t="s">
        <v>167</v>
      </c>
      <c r="BM372" s="22" t="s">
        <v>555</v>
      </c>
    </row>
    <row r="373" spans="2:47" s="1" customFormat="1" ht="13.5">
      <c r="B373" s="44"/>
      <c r="C373" s="72"/>
      <c r="D373" s="231" t="s">
        <v>136</v>
      </c>
      <c r="E373" s="72"/>
      <c r="F373" s="232" t="s">
        <v>554</v>
      </c>
      <c r="G373" s="72"/>
      <c r="H373" s="72"/>
      <c r="I373" s="189"/>
      <c r="J373" s="72"/>
      <c r="K373" s="72"/>
      <c r="L373" s="70"/>
      <c r="M373" s="233"/>
      <c r="N373" s="45"/>
      <c r="O373" s="45"/>
      <c r="P373" s="45"/>
      <c r="Q373" s="45"/>
      <c r="R373" s="45"/>
      <c r="S373" s="45"/>
      <c r="T373" s="93"/>
      <c r="AT373" s="22" t="s">
        <v>136</v>
      </c>
      <c r="AU373" s="22" t="s">
        <v>83</v>
      </c>
    </row>
    <row r="374" spans="2:51" s="11" customFormat="1" ht="13.5">
      <c r="B374" s="235"/>
      <c r="C374" s="236"/>
      <c r="D374" s="231" t="s">
        <v>152</v>
      </c>
      <c r="E374" s="236"/>
      <c r="F374" s="237" t="s">
        <v>556</v>
      </c>
      <c r="G374" s="236"/>
      <c r="H374" s="238">
        <v>495</v>
      </c>
      <c r="I374" s="239"/>
      <c r="J374" s="236"/>
      <c r="K374" s="236"/>
      <c r="L374" s="240"/>
      <c r="M374" s="241"/>
      <c r="N374" s="242"/>
      <c r="O374" s="242"/>
      <c r="P374" s="242"/>
      <c r="Q374" s="242"/>
      <c r="R374" s="242"/>
      <c r="S374" s="242"/>
      <c r="T374" s="243"/>
      <c r="AT374" s="244" t="s">
        <v>152</v>
      </c>
      <c r="AU374" s="244" t="s">
        <v>83</v>
      </c>
      <c r="AV374" s="11" t="s">
        <v>83</v>
      </c>
      <c r="AW374" s="11" t="s">
        <v>6</v>
      </c>
      <c r="AX374" s="11" t="s">
        <v>80</v>
      </c>
      <c r="AY374" s="244" t="s">
        <v>126</v>
      </c>
    </row>
    <row r="375" spans="2:65" s="1" customFormat="1" ht="22.8" customHeight="1">
      <c r="B375" s="44"/>
      <c r="C375" s="219" t="s">
        <v>557</v>
      </c>
      <c r="D375" s="219" t="s">
        <v>129</v>
      </c>
      <c r="E375" s="220" t="s">
        <v>558</v>
      </c>
      <c r="F375" s="221" t="s">
        <v>559</v>
      </c>
      <c r="G375" s="222" t="s">
        <v>132</v>
      </c>
      <c r="H375" s="223">
        <v>357.8</v>
      </c>
      <c r="I375" s="224"/>
      <c r="J375" s="225">
        <f>ROUND(I375*H375,2)</f>
        <v>0</v>
      </c>
      <c r="K375" s="221" t="s">
        <v>133</v>
      </c>
      <c r="L375" s="70"/>
      <c r="M375" s="226" t="s">
        <v>21</v>
      </c>
      <c r="N375" s="227" t="s">
        <v>43</v>
      </c>
      <c r="O375" s="45"/>
      <c r="P375" s="228">
        <f>O375*H375</f>
        <v>0</v>
      </c>
      <c r="Q375" s="228">
        <v>0</v>
      </c>
      <c r="R375" s="228">
        <f>Q375*H375</f>
        <v>0</v>
      </c>
      <c r="S375" s="228">
        <v>0.00013</v>
      </c>
      <c r="T375" s="229">
        <f>S375*H375</f>
        <v>0.046514</v>
      </c>
      <c r="AR375" s="22" t="s">
        <v>167</v>
      </c>
      <c r="AT375" s="22" t="s">
        <v>129</v>
      </c>
      <c r="AU375" s="22" t="s">
        <v>83</v>
      </c>
      <c r="AY375" s="22" t="s">
        <v>126</v>
      </c>
      <c r="BE375" s="230">
        <f>IF(N375="základní",J375,0)</f>
        <v>0</v>
      </c>
      <c r="BF375" s="230">
        <f>IF(N375="snížená",J375,0)</f>
        <v>0</v>
      </c>
      <c r="BG375" s="230">
        <f>IF(N375="zákl. přenesená",J375,0)</f>
        <v>0</v>
      </c>
      <c r="BH375" s="230">
        <f>IF(N375="sníž. přenesená",J375,0)</f>
        <v>0</v>
      </c>
      <c r="BI375" s="230">
        <f>IF(N375="nulová",J375,0)</f>
        <v>0</v>
      </c>
      <c r="BJ375" s="22" t="s">
        <v>80</v>
      </c>
      <c r="BK375" s="230">
        <f>ROUND(I375*H375,2)</f>
        <v>0</v>
      </c>
      <c r="BL375" s="22" t="s">
        <v>167</v>
      </c>
      <c r="BM375" s="22" t="s">
        <v>560</v>
      </c>
    </row>
    <row r="376" spans="2:47" s="1" customFormat="1" ht="13.5">
      <c r="B376" s="44"/>
      <c r="C376" s="72"/>
      <c r="D376" s="231" t="s">
        <v>136</v>
      </c>
      <c r="E376" s="72"/>
      <c r="F376" s="232" t="s">
        <v>559</v>
      </c>
      <c r="G376" s="72"/>
      <c r="H376" s="72"/>
      <c r="I376" s="189"/>
      <c r="J376" s="72"/>
      <c r="K376" s="72"/>
      <c r="L376" s="70"/>
      <c r="M376" s="233"/>
      <c r="N376" s="45"/>
      <c r="O376" s="45"/>
      <c r="P376" s="45"/>
      <c r="Q376" s="45"/>
      <c r="R376" s="45"/>
      <c r="S376" s="45"/>
      <c r="T376" s="93"/>
      <c r="AT376" s="22" t="s">
        <v>136</v>
      </c>
      <c r="AU376" s="22" t="s">
        <v>83</v>
      </c>
    </row>
    <row r="377" spans="2:51" s="11" customFormat="1" ht="13.5">
      <c r="B377" s="235"/>
      <c r="C377" s="236"/>
      <c r="D377" s="231" t="s">
        <v>152</v>
      </c>
      <c r="E377" s="245" t="s">
        <v>21</v>
      </c>
      <c r="F377" s="237" t="s">
        <v>561</v>
      </c>
      <c r="G377" s="236"/>
      <c r="H377" s="238">
        <v>357.8</v>
      </c>
      <c r="I377" s="239"/>
      <c r="J377" s="236"/>
      <c r="K377" s="236"/>
      <c r="L377" s="240"/>
      <c r="M377" s="241"/>
      <c r="N377" s="242"/>
      <c r="O377" s="242"/>
      <c r="P377" s="242"/>
      <c r="Q377" s="242"/>
      <c r="R377" s="242"/>
      <c r="S377" s="242"/>
      <c r="T377" s="243"/>
      <c r="AT377" s="244" t="s">
        <v>152</v>
      </c>
      <c r="AU377" s="244" t="s">
        <v>83</v>
      </c>
      <c r="AV377" s="11" t="s">
        <v>83</v>
      </c>
      <c r="AW377" s="11" t="s">
        <v>35</v>
      </c>
      <c r="AX377" s="11" t="s">
        <v>80</v>
      </c>
      <c r="AY377" s="244" t="s">
        <v>126</v>
      </c>
    </row>
    <row r="378" spans="2:63" s="10" customFormat="1" ht="29.85" customHeight="1">
      <c r="B378" s="203"/>
      <c r="C378" s="204"/>
      <c r="D378" s="205" t="s">
        <v>71</v>
      </c>
      <c r="E378" s="217" t="s">
        <v>562</v>
      </c>
      <c r="F378" s="217" t="s">
        <v>563</v>
      </c>
      <c r="G378" s="204"/>
      <c r="H378" s="204"/>
      <c r="I378" s="207"/>
      <c r="J378" s="218">
        <f>BK378</f>
        <v>0</v>
      </c>
      <c r="K378" s="204"/>
      <c r="L378" s="209"/>
      <c r="M378" s="210"/>
      <c r="N378" s="211"/>
      <c r="O378" s="211"/>
      <c r="P378" s="212">
        <f>SUM(P379:P387)</f>
        <v>0</v>
      </c>
      <c r="Q378" s="211"/>
      <c r="R378" s="212">
        <f>SUM(R379:R387)</f>
        <v>0.00466</v>
      </c>
      <c r="S378" s="211"/>
      <c r="T378" s="213">
        <f>SUM(T379:T387)</f>
        <v>0</v>
      </c>
      <c r="AR378" s="214" t="s">
        <v>83</v>
      </c>
      <c r="AT378" s="215" t="s">
        <v>71</v>
      </c>
      <c r="AU378" s="215" t="s">
        <v>80</v>
      </c>
      <c r="AY378" s="214" t="s">
        <v>126</v>
      </c>
      <c r="BK378" s="216">
        <f>SUM(BK379:BK387)</f>
        <v>0</v>
      </c>
    </row>
    <row r="379" spans="2:65" s="1" customFormat="1" ht="14.4" customHeight="1">
      <c r="B379" s="44"/>
      <c r="C379" s="219" t="s">
        <v>564</v>
      </c>
      <c r="D379" s="219" t="s">
        <v>129</v>
      </c>
      <c r="E379" s="220" t="s">
        <v>565</v>
      </c>
      <c r="F379" s="221" t="s">
        <v>566</v>
      </c>
      <c r="G379" s="222" t="s">
        <v>207</v>
      </c>
      <c r="H379" s="223">
        <v>0.8</v>
      </c>
      <c r="I379" s="224"/>
      <c r="J379" s="225">
        <f>ROUND(I379*H379,2)</f>
        <v>0</v>
      </c>
      <c r="K379" s="221" t="s">
        <v>133</v>
      </c>
      <c r="L379" s="70"/>
      <c r="M379" s="226" t="s">
        <v>21</v>
      </c>
      <c r="N379" s="227" t="s">
        <v>43</v>
      </c>
      <c r="O379" s="45"/>
      <c r="P379" s="228">
        <f>O379*H379</f>
        <v>0</v>
      </c>
      <c r="Q379" s="228">
        <v>0</v>
      </c>
      <c r="R379" s="228">
        <f>Q379*H379</f>
        <v>0</v>
      </c>
      <c r="S379" s="228">
        <v>0</v>
      </c>
      <c r="T379" s="229">
        <f>S379*H379</f>
        <v>0</v>
      </c>
      <c r="AR379" s="22" t="s">
        <v>167</v>
      </c>
      <c r="AT379" s="22" t="s">
        <v>129</v>
      </c>
      <c r="AU379" s="22" t="s">
        <v>83</v>
      </c>
      <c r="AY379" s="22" t="s">
        <v>126</v>
      </c>
      <c r="BE379" s="230">
        <f>IF(N379="základní",J379,0)</f>
        <v>0</v>
      </c>
      <c r="BF379" s="230">
        <f>IF(N379="snížená",J379,0)</f>
        <v>0</v>
      </c>
      <c r="BG379" s="230">
        <f>IF(N379="zákl. přenesená",J379,0)</f>
        <v>0</v>
      </c>
      <c r="BH379" s="230">
        <f>IF(N379="sníž. přenesená",J379,0)</f>
        <v>0</v>
      </c>
      <c r="BI379" s="230">
        <f>IF(N379="nulová",J379,0)</f>
        <v>0</v>
      </c>
      <c r="BJ379" s="22" t="s">
        <v>80</v>
      </c>
      <c r="BK379" s="230">
        <f>ROUND(I379*H379,2)</f>
        <v>0</v>
      </c>
      <c r="BL379" s="22" t="s">
        <v>167</v>
      </c>
      <c r="BM379" s="22" t="s">
        <v>567</v>
      </c>
    </row>
    <row r="380" spans="2:47" s="1" customFormat="1" ht="13.5">
      <c r="B380" s="44"/>
      <c r="C380" s="72"/>
      <c r="D380" s="231" t="s">
        <v>136</v>
      </c>
      <c r="E380" s="72"/>
      <c r="F380" s="232" t="s">
        <v>568</v>
      </c>
      <c r="G380" s="72"/>
      <c r="H380" s="72"/>
      <c r="I380" s="189"/>
      <c r="J380" s="72"/>
      <c r="K380" s="72"/>
      <c r="L380" s="70"/>
      <c r="M380" s="233"/>
      <c r="N380" s="45"/>
      <c r="O380" s="45"/>
      <c r="P380" s="45"/>
      <c r="Q380" s="45"/>
      <c r="R380" s="45"/>
      <c r="S380" s="45"/>
      <c r="T380" s="93"/>
      <c r="AT380" s="22" t="s">
        <v>136</v>
      </c>
      <c r="AU380" s="22" t="s">
        <v>83</v>
      </c>
    </row>
    <row r="381" spans="2:47" s="1" customFormat="1" ht="13.5">
      <c r="B381" s="44"/>
      <c r="C381" s="72"/>
      <c r="D381" s="231" t="s">
        <v>145</v>
      </c>
      <c r="E381" s="72"/>
      <c r="F381" s="234" t="s">
        <v>569</v>
      </c>
      <c r="G381" s="72"/>
      <c r="H381" s="72"/>
      <c r="I381" s="189"/>
      <c r="J381" s="72"/>
      <c r="K381" s="72"/>
      <c r="L381" s="70"/>
      <c r="M381" s="233"/>
      <c r="N381" s="45"/>
      <c r="O381" s="45"/>
      <c r="P381" s="45"/>
      <c r="Q381" s="45"/>
      <c r="R381" s="45"/>
      <c r="S381" s="45"/>
      <c r="T381" s="93"/>
      <c r="AT381" s="22" t="s">
        <v>145</v>
      </c>
      <c r="AU381" s="22" t="s">
        <v>83</v>
      </c>
    </row>
    <row r="382" spans="2:65" s="1" customFormat="1" ht="22.8" customHeight="1">
      <c r="B382" s="44"/>
      <c r="C382" s="257" t="s">
        <v>570</v>
      </c>
      <c r="D382" s="257" t="s">
        <v>187</v>
      </c>
      <c r="E382" s="258" t="s">
        <v>571</v>
      </c>
      <c r="F382" s="259" t="s">
        <v>572</v>
      </c>
      <c r="G382" s="260" t="s">
        <v>261</v>
      </c>
      <c r="H382" s="261">
        <v>2</v>
      </c>
      <c r="I382" s="262"/>
      <c r="J382" s="263">
        <f>ROUND(I382*H382,2)</f>
        <v>0</v>
      </c>
      <c r="K382" s="259" t="s">
        <v>133</v>
      </c>
      <c r="L382" s="264"/>
      <c r="M382" s="265" t="s">
        <v>21</v>
      </c>
      <c r="N382" s="266" t="s">
        <v>43</v>
      </c>
      <c r="O382" s="45"/>
      <c r="P382" s="228">
        <f>O382*H382</f>
        <v>0</v>
      </c>
      <c r="Q382" s="228">
        <v>0.00066</v>
      </c>
      <c r="R382" s="228">
        <f>Q382*H382</f>
        <v>0.00132</v>
      </c>
      <c r="S382" s="228">
        <v>0</v>
      </c>
      <c r="T382" s="229">
        <f>S382*H382</f>
        <v>0</v>
      </c>
      <c r="AR382" s="22" t="s">
        <v>190</v>
      </c>
      <c r="AT382" s="22" t="s">
        <v>187</v>
      </c>
      <c r="AU382" s="22" t="s">
        <v>83</v>
      </c>
      <c r="AY382" s="22" t="s">
        <v>126</v>
      </c>
      <c r="BE382" s="230">
        <f>IF(N382="základní",J382,0)</f>
        <v>0</v>
      </c>
      <c r="BF382" s="230">
        <f>IF(N382="snížená",J382,0)</f>
        <v>0</v>
      </c>
      <c r="BG382" s="230">
        <f>IF(N382="zákl. přenesená",J382,0)</f>
        <v>0</v>
      </c>
      <c r="BH382" s="230">
        <f>IF(N382="sníž. přenesená",J382,0)</f>
        <v>0</v>
      </c>
      <c r="BI382" s="230">
        <f>IF(N382="nulová",J382,0)</f>
        <v>0</v>
      </c>
      <c r="BJ382" s="22" t="s">
        <v>80</v>
      </c>
      <c r="BK382" s="230">
        <f>ROUND(I382*H382,2)</f>
        <v>0</v>
      </c>
      <c r="BL382" s="22" t="s">
        <v>167</v>
      </c>
      <c r="BM382" s="22" t="s">
        <v>573</v>
      </c>
    </row>
    <row r="383" spans="2:47" s="1" customFormat="1" ht="13.5">
      <c r="B383" s="44"/>
      <c r="C383" s="72"/>
      <c r="D383" s="231" t="s">
        <v>136</v>
      </c>
      <c r="E383" s="72"/>
      <c r="F383" s="232" t="s">
        <v>572</v>
      </c>
      <c r="G383" s="72"/>
      <c r="H383" s="72"/>
      <c r="I383" s="189"/>
      <c r="J383" s="72"/>
      <c r="K383" s="72"/>
      <c r="L383" s="70"/>
      <c r="M383" s="233"/>
      <c r="N383" s="45"/>
      <c r="O383" s="45"/>
      <c r="P383" s="45"/>
      <c r="Q383" s="45"/>
      <c r="R383" s="45"/>
      <c r="S383" s="45"/>
      <c r="T383" s="93"/>
      <c r="AT383" s="22" t="s">
        <v>136</v>
      </c>
      <c r="AU383" s="22" t="s">
        <v>83</v>
      </c>
    </row>
    <row r="384" spans="2:65" s="1" customFormat="1" ht="22.8" customHeight="1">
      <c r="B384" s="44"/>
      <c r="C384" s="257" t="s">
        <v>574</v>
      </c>
      <c r="D384" s="257" t="s">
        <v>187</v>
      </c>
      <c r="E384" s="258" t="s">
        <v>575</v>
      </c>
      <c r="F384" s="259" t="s">
        <v>576</v>
      </c>
      <c r="G384" s="260" t="s">
        <v>261</v>
      </c>
      <c r="H384" s="261">
        <v>1</v>
      </c>
      <c r="I384" s="262"/>
      <c r="J384" s="263">
        <f>ROUND(I384*H384,2)</f>
        <v>0</v>
      </c>
      <c r="K384" s="259" t="s">
        <v>133</v>
      </c>
      <c r="L384" s="264"/>
      <c r="M384" s="265" t="s">
        <v>21</v>
      </c>
      <c r="N384" s="266" t="s">
        <v>43</v>
      </c>
      <c r="O384" s="45"/>
      <c r="P384" s="228">
        <f>O384*H384</f>
        <v>0</v>
      </c>
      <c r="Q384" s="228">
        <v>0.0033</v>
      </c>
      <c r="R384" s="228">
        <f>Q384*H384</f>
        <v>0.0033</v>
      </c>
      <c r="S384" s="228">
        <v>0</v>
      </c>
      <c r="T384" s="229">
        <f>S384*H384</f>
        <v>0</v>
      </c>
      <c r="AR384" s="22" t="s">
        <v>190</v>
      </c>
      <c r="AT384" s="22" t="s">
        <v>187</v>
      </c>
      <c r="AU384" s="22" t="s">
        <v>83</v>
      </c>
      <c r="AY384" s="22" t="s">
        <v>126</v>
      </c>
      <c r="BE384" s="230">
        <f>IF(N384="základní",J384,0)</f>
        <v>0</v>
      </c>
      <c r="BF384" s="230">
        <f>IF(N384="snížená",J384,0)</f>
        <v>0</v>
      </c>
      <c r="BG384" s="230">
        <f>IF(N384="zákl. přenesená",J384,0)</f>
        <v>0</v>
      </c>
      <c r="BH384" s="230">
        <f>IF(N384="sníž. přenesená",J384,0)</f>
        <v>0</v>
      </c>
      <c r="BI384" s="230">
        <f>IF(N384="nulová",J384,0)</f>
        <v>0</v>
      </c>
      <c r="BJ384" s="22" t="s">
        <v>80</v>
      </c>
      <c r="BK384" s="230">
        <f>ROUND(I384*H384,2)</f>
        <v>0</v>
      </c>
      <c r="BL384" s="22" t="s">
        <v>167</v>
      </c>
      <c r="BM384" s="22" t="s">
        <v>577</v>
      </c>
    </row>
    <row r="385" spans="2:47" s="1" customFormat="1" ht="13.5">
      <c r="B385" s="44"/>
      <c r="C385" s="72"/>
      <c r="D385" s="231" t="s">
        <v>136</v>
      </c>
      <c r="E385" s="72"/>
      <c r="F385" s="232" t="s">
        <v>576</v>
      </c>
      <c r="G385" s="72"/>
      <c r="H385" s="72"/>
      <c r="I385" s="189"/>
      <c r="J385" s="72"/>
      <c r="K385" s="72"/>
      <c r="L385" s="70"/>
      <c r="M385" s="233"/>
      <c r="N385" s="45"/>
      <c r="O385" s="45"/>
      <c r="P385" s="45"/>
      <c r="Q385" s="45"/>
      <c r="R385" s="45"/>
      <c r="S385" s="45"/>
      <c r="T385" s="93"/>
      <c r="AT385" s="22" t="s">
        <v>136</v>
      </c>
      <c r="AU385" s="22" t="s">
        <v>83</v>
      </c>
    </row>
    <row r="386" spans="2:65" s="1" customFormat="1" ht="14.4" customHeight="1">
      <c r="B386" s="44"/>
      <c r="C386" s="257" t="s">
        <v>578</v>
      </c>
      <c r="D386" s="257" t="s">
        <v>187</v>
      </c>
      <c r="E386" s="258" t="s">
        <v>579</v>
      </c>
      <c r="F386" s="259" t="s">
        <v>580</v>
      </c>
      <c r="G386" s="260" t="s">
        <v>581</v>
      </c>
      <c r="H386" s="261">
        <v>1</v>
      </c>
      <c r="I386" s="262"/>
      <c r="J386" s="263">
        <f>ROUND(I386*H386,2)</f>
        <v>0</v>
      </c>
      <c r="K386" s="259" t="s">
        <v>133</v>
      </c>
      <c r="L386" s="264"/>
      <c r="M386" s="265" t="s">
        <v>21</v>
      </c>
      <c r="N386" s="266" t="s">
        <v>43</v>
      </c>
      <c r="O386" s="45"/>
      <c r="P386" s="228">
        <f>O386*H386</f>
        <v>0</v>
      </c>
      <c r="Q386" s="228">
        <v>4E-05</v>
      </c>
      <c r="R386" s="228">
        <f>Q386*H386</f>
        <v>4E-05</v>
      </c>
      <c r="S386" s="228">
        <v>0</v>
      </c>
      <c r="T386" s="229">
        <f>S386*H386</f>
        <v>0</v>
      </c>
      <c r="AR386" s="22" t="s">
        <v>190</v>
      </c>
      <c r="AT386" s="22" t="s">
        <v>187</v>
      </c>
      <c r="AU386" s="22" t="s">
        <v>83</v>
      </c>
      <c r="AY386" s="22" t="s">
        <v>126</v>
      </c>
      <c r="BE386" s="230">
        <f>IF(N386="základní",J386,0)</f>
        <v>0</v>
      </c>
      <c r="BF386" s="230">
        <f>IF(N386="snížená",J386,0)</f>
        <v>0</v>
      </c>
      <c r="BG386" s="230">
        <f>IF(N386="zákl. přenesená",J386,0)</f>
        <v>0</v>
      </c>
      <c r="BH386" s="230">
        <f>IF(N386="sníž. přenesená",J386,0)</f>
        <v>0</v>
      </c>
      <c r="BI386" s="230">
        <f>IF(N386="nulová",J386,0)</f>
        <v>0</v>
      </c>
      <c r="BJ386" s="22" t="s">
        <v>80</v>
      </c>
      <c r="BK386" s="230">
        <f>ROUND(I386*H386,2)</f>
        <v>0</v>
      </c>
      <c r="BL386" s="22" t="s">
        <v>167</v>
      </c>
      <c r="BM386" s="22" t="s">
        <v>582</v>
      </c>
    </row>
    <row r="387" spans="2:47" s="1" customFormat="1" ht="13.5">
      <c r="B387" s="44"/>
      <c r="C387" s="72"/>
      <c r="D387" s="231" t="s">
        <v>136</v>
      </c>
      <c r="E387" s="72"/>
      <c r="F387" s="232" t="s">
        <v>580</v>
      </c>
      <c r="G387" s="72"/>
      <c r="H387" s="72"/>
      <c r="I387" s="189"/>
      <c r="J387" s="72"/>
      <c r="K387" s="72"/>
      <c r="L387" s="70"/>
      <c r="M387" s="267"/>
      <c r="N387" s="268"/>
      <c r="O387" s="268"/>
      <c r="P387" s="268"/>
      <c r="Q387" s="268"/>
      <c r="R387" s="268"/>
      <c r="S387" s="268"/>
      <c r="T387" s="269"/>
      <c r="AT387" s="22" t="s">
        <v>136</v>
      </c>
      <c r="AU387" s="22" t="s">
        <v>83</v>
      </c>
    </row>
    <row r="388" spans="2:12" s="1" customFormat="1" ht="6.95" customHeight="1">
      <c r="B388" s="65"/>
      <c r="C388" s="66"/>
      <c r="D388" s="66"/>
      <c r="E388" s="66"/>
      <c r="F388" s="66"/>
      <c r="G388" s="66"/>
      <c r="H388" s="66"/>
      <c r="I388" s="164"/>
      <c r="J388" s="66"/>
      <c r="K388" s="66"/>
      <c r="L388" s="70"/>
    </row>
  </sheetData>
  <sheetProtection password="CC35" sheet="1" objects="1" scenarios="1" formatColumns="0" formatRows="0" autoFilter="0"/>
  <autoFilter ref="C83:K387"/>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99"/>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4"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19"/>
      <c r="B1" s="135"/>
      <c r="C1" s="135"/>
      <c r="D1" s="136" t="s">
        <v>1</v>
      </c>
      <c r="E1" s="135"/>
      <c r="F1" s="137" t="s">
        <v>87</v>
      </c>
      <c r="G1" s="137" t="s">
        <v>88</v>
      </c>
      <c r="H1" s="137"/>
      <c r="I1" s="138"/>
      <c r="J1" s="137" t="s">
        <v>89</v>
      </c>
      <c r="K1" s="136" t="s">
        <v>90</v>
      </c>
      <c r="L1" s="137" t="s">
        <v>91</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86</v>
      </c>
    </row>
    <row r="3" spans="2:46" ht="6.95" customHeight="1">
      <c r="B3" s="23"/>
      <c r="C3" s="24"/>
      <c r="D3" s="24"/>
      <c r="E3" s="24"/>
      <c r="F3" s="24"/>
      <c r="G3" s="24"/>
      <c r="H3" s="24"/>
      <c r="I3" s="139"/>
      <c r="J3" s="24"/>
      <c r="K3" s="25"/>
      <c r="AT3" s="22" t="s">
        <v>83</v>
      </c>
    </row>
    <row r="4" spans="2:46" ht="36.95" customHeight="1">
      <c r="B4" s="26"/>
      <c r="C4" s="27"/>
      <c r="D4" s="28" t="s">
        <v>92</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4.4" customHeight="1">
      <c r="B7" s="26"/>
      <c r="C7" s="27"/>
      <c r="D7" s="27"/>
      <c r="E7" s="141" t="str">
        <f>'Rekapitulace stavby'!K6</f>
        <v>MŠ Kalinova - rekonstrukce 2 NP - střešní plášť</v>
      </c>
      <c r="F7" s="38"/>
      <c r="G7" s="38"/>
      <c r="H7" s="38"/>
      <c r="I7" s="140"/>
      <c r="J7" s="27"/>
      <c r="K7" s="29"/>
    </row>
    <row r="8" spans="2:11" s="1" customFormat="1" ht="13.5">
      <c r="B8" s="44"/>
      <c r="C8" s="45"/>
      <c r="D8" s="38" t="s">
        <v>93</v>
      </c>
      <c r="E8" s="45"/>
      <c r="F8" s="45"/>
      <c r="G8" s="45"/>
      <c r="H8" s="45"/>
      <c r="I8" s="142"/>
      <c r="J8" s="45"/>
      <c r="K8" s="49"/>
    </row>
    <row r="9" spans="2:11" s="1" customFormat="1" ht="36.95" customHeight="1">
      <c r="B9" s="44"/>
      <c r="C9" s="45"/>
      <c r="D9" s="45"/>
      <c r="E9" s="143" t="s">
        <v>583</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20</v>
      </c>
      <c r="E11" s="45"/>
      <c r="F11" s="33" t="s">
        <v>82</v>
      </c>
      <c r="G11" s="45"/>
      <c r="H11" s="45"/>
      <c r="I11" s="144" t="s">
        <v>22</v>
      </c>
      <c r="J11" s="33" t="s">
        <v>21</v>
      </c>
      <c r="K11" s="49"/>
    </row>
    <row r="12" spans="2:11" s="1" customFormat="1" ht="14.4" customHeight="1">
      <c r="B12" s="44"/>
      <c r="C12" s="45"/>
      <c r="D12" s="38" t="s">
        <v>23</v>
      </c>
      <c r="E12" s="45"/>
      <c r="F12" s="33" t="s">
        <v>24</v>
      </c>
      <c r="G12" s="45"/>
      <c r="H12" s="45"/>
      <c r="I12" s="144" t="s">
        <v>25</v>
      </c>
      <c r="J12" s="145" t="str">
        <f>'Rekapitulace stavby'!AN8</f>
        <v>6. 4. 2018</v>
      </c>
      <c r="K12" s="49"/>
    </row>
    <row r="13" spans="2:11" s="1" customFormat="1" ht="10.8" customHeight="1">
      <c r="B13" s="44"/>
      <c r="C13" s="45"/>
      <c r="D13" s="45"/>
      <c r="E13" s="45"/>
      <c r="F13" s="45"/>
      <c r="G13" s="45"/>
      <c r="H13" s="45"/>
      <c r="I13" s="142"/>
      <c r="J13" s="45"/>
      <c r="K13" s="49"/>
    </row>
    <row r="14" spans="2:11" s="1" customFormat="1" ht="14.4" customHeight="1">
      <c r="B14" s="44"/>
      <c r="C14" s="45"/>
      <c r="D14" s="38" t="s">
        <v>27</v>
      </c>
      <c r="E14" s="45"/>
      <c r="F14" s="45"/>
      <c r="G14" s="45"/>
      <c r="H14" s="45"/>
      <c r="I14" s="144" t="s">
        <v>28</v>
      </c>
      <c r="J14" s="33" t="s">
        <v>21</v>
      </c>
      <c r="K14" s="49"/>
    </row>
    <row r="15" spans="2:11" s="1" customFormat="1" ht="18" customHeight="1">
      <c r="B15" s="44"/>
      <c r="C15" s="45"/>
      <c r="D15" s="45"/>
      <c r="E15" s="33" t="s">
        <v>95</v>
      </c>
      <c r="F15" s="45"/>
      <c r="G15" s="45"/>
      <c r="H15" s="45"/>
      <c r="I15" s="144" t="s">
        <v>30</v>
      </c>
      <c r="J15" s="33" t="s">
        <v>21</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31</v>
      </c>
      <c r="E17" s="45"/>
      <c r="F17" s="45"/>
      <c r="G17" s="45"/>
      <c r="H17" s="45"/>
      <c r="I17" s="144" t="s">
        <v>28</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30</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33</v>
      </c>
      <c r="E20" s="45"/>
      <c r="F20" s="45"/>
      <c r="G20" s="45"/>
      <c r="H20" s="45"/>
      <c r="I20" s="144" t="s">
        <v>28</v>
      </c>
      <c r="J20" s="33" t="s">
        <v>21</v>
      </c>
      <c r="K20" s="49"/>
    </row>
    <row r="21" spans="2:11" s="1" customFormat="1" ht="18" customHeight="1">
      <c r="B21" s="44"/>
      <c r="C21" s="45"/>
      <c r="D21" s="45"/>
      <c r="E21" s="33" t="s">
        <v>96</v>
      </c>
      <c r="F21" s="45"/>
      <c r="G21" s="45"/>
      <c r="H21" s="45"/>
      <c r="I21" s="144" t="s">
        <v>30</v>
      </c>
      <c r="J21" s="33" t="s">
        <v>21</v>
      </c>
      <c r="K21" s="49"/>
    </row>
    <row r="22" spans="2:11" s="1" customFormat="1" ht="6.95" customHeight="1">
      <c r="B22" s="44"/>
      <c r="C22" s="45"/>
      <c r="D22" s="45"/>
      <c r="E22" s="45"/>
      <c r="F22" s="45"/>
      <c r="G22" s="45"/>
      <c r="H22" s="45"/>
      <c r="I22" s="142"/>
      <c r="J22" s="45"/>
      <c r="K22" s="49"/>
    </row>
    <row r="23" spans="2:11" s="1" customFormat="1" ht="14.4" customHeight="1">
      <c r="B23" s="44"/>
      <c r="C23" s="45"/>
      <c r="D23" s="38" t="s">
        <v>36</v>
      </c>
      <c r="E23" s="45"/>
      <c r="F23" s="45"/>
      <c r="G23" s="45"/>
      <c r="H23" s="45"/>
      <c r="I23" s="142"/>
      <c r="J23" s="45"/>
      <c r="K23" s="49"/>
    </row>
    <row r="24" spans="2:11" s="6" customFormat="1" ht="14.4" customHeight="1">
      <c r="B24" s="146"/>
      <c r="C24" s="147"/>
      <c r="D24" s="147"/>
      <c r="E24" s="42" t="s">
        <v>21</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38</v>
      </c>
      <c r="E27" s="45"/>
      <c r="F27" s="45"/>
      <c r="G27" s="45"/>
      <c r="H27" s="45"/>
      <c r="I27" s="142"/>
      <c r="J27" s="153">
        <f>ROUND(J82,2)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40</v>
      </c>
      <c r="G29" s="45"/>
      <c r="H29" s="45"/>
      <c r="I29" s="154" t="s">
        <v>39</v>
      </c>
      <c r="J29" s="50" t="s">
        <v>41</v>
      </c>
      <c r="K29" s="49"/>
    </row>
    <row r="30" spans="2:11" s="1" customFormat="1" ht="14.4" customHeight="1">
      <c r="B30" s="44"/>
      <c r="C30" s="45"/>
      <c r="D30" s="53" t="s">
        <v>42</v>
      </c>
      <c r="E30" s="53" t="s">
        <v>43</v>
      </c>
      <c r="F30" s="155">
        <f>ROUND(SUM(BE82:BE98),2)</f>
        <v>0</v>
      </c>
      <c r="G30" s="45"/>
      <c r="H30" s="45"/>
      <c r="I30" s="156">
        <v>0.21</v>
      </c>
      <c r="J30" s="155">
        <f>ROUND(ROUND((SUM(BE82:BE98)),2)*I30,2)</f>
        <v>0</v>
      </c>
      <c r="K30" s="49"/>
    </row>
    <row r="31" spans="2:11" s="1" customFormat="1" ht="14.4" customHeight="1">
      <c r="B31" s="44"/>
      <c r="C31" s="45"/>
      <c r="D31" s="45"/>
      <c r="E31" s="53" t="s">
        <v>44</v>
      </c>
      <c r="F31" s="155">
        <f>ROUND(SUM(BF82:BF98),2)</f>
        <v>0</v>
      </c>
      <c r="G31" s="45"/>
      <c r="H31" s="45"/>
      <c r="I31" s="156">
        <v>0.15</v>
      </c>
      <c r="J31" s="155">
        <f>ROUND(ROUND((SUM(BF82:BF98)),2)*I31,2)</f>
        <v>0</v>
      </c>
      <c r="K31" s="49"/>
    </row>
    <row r="32" spans="2:11" s="1" customFormat="1" ht="14.4" customHeight="1" hidden="1">
      <c r="B32" s="44"/>
      <c r="C32" s="45"/>
      <c r="D32" s="45"/>
      <c r="E32" s="53" t="s">
        <v>45</v>
      </c>
      <c r="F32" s="155">
        <f>ROUND(SUM(BG82:BG98),2)</f>
        <v>0</v>
      </c>
      <c r="G32" s="45"/>
      <c r="H32" s="45"/>
      <c r="I32" s="156">
        <v>0.21</v>
      </c>
      <c r="J32" s="155">
        <v>0</v>
      </c>
      <c r="K32" s="49"/>
    </row>
    <row r="33" spans="2:11" s="1" customFormat="1" ht="14.4" customHeight="1" hidden="1">
      <c r="B33" s="44"/>
      <c r="C33" s="45"/>
      <c r="D33" s="45"/>
      <c r="E33" s="53" t="s">
        <v>46</v>
      </c>
      <c r="F33" s="155">
        <f>ROUND(SUM(BH82:BH98),2)</f>
        <v>0</v>
      </c>
      <c r="G33" s="45"/>
      <c r="H33" s="45"/>
      <c r="I33" s="156">
        <v>0.15</v>
      </c>
      <c r="J33" s="155">
        <v>0</v>
      </c>
      <c r="K33" s="49"/>
    </row>
    <row r="34" spans="2:11" s="1" customFormat="1" ht="14.4" customHeight="1" hidden="1">
      <c r="B34" s="44"/>
      <c r="C34" s="45"/>
      <c r="D34" s="45"/>
      <c r="E34" s="53" t="s">
        <v>47</v>
      </c>
      <c r="F34" s="155">
        <f>ROUND(SUM(BI82:BI98),2)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48</v>
      </c>
      <c r="E36" s="96"/>
      <c r="F36" s="96"/>
      <c r="G36" s="159" t="s">
        <v>49</v>
      </c>
      <c r="H36" s="160" t="s">
        <v>50</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97</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4.4" customHeight="1">
      <c r="B45" s="44"/>
      <c r="C45" s="45"/>
      <c r="D45" s="45"/>
      <c r="E45" s="141" t="str">
        <f>E7</f>
        <v>MŠ Kalinova - rekonstrukce 2 NP - střešní plášť</v>
      </c>
      <c r="F45" s="38"/>
      <c r="G45" s="38"/>
      <c r="H45" s="38"/>
      <c r="I45" s="142"/>
      <c r="J45" s="45"/>
      <c r="K45" s="49"/>
    </row>
    <row r="46" spans="2:11" s="1" customFormat="1" ht="14.4" customHeight="1">
      <c r="B46" s="44"/>
      <c r="C46" s="38" t="s">
        <v>93</v>
      </c>
      <c r="D46" s="45"/>
      <c r="E46" s="45"/>
      <c r="F46" s="45"/>
      <c r="G46" s="45"/>
      <c r="H46" s="45"/>
      <c r="I46" s="142"/>
      <c r="J46" s="45"/>
      <c r="K46" s="49"/>
    </row>
    <row r="47" spans="2:11" s="1" customFormat="1" ht="16.2" customHeight="1">
      <c r="B47" s="44"/>
      <c r="C47" s="45"/>
      <c r="D47" s="45"/>
      <c r="E47" s="143" t="str">
        <f>E9</f>
        <v>02 - VRN</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23</v>
      </c>
      <c r="D49" s="45"/>
      <c r="E49" s="45"/>
      <c r="F49" s="33" t="str">
        <f>F12</f>
        <v>Nový Bor</v>
      </c>
      <c r="G49" s="45"/>
      <c r="H49" s="45"/>
      <c r="I49" s="144" t="s">
        <v>25</v>
      </c>
      <c r="J49" s="145" t="str">
        <f>IF(J12="","",J12)</f>
        <v>6. 4. 2018</v>
      </c>
      <c r="K49" s="49"/>
    </row>
    <row r="50" spans="2:11" s="1" customFormat="1" ht="6.95" customHeight="1">
      <c r="B50" s="44"/>
      <c r="C50" s="45"/>
      <c r="D50" s="45"/>
      <c r="E50" s="45"/>
      <c r="F50" s="45"/>
      <c r="G50" s="45"/>
      <c r="H50" s="45"/>
      <c r="I50" s="142"/>
      <c r="J50" s="45"/>
      <c r="K50" s="49"/>
    </row>
    <row r="51" spans="2:11" s="1" customFormat="1" ht="13.5">
      <c r="B51" s="44"/>
      <c r="C51" s="38" t="s">
        <v>27</v>
      </c>
      <c r="D51" s="45"/>
      <c r="E51" s="45"/>
      <c r="F51" s="33" t="str">
        <f>E15</f>
        <v>Město Nový Bor</v>
      </c>
      <c r="G51" s="45"/>
      <c r="H51" s="45"/>
      <c r="I51" s="144" t="s">
        <v>33</v>
      </c>
      <c r="J51" s="42" t="str">
        <f>E21</f>
        <v>Radek Voce</v>
      </c>
      <c r="K51" s="49"/>
    </row>
    <row r="52" spans="2:11" s="1" customFormat="1" ht="14.4" customHeight="1">
      <c r="B52" s="44"/>
      <c r="C52" s="38" t="s">
        <v>31</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98</v>
      </c>
      <c r="D54" s="157"/>
      <c r="E54" s="157"/>
      <c r="F54" s="157"/>
      <c r="G54" s="157"/>
      <c r="H54" s="157"/>
      <c r="I54" s="171"/>
      <c r="J54" s="172" t="s">
        <v>99</v>
      </c>
      <c r="K54" s="173"/>
    </row>
    <row r="55" spans="2:11" s="1" customFormat="1" ht="10.3" customHeight="1">
      <c r="B55" s="44"/>
      <c r="C55" s="45"/>
      <c r="D55" s="45"/>
      <c r="E55" s="45"/>
      <c r="F55" s="45"/>
      <c r="G55" s="45"/>
      <c r="H55" s="45"/>
      <c r="I55" s="142"/>
      <c r="J55" s="45"/>
      <c r="K55" s="49"/>
    </row>
    <row r="56" spans="2:47" s="1" customFormat="1" ht="29.25" customHeight="1">
      <c r="B56" s="44"/>
      <c r="C56" s="174" t="s">
        <v>100</v>
      </c>
      <c r="D56" s="45"/>
      <c r="E56" s="45"/>
      <c r="F56" s="45"/>
      <c r="G56" s="45"/>
      <c r="H56" s="45"/>
      <c r="I56" s="142"/>
      <c r="J56" s="153">
        <f>J82</f>
        <v>0</v>
      </c>
      <c r="K56" s="49"/>
      <c r="AU56" s="22" t="s">
        <v>101</v>
      </c>
    </row>
    <row r="57" spans="2:11" s="7" customFormat="1" ht="24.95" customHeight="1">
      <c r="B57" s="175"/>
      <c r="C57" s="176"/>
      <c r="D57" s="177" t="s">
        <v>584</v>
      </c>
      <c r="E57" s="178"/>
      <c r="F57" s="178"/>
      <c r="G57" s="178"/>
      <c r="H57" s="178"/>
      <c r="I57" s="179"/>
      <c r="J57" s="180">
        <f>J83</f>
        <v>0</v>
      </c>
      <c r="K57" s="181"/>
    </row>
    <row r="58" spans="2:11" s="8" customFormat="1" ht="19.9" customHeight="1">
      <c r="B58" s="182"/>
      <c r="C58" s="183"/>
      <c r="D58" s="184" t="s">
        <v>585</v>
      </c>
      <c r="E58" s="185"/>
      <c r="F58" s="185"/>
      <c r="G58" s="185"/>
      <c r="H58" s="185"/>
      <c r="I58" s="186"/>
      <c r="J58" s="187">
        <f>J84</f>
        <v>0</v>
      </c>
      <c r="K58" s="188"/>
    </row>
    <row r="59" spans="2:11" s="8" customFormat="1" ht="19.9" customHeight="1">
      <c r="B59" s="182"/>
      <c r="C59" s="183"/>
      <c r="D59" s="184" t="s">
        <v>586</v>
      </c>
      <c r="E59" s="185"/>
      <c r="F59" s="185"/>
      <c r="G59" s="185"/>
      <c r="H59" s="185"/>
      <c r="I59" s="186"/>
      <c r="J59" s="187">
        <f>J87</f>
        <v>0</v>
      </c>
      <c r="K59" s="188"/>
    </row>
    <row r="60" spans="2:11" s="8" customFormat="1" ht="19.9" customHeight="1">
      <c r="B60" s="182"/>
      <c r="C60" s="183"/>
      <c r="D60" s="184" t="s">
        <v>587</v>
      </c>
      <c r="E60" s="185"/>
      <c r="F60" s="185"/>
      <c r="G60" s="185"/>
      <c r="H60" s="185"/>
      <c r="I60" s="186"/>
      <c r="J60" s="187">
        <f>J90</f>
        <v>0</v>
      </c>
      <c r="K60" s="188"/>
    </row>
    <row r="61" spans="2:11" s="8" customFormat="1" ht="19.9" customHeight="1">
      <c r="B61" s="182"/>
      <c r="C61" s="183"/>
      <c r="D61" s="184" t="s">
        <v>588</v>
      </c>
      <c r="E61" s="185"/>
      <c r="F61" s="185"/>
      <c r="G61" s="185"/>
      <c r="H61" s="185"/>
      <c r="I61" s="186"/>
      <c r="J61" s="187">
        <f>J93</f>
        <v>0</v>
      </c>
      <c r="K61" s="188"/>
    </row>
    <row r="62" spans="2:11" s="8" customFormat="1" ht="19.9" customHeight="1">
      <c r="B62" s="182"/>
      <c r="C62" s="183"/>
      <c r="D62" s="184" t="s">
        <v>589</v>
      </c>
      <c r="E62" s="185"/>
      <c r="F62" s="185"/>
      <c r="G62" s="185"/>
      <c r="H62" s="185"/>
      <c r="I62" s="186"/>
      <c r="J62" s="187">
        <f>J96</f>
        <v>0</v>
      </c>
      <c r="K62" s="188"/>
    </row>
    <row r="63" spans="2:11" s="1" customFormat="1" ht="21.8" customHeight="1">
      <c r="B63" s="44"/>
      <c r="C63" s="45"/>
      <c r="D63" s="45"/>
      <c r="E63" s="45"/>
      <c r="F63" s="45"/>
      <c r="G63" s="45"/>
      <c r="H63" s="45"/>
      <c r="I63" s="142"/>
      <c r="J63" s="45"/>
      <c r="K63" s="49"/>
    </row>
    <row r="64" spans="2:11" s="1" customFormat="1" ht="6.95" customHeight="1">
      <c r="B64" s="65"/>
      <c r="C64" s="66"/>
      <c r="D64" s="66"/>
      <c r="E64" s="66"/>
      <c r="F64" s="66"/>
      <c r="G64" s="66"/>
      <c r="H64" s="66"/>
      <c r="I64" s="164"/>
      <c r="J64" s="66"/>
      <c r="K64" s="67"/>
    </row>
    <row r="68" spans="2:12" s="1" customFormat="1" ht="6.95" customHeight="1">
      <c r="B68" s="68"/>
      <c r="C68" s="69"/>
      <c r="D68" s="69"/>
      <c r="E68" s="69"/>
      <c r="F68" s="69"/>
      <c r="G68" s="69"/>
      <c r="H68" s="69"/>
      <c r="I68" s="167"/>
      <c r="J68" s="69"/>
      <c r="K68" s="69"/>
      <c r="L68" s="70"/>
    </row>
    <row r="69" spans="2:12" s="1" customFormat="1" ht="36.95" customHeight="1">
      <c r="B69" s="44"/>
      <c r="C69" s="71" t="s">
        <v>110</v>
      </c>
      <c r="D69" s="72"/>
      <c r="E69" s="72"/>
      <c r="F69" s="72"/>
      <c r="G69" s="72"/>
      <c r="H69" s="72"/>
      <c r="I69" s="189"/>
      <c r="J69" s="72"/>
      <c r="K69" s="72"/>
      <c r="L69" s="70"/>
    </row>
    <row r="70" spans="2:12" s="1" customFormat="1" ht="6.95" customHeight="1">
      <c r="B70" s="44"/>
      <c r="C70" s="72"/>
      <c r="D70" s="72"/>
      <c r="E70" s="72"/>
      <c r="F70" s="72"/>
      <c r="G70" s="72"/>
      <c r="H70" s="72"/>
      <c r="I70" s="189"/>
      <c r="J70" s="72"/>
      <c r="K70" s="72"/>
      <c r="L70" s="70"/>
    </row>
    <row r="71" spans="2:12" s="1" customFormat="1" ht="14.4" customHeight="1">
      <c r="B71" s="44"/>
      <c r="C71" s="74" t="s">
        <v>18</v>
      </c>
      <c r="D71" s="72"/>
      <c r="E71" s="72"/>
      <c r="F71" s="72"/>
      <c r="G71" s="72"/>
      <c r="H71" s="72"/>
      <c r="I71" s="189"/>
      <c r="J71" s="72"/>
      <c r="K71" s="72"/>
      <c r="L71" s="70"/>
    </row>
    <row r="72" spans="2:12" s="1" customFormat="1" ht="14.4" customHeight="1">
      <c r="B72" s="44"/>
      <c r="C72" s="72"/>
      <c r="D72" s="72"/>
      <c r="E72" s="190" t="str">
        <f>E7</f>
        <v>MŠ Kalinova - rekonstrukce 2 NP - střešní plášť</v>
      </c>
      <c r="F72" s="74"/>
      <c r="G72" s="74"/>
      <c r="H72" s="74"/>
      <c r="I72" s="189"/>
      <c r="J72" s="72"/>
      <c r="K72" s="72"/>
      <c r="L72" s="70"/>
    </row>
    <row r="73" spans="2:12" s="1" customFormat="1" ht="14.4" customHeight="1">
      <c r="B73" s="44"/>
      <c r="C73" s="74" t="s">
        <v>93</v>
      </c>
      <c r="D73" s="72"/>
      <c r="E73" s="72"/>
      <c r="F73" s="72"/>
      <c r="G73" s="72"/>
      <c r="H73" s="72"/>
      <c r="I73" s="189"/>
      <c r="J73" s="72"/>
      <c r="K73" s="72"/>
      <c r="L73" s="70"/>
    </row>
    <row r="74" spans="2:12" s="1" customFormat="1" ht="16.2" customHeight="1">
      <c r="B74" s="44"/>
      <c r="C74" s="72"/>
      <c r="D74" s="72"/>
      <c r="E74" s="80" t="str">
        <f>E9</f>
        <v>02 - VRN</v>
      </c>
      <c r="F74" s="72"/>
      <c r="G74" s="72"/>
      <c r="H74" s="72"/>
      <c r="I74" s="189"/>
      <c r="J74" s="72"/>
      <c r="K74" s="72"/>
      <c r="L74" s="70"/>
    </row>
    <row r="75" spans="2:12" s="1" customFormat="1" ht="6.95" customHeight="1">
      <c r="B75" s="44"/>
      <c r="C75" s="72"/>
      <c r="D75" s="72"/>
      <c r="E75" s="72"/>
      <c r="F75" s="72"/>
      <c r="G75" s="72"/>
      <c r="H75" s="72"/>
      <c r="I75" s="189"/>
      <c r="J75" s="72"/>
      <c r="K75" s="72"/>
      <c r="L75" s="70"/>
    </row>
    <row r="76" spans="2:12" s="1" customFormat="1" ht="18" customHeight="1">
      <c r="B76" s="44"/>
      <c r="C76" s="74" t="s">
        <v>23</v>
      </c>
      <c r="D76" s="72"/>
      <c r="E76" s="72"/>
      <c r="F76" s="191" t="str">
        <f>F12</f>
        <v>Nový Bor</v>
      </c>
      <c r="G76" s="72"/>
      <c r="H76" s="72"/>
      <c r="I76" s="192" t="s">
        <v>25</v>
      </c>
      <c r="J76" s="83" t="str">
        <f>IF(J12="","",J12)</f>
        <v>6. 4. 2018</v>
      </c>
      <c r="K76" s="72"/>
      <c r="L76" s="70"/>
    </row>
    <row r="77" spans="2:12" s="1" customFormat="1" ht="6.95" customHeight="1">
      <c r="B77" s="44"/>
      <c r="C77" s="72"/>
      <c r="D77" s="72"/>
      <c r="E77" s="72"/>
      <c r="F77" s="72"/>
      <c r="G77" s="72"/>
      <c r="H77" s="72"/>
      <c r="I77" s="189"/>
      <c r="J77" s="72"/>
      <c r="K77" s="72"/>
      <c r="L77" s="70"/>
    </row>
    <row r="78" spans="2:12" s="1" customFormat="1" ht="13.5">
      <c r="B78" s="44"/>
      <c r="C78" s="74" t="s">
        <v>27</v>
      </c>
      <c r="D78" s="72"/>
      <c r="E78" s="72"/>
      <c r="F78" s="191" t="str">
        <f>E15</f>
        <v>Město Nový Bor</v>
      </c>
      <c r="G78" s="72"/>
      <c r="H78" s="72"/>
      <c r="I78" s="192" t="s">
        <v>33</v>
      </c>
      <c r="J78" s="191" t="str">
        <f>E21</f>
        <v>Radek Voce</v>
      </c>
      <c r="K78" s="72"/>
      <c r="L78" s="70"/>
    </row>
    <row r="79" spans="2:12" s="1" customFormat="1" ht="14.4" customHeight="1">
      <c r="B79" s="44"/>
      <c r="C79" s="74" t="s">
        <v>31</v>
      </c>
      <c r="D79" s="72"/>
      <c r="E79" s="72"/>
      <c r="F79" s="191" t="str">
        <f>IF(E18="","",E18)</f>
        <v/>
      </c>
      <c r="G79" s="72"/>
      <c r="H79" s="72"/>
      <c r="I79" s="189"/>
      <c r="J79" s="72"/>
      <c r="K79" s="72"/>
      <c r="L79" s="70"/>
    </row>
    <row r="80" spans="2:12" s="1" customFormat="1" ht="10.3" customHeight="1">
      <c r="B80" s="44"/>
      <c r="C80" s="72"/>
      <c r="D80" s="72"/>
      <c r="E80" s="72"/>
      <c r="F80" s="72"/>
      <c r="G80" s="72"/>
      <c r="H80" s="72"/>
      <c r="I80" s="189"/>
      <c r="J80" s="72"/>
      <c r="K80" s="72"/>
      <c r="L80" s="70"/>
    </row>
    <row r="81" spans="2:20" s="9" customFormat="1" ht="29.25" customHeight="1">
      <c r="B81" s="193"/>
      <c r="C81" s="194" t="s">
        <v>111</v>
      </c>
      <c r="D81" s="195" t="s">
        <v>57</v>
      </c>
      <c r="E81" s="195" t="s">
        <v>53</v>
      </c>
      <c r="F81" s="195" t="s">
        <v>112</v>
      </c>
      <c r="G81" s="195" t="s">
        <v>113</v>
      </c>
      <c r="H81" s="195" t="s">
        <v>114</v>
      </c>
      <c r="I81" s="196" t="s">
        <v>115</v>
      </c>
      <c r="J81" s="195" t="s">
        <v>99</v>
      </c>
      <c r="K81" s="197" t="s">
        <v>116</v>
      </c>
      <c r="L81" s="198"/>
      <c r="M81" s="100" t="s">
        <v>117</v>
      </c>
      <c r="N81" s="101" t="s">
        <v>42</v>
      </c>
      <c r="O81" s="101" t="s">
        <v>118</v>
      </c>
      <c r="P81" s="101" t="s">
        <v>119</v>
      </c>
      <c r="Q81" s="101" t="s">
        <v>120</v>
      </c>
      <c r="R81" s="101" t="s">
        <v>121</v>
      </c>
      <c r="S81" s="101" t="s">
        <v>122</v>
      </c>
      <c r="T81" s="102" t="s">
        <v>123</v>
      </c>
    </row>
    <row r="82" spans="2:63" s="1" customFormat="1" ht="29.25" customHeight="1">
      <c r="B82" s="44"/>
      <c r="C82" s="106" t="s">
        <v>100</v>
      </c>
      <c r="D82" s="72"/>
      <c r="E82" s="72"/>
      <c r="F82" s="72"/>
      <c r="G82" s="72"/>
      <c r="H82" s="72"/>
      <c r="I82" s="189"/>
      <c r="J82" s="199">
        <f>BK82</f>
        <v>0</v>
      </c>
      <c r="K82" s="72"/>
      <c r="L82" s="70"/>
      <c r="M82" s="103"/>
      <c r="N82" s="104"/>
      <c r="O82" s="104"/>
      <c r="P82" s="200">
        <f>P83</f>
        <v>0</v>
      </c>
      <c r="Q82" s="104"/>
      <c r="R82" s="200">
        <f>R83</f>
        <v>0</v>
      </c>
      <c r="S82" s="104"/>
      <c r="T82" s="201">
        <f>T83</f>
        <v>0</v>
      </c>
      <c r="AT82" s="22" t="s">
        <v>71</v>
      </c>
      <c r="AU82" s="22" t="s">
        <v>101</v>
      </c>
      <c r="BK82" s="202">
        <f>BK83</f>
        <v>0</v>
      </c>
    </row>
    <row r="83" spans="2:63" s="10" customFormat="1" ht="37.4" customHeight="1">
      <c r="B83" s="203"/>
      <c r="C83" s="204"/>
      <c r="D83" s="205" t="s">
        <v>71</v>
      </c>
      <c r="E83" s="206" t="s">
        <v>85</v>
      </c>
      <c r="F83" s="206" t="s">
        <v>590</v>
      </c>
      <c r="G83" s="204"/>
      <c r="H83" s="204"/>
      <c r="I83" s="207"/>
      <c r="J83" s="208">
        <f>BK83</f>
        <v>0</v>
      </c>
      <c r="K83" s="204"/>
      <c r="L83" s="209"/>
      <c r="M83" s="210"/>
      <c r="N83" s="211"/>
      <c r="O83" s="211"/>
      <c r="P83" s="212">
        <f>P84+P87+P90+P93+P96</f>
        <v>0</v>
      </c>
      <c r="Q83" s="211"/>
      <c r="R83" s="212">
        <f>R84+R87+R90+R93+R96</f>
        <v>0</v>
      </c>
      <c r="S83" s="211"/>
      <c r="T83" s="213">
        <f>T84+T87+T90+T93+T96</f>
        <v>0</v>
      </c>
      <c r="AR83" s="214" t="s">
        <v>163</v>
      </c>
      <c r="AT83" s="215" t="s">
        <v>71</v>
      </c>
      <c r="AU83" s="215" t="s">
        <v>72</v>
      </c>
      <c r="AY83" s="214" t="s">
        <v>126</v>
      </c>
      <c r="BK83" s="216">
        <f>BK84+BK87+BK90+BK93+BK96</f>
        <v>0</v>
      </c>
    </row>
    <row r="84" spans="2:63" s="10" customFormat="1" ht="19.9" customHeight="1">
      <c r="B84" s="203"/>
      <c r="C84" s="204"/>
      <c r="D84" s="205" t="s">
        <v>71</v>
      </c>
      <c r="E84" s="217" t="s">
        <v>591</v>
      </c>
      <c r="F84" s="217" t="s">
        <v>592</v>
      </c>
      <c r="G84" s="204"/>
      <c r="H84" s="204"/>
      <c r="I84" s="207"/>
      <c r="J84" s="218">
        <f>BK84</f>
        <v>0</v>
      </c>
      <c r="K84" s="204"/>
      <c r="L84" s="209"/>
      <c r="M84" s="210"/>
      <c r="N84" s="211"/>
      <c r="O84" s="211"/>
      <c r="P84" s="212">
        <f>SUM(P85:P86)</f>
        <v>0</v>
      </c>
      <c r="Q84" s="211"/>
      <c r="R84" s="212">
        <f>SUM(R85:R86)</f>
        <v>0</v>
      </c>
      <c r="S84" s="211"/>
      <c r="T84" s="213">
        <f>SUM(T85:T86)</f>
        <v>0</v>
      </c>
      <c r="AR84" s="214" t="s">
        <v>163</v>
      </c>
      <c r="AT84" s="215" t="s">
        <v>71</v>
      </c>
      <c r="AU84" s="215" t="s">
        <v>80</v>
      </c>
      <c r="AY84" s="214" t="s">
        <v>126</v>
      </c>
      <c r="BK84" s="216">
        <f>SUM(BK85:BK86)</f>
        <v>0</v>
      </c>
    </row>
    <row r="85" spans="2:65" s="1" customFormat="1" ht="14.4" customHeight="1">
      <c r="B85" s="44"/>
      <c r="C85" s="219" t="s">
        <v>80</v>
      </c>
      <c r="D85" s="219" t="s">
        <v>129</v>
      </c>
      <c r="E85" s="220" t="s">
        <v>593</v>
      </c>
      <c r="F85" s="221" t="s">
        <v>594</v>
      </c>
      <c r="G85" s="222" t="s">
        <v>595</v>
      </c>
      <c r="H85" s="223">
        <v>1</v>
      </c>
      <c r="I85" s="224"/>
      <c r="J85" s="225">
        <f>ROUND(I85*H85,2)</f>
        <v>0</v>
      </c>
      <c r="K85" s="221" t="s">
        <v>133</v>
      </c>
      <c r="L85" s="70"/>
      <c r="M85" s="226" t="s">
        <v>21</v>
      </c>
      <c r="N85" s="227" t="s">
        <v>43</v>
      </c>
      <c r="O85" s="45"/>
      <c r="P85" s="228">
        <f>O85*H85</f>
        <v>0</v>
      </c>
      <c r="Q85" s="228">
        <v>0</v>
      </c>
      <c r="R85" s="228">
        <f>Q85*H85</f>
        <v>0</v>
      </c>
      <c r="S85" s="228">
        <v>0</v>
      </c>
      <c r="T85" s="229">
        <f>S85*H85</f>
        <v>0</v>
      </c>
      <c r="AR85" s="22" t="s">
        <v>596</v>
      </c>
      <c r="AT85" s="22" t="s">
        <v>129</v>
      </c>
      <c r="AU85" s="22" t="s">
        <v>83</v>
      </c>
      <c r="AY85" s="22" t="s">
        <v>126</v>
      </c>
      <c r="BE85" s="230">
        <f>IF(N85="základní",J85,0)</f>
        <v>0</v>
      </c>
      <c r="BF85" s="230">
        <f>IF(N85="snížená",J85,0)</f>
        <v>0</v>
      </c>
      <c r="BG85" s="230">
        <f>IF(N85="zákl. přenesená",J85,0)</f>
        <v>0</v>
      </c>
      <c r="BH85" s="230">
        <f>IF(N85="sníž. přenesená",J85,0)</f>
        <v>0</v>
      </c>
      <c r="BI85" s="230">
        <f>IF(N85="nulová",J85,0)</f>
        <v>0</v>
      </c>
      <c r="BJ85" s="22" t="s">
        <v>80</v>
      </c>
      <c r="BK85" s="230">
        <f>ROUND(I85*H85,2)</f>
        <v>0</v>
      </c>
      <c r="BL85" s="22" t="s">
        <v>596</v>
      </c>
      <c r="BM85" s="22" t="s">
        <v>597</v>
      </c>
    </row>
    <row r="86" spans="2:47" s="1" customFormat="1" ht="13.5">
      <c r="B86" s="44"/>
      <c r="C86" s="72"/>
      <c r="D86" s="231" t="s">
        <v>136</v>
      </c>
      <c r="E86" s="72"/>
      <c r="F86" s="232" t="s">
        <v>598</v>
      </c>
      <c r="G86" s="72"/>
      <c r="H86" s="72"/>
      <c r="I86" s="189"/>
      <c r="J86" s="72"/>
      <c r="K86" s="72"/>
      <c r="L86" s="70"/>
      <c r="M86" s="233"/>
      <c r="N86" s="45"/>
      <c r="O86" s="45"/>
      <c r="P86" s="45"/>
      <c r="Q86" s="45"/>
      <c r="R86" s="45"/>
      <c r="S86" s="45"/>
      <c r="T86" s="93"/>
      <c r="AT86" s="22" t="s">
        <v>136</v>
      </c>
      <c r="AU86" s="22" t="s">
        <v>83</v>
      </c>
    </row>
    <row r="87" spans="2:63" s="10" customFormat="1" ht="29.85" customHeight="1">
      <c r="B87" s="203"/>
      <c r="C87" s="204"/>
      <c r="D87" s="205" t="s">
        <v>71</v>
      </c>
      <c r="E87" s="217" t="s">
        <v>599</v>
      </c>
      <c r="F87" s="217" t="s">
        <v>600</v>
      </c>
      <c r="G87" s="204"/>
      <c r="H87" s="204"/>
      <c r="I87" s="207"/>
      <c r="J87" s="218">
        <f>BK87</f>
        <v>0</v>
      </c>
      <c r="K87" s="204"/>
      <c r="L87" s="209"/>
      <c r="M87" s="210"/>
      <c r="N87" s="211"/>
      <c r="O87" s="211"/>
      <c r="P87" s="212">
        <f>SUM(P88:P89)</f>
        <v>0</v>
      </c>
      <c r="Q87" s="211"/>
      <c r="R87" s="212">
        <f>SUM(R88:R89)</f>
        <v>0</v>
      </c>
      <c r="S87" s="211"/>
      <c r="T87" s="213">
        <f>SUM(T88:T89)</f>
        <v>0</v>
      </c>
      <c r="AR87" s="214" t="s">
        <v>163</v>
      </c>
      <c r="AT87" s="215" t="s">
        <v>71</v>
      </c>
      <c r="AU87" s="215" t="s">
        <v>80</v>
      </c>
      <c r="AY87" s="214" t="s">
        <v>126</v>
      </c>
      <c r="BK87" s="216">
        <f>SUM(BK88:BK89)</f>
        <v>0</v>
      </c>
    </row>
    <row r="88" spans="2:65" s="1" customFormat="1" ht="14.4" customHeight="1">
      <c r="B88" s="44"/>
      <c r="C88" s="219" t="s">
        <v>83</v>
      </c>
      <c r="D88" s="219" t="s">
        <v>129</v>
      </c>
      <c r="E88" s="220" t="s">
        <v>601</v>
      </c>
      <c r="F88" s="221" t="s">
        <v>602</v>
      </c>
      <c r="G88" s="222" t="s">
        <v>595</v>
      </c>
      <c r="H88" s="223">
        <v>1</v>
      </c>
      <c r="I88" s="224"/>
      <c r="J88" s="225">
        <f>ROUND(I88*H88,2)</f>
        <v>0</v>
      </c>
      <c r="K88" s="221" t="s">
        <v>133</v>
      </c>
      <c r="L88" s="70"/>
      <c r="M88" s="226" t="s">
        <v>21</v>
      </c>
      <c r="N88" s="227" t="s">
        <v>43</v>
      </c>
      <c r="O88" s="45"/>
      <c r="P88" s="228">
        <f>O88*H88</f>
        <v>0</v>
      </c>
      <c r="Q88" s="228">
        <v>0</v>
      </c>
      <c r="R88" s="228">
        <f>Q88*H88</f>
        <v>0</v>
      </c>
      <c r="S88" s="228">
        <v>0</v>
      </c>
      <c r="T88" s="229">
        <f>S88*H88</f>
        <v>0</v>
      </c>
      <c r="AR88" s="22" t="s">
        <v>596</v>
      </c>
      <c r="AT88" s="22" t="s">
        <v>129</v>
      </c>
      <c r="AU88" s="22" t="s">
        <v>83</v>
      </c>
      <c r="AY88" s="22" t="s">
        <v>126</v>
      </c>
      <c r="BE88" s="230">
        <f>IF(N88="základní",J88,0)</f>
        <v>0</v>
      </c>
      <c r="BF88" s="230">
        <f>IF(N88="snížená",J88,0)</f>
        <v>0</v>
      </c>
      <c r="BG88" s="230">
        <f>IF(N88="zákl. přenesená",J88,0)</f>
        <v>0</v>
      </c>
      <c r="BH88" s="230">
        <f>IF(N88="sníž. přenesená",J88,0)</f>
        <v>0</v>
      </c>
      <c r="BI88" s="230">
        <f>IF(N88="nulová",J88,0)</f>
        <v>0</v>
      </c>
      <c r="BJ88" s="22" t="s">
        <v>80</v>
      </c>
      <c r="BK88" s="230">
        <f>ROUND(I88*H88,2)</f>
        <v>0</v>
      </c>
      <c r="BL88" s="22" t="s">
        <v>596</v>
      </c>
      <c r="BM88" s="22" t="s">
        <v>603</v>
      </c>
    </row>
    <row r="89" spans="2:47" s="1" customFormat="1" ht="13.5">
      <c r="B89" s="44"/>
      <c r="C89" s="72"/>
      <c r="D89" s="231" t="s">
        <v>136</v>
      </c>
      <c r="E89" s="72"/>
      <c r="F89" s="232" t="s">
        <v>604</v>
      </c>
      <c r="G89" s="72"/>
      <c r="H89" s="72"/>
      <c r="I89" s="189"/>
      <c r="J89" s="72"/>
      <c r="K89" s="72"/>
      <c r="L89" s="70"/>
      <c r="M89" s="233"/>
      <c r="N89" s="45"/>
      <c r="O89" s="45"/>
      <c r="P89" s="45"/>
      <c r="Q89" s="45"/>
      <c r="R89" s="45"/>
      <c r="S89" s="45"/>
      <c r="T89" s="93"/>
      <c r="AT89" s="22" t="s">
        <v>136</v>
      </c>
      <c r="AU89" s="22" t="s">
        <v>83</v>
      </c>
    </row>
    <row r="90" spans="2:63" s="10" customFormat="1" ht="29.85" customHeight="1">
      <c r="B90" s="203"/>
      <c r="C90" s="204"/>
      <c r="D90" s="205" t="s">
        <v>71</v>
      </c>
      <c r="E90" s="217" t="s">
        <v>605</v>
      </c>
      <c r="F90" s="217" t="s">
        <v>606</v>
      </c>
      <c r="G90" s="204"/>
      <c r="H90" s="204"/>
      <c r="I90" s="207"/>
      <c r="J90" s="218">
        <f>BK90</f>
        <v>0</v>
      </c>
      <c r="K90" s="204"/>
      <c r="L90" s="209"/>
      <c r="M90" s="210"/>
      <c r="N90" s="211"/>
      <c r="O90" s="211"/>
      <c r="P90" s="212">
        <f>SUM(P91:P92)</f>
        <v>0</v>
      </c>
      <c r="Q90" s="211"/>
      <c r="R90" s="212">
        <f>SUM(R91:R92)</f>
        <v>0</v>
      </c>
      <c r="S90" s="211"/>
      <c r="T90" s="213">
        <f>SUM(T91:T92)</f>
        <v>0</v>
      </c>
      <c r="AR90" s="214" t="s">
        <v>163</v>
      </c>
      <c r="AT90" s="215" t="s">
        <v>71</v>
      </c>
      <c r="AU90" s="215" t="s">
        <v>80</v>
      </c>
      <c r="AY90" s="214" t="s">
        <v>126</v>
      </c>
      <c r="BK90" s="216">
        <f>SUM(BK91:BK92)</f>
        <v>0</v>
      </c>
    </row>
    <row r="91" spans="2:65" s="1" customFormat="1" ht="14.4" customHeight="1">
      <c r="B91" s="44"/>
      <c r="C91" s="219" t="s">
        <v>147</v>
      </c>
      <c r="D91" s="219" t="s">
        <v>129</v>
      </c>
      <c r="E91" s="220" t="s">
        <v>607</v>
      </c>
      <c r="F91" s="221" t="s">
        <v>608</v>
      </c>
      <c r="G91" s="222" t="s">
        <v>595</v>
      </c>
      <c r="H91" s="223">
        <v>1</v>
      </c>
      <c r="I91" s="224"/>
      <c r="J91" s="225">
        <f>ROUND(I91*H91,2)</f>
        <v>0</v>
      </c>
      <c r="K91" s="221" t="s">
        <v>133</v>
      </c>
      <c r="L91" s="70"/>
      <c r="M91" s="226" t="s">
        <v>21</v>
      </c>
      <c r="N91" s="227" t="s">
        <v>43</v>
      </c>
      <c r="O91" s="45"/>
      <c r="P91" s="228">
        <f>O91*H91</f>
        <v>0</v>
      </c>
      <c r="Q91" s="228">
        <v>0</v>
      </c>
      <c r="R91" s="228">
        <f>Q91*H91</f>
        <v>0</v>
      </c>
      <c r="S91" s="228">
        <v>0</v>
      </c>
      <c r="T91" s="229">
        <f>S91*H91</f>
        <v>0</v>
      </c>
      <c r="AR91" s="22" t="s">
        <v>596</v>
      </c>
      <c r="AT91" s="22" t="s">
        <v>129</v>
      </c>
      <c r="AU91" s="22" t="s">
        <v>83</v>
      </c>
      <c r="AY91" s="22" t="s">
        <v>126</v>
      </c>
      <c r="BE91" s="230">
        <f>IF(N91="základní",J91,0)</f>
        <v>0</v>
      </c>
      <c r="BF91" s="230">
        <f>IF(N91="snížená",J91,0)</f>
        <v>0</v>
      </c>
      <c r="BG91" s="230">
        <f>IF(N91="zákl. přenesená",J91,0)</f>
        <v>0</v>
      </c>
      <c r="BH91" s="230">
        <f>IF(N91="sníž. přenesená",J91,0)</f>
        <v>0</v>
      </c>
      <c r="BI91" s="230">
        <f>IF(N91="nulová",J91,0)</f>
        <v>0</v>
      </c>
      <c r="BJ91" s="22" t="s">
        <v>80</v>
      </c>
      <c r="BK91" s="230">
        <f>ROUND(I91*H91,2)</f>
        <v>0</v>
      </c>
      <c r="BL91" s="22" t="s">
        <v>596</v>
      </c>
      <c r="BM91" s="22" t="s">
        <v>609</v>
      </c>
    </row>
    <row r="92" spans="2:47" s="1" customFormat="1" ht="13.5">
      <c r="B92" s="44"/>
      <c r="C92" s="72"/>
      <c r="D92" s="231" t="s">
        <v>136</v>
      </c>
      <c r="E92" s="72"/>
      <c r="F92" s="232" t="s">
        <v>610</v>
      </c>
      <c r="G92" s="72"/>
      <c r="H92" s="72"/>
      <c r="I92" s="189"/>
      <c r="J92" s="72"/>
      <c r="K92" s="72"/>
      <c r="L92" s="70"/>
      <c r="M92" s="233"/>
      <c r="N92" s="45"/>
      <c r="O92" s="45"/>
      <c r="P92" s="45"/>
      <c r="Q92" s="45"/>
      <c r="R92" s="45"/>
      <c r="S92" s="45"/>
      <c r="T92" s="93"/>
      <c r="AT92" s="22" t="s">
        <v>136</v>
      </c>
      <c r="AU92" s="22" t="s">
        <v>83</v>
      </c>
    </row>
    <row r="93" spans="2:63" s="10" customFormat="1" ht="29.85" customHeight="1">
      <c r="B93" s="203"/>
      <c r="C93" s="204"/>
      <c r="D93" s="205" t="s">
        <v>71</v>
      </c>
      <c r="E93" s="217" t="s">
        <v>611</v>
      </c>
      <c r="F93" s="217" t="s">
        <v>612</v>
      </c>
      <c r="G93" s="204"/>
      <c r="H93" s="204"/>
      <c r="I93" s="207"/>
      <c r="J93" s="218">
        <f>BK93</f>
        <v>0</v>
      </c>
      <c r="K93" s="204"/>
      <c r="L93" s="209"/>
      <c r="M93" s="210"/>
      <c r="N93" s="211"/>
      <c r="O93" s="211"/>
      <c r="P93" s="212">
        <f>SUM(P94:P95)</f>
        <v>0</v>
      </c>
      <c r="Q93" s="211"/>
      <c r="R93" s="212">
        <f>SUM(R94:R95)</f>
        <v>0</v>
      </c>
      <c r="S93" s="211"/>
      <c r="T93" s="213">
        <f>SUM(T94:T95)</f>
        <v>0</v>
      </c>
      <c r="AR93" s="214" t="s">
        <v>163</v>
      </c>
      <c r="AT93" s="215" t="s">
        <v>71</v>
      </c>
      <c r="AU93" s="215" t="s">
        <v>80</v>
      </c>
      <c r="AY93" s="214" t="s">
        <v>126</v>
      </c>
      <c r="BK93" s="216">
        <f>SUM(BK94:BK95)</f>
        <v>0</v>
      </c>
    </row>
    <row r="94" spans="2:65" s="1" customFormat="1" ht="14.4" customHeight="1">
      <c r="B94" s="44"/>
      <c r="C94" s="219" t="s">
        <v>134</v>
      </c>
      <c r="D94" s="219" t="s">
        <v>129</v>
      </c>
      <c r="E94" s="220" t="s">
        <v>613</v>
      </c>
      <c r="F94" s="221" t="s">
        <v>614</v>
      </c>
      <c r="G94" s="222" t="s">
        <v>595</v>
      </c>
      <c r="H94" s="223">
        <v>1</v>
      </c>
      <c r="I94" s="224"/>
      <c r="J94" s="225">
        <f>ROUND(I94*H94,2)</f>
        <v>0</v>
      </c>
      <c r="K94" s="221" t="s">
        <v>133</v>
      </c>
      <c r="L94" s="70"/>
      <c r="M94" s="226" t="s">
        <v>21</v>
      </c>
      <c r="N94" s="227" t="s">
        <v>43</v>
      </c>
      <c r="O94" s="45"/>
      <c r="P94" s="228">
        <f>O94*H94</f>
        <v>0</v>
      </c>
      <c r="Q94" s="228">
        <v>0</v>
      </c>
      <c r="R94" s="228">
        <f>Q94*H94</f>
        <v>0</v>
      </c>
      <c r="S94" s="228">
        <v>0</v>
      </c>
      <c r="T94" s="229">
        <f>S94*H94</f>
        <v>0</v>
      </c>
      <c r="AR94" s="22" t="s">
        <v>596</v>
      </c>
      <c r="AT94" s="22" t="s">
        <v>129</v>
      </c>
      <c r="AU94" s="22" t="s">
        <v>83</v>
      </c>
      <c r="AY94" s="22" t="s">
        <v>126</v>
      </c>
      <c r="BE94" s="230">
        <f>IF(N94="základní",J94,0)</f>
        <v>0</v>
      </c>
      <c r="BF94" s="230">
        <f>IF(N94="snížená",J94,0)</f>
        <v>0</v>
      </c>
      <c r="BG94" s="230">
        <f>IF(N94="zákl. přenesená",J94,0)</f>
        <v>0</v>
      </c>
      <c r="BH94" s="230">
        <f>IF(N94="sníž. přenesená",J94,0)</f>
        <v>0</v>
      </c>
      <c r="BI94" s="230">
        <f>IF(N94="nulová",J94,0)</f>
        <v>0</v>
      </c>
      <c r="BJ94" s="22" t="s">
        <v>80</v>
      </c>
      <c r="BK94" s="230">
        <f>ROUND(I94*H94,2)</f>
        <v>0</v>
      </c>
      <c r="BL94" s="22" t="s">
        <v>596</v>
      </c>
      <c r="BM94" s="22" t="s">
        <v>615</v>
      </c>
    </row>
    <row r="95" spans="2:47" s="1" customFormat="1" ht="13.5">
      <c r="B95" s="44"/>
      <c r="C95" s="72"/>
      <c r="D95" s="231" t="s">
        <v>136</v>
      </c>
      <c r="E95" s="72"/>
      <c r="F95" s="232" t="s">
        <v>616</v>
      </c>
      <c r="G95" s="72"/>
      <c r="H95" s="72"/>
      <c r="I95" s="189"/>
      <c r="J95" s="72"/>
      <c r="K95" s="72"/>
      <c r="L95" s="70"/>
      <c r="M95" s="233"/>
      <c r="N95" s="45"/>
      <c r="O95" s="45"/>
      <c r="P95" s="45"/>
      <c r="Q95" s="45"/>
      <c r="R95" s="45"/>
      <c r="S95" s="45"/>
      <c r="T95" s="93"/>
      <c r="AT95" s="22" t="s">
        <v>136</v>
      </c>
      <c r="AU95" s="22" t="s">
        <v>83</v>
      </c>
    </row>
    <row r="96" spans="2:63" s="10" customFormat="1" ht="29.85" customHeight="1">
      <c r="B96" s="203"/>
      <c r="C96" s="204"/>
      <c r="D96" s="205" t="s">
        <v>71</v>
      </c>
      <c r="E96" s="217" t="s">
        <v>617</v>
      </c>
      <c r="F96" s="217" t="s">
        <v>618</v>
      </c>
      <c r="G96" s="204"/>
      <c r="H96" s="204"/>
      <c r="I96" s="207"/>
      <c r="J96" s="218">
        <f>BK96</f>
        <v>0</v>
      </c>
      <c r="K96" s="204"/>
      <c r="L96" s="209"/>
      <c r="M96" s="210"/>
      <c r="N96" s="211"/>
      <c r="O96" s="211"/>
      <c r="P96" s="212">
        <f>SUM(P97:P98)</f>
        <v>0</v>
      </c>
      <c r="Q96" s="211"/>
      <c r="R96" s="212">
        <f>SUM(R97:R98)</f>
        <v>0</v>
      </c>
      <c r="S96" s="211"/>
      <c r="T96" s="213">
        <f>SUM(T97:T98)</f>
        <v>0</v>
      </c>
      <c r="AR96" s="214" t="s">
        <v>163</v>
      </c>
      <c r="AT96" s="215" t="s">
        <v>71</v>
      </c>
      <c r="AU96" s="215" t="s">
        <v>80</v>
      </c>
      <c r="AY96" s="214" t="s">
        <v>126</v>
      </c>
      <c r="BK96" s="216">
        <f>SUM(BK97:BK98)</f>
        <v>0</v>
      </c>
    </row>
    <row r="97" spans="2:65" s="1" customFormat="1" ht="14.4" customHeight="1">
      <c r="B97" s="44"/>
      <c r="C97" s="219" t="s">
        <v>163</v>
      </c>
      <c r="D97" s="219" t="s">
        <v>129</v>
      </c>
      <c r="E97" s="220" t="s">
        <v>619</v>
      </c>
      <c r="F97" s="221" t="s">
        <v>620</v>
      </c>
      <c r="G97" s="222" t="s">
        <v>595</v>
      </c>
      <c r="H97" s="223">
        <v>1</v>
      </c>
      <c r="I97" s="224"/>
      <c r="J97" s="225">
        <f>ROUND(I97*H97,2)</f>
        <v>0</v>
      </c>
      <c r="K97" s="221" t="s">
        <v>133</v>
      </c>
      <c r="L97" s="70"/>
      <c r="M97" s="226" t="s">
        <v>21</v>
      </c>
      <c r="N97" s="227" t="s">
        <v>43</v>
      </c>
      <c r="O97" s="45"/>
      <c r="P97" s="228">
        <f>O97*H97</f>
        <v>0</v>
      </c>
      <c r="Q97" s="228">
        <v>0</v>
      </c>
      <c r="R97" s="228">
        <f>Q97*H97</f>
        <v>0</v>
      </c>
      <c r="S97" s="228">
        <v>0</v>
      </c>
      <c r="T97" s="229">
        <f>S97*H97</f>
        <v>0</v>
      </c>
      <c r="AR97" s="22" t="s">
        <v>596</v>
      </c>
      <c r="AT97" s="22" t="s">
        <v>129</v>
      </c>
      <c r="AU97" s="22" t="s">
        <v>83</v>
      </c>
      <c r="AY97" s="22" t="s">
        <v>126</v>
      </c>
      <c r="BE97" s="230">
        <f>IF(N97="základní",J97,0)</f>
        <v>0</v>
      </c>
      <c r="BF97" s="230">
        <f>IF(N97="snížená",J97,0)</f>
        <v>0</v>
      </c>
      <c r="BG97" s="230">
        <f>IF(N97="zákl. přenesená",J97,0)</f>
        <v>0</v>
      </c>
      <c r="BH97" s="230">
        <f>IF(N97="sníž. přenesená",J97,0)</f>
        <v>0</v>
      </c>
      <c r="BI97" s="230">
        <f>IF(N97="nulová",J97,0)</f>
        <v>0</v>
      </c>
      <c r="BJ97" s="22" t="s">
        <v>80</v>
      </c>
      <c r="BK97" s="230">
        <f>ROUND(I97*H97,2)</f>
        <v>0</v>
      </c>
      <c r="BL97" s="22" t="s">
        <v>596</v>
      </c>
      <c r="BM97" s="22" t="s">
        <v>621</v>
      </c>
    </row>
    <row r="98" spans="2:47" s="1" customFormat="1" ht="13.5">
      <c r="B98" s="44"/>
      <c r="C98" s="72"/>
      <c r="D98" s="231" t="s">
        <v>136</v>
      </c>
      <c r="E98" s="72"/>
      <c r="F98" s="232" t="s">
        <v>620</v>
      </c>
      <c r="G98" s="72"/>
      <c r="H98" s="72"/>
      <c r="I98" s="189"/>
      <c r="J98" s="72"/>
      <c r="K98" s="72"/>
      <c r="L98" s="70"/>
      <c r="M98" s="267"/>
      <c r="N98" s="268"/>
      <c r="O98" s="268"/>
      <c r="P98" s="268"/>
      <c r="Q98" s="268"/>
      <c r="R98" s="268"/>
      <c r="S98" s="268"/>
      <c r="T98" s="269"/>
      <c r="AT98" s="22" t="s">
        <v>136</v>
      </c>
      <c r="AU98" s="22" t="s">
        <v>83</v>
      </c>
    </row>
    <row r="99" spans="2:12" s="1" customFormat="1" ht="6.95" customHeight="1">
      <c r="B99" s="65"/>
      <c r="C99" s="66"/>
      <c r="D99" s="66"/>
      <c r="E99" s="66"/>
      <c r="F99" s="66"/>
      <c r="G99" s="66"/>
      <c r="H99" s="66"/>
      <c r="I99" s="164"/>
      <c r="J99" s="66"/>
      <c r="K99" s="66"/>
      <c r="L99" s="70"/>
    </row>
  </sheetData>
  <sheetProtection password="CC35" sheet="1" objects="1" scenarios="1" formatColumns="0" formatRows="0" autoFilter="0"/>
  <autoFilter ref="C81:K98"/>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70" customWidth="1"/>
    <col min="2" max="2" width="1.66796875" style="270" customWidth="1"/>
    <col min="3" max="4" width="5" style="270" customWidth="1"/>
    <col min="5" max="5" width="11.66015625" style="270" customWidth="1"/>
    <col min="6" max="6" width="9.16015625" style="270" customWidth="1"/>
    <col min="7" max="7" width="5" style="270" customWidth="1"/>
    <col min="8" max="8" width="77.83203125" style="270" customWidth="1"/>
    <col min="9" max="10" width="20" style="270" customWidth="1"/>
    <col min="11" max="11" width="1.66796875" style="270" customWidth="1"/>
  </cols>
  <sheetData>
    <row r="1" ht="37.5" customHeight="1"/>
    <row r="2" spans="2:11" ht="7.5" customHeight="1">
      <c r="B2" s="271"/>
      <c r="C2" s="272"/>
      <c r="D2" s="272"/>
      <c r="E2" s="272"/>
      <c r="F2" s="272"/>
      <c r="G2" s="272"/>
      <c r="H2" s="272"/>
      <c r="I2" s="272"/>
      <c r="J2" s="272"/>
      <c r="K2" s="273"/>
    </row>
    <row r="3" spans="2:11" s="13" customFormat="1" ht="45" customHeight="1">
      <c r="B3" s="274"/>
      <c r="C3" s="275" t="s">
        <v>622</v>
      </c>
      <c r="D3" s="275"/>
      <c r="E3" s="275"/>
      <c r="F3" s="275"/>
      <c r="G3" s="275"/>
      <c r="H3" s="275"/>
      <c r="I3" s="275"/>
      <c r="J3" s="275"/>
      <c r="K3" s="276"/>
    </row>
    <row r="4" spans="2:11" ht="25.5" customHeight="1">
      <c r="B4" s="277"/>
      <c r="C4" s="278" t="s">
        <v>623</v>
      </c>
      <c r="D4" s="278"/>
      <c r="E4" s="278"/>
      <c r="F4" s="278"/>
      <c r="G4" s="278"/>
      <c r="H4" s="278"/>
      <c r="I4" s="278"/>
      <c r="J4" s="278"/>
      <c r="K4" s="279"/>
    </row>
    <row r="5" spans="2:11" ht="5.25" customHeight="1">
      <c r="B5" s="277"/>
      <c r="C5" s="280"/>
      <c r="D5" s="280"/>
      <c r="E5" s="280"/>
      <c r="F5" s="280"/>
      <c r="G5" s="280"/>
      <c r="H5" s="280"/>
      <c r="I5" s="280"/>
      <c r="J5" s="280"/>
      <c r="K5" s="279"/>
    </row>
    <row r="6" spans="2:11" ht="15" customHeight="1">
      <c r="B6" s="277"/>
      <c r="C6" s="281" t="s">
        <v>624</v>
      </c>
      <c r="D6" s="281"/>
      <c r="E6" s="281"/>
      <c r="F6" s="281"/>
      <c r="G6" s="281"/>
      <c r="H6" s="281"/>
      <c r="I6" s="281"/>
      <c r="J6" s="281"/>
      <c r="K6" s="279"/>
    </row>
    <row r="7" spans="2:11" ht="15" customHeight="1">
      <c r="B7" s="282"/>
      <c r="C7" s="281" t="s">
        <v>625</v>
      </c>
      <c r="D7" s="281"/>
      <c r="E7" s="281"/>
      <c r="F7" s="281"/>
      <c r="G7" s="281"/>
      <c r="H7" s="281"/>
      <c r="I7" s="281"/>
      <c r="J7" s="281"/>
      <c r="K7" s="279"/>
    </row>
    <row r="8" spans="2:11" ht="12.75" customHeight="1">
      <c r="B8" s="282"/>
      <c r="C8" s="281"/>
      <c r="D8" s="281"/>
      <c r="E8" s="281"/>
      <c r="F8" s="281"/>
      <c r="G8" s="281"/>
      <c r="H8" s="281"/>
      <c r="I8" s="281"/>
      <c r="J8" s="281"/>
      <c r="K8" s="279"/>
    </row>
    <row r="9" spans="2:11" ht="15" customHeight="1">
      <c r="B9" s="282"/>
      <c r="C9" s="281" t="s">
        <v>626</v>
      </c>
      <c r="D9" s="281"/>
      <c r="E9" s="281"/>
      <c r="F9" s="281"/>
      <c r="G9" s="281"/>
      <c r="H9" s="281"/>
      <c r="I9" s="281"/>
      <c r="J9" s="281"/>
      <c r="K9" s="279"/>
    </row>
    <row r="10" spans="2:11" ht="15" customHeight="1">
      <c r="B10" s="282"/>
      <c r="C10" s="281"/>
      <c r="D10" s="281" t="s">
        <v>627</v>
      </c>
      <c r="E10" s="281"/>
      <c r="F10" s="281"/>
      <c r="G10" s="281"/>
      <c r="H10" s="281"/>
      <c r="I10" s="281"/>
      <c r="J10" s="281"/>
      <c r="K10" s="279"/>
    </row>
    <row r="11" spans="2:11" ht="15" customHeight="1">
      <c r="B11" s="282"/>
      <c r="C11" s="283"/>
      <c r="D11" s="281" t="s">
        <v>628</v>
      </c>
      <c r="E11" s="281"/>
      <c r="F11" s="281"/>
      <c r="G11" s="281"/>
      <c r="H11" s="281"/>
      <c r="I11" s="281"/>
      <c r="J11" s="281"/>
      <c r="K11" s="279"/>
    </row>
    <row r="12" spans="2:11" ht="12.75" customHeight="1">
      <c r="B12" s="282"/>
      <c r="C12" s="283"/>
      <c r="D12" s="283"/>
      <c r="E12" s="283"/>
      <c r="F12" s="283"/>
      <c r="G12" s="283"/>
      <c r="H12" s="283"/>
      <c r="I12" s="283"/>
      <c r="J12" s="283"/>
      <c r="K12" s="279"/>
    </row>
    <row r="13" spans="2:11" ht="15" customHeight="1">
      <c r="B13" s="282"/>
      <c r="C13" s="283"/>
      <c r="D13" s="281" t="s">
        <v>629</v>
      </c>
      <c r="E13" s="281"/>
      <c r="F13" s="281"/>
      <c r="G13" s="281"/>
      <c r="H13" s="281"/>
      <c r="I13" s="281"/>
      <c r="J13" s="281"/>
      <c r="K13" s="279"/>
    </row>
    <row r="14" spans="2:11" ht="15" customHeight="1">
      <c r="B14" s="282"/>
      <c r="C14" s="283"/>
      <c r="D14" s="281" t="s">
        <v>630</v>
      </c>
      <c r="E14" s="281"/>
      <c r="F14" s="281"/>
      <c r="G14" s="281"/>
      <c r="H14" s="281"/>
      <c r="I14" s="281"/>
      <c r="J14" s="281"/>
      <c r="K14" s="279"/>
    </row>
    <row r="15" spans="2:11" ht="15" customHeight="1">
      <c r="B15" s="282"/>
      <c r="C15" s="283"/>
      <c r="D15" s="281" t="s">
        <v>631</v>
      </c>
      <c r="E15" s="281"/>
      <c r="F15" s="281"/>
      <c r="G15" s="281"/>
      <c r="H15" s="281"/>
      <c r="I15" s="281"/>
      <c r="J15" s="281"/>
      <c r="K15" s="279"/>
    </row>
    <row r="16" spans="2:11" ht="15" customHeight="1">
      <c r="B16" s="282"/>
      <c r="C16" s="283"/>
      <c r="D16" s="283"/>
      <c r="E16" s="284" t="s">
        <v>79</v>
      </c>
      <c r="F16" s="281" t="s">
        <v>632</v>
      </c>
      <c r="G16" s="281"/>
      <c r="H16" s="281"/>
      <c r="I16" s="281"/>
      <c r="J16" s="281"/>
      <c r="K16" s="279"/>
    </row>
    <row r="17" spans="2:11" ht="15" customHeight="1">
      <c r="B17" s="282"/>
      <c r="C17" s="283"/>
      <c r="D17" s="283"/>
      <c r="E17" s="284" t="s">
        <v>633</v>
      </c>
      <c r="F17" s="281" t="s">
        <v>634</v>
      </c>
      <c r="G17" s="281"/>
      <c r="H17" s="281"/>
      <c r="I17" s="281"/>
      <c r="J17" s="281"/>
      <c r="K17" s="279"/>
    </row>
    <row r="18" spans="2:11" ht="15" customHeight="1">
      <c r="B18" s="282"/>
      <c r="C18" s="283"/>
      <c r="D18" s="283"/>
      <c r="E18" s="284" t="s">
        <v>635</v>
      </c>
      <c r="F18" s="281" t="s">
        <v>636</v>
      </c>
      <c r="G18" s="281"/>
      <c r="H18" s="281"/>
      <c r="I18" s="281"/>
      <c r="J18" s="281"/>
      <c r="K18" s="279"/>
    </row>
    <row r="19" spans="2:11" ht="15" customHeight="1">
      <c r="B19" s="282"/>
      <c r="C19" s="283"/>
      <c r="D19" s="283"/>
      <c r="E19" s="284" t="s">
        <v>637</v>
      </c>
      <c r="F19" s="281" t="s">
        <v>638</v>
      </c>
      <c r="G19" s="281"/>
      <c r="H19" s="281"/>
      <c r="I19" s="281"/>
      <c r="J19" s="281"/>
      <c r="K19" s="279"/>
    </row>
    <row r="20" spans="2:11" ht="15" customHeight="1">
      <c r="B20" s="282"/>
      <c r="C20" s="283"/>
      <c r="D20" s="283"/>
      <c r="E20" s="284" t="s">
        <v>639</v>
      </c>
      <c r="F20" s="281" t="s">
        <v>640</v>
      </c>
      <c r="G20" s="281"/>
      <c r="H20" s="281"/>
      <c r="I20" s="281"/>
      <c r="J20" s="281"/>
      <c r="K20" s="279"/>
    </row>
    <row r="21" spans="2:11" ht="15" customHeight="1">
      <c r="B21" s="282"/>
      <c r="C21" s="283"/>
      <c r="D21" s="283"/>
      <c r="E21" s="284" t="s">
        <v>641</v>
      </c>
      <c r="F21" s="281" t="s">
        <v>642</v>
      </c>
      <c r="G21" s="281"/>
      <c r="H21" s="281"/>
      <c r="I21" s="281"/>
      <c r="J21" s="281"/>
      <c r="K21" s="279"/>
    </row>
    <row r="22" spans="2:11" ht="12.75" customHeight="1">
      <c r="B22" s="282"/>
      <c r="C22" s="283"/>
      <c r="D22" s="283"/>
      <c r="E22" s="283"/>
      <c r="F22" s="283"/>
      <c r="G22" s="283"/>
      <c r="H22" s="283"/>
      <c r="I22" s="283"/>
      <c r="J22" s="283"/>
      <c r="K22" s="279"/>
    </row>
    <row r="23" spans="2:11" ht="15" customHeight="1">
      <c r="B23" s="282"/>
      <c r="C23" s="281" t="s">
        <v>643</v>
      </c>
      <c r="D23" s="281"/>
      <c r="E23" s="281"/>
      <c r="F23" s="281"/>
      <c r="G23" s="281"/>
      <c r="H23" s="281"/>
      <c r="I23" s="281"/>
      <c r="J23" s="281"/>
      <c r="K23" s="279"/>
    </row>
    <row r="24" spans="2:11" ht="15" customHeight="1">
      <c r="B24" s="282"/>
      <c r="C24" s="281" t="s">
        <v>644</v>
      </c>
      <c r="D24" s="281"/>
      <c r="E24" s="281"/>
      <c r="F24" s="281"/>
      <c r="G24" s="281"/>
      <c r="H24" s="281"/>
      <c r="I24" s="281"/>
      <c r="J24" s="281"/>
      <c r="K24" s="279"/>
    </row>
    <row r="25" spans="2:11" ht="15" customHeight="1">
      <c r="B25" s="282"/>
      <c r="C25" s="281"/>
      <c r="D25" s="281" t="s">
        <v>645</v>
      </c>
      <c r="E25" s="281"/>
      <c r="F25" s="281"/>
      <c r="G25" s="281"/>
      <c r="H25" s="281"/>
      <c r="I25" s="281"/>
      <c r="J25" s="281"/>
      <c r="K25" s="279"/>
    </row>
    <row r="26" spans="2:11" ht="15" customHeight="1">
      <c r="B26" s="282"/>
      <c r="C26" s="283"/>
      <c r="D26" s="281" t="s">
        <v>646</v>
      </c>
      <c r="E26" s="281"/>
      <c r="F26" s="281"/>
      <c r="G26" s="281"/>
      <c r="H26" s="281"/>
      <c r="I26" s="281"/>
      <c r="J26" s="281"/>
      <c r="K26" s="279"/>
    </row>
    <row r="27" spans="2:11" ht="12.75" customHeight="1">
      <c r="B27" s="282"/>
      <c r="C27" s="283"/>
      <c r="D27" s="283"/>
      <c r="E27" s="283"/>
      <c r="F27" s="283"/>
      <c r="G27" s="283"/>
      <c r="H27" s="283"/>
      <c r="I27" s="283"/>
      <c r="J27" s="283"/>
      <c r="K27" s="279"/>
    </row>
    <row r="28" spans="2:11" ht="15" customHeight="1">
      <c r="B28" s="282"/>
      <c r="C28" s="283"/>
      <c r="D28" s="281" t="s">
        <v>647</v>
      </c>
      <c r="E28" s="281"/>
      <c r="F28" s="281"/>
      <c r="G28" s="281"/>
      <c r="H28" s="281"/>
      <c r="I28" s="281"/>
      <c r="J28" s="281"/>
      <c r="K28" s="279"/>
    </row>
    <row r="29" spans="2:11" ht="15" customHeight="1">
      <c r="B29" s="282"/>
      <c r="C29" s="283"/>
      <c r="D29" s="281" t="s">
        <v>648</v>
      </c>
      <c r="E29" s="281"/>
      <c r="F29" s="281"/>
      <c r="G29" s="281"/>
      <c r="H29" s="281"/>
      <c r="I29" s="281"/>
      <c r="J29" s="281"/>
      <c r="K29" s="279"/>
    </row>
    <row r="30" spans="2:11" ht="12.75" customHeight="1">
      <c r="B30" s="282"/>
      <c r="C30" s="283"/>
      <c r="D30" s="283"/>
      <c r="E30" s="283"/>
      <c r="F30" s="283"/>
      <c r="G30" s="283"/>
      <c r="H30" s="283"/>
      <c r="I30" s="283"/>
      <c r="J30" s="283"/>
      <c r="K30" s="279"/>
    </row>
    <row r="31" spans="2:11" ht="15" customHeight="1">
      <c r="B31" s="282"/>
      <c r="C31" s="283"/>
      <c r="D31" s="281" t="s">
        <v>649</v>
      </c>
      <c r="E31" s="281"/>
      <c r="F31" s="281"/>
      <c r="G31" s="281"/>
      <c r="H31" s="281"/>
      <c r="I31" s="281"/>
      <c r="J31" s="281"/>
      <c r="K31" s="279"/>
    </row>
    <row r="32" spans="2:11" ht="15" customHeight="1">
      <c r="B32" s="282"/>
      <c r="C32" s="283"/>
      <c r="D32" s="281" t="s">
        <v>650</v>
      </c>
      <c r="E32" s="281"/>
      <c r="F32" s="281"/>
      <c r="G32" s="281"/>
      <c r="H32" s="281"/>
      <c r="I32" s="281"/>
      <c r="J32" s="281"/>
      <c r="K32" s="279"/>
    </row>
    <row r="33" spans="2:11" ht="15" customHeight="1">
      <c r="B33" s="282"/>
      <c r="C33" s="283"/>
      <c r="D33" s="281" t="s">
        <v>651</v>
      </c>
      <c r="E33" s="281"/>
      <c r="F33" s="281"/>
      <c r="G33" s="281"/>
      <c r="H33" s="281"/>
      <c r="I33" s="281"/>
      <c r="J33" s="281"/>
      <c r="K33" s="279"/>
    </row>
    <row r="34" spans="2:11" ht="15" customHeight="1">
      <c r="B34" s="282"/>
      <c r="C34" s="283"/>
      <c r="D34" s="281"/>
      <c r="E34" s="285" t="s">
        <v>111</v>
      </c>
      <c r="F34" s="281"/>
      <c r="G34" s="281" t="s">
        <v>652</v>
      </c>
      <c r="H34" s="281"/>
      <c r="I34" s="281"/>
      <c r="J34" s="281"/>
      <c r="K34" s="279"/>
    </row>
    <row r="35" spans="2:11" ht="30.75" customHeight="1">
      <c r="B35" s="282"/>
      <c r="C35" s="283"/>
      <c r="D35" s="281"/>
      <c r="E35" s="285" t="s">
        <v>653</v>
      </c>
      <c r="F35" s="281"/>
      <c r="G35" s="281" t="s">
        <v>654</v>
      </c>
      <c r="H35" s="281"/>
      <c r="I35" s="281"/>
      <c r="J35" s="281"/>
      <c r="K35" s="279"/>
    </row>
    <row r="36" spans="2:11" ht="15" customHeight="1">
      <c r="B36" s="282"/>
      <c r="C36" s="283"/>
      <c r="D36" s="281"/>
      <c r="E36" s="285" t="s">
        <v>53</v>
      </c>
      <c r="F36" s="281"/>
      <c r="G36" s="281" t="s">
        <v>655</v>
      </c>
      <c r="H36" s="281"/>
      <c r="I36" s="281"/>
      <c r="J36" s="281"/>
      <c r="K36" s="279"/>
    </row>
    <row r="37" spans="2:11" ht="15" customHeight="1">
      <c r="B37" s="282"/>
      <c r="C37" s="283"/>
      <c r="D37" s="281"/>
      <c r="E37" s="285" t="s">
        <v>112</v>
      </c>
      <c r="F37" s="281"/>
      <c r="G37" s="281" t="s">
        <v>656</v>
      </c>
      <c r="H37" s="281"/>
      <c r="I37" s="281"/>
      <c r="J37" s="281"/>
      <c r="K37" s="279"/>
    </row>
    <row r="38" spans="2:11" ht="15" customHeight="1">
      <c r="B38" s="282"/>
      <c r="C38" s="283"/>
      <c r="D38" s="281"/>
      <c r="E38" s="285" t="s">
        <v>113</v>
      </c>
      <c r="F38" s="281"/>
      <c r="G38" s="281" t="s">
        <v>657</v>
      </c>
      <c r="H38" s="281"/>
      <c r="I38" s="281"/>
      <c r="J38" s="281"/>
      <c r="K38" s="279"/>
    </row>
    <row r="39" spans="2:11" ht="15" customHeight="1">
      <c r="B39" s="282"/>
      <c r="C39" s="283"/>
      <c r="D39" s="281"/>
      <c r="E39" s="285" t="s">
        <v>114</v>
      </c>
      <c r="F39" s="281"/>
      <c r="G39" s="281" t="s">
        <v>658</v>
      </c>
      <c r="H39" s="281"/>
      <c r="I39" s="281"/>
      <c r="J39" s="281"/>
      <c r="K39" s="279"/>
    </row>
    <row r="40" spans="2:11" ht="15" customHeight="1">
      <c r="B40" s="282"/>
      <c r="C40" s="283"/>
      <c r="D40" s="281"/>
      <c r="E40" s="285" t="s">
        <v>659</v>
      </c>
      <c r="F40" s="281"/>
      <c r="G40" s="281" t="s">
        <v>660</v>
      </c>
      <c r="H40" s="281"/>
      <c r="I40" s="281"/>
      <c r="J40" s="281"/>
      <c r="K40" s="279"/>
    </row>
    <row r="41" spans="2:11" ht="15" customHeight="1">
      <c r="B41" s="282"/>
      <c r="C41" s="283"/>
      <c r="D41" s="281"/>
      <c r="E41" s="285"/>
      <c r="F41" s="281"/>
      <c r="G41" s="281" t="s">
        <v>661</v>
      </c>
      <c r="H41" s="281"/>
      <c r="I41" s="281"/>
      <c r="J41" s="281"/>
      <c r="K41" s="279"/>
    </row>
    <row r="42" spans="2:11" ht="15" customHeight="1">
      <c r="B42" s="282"/>
      <c r="C42" s="283"/>
      <c r="D42" s="281"/>
      <c r="E42" s="285" t="s">
        <v>662</v>
      </c>
      <c r="F42" s="281"/>
      <c r="G42" s="281" t="s">
        <v>663</v>
      </c>
      <c r="H42" s="281"/>
      <c r="I42" s="281"/>
      <c r="J42" s="281"/>
      <c r="K42" s="279"/>
    </row>
    <row r="43" spans="2:11" ht="15" customHeight="1">
      <c r="B43" s="282"/>
      <c r="C43" s="283"/>
      <c r="D43" s="281"/>
      <c r="E43" s="285" t="s">
        <v>116</v>
      </c>
      <c r="F43" s="281"/>
      <c r="G43" s="281" t="s">
        <v>664</v>
      </c>
      <c r="H43" s="281"/>
      <c r="I43" s="281"/>
      <c r="J43" s="281"/>
      <c r="K43" s="279"/>
    </row>
    <row r="44" spans="2:11" ht="12.75" customHeight="1">
      <c r="B44" s="282"/>
      <c r="C44" s="283"/>
      <c r="D44" s="281"/>
      <c r="E44" s="281"/>
      <c r="F44" s="281"/>
      <c r="G44" s="281"/>
      <c r="H44" s="281"/>
      <c r="I44" s="281"/>
      <c r="J44" s="281"/>
      <c r="K44" s="279"/>
    </row>
    <row r="45" spans="2:11" ht="15" customHeight="1">
      <c r="B45" s="282"/>
      <c r="C45" s="283"/>
      <c r="D45" s="281" t="s">
        <v>665</v>
      </c>
      <c r="E45" s="281"/>
      <c r="F45" s="281"/>
      <c r="G45" s="281"/>
      <c r="H45" s="281"/>
      <c r="I45" s="281"/>
      <c r="J45" s="281"/>
      <c r="K45" s="279"/>
    </row>
    <row r="46" spans="2:11" ht="15" customHeight="1">
      <c r="B46" s="282"/>
      <c r="C46" s="283"/>
      <c r="D46" s="283"/>
      <c r="E46" s="281" t="s">
        <v>666</v>
      </c>
      <c r="F46" s="281"/>
      <c r="G46" s="281"/>
      <c r="H46" s="281"/>
      <c r="I46" s="281"/>
      <c r="J46" s="281"/>
      <c r="K46" s="279"/>
    </row>
    <row r="47" spans="2:11" ht="15" customHeight="1">
      <c r="B47" s="282"/>
      <c r="C47" s="283"/>
      <c r="D47" s="283"/>
      <c r="E47" s="281" t="s">
        <v>667</v>
      </c>
      <c r="F47" s="281"/>
      <c r="G47" s="281"/>
      <c r="H47" s="281"/>
      <c r="I47" s="281"/>
      <c r="J47" s="281"/>
      <c r="K47" s="279"/>
    </row>
    <row r="48" spans="2:11" ht="15" customHeight="1">
      <c r="B48" s="282"/>
      <c r="C48" s="283"/>
      <c r="D48" s="283"/>
      <c r="E48" s="281" t="s">
        <v>668</v>
      </c>
      <c r="F48" s="281"/>
      <c r="G48" s="281"/>
      <c r="H48" s="281"/>
      <c r="I48" s="281"/>
      <c r="J48" s="281"/>
      <c r="K48" s="279"/>
    </row>
    <row r="49" spans="2:11" ht="15" customHeight="1">
      <c r="B49" s="282"/>
      <c r="C49" s="283"/>
      <c r="D49" s="281" t="s">
        <v>669</v>
      </c>
      <c r="E49" s="281"/>
      <c r="F49" s="281"/>
      <c r="G49" s="281"/>
      <c r="H49" s="281"/>
      <c r="I49" s="281"/>
      <c r="J49" s="281"/>
      <c r="K49" s="279"/>
    </row>
    <row r="50" spans="2:11" ht="25.5" customHeight="1">
      <c r="B50" s="277"/>
      <c r="C50" s="278" t="s">
        <v>670</v>
      </c>
      <c r="D50" s="278"/>
      <c r="E50" s="278"/>
      <c r="F50" s="278"/>
      <c r="G50" s="278"/>
      <c r="H50" s="278"/>
      <c r="I50" s="278"/>
      <c r="J50" s="278"/>
      <c r="K50" s="279"/>
    </row>
    <row r="51" spans="2:11" ht="5.25" customHeight="1">
      <c r="B51" s="277"/>
      <c r="C51" s="280"/>
      <c r="D51" s="280"/>
      <c r="E51" s="280"/>
      <c r="F51" s="280"/>
      <c r="G51" s="280"/>
      <c r="H51" s="280"/>
      <c r="I51" s="280"/>
      <c r="J51" s="280"/>
      <c r="K51" s="279"/>
    </row>
    <row r="52" spans="2:11" ht="15" customHeight="1">
      <c r="B52" s="277"/>
      <c r="C52" s="281" t="s">
        <v>671</v>
      </c>
      <c r="D52" s="281"/>
      <c r="E52" s="281"/>
      <c r="F52" s="281"/>
      <c r="G52" s="281"/>
      <c r="H52" s="281"/>
      <c r="I52" s="281"/>
      <c r="J52" s="281"/>
      <c r="K52" s="279"/>
    </row>
    <row r="53" spans="2:11" ht="15" customHeight="1">
      <c r="B53" s="277"/>
      <c r="C53" s="281" t="s">
        <v>672</v>
      </c>
      <c r="D53" s="281"/>
      <c r="E53" s="281"/>
      <c r="F53" s="281"/>
      <c r="G53" s="281"/>
      <c r="H53" s="281"/>
      <c r="I53" s="281"/>
      <c r="J53" s="281"/>
      <c r="K53" s="279"/>
    </row>
    <row r="54" spans="2:11" ht="12.75" customHeight="1">
      <c r="B54" s="277"/>
      <c r="C54" s="281"/>
      <c r="D54" s="281"/>
      <c r="E54" s="281"/>
      <c r="F54" s="281"/>
      <c r="G54" s="281"/>
      <c r="H54" s="281"/>
      <c r="I54" s="281"/>
      <c r="J54" s="281"/>
      <c r="K54" s="279"/>
    </row>
    <row r="55" spans="2:11" ht="15" customHeight="1">
      <c r="B55" s="277"/>
      <c r="C55" s="281" t="s">
        <v>673</v>
      </c>
      <c r="D55" s="281"/>
      <c r="E55" s="281"/>
      <c r="F55" s="281"/>
      <c r="G55" s="281"/>
      <c r="H55" s="281"/>
      <c r="I55" s="281"/>
      <c r="J55" s="281"/>
      <c r="K55" s="279"/>
    </row>
    <row r="56" spans="2:11" ht="15" customHeight="1">
      <c r="B56" s="277"/>
      <c r="C56" s="283"/>
      <c r="D56" s="281" t="s">
        <v>674</v>
      </c>
      <c r="E56" s="281"/>
      <c r="F56" s="281"/>
      <c r="G56" s="281"/>
      <c r="H56" s="281"/>
      <c r="I56" s="281"/>
      <c r="J56" s="281"/>
      <c r="K56" s="279"/>
    </row>
    <row r="57" spans="2:11" ht="15" customHeight="1">
      <c r="B57" s="277"/>
      <c r="C57" s="283"/>
      <c r="D57" s="281" t="s">
        <v>675</v>
      </c>
      <c r="E57" s="281"/>
      <c r="F57" s="281"/>
      <c r="G57" s="281"/>
      <c r="H57" s="281"/>
      <c r="I57" s="281"/>
      <c r="J57" s="281"/>
      <c r="K57" s="279"/>
    </row>
    <row r="58" spans="2:11" ht="15" customHeight="1">
      <c r="B58" s="277"/>
      <c r="C58" s="283"/>
      <c r="D58" s="281" t="s">
        <v>676</v>
      </c>
      <c r="E58" s="281"/>
      <c r="F58" s="281"/>
      <c r="G58" s="281"/>
      <c r="H58" s="281"/>
      <c r="I58" s="281"/>
      <c r="J58" s="281"/>
      <c r="K58" s="279"/>
    </row>
    <row r="59" spans="2:11" ht="15" customHeight="1">
      <c r="B59" s="277"/>
      <c r="C59" s="283"/>
      <c r="D59" s="281" t="s">
        <v>677</v>
      </c>
      <c r="E59" s="281"/>
      <c r="F59" s="281"/>
      <c r="G59" s="281"/>
      <c r="H59" s="281"/>
      <c r="I59" s="281"/>
      <c r="J59" s="281"/>
      <c r="K59" s="279"/>
    </row>
    <row r="60" spans="2:11" ht="15" customHeight="1">
      <c r="B60" s="277"/>
      <c r="C60" s="283"/>
      <c r="D60" s="286" t="s">
        <v>678</v>
      </c>
      <c r="E60" s="286"/>
      <c r="F60" s="286"/>
      <c r="G60" s="286"/>
      <c r="H60" s="286"/>
      <c r="I60" s="286"/>
      <c r="J60" s="286"/>
      <c r="K60" s="279"/>
    </row>
    <row r="61" spans="2:11" ht="15" customHeight="1">
      <c r="B61" s="277"/>
      <c r="C61" s="283"/>
      <c r="D61" s="281" t="s">
        <v>679</v>
      </c>
      <c r="E61" s="281"/>
      <c r="F61" s="281"/>
      <c r="G61" s="281"/>
      <c r="H61" s="281"/>
      <c r="I61" s="281"/>
      <c r="J61" s="281"/>
      <c r="K61" s="279"/>
    </row>
    <row r="62" spans="2:11" ht="12.75" customHeight="1">
      <c r="B62" s="277"/>
      <c r="C62" s="283"/>
      <c r="D62" s="283"/>
      <c r="E62" s="287"/>
      <c r="F62" s="283"/>
      <c r="G62" s="283"/>
      <c r="H62" s="283"/>
      <c r="I62" s="283"/>
      <c r="J62" s="283"/>
      <c r="K62" s="279"/>
    </row>
    <row r="63" spans="2:11" ht="15" customHeight="1">
      <c r="B63" s="277"/>
      <c r="C63" s="283"/>
      <c r="D63" s="281" t="s">
        <v>680</v>
      </c>
      <c r="E63" s="281"/>
      <c r="F63" s="281"/>
      <c r="G63" s="281"/>
      <c r="H63" s="281"/>
      <c r="I63" s="281"/>
      <c r="J63" s="281"/>
      <c r="K63" s="279"/>
    </row>
    <row r="64" spans="2:11" ht="15" customHeight="1">
      <c r="B64" s="277"/>
      <c r="C64" s="283"/>
      <c r="D64" s="286" t="s">
        <v>681</v>
      </c>
      <c r="E64" s="286"/>
      <c r="F64" s="286"/>
      <c r="G64" s="286"/>
      <c r="H64" s="286"/>
      <c r="I64" s="286"/>
      <c r="J64" s="286"/>
      <c r="K64" s="279"/>
    </row>
    <row r="65" spans="2:11" ht="15" customHeight="1">
      <c r="B65" s="277"/>
      <c r="C65" s="283"/>
      <c r="D65" s="281" t="s">
        <v>682</v>
      </c>
      <c r="E65" s="281"/>
      <c r="F65" s="281"/>
      <c r="G65" s="281"/>
      <c r="H65" s="281"/>
      <c r="I65" s="281"/>
      <c r="J65" s="281"/>
      <c r="K65" s="279"/>
    </row>
    <row r="66" spans="2:11" ht="15" customHeight="1">
      <c r="B66" s="277"/>
      <c r="C66" s="283"/>
      <c r="D66" s="281" t="s">
        <v>683</v>
      </c>
      <c r="E66" s="281"/>
      <c r="F66" s="281"/>
      <c r="G66" s="281"/>
      <c r="H66" s="281"/>
      <c r="I66" s="281"/>
      <c r="J66" s="281"/>
      <c r="K66" s="279"/>
    </row>
    <row r="67" spans="2:11" ht="15" customHeight="1">
      <c r="B67" s="277"/>
      <c r="C67" s="283"/>
      <c r="D67" s="281" t="s">
        <v>684</v>
      </c>
      <c r="E67" s="281"/>
      <c r="F67" s="281"/>
      <c r="G67" s="281"/>
      <c r="H67" s="281"/>
      <c r="I67" s="281"/>
      <c r="J67" s="281"/>
      <c r="K67" s="279"/>
    </row>
    <row r="68" spans="2:11" ht="15" customHeight="1">
      <c r="B68" s="277"/>
      <c r="C68" s="283"/>
      <c r="D68" s="281" t="s">
        <v>685</v>
      </c>
      <c r="E68" s="281"/>
      <c r="F68" s="281"/>
      <c r="G68" s="281"/>
      <c r="H68" s="281"/>
      <c r="I68" s="281"/>
      <c r="J68" s="281"/>
      <c r="K68" s="279"/>
    </row>
    <row r="69" spans="2:11" ht="12.75" customHeight="1">
      <c r="B69" s="288"/>
      <c r="C69" s="289"/>
      <c r="D69" s="289"/>
      <c r="E69" s="289"/>
      <c r="F69" s="289"/>
      <c r="G69" s="289"/>
      <c r="H69" s="289"/>
      <c r="I69" s="289"/>
      <c r="J69" s="289"/>
      <c r="K69" s="290"/>
    </row>
    <row r="70" spans="2:11" ht="18.75" customHeight="1">
      <c r="B70" s="291"/>
      <c r="C70" s="291"/>
      <c r="D70" s="291"/>
      <c r="E70" s="291"/>
      <c r="F70" s="291"/>
      <c r="G70" s="291"/>
      <c r="H70" s="291"/>
      <c r="I70" s="291"/>
      <c r="J70" s="291"/>
      <c r="K70" s="292"/>
    </row>
    <row r="71" spans="2:11" ht="18.75" customHeight="1">
      <c r="B71" s="292"/>
      <c r="C71" s="292"/>
      <c r="D71" s="292"/>
      <c r="E71" s="292"/>
      <c r="F71" s="292"/>
      <c r="G71" s="292"/>
      <c r="H71" s="292"/>
      <c r="I71" s="292"/>
      <c r="J71" s="292"/>
      <c r="K71" s="292"/>
    </row>
    <row r="72" spans="2:11" ht="7.5" customHeight="1">
      <c r="B72" s="293"/>
      <c r="C72" s="294"/>
      <c r="D72" s="294"/>
      <c r="E72" s="294"/>
      <c r="F72" s="294"/>
      <c r="G72" s="294"/>
      <c r="H72" s="294"/>
      <c r="I72" s="294"/>
      <c r="J72" s="294"/>
      <c r="K72" s="295"/>
    </row>
    <row r="73" spans="2:11" ht="45" customHeight="1">
      <c r="B73" s="296"/>
      <c r="C73" s="297" t="s">
        <v>91</v>
      </c>
      <c r="D73" s="297"/>
      <c r="E73" s="297"/>
      <c r="F73" s="297"/>
      <c r="G73" s="297"/>
      <c r="H73" s="297"/>
      <c r="I73" s="297"/>
      <c r="J73" s="297"/>
      <c r="K73" s="298"/>
    </row>
    <row r="74" spans="2:11" ht="17.25" customHeight="1">
      <c r="B74" s="296"/>
      <c r="C74" s="299" t="s">
        <v>686</v>
      </c>
      <c r="D74" s="299"/>
      <c r="E74" s="299"/>
      <c r="F74" s="299" t="s">
        <v>687</v>
      </c>
      <c r="G74" s="300"/>
      <c r="H74" s="299" t="s">
        <v>112</v>
      </c>
      <c r="I74" s="299" t="s">
        <v>57</v>
      </c>
      <c r="J74" s="299" t="s">
        <v>688</v>
      </c>
      <c r="K74" s="298"/>
    </row>
    <row r="75" spans="2:11" ht="17.25" customHeight="1">
      <c r="B75" s="296"/>
      <c r="C75" s="301" t="s">
        <v>689</v>
      </c>
      <c r="D75" s="301"/>
      <c r="E75" s="301"/>
      <c r="F75" s="302" t="s">
        <v>690</v>
      </c>
      <c r="G75" s="303"/>
      <c r="H75" s="301"/>
      <c r="I75" s="301"/>
      <c r="J75" s="301" t="s">
        <v>691</v>
      </c>
      <c r="K75" s="298"/>
    </row>
    <row r="76" spans="2:11" ht="5.25" customHeight="1">
      <c r="B76" s="296"/>
      <c r="C76" s="304"/>
      <c r="D76" s="304"/>
      <c r="E76" s="304"/>
      <c r="F76" s="304"/>
      <c r="G76" s="305"/>
      <c r="H76" s="304"/>
      <c r="I76" s="304"/>
      <c r="J76" s="304"/>
      <c r="K76" s="298"/>
    </row>
    <row r="77" spans="2:11" ht="15" customHeight="1">
      <c r="B77" s="296"/>
      <c r="C77" s="285" t="s">
        <v>53</v>
      </c>
      <c r="D77" s="304"/>
      <c r="E77" s="304"/>
      <c r="F77" s="306" t="s">
        <v>692</v>
      </c>
      <c r="G77" s="305"/>
      <c r="H77" s="285" t="s">
        <v>693</v>
      </c>
      <c r="I77" s="285" t="s">
        <v>694</v>
      </c>
      <c r="J77" s="285">
        <v>20</v>
      </c>
      <c r="K77" s="298"/>
    </row>
    <row r="78" spans="2:11" ht="15" customHeight="1">
      <c r="B78" s="296"/>
      <c r="C78" s="285" t="s">
        <v>695</v>
      </c>
      <c r="D78" s="285"/>
      <c r="E78" s="285"/>
      <c r="F78" s="306" t="s">
        <v>692</v>
      </c>
      <c r="G78" s="305"/>
      <c r="H78" s="285" t="s">
        <v>696</v>
      </c>
      <c r="I78" s="285" t="s">
        <v>694</v>
      </c>
      <c r="J78" s="285">
        <v>120</v>
      </c>
      <c r="K78" s="298"/>
    </row>
    <row r="79" spans="2:11" ht="15" customHeight="1">
      <c r="B79" s="307"/>
      <c r="C79" s="285" t="s">
        <v>697</v>
      </c>
      <c r="D79" s="285"/>
      <c r="E79" s="285"/>
      <c r="F79" s="306" t="s">
        <v>698</v>
      </c>
      <c r="G79" s="305"/>
      <c r="H79" s="285" t="s">
        <v>699</v>
      </c>
      <c r="I79" s="285" t="s">
        <v>694</v>
      </c>
      <c r="J79" s="285">
        <v>50</v>
      </c>
      <c r="K79" s="298"/>
    </row>
    <row r="80" spans="2:11" ht="15" customHeight="1">
      <c r="B80" s="307"/>
      <c r="C80" s="285" t="s">
        <v>700</v>
      </c>
      <c r="D80" s="285"/>
      <c r="E80" s="285"/>
      <c r="F80" s="306" t="s">
        <v>692</v>
      </c>
      <c r="G80" s="305"/>
      <c r="H80" s="285" t="s">
        <v>701</v>
      </c>
      <c r="I80" s="285" t="s">
        <v>702</v>
      </c>
      <c r="J80" s="285"/>
      <c r="K80" s="298"/>
    </row>
    <row r="81" spans="2:11" ht="15" customHeight="1">
      <c r="B81" s="307"/>
      <c r="C81" s="308" t="s">
        <v>703</v>
      </c>
      <c r="D81" s="308"/>
      <c r="E81" s="308"/>
      <c r="F81" s="309" t="s">
        <v>698</v>
      </c>
      <c r="G81" s="308"/>
      <c r="H81" s="308" t="s">
        <v>704</v>
      </c>
      <c r="I81" s="308" t="s">
        <v>694</v>
      </c>
      <c r="J81" s="308">
        <v>15</v>
      </c>
      <c r="K81" s="298"/>
    </row>
    <row r="82" spans="2:11" ht="15" customHeight="1">
      <c r="B82" s="307"/>
      <c r="C82" s="308" t="s">
        <v>705</v>
      </c>
      <c r="D82" s="308"/>
      <c r="E82" s="308"/>
      <c r="F82" s="309" t="s">
        <v>698</v>
      </c>
      <c r="G82" s="308"/>
      <c r="H82" s="308" t="s">
        <v>706</v>
      </c>
      <c r="I82" s="308" t="s">
        <v>694</v>
      </c>
      <c r="J82" s="308">
        <v>15</v>
      </c>
      <c r="K82" s="298"/>
    </row>
    <row r="83" spans="2:11" ht="15" customHeight="1">
      <c r="B83" s="307"/>
      <c r="C83" s="308" t="s">
        <v>707</v>
      </c>
      <c r="D83" s="308"/>
      <c r="E83" s="308"/>
      <c r="F83" s="309" t="s">
        <v>698</v>
      </c>
      <c r="G83" s="308"/>
      <c r="H83" s="308" t="s">
        <v>708</v>
      </c>
      <c r="I83" s="308" t="s">
        <v>694</v>
      </c>
      <c r="J83" s="308">
        <v>20</v>
      </c>
      <c r="K83" s="298"/>
    </row>
    <row r="84" spans="2:11" ht="15" customHeight="1">
      <c r="B84" s="307"/>
      <c r="C84" s="308" t="s">
        <v>709</v>
      </c>
      <c r="D84" s="308"/>
      <c r="E84" s="308"/>
      <c r="F84" s="309" t="s">
        <v>698</v>
      </c>
      <c r="G84" s="308"/>
      <c r="H84" s="308" t="s">
        <v>710</v>
      </c>
      <c r="I84" s="308" t="s">
        <v>694</v>
      </c>
      <c r="J84" s="308">
        <v>20</v>
      </c>
      <c r="K84" s="298"/>
    </row>
    <row r="85" spans="2:11" ht="15" customHeight="1">
      <c r="B85" s="307"/>
      <c r="C85" s="285" t="s">
        <v>711</v>
      </c>
      <c r="D85" s="285"/>
      <c r="E85" s="285"/>
      <c r="F85" s="306" t="s">
        <v>698</v>
      </c>
      <c r="G85" s="305"/>
      <c r="H85" s="285" t="s">
        <v>712</v>
      </c>
      <c r="I85" s="285" t="s">
        <v>694</v>
      </c>
      <c r="J85" s="285">
        <v>50</v>
      </c>
      <c r="K85" s="298"/>
    </row>
    <row r="86" spans="2:11" ht="15" customHeight="1">
      <c r="B86" s="307"/>
      <c r="C86" s="285" t="s">
        <v>713</v>
      </c>
      <c r="D86" s="285"/>
      <c r="E86" s="285"/>
      <c r="F86" s="306" t="s">
        <v>698</v>
      </c>
      <c r="G86" s="305"/>
      <c r="H86" s="285" t="s">
        <v>714</v>
      </c>
      <c r="I86" s="285" t="s">
        <v>694</v>
      </c>
      <c r="J86" s="285">
        <v>20</v>
      </c>
      <c r="K86" s="298"/>
    </row>
    <row r="87" spans="2:11" ht="15" customHeight="1">
      <c r="B87" s="307"/>
      <c r="C87" s="285" t="s">
        <v>715</v>
      </c>
      <c r="D87" s="285"/>
      <c r="E87" s="285"/>
      <c r="F87" s="306" t="s">
        <v>698</v>
      </c>
      <c r="G87" s="305"/>
      <c r="H87" s="285" t="s">
        <v>716</v>
      </c>
      <c r="I87" s="285" t="s">
        <v>694</v>
      </c>
      <c r="J87" s="285">
        <v>20</v>
      </c>
      <c r="K87" s="298"/>
    </row>
    <row r="88" spans="2:11" ht="15" customHeight="1">
      <c r="B88" s="307"/>
      <c r="C88" s="285" t="s">
        <v>717</v>
      </c>
      <c r="D88" s="285"/>
      <c r="E88" s="285"/>
      <c r="F88" s="306" t="s">
        <v>698</v>
      </c>
      <c r="G88" s="305"/>
      <c r="H88" s="285" t="s">
        <v>718</v>
      </c>
      <c r="I88" s="285" t="s">
        <v>694</v>
      </c>
      <c r="J88" s="285">
        <v>50</v>
      </c>
      <c r="K88" s="298"/>
    </row>
    <row r="89" spans="2:11" ht="15" customHeight="1">
      <c r="B89" s="307"/>
      <c r="C89" s="285" t="s">
        <v>719</v>
      </c>
      <c r="D89" s="285"/>
      <c r="E89" s="285"/>
      <c r="F89" s="306" t="s">
        <v>698</v>
      </c>
      <c r="G89" s="305"/>
      <c r="H89" s="285" t="s">
        <v>719</v>
      </c>
      <c r="I89" s="285" t="s">
        <v>694</v>
      </c>
      <c r="J89" s="285">
        <v>50</v>
      </c>
      <c r="K89" s="298"/>
    </row>
    <row r="90" spans="2:11" ht="15" customHeight="1">
      <c r="B90" s="307"/>
      <c r="C90" s="285" t="s">
        <v>117</v>
      </c>
      <c r="D90" s="285"/>
      <c r="E90" s="285"/>
      <c r="F90" s="306" t="s">
        <v>698</v>
      </c>
      <c r="G90" s="305"/>
      <c r="H90" s="285" t="s">
        <v>720</v>
      </c>
      <c r="I90" s="285" t="s">
        <v>694</v>
      </c>
      <c r="J90" s="285">
        <v>255</v>
      </c>
      <c r="K90" s="298"/>
    </row>
    <row r="91" spans="2:11" ht="15" customHeight="1">
      <c r="B91" s="307"/>
      <c r="C91" s="285" t="s">
        <v>721</v>
      </c>
      <c r="D91" s="285"/>
      <c r="E91" s="285"/>
      <c r="F91" s="306" t="s">
        <v>692</v>
      </c>
      <c r="G91" s="305"/>
      <c r="H91" s="285" t="s">
        <v>722</v>
      </c>
      <c r="I91" s="285" t="s">
        <v>723</v>
      </c>
      <c r="J91" s="285"/>
      <c r="K91" s="298"/>
    </row>
    <row r="92" spans="2:11" ht="15" customHeight="1">
      <c r="B92" s="307"/>
      <c r="C92" s="285" t="s">
        <v>724</v>
      </c>
      <c r="D92" s="285"/>
      <c r="E92" s="285"/>
      <c r="F92" s="306" t="s">
        <v>692</v>
      </c>
      <c r="G92" s="305"/>
      <c r="H92" s="285" t="s">
        <v>725</v>
      </c>
      <c r="I92" s="285" t="s">
        <v>726</v>
      </c>
      <c r="J92" s="285"/>
      <c r="K92" s="298"/>
    </row>
    <row r="93" spans="2:11" ht="15" customHeight="1">
      <c r="B93" s="307"/>
      <c r="C93" s="285" t="s">
        <v>727</v>
      </c>
      <c r="D93" s="285"/>
      <c r="E93" s="285"/>
      <c r="F93" s="306" t="s">
        <v>692</v>
      </c>
      <c r="G93" s="305"/>
      <c r="H93" s="285" t="s">
        <v>727</v>
      </c>
      <c r="I93" s="285" t="s">
        <v>726</v>
      </c>
      <c r="J93" s="285"/>
      <c r="K93" s="298"/>
    </row>
    <row r="94" spans="2:11" ht="15" customHeight="1">
      <c r="B94" s="307"/>
      <c r="C94" s="285" t="s">
        <v>38</v>
      </c>
      <c r="D94" s="285"/>
      <c r="E94" s="285"/>
      <c r="F94" s="306" t="s">
        <v>692</v>
      </c>
      <c r="G94" s="305"/>
      <c r="H94" s="285" t="s">
        <v>728</v>
      </c>
      <c r="I94" s="285" t="s">
        <v>726</v>
      </c>
      <c r="J94" s="285"/>
      <c r="K94" s="298"/>
    </row>
    <row r="95" spans="2:11" ht="15" customHeight="1">
      <c r="B95" s="307"/>
      <c r="C95" s="285" t="s">
        <v>48</v>
      </c>
      <c r="D95" s="285"/>
      <c r="E95" s="285"/>
      <c r="F95" s="306" t="s">
        <v>692</v>
      </c>
      <c r="G95" s="305"/>
      <c r="H95" s="285" t="s">
        <v>729</v>
      </c>
      <c r="I95" s="285" t="s">
        <v>726</v>
      </c>
      <c r="J95" s="285"/>
      <c r="K95" s="298"/>
    </row>
    <row r="96" spans="2:11" ht="15" customHeight="1">
      <c r="B96" s="310"/>
      <c r="C96" s="311"/>
      <c r="D96" s="311"/>
      <c r="E96" s="311"/>
      <c r="F96" s="311"/>
      <c r="G96" s="311"/>
      <c r="H96" s="311"/>
      <c r="I96" s="311"/>
      <c r="J96" s="311"/>
      <c r="K96" s="312"/>
    </row>
    <row r="97" spans="2:11" ht="18.75" customHeight="1">
      <c r="B97" s="313"/>
      <c r="C97" s="314"/>
      <c r="D97" s="314"/>
      <c r="E97" s="314"/>
      <c r="F97" s="314"/>
      <c r="G97" s="314"/>
      <c r="H97" s="314"/>
      <c r="I97" s="314"/>
      <c r="J97" s="314"/>
      <c r="K97" s="313"/>
    </row>
    <row r="98" spans="2:11" ht="18.75" customHeight="1">
      <c r="B98" s="292"/>
      <c r="C98" s="292"/>
      <c r="D98" s="292"/>
      <c r="E98" s="292"/>
      <c r="F98" s="292"/>
      <c r="G98" s="292"/>
      <c r="H98" s="292"/>
      <c r="I98" s="292"/>
      <c r="J98" s="292"/>
      <c r="K98" s="292"/>
    </row>
    <row r="99" spans="2:11" ht="7.5" customHeight="1">
      <c r="B99" s="293"/>
      <c r="C99" s="294"/>
      <c r="D99" s="294"/>
      <c r="E99" s="294"/>
      <c r="F99" s="294"/>
      <c r="G99" s="294"/>
      <c r="H99" s="294"/>
      <c r="I99" s="294"/>
      <c r="J99" s="294"/>
      <c r="K99" s="295"/>
    </row>
    <row r="100" spans="2:11" ht="45" customHeight="1">
      <c r="B100" s="296"/>
      <c r="C100" s="297" t="s">
        <v>730</v>
      </c>
      <c r="D100" s="297"/>
      <c r="E100" s="297"/>
      <c r="F100" s="297"/>
      <c r="G100" s="297"/>
      <c r="H100" s="297"/>
      <c r="I100" s="297"/>
      <c r="J100" s="297"/>
      <c r="K100" s="298"/>
    </row>
    <row r="101" spans="2:11" ht="17.25" customHeight="1">
      <c r="B101" s="296"/>
      <c r="C101" s="299" t="s">
        <v>686</v>
      </c>
      <c r="D101" s="299"/>
      <c r="E101" s="299"/>
      <c r="F101" s="299" t="s">
        <v>687</v>
      </c>
      <c r="G101" s="300"/>
      <c r="H101" s="299" t="s">
        <v>112</v>
      </c>
      <c r="I101" s="299" t="s">
        <v>57</v>
      </c>
      <c r="J101" s="299" t="s">
        <v>688</v>
      </c>
      <c r="K101" s="298"/>
    </row>
    <row r="102" spans="2:11" ht="17.25" customHeight="1">
      <c r="B102" s="296"/>
      <c r="C102" s="301" t="s">
        <v>689</v>
      </c>
      <c r="D102" s="301"/>
      <c r="E102" s="301"/>
      <c r="F102" s="302" t="s">
        <v>690</v>
      </c>
      <c r="G102" s="303"/>
      <c r="H102" s="301"/>
      <c r="I102" s="301"/>
      <c r="J102" s="301" t="s">
        <v>691</v>
      </c>
      <c r="K102" s="298"/>
    </row>
    <row r="103" spans="2:11" ht="5.25" customHeight="1">
      <c r="B103" s="296"/>
      <c r="C103" s="299"/>
      <c r="D103" s="299"/>
      <c r="E103" s="299"/>
      <c r="F103" s="299"/>
      <c r="G103" s="315"/>
      <c r="H103" s="299"/>
      <c r="I103" s="299"/>
      <c r="J103" s="299"/>
      <c r="K103" s="298"/>
    </row>
    <row r="104" spans="2:11" ht="15" customHeight="1">
      <c r="B104" s="296"/>
      <c r="C104" s="285" t="s">
        <v>53</v>
      </c>
      <c r="D104" s="304"/>
      <c r="E104" s="304"/>
      <c r="F104" s="306" t="s">
        <v>692</v>
      </c>
      <c r="G104" s="315"/>
      <c r="H104" s="285" t="s">
        <v>731</v>
      </c>
      <c r="I104" s="285" t="s">
        <v>694</v>
      </c>
      <c r="J104" s="285">
        <v>20</v>
      </c>
      <c r="K104" s="298"/>
    </row>
    <row r="105" spans="2:11" ht="15" customHeight="1">
      <c r="B105" s="296"/>
      <c r="C105" s="285" t="s">
        <v>695</v>
      </c>
      <c r="D105" s="285"/>
      <c r="E105" s="285"/>
      <c r="F105" s="306" t="s">
        <v>692</v>
      </c>
      <c r="G105" s="285"/>
      <c r="H105" s="285" t="s">
        <v>731</v>
      </c>
      <c r="I105" s="285" t="s">
        <v>694</v>
      </c>
      <c r="J105" s="285">
        <v>120</v>
      </c>
      <c r="K105" s="298"/>
    </row>
    <row r="106" spans="2:11" ht="15" customHeight="1">
      <c r="B106" s="307"/>
      <c r="C106" s="285" t="s">
        <v>697</v>
      </c>
      <c r="D106" s="285"/>
      <c r="E106" s="285"/>
      <c r="F106" s="306" t="s">
        <v>698</v>
      </c>
      <c r="G106" s="285"/>
      <c r="H106" s="285" t="s">
        <v>731</v>
      </c>
      <c r="I106" s="285" t="s">
        <v>694</v>
      </c>
      <c r="J106" s="285">
        <v>50</v>
      </c>
      <c r="K106" s="298"/>
    </row>
    <row r="107" spans="2:11" ht="15" customHeight="1">
      <c r="B107" s="307"/>
      <c r="C107" s="285" t="s">
        <v>700</v>
      </c>
      <c r="D107" s="285"/>
      <c r="E107" s="285"/>
      <c r="F107" s="306" t="s">
        <v>692</v>
      </c>
      <c r="G107" s="285"/>
      <c r="H107" s="285" t="s">
        <v>731</v>
      </c>
      <c r="I107" s="285" t="s">
        <v>702</v>
      </c>
      <c r="J107" s="285"/>
      <c r="K107" s="298"/>
    </row>
    <row r="108" spans="2:11" ht="15" customHeight="1">
      <c r="B108" s="307"/>
      <c r="C108" s="285" t="s">
        <v>711</v>
      </c>
      <c r="D108" s="285"/>
      <c r="E108" s="285"/>
      <c r="F108" s="306" t="s">
        <v>698</v>
      </c>
      <c r="G108" s="285"/>
      <c r="H108" s="285" t="s">
        <v>731</v>
      </c>
      <c r="I108" s="285" t="s">
        <v>694</v>
      </c>
      <c r="J108" s="285">
        <v>50</v>
      </c>
      <c r="K108" s="298"/>
    </row>
    <row r="109" spans="2:11" ht="15" customHeight="1">
      <c r="B109" s="307"/>
      <c r="C109" s="285" t="s">
        <v>719</v>
      </c>
      <c r="D109" s="285"/>
      <c r="E109" s="285"/>
      <c r="F109" s="306" t="s">
        <v>698</v>
      </c>
      <c r="G109" s="285"/>
      <c r="H109" s="285" t="s">
        <v>731</v>
      </c>
      <c r="I109" s="285" t="s">
        <v>694</v>
      </c>
      <c r="J109" s="285">
        <v>50</v>
      </c>
      <c r="K109" s="298"/>
    </row>
    <row r="110" spans="2:11" ht="15" customHeight="1">
      <c r="B110" s="307"/>
      <c r="C110" s="285" t="s">
        <v>717</v>
      </c>
      <c r="D110" s="285"/>
      <c r="E110" s="285"/>
      <c r="F110" s="306" t="s">
        <v>698</v>
      </c>
      <c r="G110" s="285"/>
      <c r="H110" s="285" t="s">
        <v>731</v>
      </c>
      <c r="I110" s="285" t="s">
        <v>694</v>
      </c>
      <c r="J110" s="285">
        <v>50</v>
      </c>
      <c r="K110" s="298"/>
    </row>
    <row r="111" spans="2:11" ht="15" customHeight="1">
      <c r="B111" s="307"/>
      <c r="C111" s="285" t="s">
        <v>53</v>
      </c>
      <c r="D111" s="285"/>
      <c r="E111" s="285"/>
      <c r="F111" s="306" t="s">
        <v>692</v>
      </c>
      <c r="G111" s="285"/>
      <c r="H111" s="285" t="s">
        <v>732</v>
      </c>
      <c r="I111" s="285" t="s">
        <v>694</v>
      </c>
      <c r="J111" s="285">
        <v>20</v>
      </c>
      <c r="K111" s="298"/>
    </row>
    <row r="112" spans="2:11" ht="15" customHeight="1">
      <c r="B112" s="307"/>
      <c r="C112" s="285" t="s">
        <v>733</v>
      </c>
      <c r="D112" s="285"/>
      <c r="E112" s="285"/>
      <c r="F112" s="306" t="s">
        <v>692</v>
      </c>
      <c r="G112" s="285"/>
      <c r="H112" s="285" t="s">
        <v>734</v>
      </c>
      <c r="I112" s="285" t="s">
        <v>694</v>
      </c>
      <c r="J112" s="285">
        <v>120</v>
      </c>
      <c r="K112" s="298"/>
    </row>
    <row r="113" spans="2:11" ht="15" customHeight="1">
      <c r="B113" s="307"/>
      <c r="C113" s="285" t="s">
        <v>38</v>
      </c>
      <c r="D113" s="285"/>
      <c r="E113" s="285"/>
      <c r="F113" s="306" t="s">
        <v>692</v>
      </c>
      <c r="G113" s="285"/>
      <c r="H113" s="285" t="s">
        <v>735</v>
      </c>
      <c r="I113" s="285" t="s">
        <v>726</v>
      </c>
      <c r="J113" s="285"/>
      <c r="K113" s="298"/>
    </row>
    <row r="114" spans="2:11" ht="15" customHeight="1">
      <c r="B114" s="307"/>
      <c r="C114" s="285" t="s">
        <v>48</v>
      </c>
      <c r="D114" s="285"/>
      <c r="E114" s="285"/>
      <c r="F114" s="306" t="s">
        <v>692</v>
      </c>
      <c r="G114" s="285"/>
      <c r="H114" s="285" t="s">
        <v>736</v>
      </c>
      <c r="I114" s="285" t="s">
        <v>726</v>
      </c>
      <c r="J114" s="285"/>
      <c r="K114" s="298"/>
    </row>
    <row r="115" spans="2:11" ht="15" customHeight="1">
      <c r="B115" s="307"/>
      <c r="C115" s="285" t="s">
        <v>57</v>
      </c>
      <c r="D115" s="285"/>
      <c r="E115" s="285"/>
      <c r="F115" s="306" t="s">
        <v>692</v>
      </c>
      <c r="G115" s="285"/>
      <c r="H115" s="285" t="s">
        <v>737</v>
      </c>
      <c r="I115" s="285" t="s">
        <v>738</v>
      </c>
      <c r="J115" s="285"/>
      <c r="K115" s="298"/>
    </row>
    <row r="116" spans="2:11" ht="15" customHeight="1">
      <c r="B116" s="310"/>
      <c r="C116" s="316"/>
      <c r="D116" s="316"/>
      <c r="E116" s="316"/>
      <c r="F116" s="316"/>
      <c r="G116" s="316"/>
      <c r="H116" s="316"/>
      <c r="I116" s="316"/>
      <c r="J116" s="316"/>
      <c r="K116" s="312"/>
    </row>
    <row r="117" spans="2:11" ht="18.75" customHeight="1">
      <c r="B117" s="317"/>
      <c r="C117" s="281"/>
      <c r="D117" s="281"/>
      <c r="E117" s="281"/>
      <c r="F117" s="318"/>
      <c r="G117" s="281"/>
      <c r="H117" s="281"/>
      <c r="I117" s="281"/>
      <c r="J117" s="281"/>
      <c r="K117" s="317"/>
    </row>
    <row r="118" spans="2:11" ht="18.75" customHeight="1">
      <c r="B118" s="292"/>
      <c r="C118" s="292"/>
      <c r="D118" s="292"/>
      <c r="E118" s="292"/>
      <c r="F118" s="292"/>
      <c r="G118" s="292"/>
      <c r="H118" s="292"/>
      <c r="I118" s="292"/>
      <c r="J118" s="292"/>
      <c r="K118" s="292"/>
    </row>
    <row r="119" spans="2:11" ht="7.5" customHeight="1">
      <c r="B119" s="319"/>
      <c r="C119" s="320"/>
      <c r="D119" s="320"/>
      <c r="E119" s="320"/>
      <c r="F119" s="320"/>
      <c r="G119" s="320"/>
      <c r="H119" s="320"/>
      <c r="I119" s="320"/>
      <c r="J119" s="320"/>
      <c r="K119" s="321"/>
    </row>
    <row r="120" spans="2:11" ht="45" customHeight="1">
      <c r="B120" s="322"/>
      <c r="C120" s="275" t="s">
        <v>739</v>
      </c>
      <c r="D120" s="275"/>
      <c r="E120" s="275"/>
      <c r="F120" s="275"/>
      <c r="G120" s="275"/>
      <c r="H120" s="275"/>
      <c r="I120" s="275"/>
      <c r="J120" s="275"/>
      <c r="K120" s="323"/>
    </row>
    <row r="121" spans="2:11" ht="17.25" customHeight="1">
      <c r="B121" s="324"/>
      <c r="C121" s="299" t="s">
        <v>686</v>
      </c>
      <c r="D121" s="299"/>
      <c r="E121" s="299"/>
      <c r="F121" s="299" t="s">
        <v>687</v>
      </c>
      <c r="G121" s="300"/>
      <c r="H121" s="299" t="s">
        <v>112</v>
      </c>
      <c r="I121" s="299" t="s">
        <v>57</v>
      </c>
      <c r="J121" s="299" t="s">
        <v>688</v>
      </c>
      <c r="K121" s="325"/>
    </row>
    <row r="122" spans="2:11" ht="17.25" customHeight="1">
      <c r="B122" s="324"/>
      <c r="C122" s="301" t="s">
        <v>689</v>
      </c>
      <c r="D122" s="301"/>
      <c r="E122" s="301"/>
      <c r="F122" s="302" t="s">
        <v>690</v>
      </c>
      <c r="G122" s="303"/>
      <c r="H122" s="301"/>
      <c r="I122" s="301"/>
      <c r="J122" s="301" t="s">
        <v>691</v>
      </c>
      <c r="K122" s="325"/>
    </row>
    <row r="123" spans="2:11" ht="5.25" customHeight="1">
      <c r="B123" s="326"/>
      <c r="C123" s="304"/>
      <c r="D123" s="304"/>
      <c r="E123" s="304"/>
      <c r="F123" s="304"/>
      <c r="G123" s="285"/>
      <c r="H123" s="304"/>
      <c r="I123" s="304"/>
      <c r="J123" s="304"/>
      <c r="K123" s="327"/>
    </row>
    <row r="124" spans="2:11" ht="15" customHeight="1">
      <c r="B124" s="326"/>
      <c r="C124" s="285" t="s">
        <v>695</v>
      </c>
      <c r="D124" s="304"/>
      <c r="E124" s="304"/>
      <c r="F124" s="306" t="s">
        <v>692</v>
      </c>
      <c r="G124" s="285"/>
      <c r="H124" s="285" t="s">
        <v>731</v>
      </c>
      <c r="I124" s="285" t="s">
        <v>694</v>
      </c>
      <c r="J124" s="285">
        <v>120</v>
      </c>
      <c r="K124" s="328"/>
    </row>
    <row r="125" spans="2:11" ht="15" customHeight="1">
      <c r="B125" s="326"/>
      <c r="C125" s="285" t="s">
        <v>740</v>
      </c>
      <c r="D125" s="285"/>
      <c r="E125" s="285"/>
      <c r="F125" s="306" t="s">
        <v>692</v>
      </c>
      <c r="G125" s="285"/>
      <c r="H125" s="285" t="s">
        <v>741</v>
      </c>
      <c r="I125" s="285" t="s">
        <v>694</v>
      </c>
      <c r="J125" s="285" t="s">
        <v>742</v>
      </c>
      <c r="K125" s="328"/>
    </row>
    <row r="126" spans="2:11" ht="15" customHeight="1">
      <c r="B126" s="326"/>
      <c r="C126" s="285" t="s">
        <v>641</v>
      </c>
      <c r="D126" s="285"/>
      <c r="E126" s="285"/>
      <c r="F126" s="306" t="s">
        <v>692</v>
      </c>
      <c r="G126" s="285"/>
      <c r="H126" s="285" t="s">
        <v>743</v>
      </c>
      <c r="I126" s="285" t="s">
        <v>694</v>
      </c>
      <c r="J126" s="285" t="s">
        <v>742</v>
      </c>
      <c r="K126" s="328"/>
    </row>
    <row r="127" spans="2:11" ht="15" customHeight="1">
      <c r="B127" s="326"/>
      <c r="C127" s="285" t="s">
        <v>703</v>
      </c>
      <c r="D127" s="285"/>
      <c r="E127" s="285"/>
      <c r="F127" s="306" t="s">
        <v>698</v>
      </c>
      <c r="G127" s="285"/>
      <c r="H127" s="285" t="s">
        <v>704</v>
      </c>
      <c r="I127" s="285" t="s">
        <v>694</v>
      </c>
      <c r="J127" s="285">
        <v>15</v>
      </c>
      <c r="K127" s="328"/>
    </row>
    <row r="128" spans="2:11" ht="15" customHeight="1">
      <c r="B128" s="326"/>
      <c r="C128" s="308" t="s">
        <v>705</v>
      </c>
      <c r="D128" s="308"/>
      <c r="E128" s="308"/>
      <c r="F128" s="309" t="s">
        <v>698</v>
      </c>
      <c r="G128" s="308"/>
      <c r="H128" s="308" t="s">
        <v>706</v>
      </c>
      <c r="I128" s="308" t="s">
        <v>694</v>
      </c>
      <c r="J128" s="308">
        <v>15</v>
      </c>
      <c r="K128" s="328"/>
    </row>
    <row r="129" spans="2:11" ht="15" customHeight="1">
      <c r="B129" s="326"/>
      <c r="C129" s="308" t="s">
        <v>707</v>
      </c>
      <c r="D129" s="308"/>
      <c r="E129" s="308"/>
      <c r="F129" s="309" t="s">
        <v>698</v>
      </c>
      <c r="G129" s="308"/>
      <c r="H129" s="308" t="s">
        <v>708</v>
      </c>
      <c r="I129" s="308" t="s">
        <v>694</v>
      </c>
      <c r="J129" s="308">
        <v>20</v>
      </c>
      <c r="K129" s="328"/>
    </row>
    <row r="130" spans="2:11" ht="15" customHeight="1">
      <c r="B130" s="326"/>
      <c r="C130" s="308" t="s">
        <v>709</v>
      </c>
      <c r="D130" s="308"/>
      <c r="E130" s="308"/>
      <c r="F130" s="309" t="s">
        <v>698</v>
      </c>
      <c r="G130" s="308"/>
      <c r="H130" s="308" t="s">
        <v>710</v>
      </c>
      <c r="I130" s="308" t="s">
        <v>694</v>
      </c>
      <c r="J130" s="308">
        <v>20</v>
      </c>
      <c r="K130" s="328"/>
    </row>
    <row r="131" spans="2:11" ht="15" customHeight="1">
      <c r="B131" s="326"/>
      <c r="C131" s="285" t="s">
        <v>697</v>
      </c>
      <c r="D131" s="285"/>
      <c r="E131" s="285"/>
      <c r="F131" s="306" t="s">
        <v>698</v>
      </c>
      <c r="G131" s="285"/>
      <c r="H131" s="285" t="s">
        <v>731</v>
      </c>
      <c r="I131" s="285" t="s">
        <v>694</v>
      </c>
      <c r="J131" s="285">
        <v>50</v>
      </c>
      <c r="K131" s="328"/>
    </row>
    <row r="132" spans="2:11" ht="15" customHeight="1">
      <c r="B132" s="326"/>
      <c r="C132" s="285" t="s">
        <v>711</v>
      </c>
      <c r="D132" s="285"/>
      <c r="E132" s="285"/>
      <c r="F132" s="306" t="s">
        <v>698</v>
      </c>
      <c r="G132" s="285"/>
      <c r="H132" s="285" t="s">
        <v>731</v>
      </c>
      <c r="I132" s="285" t="s">
        <v>694</v>
      </c>
      <c r="J132" s="285">
        <v>50</v>
      </c>
      <c r="K132" s="328"/>
    </row>
    <row r="133" spans="2:11" ht="15" customHeight="1">
      <c r="B133" s="326"/>
      <c r="C133" s="285" t="s">
        <v>717</v>
      </c>
      <c r="D133" s="285"/>
      <c r="E133" s="285"/>
      <c r="F133" s="306" t="s">
        <v>698</v>
      </c>
      <c r="G133" s="285"/>
      <c r="H133" s="285" t="s">
        <v>731</v>
      </c>
      <c r="I133" s="285" t="s">
        <v>694</v>
      </c>
      <c r="J133" s="285">
        <v>50</v>
      </c>
      <c r="K133" s="328"/>
    </row>
    <row r="134" spans="2:11" ht="15" customHeight="1">
      <c r="B134" s="326"/>
      <c r="C134" s="285" t="s">
        <v>719</v>
      </c>
      <c r="D134" s="285"/>
      <c r="E134" s="285"/>
      <c r="F134" s="306" t="s">
        <v>698</v>
      </c>
      <c r="G134" s="285"/>
      <c r="H134" s="285" t="s">
        <v>731</v>
      </c>
      <c r="I134" s="285" t="s">
        <v>694</v>
      </c>
      <c r="J134" s="285">
        <v>50</v>
      </c>
      <c r="K134" s="328"/>
    </row>
    <row r="135" spans="2:11" ht="15" customHeight="1">
      <c r="B135" s="326"/>
      <c r="C135" s="285" t="s">
        <v>117</v>
      </c>
      <c r="D135" s="285"/>
      <c r="E135" s="285"/>
      <c r="F135" s="306" t="s">
        <v>698</v>
      </c>
      <c r="G135" s="285"/>
      <c r="H135" s="285" t="s">
        <v>744</v>
      </c>
      <c r="I135" s="285" t="s">
        <v>694</v>
      </c>
      <c r="J135" s="285">
        <v>255</v>
      </c>
      <c r="K135" s="328"/>
    </row>
    <row r="136" spans="2:11" ht="15" customHeight="1">
      <c r="B136" s="326"/>
      <c r="C136" s="285" t="s">
        <v>721</v>
      </c>
      <c r="D136" s="285"/>
      <c r="E136" s="285"/>
      <c r="F136" s="306" t="s">
        <v>692</v>
      </c>
      <c r="G136" s="285"/>
      <c r="H136" s="285" t="s">
        <v>745</v>
      </c>
      <c r="I136" s="285" t="s">
        <v>723</v>
      </c>
      <c r="J136" s="285"/>
      <c r="K136" s="328"/>
    </row>
    <row r="137" spans="2:11" ht="15" customHeight="1">
      <c r="B137" s="326"/>
      <c r="C137" s="285" t="s">
        <v>724</v>
      </c>
      <c r="D137" s="285"/>
      <c r="E137" s="285"/>
      <c r="F137" s="306" t="s">
        <v>692</v>
      </c>
      <c r="G137" s="285"/>
      <c r="H137" s="285" t="s">
        <v>746</v>
      </c>
      <c r="I137" s="285" t="s">
        <v>726</v>
      </c>
      <c r="J137" s="285"/>
      <c r="K137" s="328"/>
    </row>
    <row r="138" spans="2:11" ht="15" customHeight="1">
      <c r="B138" s="326"/>
      <c r="C138" s="285" t="s">
        <v>727</v>
      </c>
      <c r="D138" s="285"/>
      <c r="E138" s="285"/>
      <c r="F138" s="306" t="s">
        <v>692</v>
      </c>
      <c r="G138" s="285"/>
      <c r="H138" s="285" t="s">
        <v>727</v>
      </c>
      <c r="I138" s="285" t="s">
        <v>726</v>
      </c>
      <c r="J138" s="285"/>
      <c r="K138" s="328"/>
    </row>
    <row r="139" spans="2:11" ht="15" customHeight="1">
      <c r="B139" s="326"/>
      <c r="C139" s="285" t="s">
        <v>38</v>
      </c>
      <c r="D139" s="285"/>
      <c r="E139" s="285"/>
      <c r="F139" s="306" t="s">
        <v>692</v>
      </c>
      <c r="G139" s="285"/>
      <c r="H139" s="285" t="s">
        <v>747</v>
      </c>
      <c r="I139" s="285" t="s">
        <v>726</v>
      </c>
      <c r="J139" s="285"/>
      <c r="K139" s="328"/>
    </row>
    <row r="140" spans="2:11" ht="15" customHeight="1">
      <c r="B140" s="326"/>
      <c r="C140" s="285" t="s">
        <v>748</v>
      </c>
      <c r="D140" s="285"/>
      <c r="E140" s="285"/>
      <c r="F140" s="306" t="s">
        <v>692</v>
      </c>
      <c r="G140" s="285"/>
      <c r="H140" s="285" t="s">
        <v>749</v>
      </c>
      <c r="I140" s="285" t="s">
        <v>726</v>
      </c>
      <c r="J140" s="285"/>
      <c r="K140" s="328"/>
    </row>
    <row r="141" spans="2:11" ht="15" customHeight="1">
      <c r="B141" s="329"/>
      <c r="C141" s="330"/>
      <c r="D141" s="330"/>
      <c r="E141" s="330"/>
      <c r="F141" s="330"/>
      <c r="G141" s="330"/>
      <c r="H141" s="330"/>
      <c r="I141" s="330"/>
      <c r="J141" s="330"/>
      <c r="K141" s="331"/>
    </row>
    <row r="142" spans="2:11" ht="18.75" customHeight="1">
      <c r="B142" s="281"/>
      <c r="C142" s="281"/>
      <c r="D142" s="281"/>
      <c r="E142" s="281"/>
      <c r="F142" s="318"/>
      <c r="G142" s="281"/>
      <c r="H142" s="281"/>
      <c r="I142" s="281"/>
      <c r="J142" s="281"/>
      <c r="K142" s="281"/>
    </row>
    <row r="143" spans="2:11" ht="18.75" customHeight="1">
      <c r="B143" s="292"/>
      <c r="C143" s="292"/>
      <c r="D143" s="292"/>
      <c r="E143" s="292"/>
      <c r="F143" s="292"/>
      <c r="G143" s="292"/>
      <c r="H143" s="292"/>
      <c r="I143" s="292"/>
      <c r="J143" s="292"/>
      <c r="K143" s="292"/>
    </row>
    <row r="144" spans="2:11" ht="7.5" customHeight="1">
      <c r="B144" s="293"/>
      <c r="C144" s="294"/>
      <c r="D144" s="294"/>
      <c r="E144" s="294"/>
      <c r="F144" s="294"/>
      <c r="G144" s="294"/>
      <c r="H144" s="294"/>
      <c r="I144" s="294"/>
      <c r="J144" s="294"/>
      <c r="K144" s="295"/>
    </row>
    <row r="145" spans="2:11" ht="45" customHeight="1">
      <c r="B145" s="296"/>
      <c r="C145" s="297" t="s">
        <v>750</v>
      </c>
      <c r="D145" s="297"/>
      <c r="E145" s="297"/>
      <c r="F145" s="297"/>
      <c r="G145" s="297"/>
      <c r="H145" s="297"/>
      <c r="I145" s="297"/>
      <c r="J145" s="297"/>
      <c r="K145" s="298"/>
    </row>
    <row r="146" spans="2:11" ht="17.25" customHeight="1">
      <c r="B146" s="296"/>
      <c r="C146" s="299" t="s">
        <v>686</v>
      </c>
      <c r="D146" s="299"/>
      <c r="E146" s="299"/>
      <c r="F146" s="299" t="s">
        <v>687</v>
      </c>
      <c r="G146" s="300"/>
      <c r="H146" s="299" t="s">
        <v>112</v>
      </c>
      <c r="I146" s="299" t="s">
        <v>57</v>
      </c>
      <c r="J146" s="299" t="s">
        <v>688</v>
      </c>
      <c r="K146" s="298"/>
    </row>
    <row r="147" spans="2:11" ht="17.25" customHeight="1">
      <c r="B147" s="296"/>
      <c r="C147" s="301" t="s">
        <v>689</v>
      </c>
      <c r="D147" s="301"/>
      <c r="E147" s="301"/>
      <c r="F147" s="302" t="s">
        <v>690</v>
      </c>
      <c r="G147" s="303"/>
      <c r="H147" s="301"/>
      <c r="I147" s="301"/>
      <c r="J147" s="301" t="s">
        <v>691</v>
      </c>
      <c r="K147" s="298"/>
    </row>
    <row r="148" spans="2:11" ht="5.25" customHeight="1">
      <c r="B148" s="307"/>
      <c r="C148" s="304"/>
      <c r="D148" s="304"/>
      <c r="E148" s="304"/>
      <c r="F148" s="304"/>
      <c r="G148" s="305"/>
      <c r="H148" s="304"/>
      <c r="I148" s="304"/>
      <c r="J148" s="304"/>
      <c r="K148" s="328"/>
    </row>
    <row r="149" spans="2:11" ht="15" customHeight="1">
      <c r="B149" s="307"/>
      <c r="C149" s="332" t="s">
        <v>695</v>
      </c>
      <c r="D149" s="285"/>
      <c r="E149" s="285"/>
      <c r="F149" s="333" t="s">
        <v>692</v>
      </c>
      <c r="G149" s="285"/>
      <c r="H149" s="332" t="s">
        <v>731</v>
      </c>
      <c r="I149" s="332" t="s">
        <v>694</v>
      </c>
      <c r="J149" s="332">
        <v>120</v>
      </c>
      <c r="K149" s="328"/>
    </row>
    <row r="150" spans="2:11" ht="15" customHeight="1">
      <c r="B150" s="307"/>
      <c r="C150" s="332" t="s">
        <v>740</v>
      </c>
      <c r="D150" s="285"/>
      <c r="E150" s="285"/>
      <c r="F150" s="333" t="s">
        <v>692</v>
      </c>
      <c r="G150" s="285"/>
      <c r="H150" s="332" t="s">
        <v>751</v>
      </c>
      <c r="I150" s="332" t="s">
        <v>694</v>
      </c>
      <c r="J150" s="332" t="s">
        <v>742</v>
      </c>
      <c r="K150" s="328"/>
    </row>
    <row r="151" spans="2:11" ht="15" customHeight="1">
      <c r="B151" s="307"/>
      <c r="C151" s="332" t="s">
        <v>641</v>
      </c>
      <c r="D151" s="285"/>
      <c r="E151" s="285"/>
      <c r="F151" s="333" t="s">
        <v>692</v>
      </c>
      <c r="G151" s="285"/>
      <c r="H151" s="332" t="s">
        <v>752</v>
      </c>
      <c r="I151" s="332" t="s">
        <v>694</v>
      </c>
      <c r="J151" s="332" t="s">
        <v>742</v>
      </c>
      <c r="K151" s="328"/>
    </row>
    <row r="152" spans="2:11" ht="15" customHeight="1">
      <c r="B152" s="307"/>
      <c r="C152" s="332" t="s">
        <v>697</v>
      </c>
      <c r="D152" s="285"/>
      <c r="E152" s="285"/>
      <c r="F152" s="333" t="s">
        <v>698</v>
      </c>
      <c r="G152" s="285"/>
      <c r="H152" s="332" t="s">
        <v>731</v>
      </c>
      <c r="I152" s="332" t="s">
        <v>694</v>
      </c>
      <c r="J152" s="332">
        <v>50</v>
      </c>
      <c r="K152" s="328"/>
    </row>
    <row r="153" spans="2:11" ht="15" customHeight="1">
      <c r="B153" s="307"/>
      <c r="C153" s="332" t="s">
        <v>700</v>
      </c>
      <c r="D153" s="285"/>
      <c r="E153" s="285"/>
      <c r="F153" s="333" t="s">
        <v>692</v>
      </c>
      <c r="G153" s="285"/>
      <c r="H153" s="332" t="s">
        <v>731</v>
      </c>
      <c r="I153" s="332" t="s">
        <v>702</v>
      </c>
      <c r="J153" s="332"/>
      <c r="K153" s="328"/>
    </row>
    <row r="154" spans="2:11" ht="15" customHeight="1">
      <c r="B154" s="307"/>
      <c r="C154" s="332" t="s">
        <v>711</v>
      </c>
      <c r="D154" s="285"/>
      <c r="E154" s="285"/>
      <c r="F154" s="333" t="s">
        <v>698</v>
      </c>
      <c r="G154" s="285"/>
      <c r="H154" s="332" t="s">
        <v>731</v>
      </c>
      <c r="I154" s="332" t="s">
        <v>694</v>
      </c>
      <c r="J154" s="332">
        <v>50</v>
      </c>
      <c r="K154" s="328"/>
    </row>
    <row r="155" spans="2:11" ht="15" customHeight="1">
      <c r="B155" s="307"/>
      <c r="C155" s="332" t="s">
        <v>719</v>
      </c>
      <c r="D155" s="285"/>
      <c r="E155" s="285"/>
      <c r="F155" s="333" t="s">
        <v>698</v>
      </c>
      <c r="G155" s="285"/>
      <c r="H155" s="332" t="s">
        <v>731</v>
      </c>
      <c r="I155" s="332" t="s">
        <v>694</v>
      </c>
      <c r="J155" s="332">
        <v>50</v>
      </c>
      <c r="K155" s="328"/>
    </row>
    <row r="156" spans="2:11" ht="15" customHeight="1">
      <c r="B156" s="307"/>
      <c r="C156" s="332" t="s">
        <v>717</v>
      </c>
      <c r="D156" s="285"/>
      <c r="E156" s="285"/>
      <c r="F156" s="333" t="s">
        <v>698</v>
      </c>
      <c r="G156" s="285"/>
      <c r="H156" s="332" t="s">
        <v>731</v>
      </c>
      <c r="I156" s="332" t="s">
        <v>694</v>
      </c>
      <c r="J156" s="332">
        <v>50</v>
      </c>
      <c r="K156" s="328"/>
    </row>
    <row r="157" spans="2:11" ht="15" customHeight="1">
      <c r="B157" s="307"/>
      <c r="C157" s="332" t="s">
        <v>98</v>
      </c>
      <c r="D157" s="285"/>
      <c r="E157" s="285"/>
      <c r="F157" s="333" t="s">
        <v>692</v>
      </c>
      <c r="G157" s="285"/>
      <c r="H157" s="332" t="s">
        <v>753</v>
      </c>
      <c r="I157" s="332" t="s">
        <v>694</v>
      </c>
      <c r="J157" s="332" t="s">
        <v>754</v>
      </c>
      <c r="K157" s="328"/>
    </row>
    <row r="158" spans="2:11" ht="15" customHeight="1">
      <c r="B158" s="307"/>
      <c r="C158" s="332" t="s">
        <v>755</v>
      </c>
      <c r="D158" s="285"/>
      <c r="E158" s="285"/>
      <c r="F158" s="333" t="s">
        <v>692</v>
      </c>
      <c r="G158" s="285"/>
      <c r="H158" s="332" t="s">
        <v>756</v>
      </c>
      <c r="I158" s="332" t="s">
        <v>726</v>
      </c>
      <c r="J158" s="332"/>
      <c r="K158" s="328"/>
    </row>
    <row r="159" spans="2:11" ht="15" customHeight="1">
      <c r="B159" s="334"/>
      <c r="C159" s="316"/>
      <c r="D159" s="316"/>
      <c r="E159" s="316"/>
      <c r="F159" s="316"/>
      <c r="G159" s="316"/>
      <c r="H159" s="316"/>
      <c r="I159" s="316"/>
      <c r="J159" s="316"/>
      <c r="K159" s="335"/>
    </row>
    <row r="160" spans="2:11" ht="18.75" customHeight="1">
      <c r="B160" s="281"/>
      <c r="C160" s="285"/>
      <c r="D160" s="285"/>
      <c r="E160" s="285"/>
      <c r="F160" s="306"/>
      <c r="G160" s="285"/>
      <c r="H160" s="285"/>
      <c r="I160" s="285"/>
      <c r="J160" s="285"/>
      <c r="K160" s="281"/>
    </row>
    <row r="161" spans="2:11" ht="18.75" customHeight="1">
      <c r="B161" s="292"/>
      <c r="C161" s="292"/>
      <c r="D161" s="292"/>
      <c r="E161" s="292"/>
      <c r="F161" s="292"/>
      <c r="G161" s="292"/>
      <c r="H161" s="292"/>
      <c r="I161" s="292"/>
      <c r="J161" s="292"/>
      <c r="K161" s="292"/>
    </row>
    <row r="162" spans="2:11" ht="7.5" customHeight="1">
      <c r="B162" s="271"/>
      <c r="C162" s="272"/>
      <c r="D162" s="272"/>
      <c r="E162" s="272"/>
      <c r="F162" s="272"/>
      <c r="G162" s="272"/>
      <c r="H162" s="272"/>
      <c r="I162" s="272"/>
      <c r="J162" s="272"/>
      <c r="K162" s="273"/>
    </row>
    <row r="163" spans="2:11" ht="45" customHeight="1">
      <c r="B163" s="274"/>
      <c r="C163" s="275" t="s">
        <v>757</v>
      </c>
      <c r="D163" s="275"/>
      <c r="E163" s="275"/>
      <c r="F163" s="275"/>
      <c r="G163" s="275"/>
      <c r="H163" s="275"/>
      <c r="I163" s="275"/>
      <c r="J163" s="275"/>
      <c r="K163" s="276"/>
    </row>
    <row r="164" spans="2:11" ht="17.25" customHeight="1">
      <c r="B164" s="274"/>
      <c r="C164" s="299" t="s">
        <v>686</v>
      </c>
      <c r="D164" s="299"/>
      <c r="E164" s="299"/>
      <c r="F164" s="299" t="s">
        <v>687</v>
      </c>
      <c r="G164" s="336"/>
      <c r="H164" s="337" t="s">
        <v>112</v>
      </c>
      <c r="I164" s="337" t="s">
        <v>57</v>
      </c>
      <c r="J164" s="299" t="s">
        <v>688</v>
      </c>
      <c r="K164" s="276"/>
    </row>
    <row r="165" spans="2:11" ht="17.25" customHeight="1">
      <c r="B165" s="277"/>
      <c r="C165" s="301" t="s">
        <v>689</v>
      </c>
      <c r="D165" s="301"/>
      <c r="E165" s="301"/>
      <c r="F165" s="302" t="s">
        <v>690</v>
      </c>
      <c r="G165" s="338"/>
      <c r="H165" s="339"/>
      <c r="I165" s="339"/>
      <c r="J165" s="301" t="s">
        <v>691</v>
      </c>
      <c r="K165" s="279"/>
    </row>
    <row r="166" spans="2:11" ht="5.25" customHeight="1">
      <c r="B166" s="307"/>
      <c r="C166" s="304"/>
      <c r="D166" s="304"/>
      <c r="E166" s="304"/>
      <c r="F166" s="304"/>
      <c r="G166" s="305"/>
      <c r="H166" s="304"/>
      <c r="I166" s="304"/>
      <c r="J166" s="304"/>
      <c r="K166" s="328"/>
    </row>
    <row r="167" spans="2:11" ht="15" customHeight="1">
      <c r="B167" s="307"/>
      <c r="C167" s="285" t="s">
        <v>695</v>
      </c>
      <c r="D167" s="285"/>
      <c r="E167" s="285"/>
      <c r="F167" s="306" t="s">
        <v>692</v>
      </c>
      <c r="G167" s="285"/>
      <c r="H167" s="285" t="s">
        <v>731</v>
      </c>
      <c r="I167" s="285" t="s">
        <v>694</v>
      </c>
      <c r="J167" s="285">
        <v>120</v>
      </c>
      <c r="K167" s="328"/>
    </row>
    <row r="168" spans="2:11" ht="15" customHeight="1">
      <c r="B168" s="307"/>
      <c r="C168" s="285" t="s">
        <v>740</v>
      </c>
      <c r="D168" s="285"/>
      <c r="E168" s="285"/>
      <c r="F168" s="306" t="s">
        <v>692</v>
      </c>
      <c r="G168" s="285"/>
      <c r="H168" s="285" t="s">
        <v>741</v>
      </c>
      <c r="I168" s="285" t="s">
        <v>694</v>
      </c>
      <c r="J168" s="285" t="s">
        <v>742</v>
      </c>
      <c r="K168" s="328"/>
    </row>
    <row r="169" spans="2:11" ht="15" customHeight="1">
      <c r="B169" s="307"/>
      <c r="C169" s="285" t="s">
        <v>641</v>
      </c>
      <c r="D169" s="285"/>
      <c r="E169" s="285"/>
      <c r="F169" s="306" t="s">
        <v>692</v>
      </c>
      <c r="G169" s="285"/>
      <c r="H169" s="285" t="s">
        <v>758</v>
      </c>
      <c r="I169" s="285" t="s">
        <v>694</v>
      </c>
      <c r="J169" s="285" t="s">
        <v>742</v>
      </c>
      <c r="K169" s="328"/>
    </row>
    <row r="170" spans="2:11" ht="15" customHeight="1">
      <c r="B170" s="307"/>
      <c r="C170" s="285" t="s">
        <v>697</v>
      </c>
      <c r="D170" s="285"/>
      <c r="E170" s="285"/>
      <c r="F170" s="306" t="s">
        <v>698</v>
      </c>
      <c r="G170" s="285"/>
      <c r="H170" s="285" t="s">
        <v>758</v>
      </c>
      <c r="I170" s="285" t="s">
        <v>694</v>
      </c>
      <c r="J170" s="285">
        <v>50</v>
      </c>
      <c r="K170" s="328"/>
    </row>
    <row r="171" spans="2:11" ht="15" customHeight="1">
      <c r="B171" s="307"/>
      <c r="C171" s="285" t="s">
        <v>700</v>
      </c>
      <c r="D171" s="285"/>
      <c r="E171" s="285"/>
      <c r="F171" s="306" t="s">
        <v>692</v>
      </c>
      <c r="G171" s="285"/>
      <c r="H171" s="285" t="s">
        <v>758</v>
      </c>
      <c r="I171" s="285" t="s">
        <v>702</v>
      </c>
      <c r="J171" s="285"/>
      <c r="K171" s="328"/>
    </row>
    <row r="172" spans="2:11" ht="15" customHeight="1">
      <c r="B172" s="307"/>
      <c r="C172" s="285" t="s">
        <v>711</v>
      </c>
      <c r="D172" s="285"/>
      <c r="E172" s="285"/>
      <c r="F172" s="306" t="s">
        <v>698</v>
      </c>
      <c r="G172" s="285"/>
      <c r="H172" s="285" t="s">
        <v>758</v>
      </c>
      <c r="I172" s="285" t="s">
        <v>694</v>
      </c>
      <c r="J172" s="285">
        <v>50</v>
      </c>
      <c r="K172" s="328"/>
    </row>
    <row r="173" spans="2:11" ht="15" customHeight="1">
      <c r="B173" s="307"/>
      <c r="C173" s="285" t="s">
        <v>719</v>
      </c>
      <c r="D173" s="285"/>
      <c r="E173" s="285"/>
      <c r="F173" s="306" t="s">
        <v>698</v>
      </c>
      <c r="G173" s="285"/>
      <c r="H173" s="285" t="s">
        <v>758</v>
      </c>
      <c r="I173" s="285" t="s">
        <v>694</v>
      </c>
      <c r="J173" s="285">
        <v>50</v>
      </c>
      <c r="K173" s="328"/>
    </row>
    <row r="174" spans="2:11" ht="15" customHeight="1">
      <c r="B174" s="307"/>
      <c r="C174" s="285" t="s">
        <v>717</v>
      </c>
      <c r="D174" s="285"/>
      <c r="E174" s="285"/>
      <c r="F174" s="306" t="s">
        <v>698</v>
      </c>
      <c r="G174" s="285"/>
      <c r="H174" s="285" t="s">
        <v>758</v>
      </c>
      <c r="I174" s="285" t="s">
        <v>694</v>
      </c>
      <c r="J174" s="285">
        <v>50</v>
      </c>
      <c r="K174" s="328"/>
    </row>
    <row r="175" spans="2:11" ht="15" customHeight="1">
      <c r="B175" s="307"/>
      <c r="C175" s="285" t="s">
        <v>111</v>
      </c>
      <c r="D175" s="285"/>
      <c r="E175" s="285"/>
      <c r="F175" s="306" t="s">
        <v>692</v>
      </c>
      <c r="G175" s="285"/>
      <c r="H175" s="285" t="s">
        <v>759</v>
      </c>
      <c r="I175" s="285" t="s">
        <v>760</v>
      </c>
      <c r="J175" s="285"/>
      <c r="K175" s="328"/>
    </row>
    <row r="176" spans="2:11" ht="15" customHeight="1">
      <c r="B176" s="307"/>
      <c r="C176" s="285" t="s">
        <v>57</v>
      </c>
      <c r="D176" s="285"/>
      <c r="E176" s="285"/>
      <c r="F176" s="306" t="s">
        <v>692</v>
      </c>
      <c r="G176" s="285"/>
      <c r="H176" s="285" t="s">
        <v>761</v>
      </c>
      <c r="I176" s="285" t="s">
        <v>762</v>
      </c>
      <c r="J176" s="285">
        <v>1</v>
      </c>
      <c r="K176" s="328"/>
    </row>
    <row r="177" spans="2:11" ht="15" customHeight="1">
      <c r="B177" s="307"/>
      <c r="C177" s="285" t="s">
        <v>53</v>
      </c>
      <c r="D177" s="285"/>
      <c r="E177" s="285"/>
      <c r="F177" s="306" t="s">
        <v>692</v>
      </c>
      <c r="G177" s="285"/>
      <c r="H177" s="285" t="s">
        <v>763</v>
      </c>
      <c r="I177" s="285" t="s">
        <v>694</v>
      </c>
      <c r="J177" s="285">
        <v>20</v>
      </c>
      <c r="K177" s="328"/>
    </row>
    <row r="178" spans="2:11" ht="15" customHeight="1">
      <c r="B178" s="307"/>
      <c r="C178" s="285" t="s">
        <v>112</v>
      </c>
      <c r="D178" s="285"/>
      <c r="E178" s="285"/>
      <c r="F178" s="306" t="s">
        <v>692</v>
      </c>
      <c r="G178" s="285"/>
      <c r="H178" s="285" t="s">
        <v>764</v>
      </c>
      <c r="I178" s="285" t="s">
        <v>694</v>
      </c>
      <c r="J178" s="285">
        <v>255</v>
      </c>
      <c r="K178" s="328"/>
    </row>
    <row r="179" spans="2:11" ht="15" customHeight="1">
      <c r="B179" s="307"/>
      <c r="C179" s="285" t="s">
        <v>113</v>
      </c>
      <c r="D179" s="285"/>
      <c r="E179" s="285"/>
      <c r="F179" s="306" t="s">
        <v>692</v>
      </c>
      <c r="G179" s="285"/>
      <c r="H179" s="285" t="s">
        <v>657</v>
      </c>
      <c r="I179" s="285" t="s">
        <v>694</v>
      </c>
      <c r="J179" s="285">
        <v>10</v>
      </c>
      <c r="K179" s="328"/>
    </row>
    <row r="180" spans="2:11" ht="15" customHeight="1">
      <c r="B180" s="307"/>
      <c r="C180" s="285" t="s">
        <v>114</v>
      </c>
      <c r="D180" s="285"/>
      <c r="E180" s="285"/>
      <c r="F180" s="306" t="s">
        <v>692</v>
      </c>
      <c r="G180" s="285"/>
      <c r="H180" s="285" t="s">
        <v>765</v>
      </c>
      <c r="I180" s="285" t="s">
        <v>726</v>
      </c>
      <c r="J180" s="285"/>
      <c r="K180" s="328"/>
    </row>
    <row r="181" spans="2:11" ht="15" customHeight="1">
      <c r="B181" s="307"/>
      <c r="C181" s="285" t="s">
        <v>766</v>
      </c>
      <c r="D181" s="285"/>
      <c r="E181" s="285"/>
      <c r="F181" s="306" t="s">
        <v>692</v>
      </c>
      <c r="G181" s="285"/>
      <c r="H181" s="285" t="s">
        <v>767</v>
      </c>
      <c r="I181" s="285" t="s">
        <v>726</v>
      </c>
      <c r="J181" s="285"/>
      <c r="K181" s="328"/>
    </row>
    <row r="182" spans="2:11" ht="15" customHeight="1">
      <c r="B182" s="307"/>
      <c r="C182" s="285" t="s">
        <v>755</v>
      </c>
      <c r="D182" s="285"/>
      <c r="E182" s="285"/>
      <c r="F182" s="306" t="s">
        <v>692</v>
      </c>
      <c r="G182" s="285"/>
      <c r="H182" s="285" t="s">
        <v>768</v>
      </c>
      <c r="I182" s="285" t="s">
        <v>726</v>
      </c>
      <c r="J182" s="285"/>
      <c r="K182" s="328"/>
    </row>
    <row r="183" spans="2:11" ht="15" customHeight="1">
      <c r="B183" s="307"/>
      <c r="C183" s="285" t="s">
        <v>116</v>
      </c>
      <c r="D183" s="285"/>
      <c r="E183" s="285"/>
      <c r="F183" s="306" t="s">
        <v>698</v>
      </c>
      <c r="G183" s="285"/>
      <c r="H183" s="285" t="s">
        <v>769</v>
      </c>
      <c r="I183" s="285" t="s">
        <v>694</v>
      </c>
      <c r="J183" s="285">
        <v>50</v>
      </c>
      <c r="K183" s="328"/>
    </row>
    <row r="184" spans="2:11" ht="15" customHeight="1">
      <c r="B184" s="307"/>
      <c r="C184" s="285" t="s">
        <v>770</v>
      </c>
      <c r="D184" s="285"/>
      <c r="E184" s="285"/>
      <c r="F184" s="306" t="s">
        <v>698</v>
      </c>
      <c r="G184" s="285"/>
      <c r="H184" s="285" t="s">
        <v>771</v>
      </c>
      <c r="I184" s="285" t="s">
        <v>772</v>
      </c>
      <c r="J184" s="285"/>
      <c r="K184" s="328"/>
    </row>
    <row r="185" spans="2:11" ht="15" customHeight="1">
      <c r="B185" s="307"/>
      <c r="C185" s="285" t="s">
        <v>773</v>
      </c>
      <c r="D185" s="285"/>
      <c r="E185" s="285"/>
      <c r="F185" s="306" t="s">
        <v>698</v>
      </c>
      <c r="G185" s="285"/>
      <c r="H185" s="285" t="s">
        <v>774</v>
      </c>
      <c r="I185" s="285" t="s">
        <v>772</v>
      </c>
      <c r="J185" s="285"/>
      <c r="K185" s="328"/>
    </row>
    <row r="186" spans="2:11" ht="15" customHeight="1">
      <c r="B186" s="307"/>
      <c r="C186" s="285" t="s">
        <v>775</v>
      </c>
      <c r="D186" s="285"/>
      <c r="E186" s="285"/>
      <c r="F186" s="306" t="s">
        <v>698</v>
      </c>
      <c r="G186" s="285"/>
      <c r="H186" s="285" t="s">
        <v>776</v>
      </c>
      <c r="I186" s="285" t="s">
        <v>772</v>
      </c>
      <c r="J186" s="285"/>
      <c r="K186" s="328"/>
    </row>
    <row r="187" spans="2:11" ht="15" customHeight="1">
      <c r="B187" s="307"/>
      <c r="C187" s="340" t="s">
        <v>777</v>
      </c>
      <c r="D187" s="285"/>
      <c r="E187" s="285"/>
      <c r="F187" s="306" t="s">
        <v>698</v>
      </c>
      <c r="G187" s="285"/>
      <c r="H187" s="285" t="s">
        <v>778</v>
      </c>
      <c r="I187" s="285" t="s">
        <v>779</v>
      </c>
      <c r="J187" s="341" t="s">
        <v>780</v>
      </c>
      <c r="K187" s="328"/>
    </row>
    <row r="188" spans="2:11" ht="15" customHeight="1">
      <c r="B188" s="307"/>
      <c r="C188" s="291" t="s">
        <v>42</v>
      </c>
      <c r="D188" s="285"/>
      <c r="E188" s="285"/>
      <c r="F188" s="306" t="s">
        <v>692</v>
      </c>
      <c r="G188" s="285"/>
      <c r="H188" s="281" t="s">
        <v>781</v>
      </c>
      <c r="I188" s="285" t="s">
        <v>782</v>
      </c>
      <c r="J188" s="285"/>
      <c r="K188" s="328"/>
    </row>
    <row r="189" spans="2:11" ht="15" customHeight="1">
      <c r="B189" s="307"/>
      <c r="C189" s="291" t="s">
        <v>783</v>
      </c>
      <c r="D189" s="285"/>
      <c r="E189" s="285"/>
      <c r="F189" s="306" t="s">
        <v>692</v>
      </c>
      <c r="G189" s="285"/>
      <c r="H189" s="285" t="s">
        <v>784</v>
      </c>
      <c r="I189" s="285" t="s">
        <v>726</v>
      </c>
      <c r="J189" s="285"/>
      <c r="K189" s="328"/>
    </row>
    <row r="190" spans="2:11" ht="15" customHeight="1">
      <c r="B190" s="307"/>
      <c r="C190" s="291" t="s">
        <v>785</v>
      </c>
      <c r="D190" s="285"/>
      <c r="E190" s="285"/>
      <c r="F190" s="306" t="s">
        <v>692</v>
      </c>
      <c r="G190" s="285"/>
      <c r="H190" s="285" t="s">
        <v>786</v>
      </c>
      <c r="I190" s="285" t="s">
        <v>726</v>
      </c>
      <c r="J190" s="285"/>
      <c r="K190" s="328"/>
    </row>
    <row r="191" spans="2:11" ht="15" customHeight="1">
      <c r="B191" s="307"/>
      <c r="C191" s="291" t="s">
        <v>787</v>
      </c>
      <c r="D191" s="285"/>
      <c r="E191" s="285"/>
      <c r="F191" s="306" t="s">
        <v>698</v>
      </c>
      <c r="G191" s="285"/>
      <c r="H191" s="285" t="s">
        <v>788</v>
      </c>
      <c r="I191" s="285" t="s">
        <v>726</v>
      </c>
      <c r="J191" s="285"/>
      <c r="K191" s="328"/>
    </row>
    <row r="192" spans="2:11" ht="15" customHeight="1">
      <c r="B192" s="334"/>
      <c r="C192" s="342"/>
      <c r="D192" s="316"/>
      <c r="E192" s="316"/>
      <c r="F192" s="316"/>
      <c r="G192" s="316"/>
      <c r="H192" s="316"/>
      <c r="I192" s="316"/>
      <c r="J192" s="316"/>
      <c r="K192" s="335"/>
    </row>
    <row r="193" spans="2:11" ht="18.75" customHeight="1">
      <c r="B193" s="281"/>
      <c r="C193" s="285"/>
      <c r="D193" s="285"/>
      <c r="E193" s="285"/>
      <c r="F193" s="306"/>
      <c r="G193" s="285"/>
      <c r="H193" s="285"/>
      <c r="I193" s="285"/>
      <c r="J193" s="285"/>
      <c r="K193" s="281"/>
    </row>
    <row r="194" spans="2:11" ht="18.75" customHeight="1">
      <c r="B194" s="281"/>
      <c r="C194" s="285"/>
      <c r="D194" s="285"/>
      <c r="E194" s="285"/>
      <c r="F194" s="306"/>
      <c r="G194" s="285"/>
      <c r="H194" s="285"/>
      <c r="I194" s="285"/>
      <c r="J194" s="285"/>
      <c r="K194" s="281"/>
    </row>
    <row r="195" spans="2:11" ht="18.75" customHeight="1">
      <c r="B195" s="292"/>
      <c r="C195" s="292"/>
      <c r="D195" s="292"/>
      <c r="E195" s="292"/>
      <c r="F195" s="292"/>
      <c r="G195" s="292"/>
      <c r="H195" s="292"/>
      <c r="I195" s="292"/>
      <c r="J195" s="292"/>
      <c r="K195" s="292"/>
    </row>
    <row r="196" spans="2:11" ht="13.5">
      <c r="B196" s="271"/>
      <c r="C196" s="272"/>
      <c r="D196" s="272"/>
      <c r="E196" s="272"/>
      <c r="F196" s="272"/>
      <c r="G196" s="272"/>
      <c r="H196" s="272"/>
      <c r="I196" s="272"/>
      <c r="J196" s="272"/>
      <c r="K196" s="273"/>
    </row>
    <row r="197" spans="2:11" ht="21">
      <c r="B197" s="274"/>
      <c r="C197" s="275" t="s">
        <v>789</v>
      </c>
      <c r="D197" s="275"/>
      <c r="E197" s="275"/>
      <c r="F197" s="275"/>
      <c r="G197" s="275"/>
      <c r="H197" s="275"/>
      <c r="I197" s="275"/>
      <c r="J197" s="275"/>
      <c r="K197" s="276"/>
    </row>
    <row r="198" spans="2:11" ht="25.5" customHeight="1">
      <c r="B198" s="274"/>
      <c r="C198" s="343" t="s">
        <v>790</v>
      </c>
      <c r="D198" s="343"/>
      <c r="E198" s="343"/>
      <c r="F198" s="343" t="s">
        <v>791</v>
      </c>
      <c r="G198" s="344"/>
      <c r="H198" s="343" t="s">
        <v>792</v>
      </c>
      <c r="I198" s="343"/>
      <c r="J198" s="343"/>
      <c r="K198" s="276"/>
    </row>
    <row r="199" spans="2:11" ht="5.25" customHeight="1">
      <c r="B199" s="307"/>
      <c r="C199" s="304"/>
      <c r="D199" s="304"/>
      <c r="E199" s="304"/>
      <c r="F199" s="304"/>
      <c r="G199" s="285"/>
      <c r="H199" s="304"/>
      <c r="I199" s="304"/>
      <c r="J199" s="304"/>
      <c r="K199" s="328"/>
    </row>
    <row r="200" spans="2:11" ht="15" customHeight="1">
      <c r="B200" s="307"/>
      <c r="C200" s="285" t="s">
        <v>782</v>
      </c>
      <c r="D200" s="285"/>
      <c r="E200" s="285"/>
      <c r="F200" s="306" t="s">
        <v>43</v>
      </c>
      <c r="G200" s="285"/>
      <c r="H200" s="285" t="s">
        <v>793</v>
      </c>
      <c r="I200" s="285"/>
      <c r="J200" s="285"/>
      <c r="K200" s="328"/>
    </row>
    <row r="201" spans="2:11" ht="15" customHeight="1">
      <c r="B201" s="307"/>
      <c r="C201" s="313"/>
      <c r="D201" s="285"/>
      <c r="E201" s="285"/>
      <c r="F201" s="306" t="s">
        <v>44</v>
      </c>
      <c r="G201" s="285"/>
      <c r="H201" s="285" t="s">
        <v>794</v>
      </c>
      <c r="I201" s="285"/>
      <c r="J201" s="285"/>
      <c r="K201" s="328"/>
    </row>
    <row r="202" spans="2:11" ht="15" customHeight="1">
      <c r="B202" s="307"/>
      <c r="C202" s="313"/>
      <c r="D202" s="285"/>
      <c r="E202" s="285"/>
      <c r="F202" s="306" t="s">
        <v>47</v>
      </c>
      <c r="G202" s="285"/>
      <c r="H202" s="285" t="s">
        <v>795</v>
      </c>
      <c r="I202" s="285"/>
      <c r="J202" s="285"/>
      <c r="K202" s="328"/>
    </row>
    <row r="203" spans="2:11" ht="15" customHeight="1">
      <c r="B203" s="307"/>
      <c r="C203" s="285"/>
      <c r="D203" s="285"/>
      <c r="E203" s="285"/>
      <c r="F203" s="306" t="s">
        <v>45</v>
      </c>
      <c r="G203" s="285"/>
      <c r="H203" s="285" t="s">
        <v>796</v>
      </c>
      <c r="I203" s="285"/>
      <c r="J203" s="285"/>
      <c r="K203" s="328"/>
    </row>
    <row r="204" spans="2:11" ht="15" customHeight="1">
      <c r="B204" s="307"/>
      <c r="C204" s="285"/>
      <c r="D204" s="285"/>
      <c r="E204" s="285"/>
      <c r="F204" s="306" t="s">
        <v>46</v>
      </c>
      <c r="G204" s="285"/>
      <c r="H204" s="285" t="s">
        <v>797</v>
      </c>
      <c r="I204" s="285"/>
      <c r="J204" s="285"/>
      <c r="K204" s="328"/>
    </row>
    <row r="205" spans="2:11" ht="15" customHeight="1">
      <c r="B205" s="307"/>
      <c r="C205" s="285"/>
      <c r="D205" s="285"/>
      <c r="E205" s="285"/>
      <c r="F205" s="306"/>
      <c r="G205" s="285"/>
      <c r="H205" s="285"/>
      <c r="I205" s="285"/>
      <c r="J205" s="285"/>
      <c r="K205" s="328"/>
    </row>
    <row r="206" spans="2:11" ht="15" customHeight="1">
      <c r="B206" s="307"/>
      <c r="C206" s="285" t="s">
        <v>738</v>
      </c>
      <c r="D206" s="285"/>
      <c r="E206" s="285"/>
      <c r="F206" s="306" t="s">
        <v>79</v>
      </c>
      <c r="G206" s="285"/>
      <c r="H206" s="285" t="s">
        <v>798</v>
      </c>
      <c r="I206" s="285"/>
      <c r="J206" s="285"/>
      <c r="K206" s="328"/>
    </row>
    <row r="207" spans="2:11" ht="15" customHeight="1">
      <c r="B207" s="307"/>
      <c r="C207" s="313"/>
      <c r="D207" s="285"/>
      <c r="E207" s="285"/>
      <c r="F207" s="306" t="s">
        <v>635</v>
      </c>
      <c r="G207" s="285"/>
      <c r="H207" s="285" t="s">
        <v>636</v>
      </c>
      <c r="I207" s="285"/>
      <c r="J207" s="285"/>
      <c r="K207" s="328"/>
    </row>
    <row r="208" spans="2:11" ht="15" customHeight="1">
      <c r="B208" s="307"/>
      <c r="C208" s="285"/>
      <c r="D208" s="285"/>
      <c r="E208" s="285"/>
      <c r="F208" s="306" t="s">
        <v>633</v>
      </c>
      <c r="G208" s="285"/>
      <c r="H208" s="285" t="s">
        <v>799</v>
      </c>
      <c r="I208" s="285"/>
      <c r="J208" s="285"/>
      <c r="K208" s="328"/>
    </row>
    <row r="209" spans="2:11" ht="15" customHeight="1">
      <c r="B209" s="345"/>
      <c r="C209" s="313"/>
      <c r="D209" s="313"/>
      <c r="E209" s="313"/>
      <c r="F209" s="306" t="s">
        <v>637</v>
      </c>
      <c r="G209" s="291"/>
      <c r="H209" s="332" t="s">
        <v>638</v>
      </c>
      <c r="I209" s="332"/>
      <c r="J209" s="332"/>
      <c r="K209" s="346"/>
    </row>
    <row r="210" spans="2:11" ht="15" customHeight="1">
      <c r="B210" s="345"/>
      <c r="C210" s="313"/>
      <c r="D210" s="313"/>
      <c r="E210" s="313"/>
      <c r="F210" s="306" t="s">
        <v>639</v>
      </c>
      <c r="G210" s="291"/>
      <c r="H210" s="332" t="s">
        <v>800</v>
      </c>
      <c r="I210" s="332"/>
      <c r="J210" s="332"/>
      <c r="K210" s="346"/>
    </row>
    <row r="211" spans="2:11" ht="15" customHeight="1">
      <c r="B211" s="345"/>
      <c r="C211" s="313"/>
      <c r="D211" s="313"/>
      <c r="E211" s="313"/>
      <c r="F211" s="347"/>
      <c r="G211" s="291"/>
      <c r="H211" s="348"/>
      <c r="I211" s="348"/>
      <c r="J211" s="348"/>
      <c r="K211" s="346"/>
    </row>
    <row r="212" spans="2:11" ht="15" customHeight="1">
      <c r="B212" s="345"/>
      <c r="C212" s="285" t="s">
        <v>762</v>
      </c>
      <c r="D212" s="313"/>
      <c r="E212" s="313"/>
      <c r="F212" s="306">
        <v>1</v>
      </c>
      <c r="G212" s="291"/>
      <c r="H212" s="332" t="s">
        <v>801</v>
      </c>
      <c r="I212" s="332"/>
      <c r="J212" s="332"/>
      <c r="K212" s="346"/>
    </row>
    <row r="213" spans="2:11" ht="15" customHeight="1">
      <c r="B213" s="345"/>
      <c r="C213" s="313"/>
      <c r="D213" s="313"/>
      <c r="E213" s="313"/>
      <c r="F213" s="306">
        <v>2</v>
      </c>
      <c r="G213" s="291"/>
      <c r="H213" s="332" t="s">
        <v>802</v>
      </c>
      <c r="I213" s="332"/>
      <c r="J213" s="332"/>
      <c r="K213" s="346"/>
    </row>
    <row r="214" spans="2:11" ht="15" customHeight="1">
      <c r="B214" s="345"/>
      <c r="C214" s="313"/>
      <c r="D214" s="313"/>
      <c r="E214" s="313"/>
      <c r="F214" s="306">
        <v>3</v>
      </c>
      <c r="G214" s="291"/>
      <c r="H214" s="332" t="s">
        <v>803</v>
      </c>
      <c r="I214" s="332"/>
      <c r="J214" s="332"/>
      <c r="K214" s="346"/>
    </row>
    <row r="215" spans="2:11" ht="15" customHeight="1">
      <c r="B215" s="345"/>
      <c r="C215" s="313"/>
      <c r="D215" s="313"/>
      <c r="E215" s="313"/>
      <c r="F215" s="306">
        <v>4</v>
      </c>
      <c r="G215" s="291"/>
      <c r="H215" s="332" t="s">
        <v>804</v>
      </c>
      <c r="I215" s="332"/>
      <c r="J215" s="332"/>
      <c r="K215" s="346"/>
    </row>
    <row r="216" spans="2:11" ht="12.75" customHeight="1">
      <c r="B216" s="349"/>
      <c r="C216" s="350"/>
      <c r="D216" s="350"/>
      <c r="E216" s="350"/>
      <c r="F216" s="350"/>
      <c r="G216" s="350"/>
      <c r="H216" s="350"/>
      <c r="I216" s="350"/>
      <c r="J216" s="350"/>
      <c r="K216" s="351"/>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DT178731\Nesnera</dc:creator>
  <cp:keywords/>
  <dc:description/>
  <cp:lastModifiedBy>DT178731\Nesnera</cp:lastModifiedBy>
  <dcterms:created xsi:type="dcterms:W3CDTF">2018-04-06T10:30:54Z</dcterms:created>
  <dcterms:modified xsi:type="dcterms:W3CDTF">2018-04-06T10:30:58Z</dcterms:modified>
  <cp:category/>
  <cp:version/>
  <cp:contentType/>
  <cp:contentStatus/>
</cp:coreProperties>
</file>