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9035" windowHeight="11760" activeTab="0"/>
  </bookViews>
  <sheets>
    <sheet name="odběrná místa" sheetId="2" r:id="rId1"/>
    <sheet name="List1" sheetId="1" r:id="rId2"/>
    <sheet name="List2" sheetId="3" r:id="rId3"/>
  </sheets>
  <definedNames>
    <definedName name="_xlnm._FilterDatabase" localSheetId="0" hidden="1">'odběrná místa'!$A$2:$T$44</definedName>
  </definedNames>
  <calcPr calcId="152511"/>
</workbook>
</file>

<file path=xl/sharedStrings.xml><?xml version="1.0" encoding="utf-8"?>
<sst xmlns="http://schemas.openxmlformats.org/spreadsheetml/2006/main" count="247" uniqueCount="161">
  <si>
    <t>ODBĚRNÉ MÍSTO:</t>
  </si>
  <si>
    <t>ADRESA:</t>
  </si>
  <si>
    <t>SMLUVNÍ ÚČET:161000316737</t>
  </si>
  <si>
    <t>SMLUVNÍ ÚČET:161000316730</t>
  </si>
  <si>
    <t>16.717,000</t>
  </si>
  <si>
    <t>PRŮMĚRNÁ NASMLOUVANÁ ROČNÍ SPOTŘEBA /KWh :</t>
  </si>
  <si>
    <t>116.235,000</t>
  </si>
  <si>
    <t>B. Egermanna  1001,Nový Bor</t>
  </si>
  <si>
    <t>182.725,808</t>
  </si>
  <si>
    <t>20.329,040</t>
  </si>
  <si>
    <t>521.863,000</t>
  </si>
  <si>
    <t>38.836,000</t>
  </si>
  <si>
    <t>183.732,951</t>
  </si>
  <si>
    <t>150.979,051</t>
  </si>
  <si>
    <t>85.060,905</t>
  </si>
  <si>
    <t>38.457,964</t>
  </si>
  <si>
    <t>18.284,210</t>
  </si>
  <si>
    <t>22.646,071</t>
  </si>
  <si>
    <t>201.131,791</t>
  </si>
  <si>
    <t>6.399,887</t>
  </si>
  <si>
    <t>109.326,828</t>
  </si>
  <si>
    <t>175.047,000</t>
  </si>
  <si>
    <t>305.658,329</t>
  </si>
  <si>
    <t>137.276,030</t>
  </si>
  <si>
    <t>SMLUVNÍ ÚČET:161000388185</t>
  </si>
  <si>
    <t>6.000,000</t>
  </si>
  <si>
    <t>SMLUVNÍ ÚČET:816000086137</t>
  </si>
  <si>
    <t>498.750,000</t>
  </si>
  <si>
    <t>ZÁKAZNICKÉ ČÍSLO: 9520146030</t>
  </si>
  <si>
    <t>Kalinova  106 ,Nový Bor</t>
  </si>
  <si>
    <t>B. Egermanna  76,Nový Bor</t>
  </si>
  <si>
    <t>Nám. Míru  1,Nový Bor</t>
  </si>
  <si>
    <t>Dvořákova  796,Nový Bor</t>
  </si>
  <si>
    <t>Gen. Svobody  812,Nový Bor,Arnultovice</t>
  </si>
  <si>
    <t>Křižíkova  850,Nový Bor</t>
  </si>
  <si>
    <t>Revoluční  583,Nový Bor,Arnultovice</t>
  </si>
  <si>
    <t>Žižkova  159,Nový Bor,Arnultovice</t>
  </si>
  <si>
    <t>Tř. T. G. Masaryka  45,Nový Bor</t>
  </si>
  <si>
    <t>Tř. T. G. Masaryka  46,Nový Bor</t>
  </si>
  <si>
    <t>B. Egermanna  950,Nový Bor</t>
  </si>
  <si>
    <t>Husova  540,Nový Bor</t>
  </si>
  <si>
    <t>B. Egermanna  262,Nový Bor,Arnultovice</t>
  </si>
  <si>
    <t>Severní  755,Nový Bor,Arnultovice</t>
  </si>
  <si>
    <t>zákazník</t>
  </si>
  <si>
    <t>místo spotřeby</t>
  </si>
  <si>
    <t>č.OM</t>
  </si>
  <si>
    <t>Kalinova 106</t>
  </si>
  <si>
    <t>B. Egermanna 76</t>
  </si>
  <si>
    <t>Revoluční 583</t>
  </si>
  <si>
    <t>Žižkova 159</t>
  </si>
  <si>
    <t>T.G.Masaryka 45</t>
  </si>
  <si>
    <t>T.G.Masaryka 46</t>
  </si>
  <si>
    <t>B. Egermanna 1001</t>
  </si>
  <si>
    <t>nám. Míru 1</t>
  </si>
  <si>
    <t>Dvořákova 796</t>
  </si>
  <si>
    <t>Gen. Svobody 812</t>
  </si>
  <si>
    <t>Husova 540</t>
  </si>
  <si>
    <t>Základní umělecká škola</t>
  </si>
  <si>
    <t>Křižíkova 301</t>
  </si>
  <si>
    <t xml:space="preserve">Základní škola praktická Nový Bor </t>
  </si>
  <si>
    <t>nám. Míru 104</t>
  </si>
  <si>
    <t>Základní škola Nový Bor, Boženy Němcové 539</t>
  </si>
  <si>
    <t>Lesná 742</t>
  </si>
  <si>
    <t>B. Němcové 791</t>
  </si>
  <si>
    <t>Základní škola Gen. Svobody 114</t>
  </si>
  <si>
    <t>Gen. Svobody 114</t>
  </si>
  <si>
    <t>Gen. Svobody 355</t>
  </si>
  <si>
    <t>Dům dětí a mládeže"SMETANKA"</t>
  </si>
  <si>
    <t>Smetanova 387</t>
  </si>
  <si>
    <t>nám. Míru 128</t>
  </si>
  <si>
    <t>Mateřská škola "Klíček" Nový Bor, okres Česká Lípa</t>
  </si>
  <si>
    <t>Luční 382</t>
  </si>
  <si>
    <t>Palackého 144</t>
  </si>
  <si>
    <t>Kalinova 121</t>
  </si>
  <si>
    <t>Kultura Nový Bor s.r.o.</t>
  </si>
  <si>
    <t>Smetanova 523</t>
  </si>
  <si>
    <t>EIC</t>
  </si>
  <si>
    <t>27ZG400Z0297860I</t>
  </si>
  <si>
    <t>27ZG400Z0307862O</t>
  </si>
  <si>
    <t>Svojsíkova 754</t>
  </si>
  <si>
    <t>Dělnická 325</t>
  </si>
  <si>
    <t>B. Egermanna 950</t>
  </si>
  <si>
    <t>27ZG400Z0297552T</t>
  </si>
  <si>
    <t>27ZG400Z0302453T</t>
  </si>
  <si>
    <t>27ZG400Z0312394D</t>
  </si>
  <si>
    <t>27ZG400Z03013256</t>
  </si>
  <si>
    <t>TEPLO Nový Bor s.r.o.</t>
  </si>
  <si>
    <t>B. Němcové 590</t>
  </si>
  <si>
    <t>27ZG400Z0317628Q</t>
  </si>
  <si>
    <t>Wolkerova 588</t>
  </si>
  <si>
    <t>27ZG400Z0318067Z</t>
  </si>
  <si>
    <t>Rumburských hrdinů</t>
  </si>
  <si>
    <t>27ZG400Z03180023I</t>
  </si>
  <si>
    <t>Nemocniční 456</t>
  </si>
  <si>
    <t>27ZG400Z02964246</t>
  </si>
  <si>
    <t>27ZG400Z0288132F</t>
  </si>
  <si>
    <t>27ZG400Z0294967F</t>
  </si>
  <si>
    <t>27ZG400Z02978593</t>
  </si>
  <si>
    <t>27ZG400Z0288188P</t>
  </si>
  <si>
    <t>27ZG400Z0297863C</t>
  </si>
  <si>
    <t>27ZG400Z02978658</t>
  </si>
  <si>
    <t>27ZG400Z0297864A</t>
  </si>
  <si>
    <t>27ZG400Z0288204G</t>
  </si>
  <si>
    <t>27ZG400Z0288200O</t>
  </si>
  <si>
    <t>27ZG400Z0297905M</t>
  </si>
  <si>
    <t>27ZG400Z0302455P</t>
  </si>
  <si>
    <t>27ZG400Z0302926C</t>
  </si>
  <si>
    <t>27ZG400Z03013418</t>
  </si>
  <si>
    <t>27ZG400Z0288160A</t>
  </si>
  <si>
    <t>27ZG400Z03053774</t>
  </si>
  <si>
    <t>27ZG400Z0317899W</t>
  </si>
  <si>
    <t>27ZG400Z0297480S</t>
  </si>
  <si>
    <t>27ZG400Z0297862E</t>
  </si>
  <si>
    <t>27ZG400Z0312395B</t>
  </si>
  <si>
    <t>27ZG400Z03077979</t>
  </si>
  <si>
    <t>27ZG400Z02978690</t>
  </si>
  <si>
    <t>27ZG400Z02978569</t>
  </si>
  <si>
    <t>27ZG400Z0297861G</t>
  </si>
  <si>
    <t>27ZG400Z0301284V</t>
  </si>
  <si>
    <t>27ZG400Z03118477</t>
  </si>
  <si>
    <t>27ZG400Z031118485</t>
  </si>
  <si>
    <t>27ZG400Z0291993T</t>
  </si>
  <si>
    <t>27ZG400Z0312408S</t>
  </si>
  <si>
    <t>27ZG400Z02940894</t>
  </si>
  <si>
    <t>objekt</t>
  </si>
  <si>
    <t>muzeum B</t>
  </si>
  <si>
    <t>knihovna</t>
  </si>
  <si>
    <t>autobusák</t>
  </si>
  <si>
    <t>DPS agrodat</t>
  </si>
  <si>
    <t>boráček</t>
  </si>
  <si>
    <t>infocentrum</t>
  </si>
  <si>
    <t>měú B</t>
  </si>
  <si>
    <t>měú A</t>
  </si>
  <si>
    <t>veřejné WC</t>
  </si>
  <si>
    <t>DPS měú B</t>
  </si>
  <si>
    <t>hasiči</t>
  </si>
  <si>
    <t>bytovka</t>
  </si>
  <si>
    <t>Město Nový Bor</t>
  </si>
  <si>
    <t>předpokládaná roční spotřeba 2012 v MWh</t>
  </si>
  <si>
    <t>Základní škola Nový Bor, náměstí Míru 128, okres Česká Lípa</t>
  </si>
  <si>
    <t>stávající obchodník</t>
  </si>
  <si>
    <t>konec smlouvy</t>
  </si>
  <si>
    <t>roční platba za spotřebu 2012 Kč/rok</t>
  </si>
  <si>
    <t>předpokládaná roční spotřeba 2013 v MWh</t>
  </si>
  <si>
    <t>roční platba za spotřebu 2013 Kč/rok</t>
  </si>
  <si>
    <t>§</t>
  </si>
  <si>
    <t>předpokládaná roční spotřeba 2014 v MWh</t>
  </si>
  <si>
    <t>roční platba za spotřebu 2014 Kč/rok</t>
  </si>
  <si>
    <t>předpokládaná roční spotřeba 2015 v MWh</t>
  </si>
  <si>
    <t>roční platba za spotřebu 2015 Kč/rok</t>
  </si>
  <si>
    <t>Lumius</t>
  </si>
  <si>
    <t>knihovna - NOBYS</t>
  </si>
  <si>
    <t>roční platba za spotřebu 2017 Kč/rok</t>
  </si>
  <si>
    <t>předpokládaná roční spotřeba 2017 v MWh</t>
  </si>
  <si>
    <t>předpokládaná roční spotřeba 2016 v MWh</t>
  </si>
  <si>
    <t>roční platba za spotřebu 2016 Kč/rok</t>
  </si>
  <si>
    <t>VO</t>
  </si>
  <si>
    <t>SO</t>
  </si>
  <si>
    <t>CELKEM MO</t>
  </si>
  <si>
    <t>CELKEM VO</t>
  </si>
  <si>
    <t>CELKEM 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</si>
</sst>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/>
      <top/>
      <bottom/>
    </border>
    <border>
      <left style="medium"/>
      <right/>
      <top style="medium"/>
      <bottom style="thin">
        <color indexed="22"/>
      </bottom>
    </border>
    <border>
      <left style="medium"/>
      <right/>
      <top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 applyBorder="1"/>
    <xf numFmtId="0" fontId="0" fillId="0" borderId="2" xfId="0" applyBorder="1"/>
    <xf numFmtId="0" fontId="0" fillId="4" borderId="3" xfId="0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0" xfId="0" applyNumberFormat="1"/>
    <xf numFmtId="0" fontId="0" fillId="5" borderId="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" fontId="0" fillId="0" borderId="7" xfId="0" applyNumberFormat="1" applyBorder="1"/>
    <xf numFmtId="2" fontId="0" fillId="0" borderId="3" xfId="0" applyNumberFormat="1" applyBorder="1"/>
    <xf numFmtId="0" fontId="0" fillId="0" borderId="0" xfId="0" applyFill="1" applyBorder="1"/>
    <xf numFmtId="0" fontId="0" fillId="5" borderId="12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0" fillId="0" borderId="7" xfId="0" applyFill="1" applyBorder="1"/>
    <xf numFmtId="0" fontId="0" fillId="0" borderId="13" xfId="0" applyBorder="1"/>
    <xf numFmtId="0" fontId="0" fillId="0" borderId="12" xfId="0" applyBorder="1"/>
    <xf numFmtId="0" fontId="0" fillId="0" borderId="0" xfId="0" applyAlignment="1">
      <alignment/>
    </xf>
    <xf numFmtId="164" fontId="3" fillId="6" borderId="11" xfId="0" applyNumberFormat="1" applyFont="1" applyFill="1" applyBorder="1"/>
    <xf numFmtId="2" fontId="3" fillId="5" borderId="1" xfId="0" applyNumberFormat="1" applyFont="1" applyFill="1" applyBorder="1"/>
    <xf numFmtId="0" fontId="0" fillId="7" borderId="7" xfId="0" applyFill="1" applyBorder="1"/>
    <xf numFmtId="0" fontId="0" fillId="7" borderId="3" xfId="0" applyFill="1" applyBorder="1"/>
    <xf numFmtId="0" fontId="0" fillId="7" borderId="14" xfId="0" applyFill="1" applyBorder="1"/>
    <xf numFmtId="0" fontId="0" fillId="7" borderId="15" xfId="0" applyFill="1" applyBorder="1"/>
    <xf numFmtId="2" fontId="3" fillId="5" borderId="8" xfId="0" applyNumberFormat="1" applyFont="1" applyFill="1" applyBorder="1"/>
    <xf numFmtId="164" fontId="3" fillId="6" borderId="16" xfId="0" applyNumberFormat="1" applyFont="1" applyFill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14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2" fontId="4" fillId="5" borderId="1" xfId="0" applyNumberFormat="1" applyFont="1" applyFill="1" applyBorder="1"/>
    <xf numFmtId="164" fontId="0" fillId="0" borderId="3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0" fontId="0" fillId="8" borderId="7" xfId="0" applyFill="1" applyBorder="1"/>
    <xf numFmtId="0" fontId="0" fillId="8" borderId="0" xfId="0" applyFill="1"/>
    <xf numFmtId="0" fontId="0" fillId="9" borderId="7" xfId="0" applyFill="1" applyBorder="1"/>
    <xf numFmtId="0" fontId="0" fillId="9" borderId="0" xfId="0" applyFill="1"/>
    <xf numFmtId="0" fontId="0" fillId="0" borderId="0" xfId="0" applyBorder="1"/>
    <xf numFmtId="0" fontId="0" fillId="0" borderId="20" xfId="0" applyBorder="1"/>
    <xf numFmtId="0" fontId="0" fillId="0" borderId="16" xfId="0" applyBorder="1"/>
    <xf numFmtId="0" fontId="0" fillId="0" borderId="18" xfId="0" applyBorder="1"/>
    <xf numFmtId="0" fontId="0" fillId="0" borderId="3" xfId="0" applyFill="1" applyBorder="1"/>
    <xf numFmtId="164" fontId="0" fillId="0" borderId="13" xfId="0" applyNumberFormat="1" applyBorder="1"/>
    <xf numFmtId="2" fontId="0" fillId="0" borderId="21" xfId="0" applyNumberFormat="1" applyBorder="1"/>
    <xf numFmtId="2" fontId="3" fillId="5" borderId="12" xfId="0" applyNumberFormat="1" applyFont="1" applyFill="1" applyBorder="1"/>
    <xf numFmtId="164" fontId="3" fillId="6" borderId="12" xfId="0" applyNumberFormat="1" applyFont="1" applyFill="1" applyBorder="1"/>
    <xf numFmtId="164" fontId="3" fillId="6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2"/>
  <sheetViews>
    <sheetView tabSelected="1" zoomScale="80" zoomScaleNormal="80" workbookViewId="0" topLeftCell="A2">
      <selection activeCell="U33" sqref="U33"/>
    </sheetView>
  </sheetViews>
  <sheetFormatPr defaultColWidth="9.140625" defaultRowHeight="15"/>
  <cols>
    <col min="1" max="1" width="6.00390625" style="0" customWidth="1"/>
    <col min="2" max="2" width="53.8515625" style="0" customWidth="1"/>
    <col min="3" max="3" width="23.28125" style="0" customWidth="1"/>
    <col min="4" max="4" width="22.00390625" style="0" customWidth="1"/>
    <col min="5" max="5" width="20.00390625" style="0" customWidth="1"/>
    <col min="6" max="6" width="12.00390625" style="0" customWidth="1"/>
    <col min="7" max="7" width="5.7109375" style="0" customWidth="1"/>
    <col min="8" max="8" width="3.140625" style="0" customWidth="1"/>
    <col min="9" max="9" width="1.7109375" style="0" customWidth="1"/>
    <col min="10" max="10" width="23.00390625" style="0" hidden="1" customWidth="1"/>
    <col min="11" max="11" width="19.8515625" style="0" hidden="1" customWidth="1"/>
    <col min="12" max="12" width="23.00390625" style="0" hidden="1" customWidth="1"/>
    <col min="13" max="13" width="3.57421875" style="0" customWidth="1"/>
    <col min="14" max="14" width="15.140625" style="0" hidden="1" customWidth="1"/>
    <col min="15" max="15" width="13.28125" style="0" customWidth="1"/>
    <col min="16" max="16" width="23.00390625" style="0" customWidth="1"/>
    <col min="17" max="17" width="15.57421875" style="0" customWidth="1"/>
    <col min="18" max="18" width="23.00390625" style="0" customWidth="1"/>
    <col min="19" max="19" width="8.28125" style="0" customWidth="1"/>
    <col min="20" max="20" width="11.7109375" style="0" customWidth="1"/>
    <col min="21" max="21" width="33.140625" style="0" customWidth="1"/>
  </cols>
  <sheetData>
    <row r="1" ht="15.75" thickBot="1"/>
    <row r="2" spans="1:20" ht="30" customHeight="1" thickBot="1">
      <c r="A2" s="1"/>
      <c r="B2" s="17" t="s">
        <v>43</v>
      </c>
      <c r="C2" s="17" t="s">
        <v>124</v>
      </c>
      <c r="D2" s="16" t="s">
        <v>44</v>
      </c>
      <c r="E2" s="16" t="s">
        <v>76</v>
      </c>
      <c r="F2" s="21" t="s">
        <v>45</v>
      </c>
      <c r="G2" s="22" t="s">
        <v>138</v>
      </c>
      <c r="H2" s="23" t="s">
        <v>142</v>
      </c>
      <c r="I2" s="22" t="s">
        <v>143</v>
      </c>
      <c r="J2" s="23" t="s">
        <v>144</v>
      </c>
      <c r="K2" s="22" t="s">
        <v>146</v>
      </c>
      <c r="L2" s="23" t="s">
        <v>147</v>
      </c>
      <c r="M2" s="22" t="s">
        <v>148</v>
      </c>
      <c r="N2" s="23" t="s">
        <v>149</v>
      </c>
      <c r="O2" s="22" t="s">
        <v>154</v>
      </c>
      <c r="P2" s="23" t="s">
        <v>155</v>
      </c>
      <c r="Q2" s="22" t="s">
        <v>153</v>
      </c>
      <c r="R2" s="23" t="s">
        <v>152</v>
      </c>
      <c r="S2" s="22" t="s">
        <v>140</v>
      </c>
      <c r="T2" s="22" t="s">
        <v>141</v>
      </c>
    </row>
    <row r="3" spans="1:20" ht="15">
      <c r="A3" s="8">
        <v>1</v>
      </c>
      <c r="B3" s="34" t="s">
        <v>137</v>
      </c>
      <c r="C3" s="28" t="s">
        <v>125</v>
      </c>
      <c r="D3" s="8" t="s">
        <v>46</v>
      </c>
      <c r="E3" s="8" t="s">
        <v>96</v>
      </c>
      <c r="F3" s="28">
        <v>9302030287</v>
      </c>
      <c r="G3" s="19">
        <v>10.079</v>
      </c>
      <c r="H3" s="24">
        <v>12484.5</v>
      </c>
      <c r="I3" s="19"/>
      <c r="J3" s="24"/>
      <c r="K3" s="19"/>
      <c r="L3" s="24"/>
      <c r="M3" s="19">
        <v>10.75676</v>
      </c>
      <c r="N3" s="25">
        <f aca="true" t="shared" si="0" ref="N3:N11">SUM(M3*702.5)</f>
        <v>7556.6239</v>
      </c>
      <c r="O3" s="19">
        <v>10.75676</v>
      </c>
      <c r="P3" s="25">
        <f aca="true" t="shared" si="1" ref="P3:P11">SUM(O3*702.5)</f>
        <v>7556.6239</v>
      </c>
      <c r="Q3" s="19">
        <v>16.8177</v>
      </c>
      <c r="R3" s="25">
        <f>SUM(Q3*483)</f>
        <v>8122.949099999999</v>
      </c>
      <c r="S3" s="10" t="s">
        <v>150</v>
      </c>
      <c r="T3" s="42">
        <v>43465</v>
      </c>
    </row>
    <row r="4" spans="1:20" ht="15">
      <c r="A4" s="10">
        <v>4</v>
      </c>
      <c r="B4" s="33" t="s">
        <v>137</v>
      </c>
      <c r="C4" s="20" t="s">
        <v>126</v>
      </c>
      <c r="D4" s="10" t="s">
        <v>47</v>
      </c>
      <c r="E4" s="10" t="s">
        <v>97</v>
      </c>
      <c r="F4" s="20">
        <v>9302259760</v>
      </c>
      <c r="G4" s="18">
        <v>104.161</v>
      </c>
      <c r="H4" s="25">
        <v>118293.64</v>
      </c>
      <c r="I4" s="18"/>
      <c r="J4" s="25"/>
      <c r="K4" s="18"/>
      <c r="L4" s="25"/>
      <c r="M4" s="18">
        <v>93.36536</v>
      </c>
      <c r="N4" s="25">
        <f t="shared" si="0"/>
        <v>65589.1654</v>
      </c>
      <c r="O4" s="18">
        <v>93.36536</v>
      </c>
      <c r="P4" s="25">
        <f t="shared" si="1"/>
        <v>65589.1654</v>
      </c>
      <c r="Q4" s="18">
        <v>90.9785</v>
      </c>
      <c r="R4" s="25">
        <f aca="true" t="shared" si="2" ref="R4:R37">SUM(Q4*483)</f>
        <v>43942.6155</v>
      </c>
      <c r="S4" s="10" t="s">
        <v>150</v>
      </c>
      <c r="T4" s="42">
        <v>43465</v>
      </c>
    </row>
    <row r="5" spans="1:20" ht="15">
      <c r="A5" s="10">
        <v>5</v>
      </c>
      <c r="B5" s="33" t="s">
        <v>137</v>
      </c>
      <c r="C5" s="20" t="s">
        <v>151</v>
      </c>
      <c r="D5" s="10" t="s">
        <v>47</v>
      </c>
      <c r="E5" s="10" t="s">
        <v>98</v>
      </c>
      <c r="F5" s="20">
        <v>9302259761</v>
      </c>
      <c r="G5" s="18">
        <v>34.57269</v>
      </c>
      <c r="H5" s="25">
        <v>39726.49</v>
      </c>
      <c r="I5" s="18"/>
      <c r="J5" s="25"/>
      <c r="K5" s="18"/>
      <c r="L5" s="25"/>
      <c r="M5" s="18">
        <v>28.80083</v>
      </c>
      <c r="N5" s="25">
        <f t="shared" si="0"/>
        <v>20232.583075000002</v>
      </c>
      <c r="O5" s="18">
        <v>28.80083</v>
      </c>
      <c r="P5" s="25">
        <f t="shared" si="1"/>
        <v>20232.583075000002</v>
      </c>
      <c r="Q5" s="18">
        <v>17.7481</v>
      </c>
      <c r="R5" s="25">
        <f t="shared" si="2"/>
        <v>8572.3323</v>
      </c>
      <c r="S5" s="10" t="s">
        <v>150</v>
      </c>
      <c r="T5" s="42">
        <v>43465</v>
      </c>
    </row>
    <row r="6" spans="1:20" ht="15">
      <c r="A6" s="10">
        <v>6</v>
      </c>
      <c r="B6" s="33" t="s">
        <v>137</v>
      </c>
      <c r="C6" s="20" t="s">
        <v>127</v>
      </c>
      <c r="D6" s="10" t="s">
        <v>48</v>
      </c>
      <c r="E6" s="10" t="s">
        <v>99</v>
      </c>
      <c r="F6" s="20">
        <v>9302259771</v>
      </c>
      <c r="G6" s="18">
        <v>0.813</v>
      </c>
      <c r="H6" s="25">
        <v>25535.95</v>
      </c>
      <c r="I6" s="18"/>
      <c r="J6" s="25"/>
      <c r="K6" s="18"/>
      <c r="L6" s="25"/>
      <c r="M6" s="18">
        <v>15.13068</v>
      </c>
      <c r="N6" s="25">
        <f t="shared" si="0"/>
        <v>10629.3027</v>
      </c>
      <c r="O6" s="18">
        <v>15.13068</v>
      </c>
      <c r="P6" s="25">
        <f t="shared" si="1"/>
        <v>10629.3027</v>
      </c>
      <c r="Q6" s="18">
        <v>39.3541</v>
      </c>
      <c r="R6" s="25">
        <f t="shared" si="2"/>
        <v>19008.030300000002</v>
      </c>
      <c r="S6" s="10" t="s">
        <v>150</v>
      </c>
      <c r="T6" s="42">
        <v>43465</v>
      </c>
    </row>
    <row r="7" spans="1:20" ht="15">
      <c r="A7" s="10">
        <v>7</v>
      </c>
      <c r="B7" s="33" t="s">
        <v>137</v>
      </c>
      <c r="C7" s="20" t="s">
        <v>127</v>
      </c>
      <c r="D7" s="10" t="s">
        <v>48</v>
      </c>
      <c r="E7" s="10" t="s">
        <v>100</v>
      </c>
      <c r="F7" s="20">
        <v>9302259772</v>
      </c>
      <c r="G7" s="18">
        <v>18.63697</v>
      </c>
      <c r="H7" s="25">
        <v>22002.62</v>
      </c>
      <c r="I7" s="18"/>
      <c r="J7" s="25"/>
      <c r="K7" s="18"/>
      <c r="L7" s="25"/>
      <c r="M7" s="18">
        <v>15.38543</v>
      </c>
      <c r="N7" s="25">
        <f t="shared" si="0"/>
        <v>10808.264575</v>
      </c>
      <c r="O7" s="18">
        <v>15.38543</v>
      </c>
      <c r="P7" s="25">
        <f t="shared" si="1"/>
        <v>10808.264575</v>
      </c>
      <c r="Q7" s="18">
        <v>27.291</v>
      </c>
      <c r="R7" s="25">
        <f t="shared" si="2"/>
        <v>13181.553</v>
      </c>
      <c r="S7" s="10" t="s">
        <v>150</v>
      </c>
      <c r="T7" s="42">
        <v>43465</v>
      </c>
    </row>
    <row r="8" spans="1:20" ht="15">
      <c r="A8" s="10">
        <v>8</v>
      </c>
      <c r="B8" s="33" t="s">
        <v>137</v>
      </c>
      <c r="C8" s="20" t="s">
        <v>128</v>
      </c>
      <c r="D8" s="10" t="s">
        <v>49</v>
      </c>
      <c r="E8" s="10" t="s">
        <v>101</v>
      </c>
      <c r="F8" s="20">
        <v>9302259773</v>
      </c>
      <c r="G8" s="18">
        <v>209.21305</v>
      </c>
      <c r="H8" s="25">
        <v>237990.97</v>
      </c>
      <c r="I8" s="18"/>
      <c r="J8" s="25"/>
      <c r="K8" s="18"/>
      <c r="L8" s="25"/>
      <c r="M8" s="18">
        <v>219.34436</v>
      </c>
      <c r="N8" s="25">
        <f t="shared" si="0"/>
        <v>154089.4129</v>
      </c>
      <c r="O8" s="18">
        <v>219.34436</v>
      </c>
      <c r="P8" s="25">
        <f t="shared" si="1"/>
        <v>154089.4129</v>
      </c>
      <c r="Q8" s="18">
        <v>212.0197</v>
      </c>
      <c r="R8" s="25">
        <f t="shared" si="2"/>
        <v>102405.5151</v>
      </c>
      <c r="S8" s="10" t="s">
        <v>150</v>
      </c>
      <c r="T8" s="42">
        <v>43465</v>
      </c>
    </row>
    <row r="9" spans="1:20" ht="15">
      <c r="A9" s="10">
        <v>9</v>
      </c>
      <c r="B9" s="33" t="s">
        <v>137</v>
      </c>
      <c r="C9" s="20" t="s">
        <v>128</v>
      </c>
      <c r="D9" s="10" t="s">
        <v>49</v>
      </c>
      <c r="E9" s="10" t="s">
        <v>102</v>
      </c>
      <c r="F9" s="20">
        <v>9302259774</v>
      </c>
      <c r="G9" s="18">
        <v>10.468</v>
      </c>
      <c r="H9" s="25">
        <v>12917.61</v>
      </c>
      <c r="I9" s="18"/>
      <c r="J9" s="25"/>
      <c r="K9" s="18"/>
      <c r="L9" s="25"/>
      <c r="M9" s="18">
        <v>10.08946</v>
      </c>
      <c r="N9" s="25">
        <f t="shared" si="0"/>
        <v>7087.84565</v>
      </c>
      <c r="O9" s="18">
        <v>10.08946</v>
      </c>
      <c r="P9" s="25">
        <f t="shared" si="1"/>
        <v>7087.84565</v>
      </c>
      <c r="Q9" s="18">
        <v>10.1458</v>
      </c>
      <c r="R9" s="25">
        <f t="shared" si="2"/>
        <v>4900.4214</v>
      </c>
      <c r="S9" s="10" t="s">
        <v>150</v>
      </c>
      <c r="T9" s="42">
        <v>43465</v>
      </c>
    </row>
    <row r="10" spans="1:20" ht="15">
      <c r="A10" s="10">
        <v>10</v>
      </c>
      <c r="B10" s="33" t="s">
        <v>137</v>
      </c>
      <c r="C10" s="20" t="s">
        <v>129</v>
      </c>
      <c r="D10" s="10" t="s">
        <v>50</v>
      </c>
      <c r="E10" s="10" t="s">
        <v>103</v>
      </c>
      <c r="F10" s="20">
        <v>9302259835</v>
      </c>
      <c r="G10" s="18">
        <v>96.90482</v>
      </c>
      <c r="H10" s="25">
        <v>110031.69</v>
      </c>
      <c r="I10" s="18"/>
      <c r="J10" s="25"/>
      <c r="K10" s="18"/>
      <c r="L10" s="25"/>
      <c r="M10" s="18">
        <v>85.1715</v>
      </c>
      <c r="N10" s="25">
        <f t="shared" si="0"/>
        <v>59832.978749999995</v>
      </c>
      <c r="O10" s="18">
        <v>85.1715</v>
      </c>
      <c r="P10" s="25">
        <f t="shared" si="1"/>
        <v>59832.978749999995</v>
      </c>
      <c r="Q10" s="18">
        <v>85.3562</v>
      </c>
      <c r="R10" s="25">
        <f t="shared" si="2"/>
        <v>41227.0446</v>
      </c>
      <c r="S10" s="10" t="s">
        <v>150</v>
      </c>
      <c r="T10" s="42">
        <v>43465</v>
      </c>
    </row>
    <row r="11" spans="1:20" ht="15">
      <c r="A11" s="10">
        <v>11</v>
      </c>
      <c r="B11" s="33" t="s">
        <v>137</v>
      </c>
      <c r="C11" s="20" t="s">
        <v>130</v>
      </c>
      <c r="D11" s="10" t="s">
        <v>51</v>
      </c>
      <c r="E11" s="10" t="s">
        <v>104</v>
      </c>
      <c r="F11" s="20">
        <v>9302259894</v>
      </c>
      <c r="G11" s="18">
        <v>160.995</v>
      </c>
      <c r="H11" s="25">
        <v>182975.06</v>
      </c>
      <c r="I11" s="18"/>
      <c r="J11" s="25"/>
      <c r="K11" s="18"/>
      <c r="L11" s="25"/>
      <c r="M11" s="18">
        <v>157.27379</v>
      </c>
      <c r="N11" s="25">
        <f t="shared" si="0"/>
        <v>110484.837475</v>
      </c>
      <c r="O11" s="18">
        <v>157.27379</v>
      </c>
      <c r="P11" s="25">
        <f t="shared" si="1"/>
        <v>110484.837475</v>
      </c>
      <c r="Q11" s="18">
        <v>173.7332</v>
      </c>
      <c r="R11" s="25">
        <f t="shared" si="2"/>
        <v>83913.13560000001</v>
      </c>
      <c r="S11" s="10" t="s">
        <v>150</v>
      </c>
      <c r="T11" s="42">
        <v>43465</v>
      </c>
    </row>
    <row r="12" spans="1:20" ht="15">
      <c r="A12" s="10">
        <v>12</v>
      </c>
      <c r="B12" s="33" t="s">
        <v>137</v>
      </c>
      <c r="C12" s="20" t="s">
        <v>131</v>
      </c>
      <c r="D12" s="10" t="s">
        <v>52</v>
      </c>
      <c r="E12" s="10" t="s">
        <v>105</v>
      </c>
      <c r="F12" s="20">
        <v>9302259964</v>
      </c>
      <c r="G12" s="18">
        <v>258.52014</v>
      </c>
      <c r="H12" s="25">
        <v>294594.23</v>
      </c>
      <c r="I12" s="18">
        <v>291.38</v>
      </c>
      <c r="J12" s="25">
        <v>204548.76</v>
      </c>
      <c r="K12" s="18"/>
      <c r="L12" s="25"/>
      <c r="M12" s="18">
        <v>164.5062</v>
      </c>
      <c r="N12" s="25">
        <f>SUM(M12*702.5)</f>
        <v>115565.6055</v>
      </c>
      <c r="O12" s="18">
        <v>164.5062</v>
      </c>
      <c r="P12" s="25">
        <f>SUM(O12*702.5)</f>
        <v>115565.6055</v>
      </c>
      <c r="Q12" s="18">
        <v>204.6342</v>
      </c>
      <c r="R12" s="25">
        <f t="shared" si="2"/>
        <v>98838.3186</v>
      </c>
      <c r="S12" s="10" t="s">
        <v>150</v>
      </c>
      <c r="T12" s="42">
        <v>43465</v>
      </c>
    </row>
    <row r="13" spans="1:20" ht="15">
      <c r="A13" s="10">
        <v>14</v>
      </c>
      <c r="B13" s="33" t="s">
        <v>137</v>
      </c>
      <c r="C13" s="20" t="s">
        <v>132</v>
      </c>
      <c r="D13" s="10" t="s">
        <v>53</v>
      </c>
      <c r="E13" s="10" t="s">
        <v>106</v>
      </c>
      <c r="F13" s="20">
        <v>9302260034</v>
      </c>
      <c r="G13" s="18">
        <v>403.055</v>
      </c>
      <c r="H13" s="25">
        <v>457980.96</v>
      </c>
      <c r="I13" s="18" t="s">
        <v>145</v>
      </c>
      <c r="J13" s="25">
        <v>285133.57</v>
      </c>
      <c r="K13" s="18"/>
      <c r="L13" s="25"/>
      <c r="M13" s="18">
        <v>403.0032</v>
      </c>
      <c r="N13" s="25">
        <f aca="true" t="shared" si="3" ref="N13:N37">SUM(M13*702.5)</f>
        <v>283109.748</v>
      </c>
      <c r="O13" s="18">
        <v>403.0032</v>
      </c>
      <c r="P13" s="25">
        <f aca="true" t="shared" si="4" ref="P13:P37">SUM(O13*702.5)</f>
        <v>283109.748</v>
      </c>
      <c r="Q13" s="18">
        <v>419.5595</v>
      </c>
      <c r="R13" s="25">
        <f t="shared" si="2"/>
        <v>202647.2385</v>
      </c>
      <c r="S13" s="10" t="s">
        <v>150</v>
      </c>
      <c r="T13" s="42">
        <v>43465</v>
      </c>
    </row>
    <row r="14" spans="1:20" ht="15">
      <c r="A14" s="10">
        <v>15</v>
      </c>
      <c r="B14" s="33" t="s">
        <v>137</v>
      </c>
      <c r="C14" s="20" t="s">
        <v>133</v>
      </c>
      <c r="D14" s="10" t="s">
        <v>54</v>
      </c>
      <c r="E14" s="10" t="s">
        <v>107</v>
      </c>
      <c r="F14" s="20">
        <v>9302260079</v>
      </c>
      <c r="G14" s="18">
        <v>16.9719</v>
      </c>
      <c r="H14" s="25">
        <v>20150.71</v>
      </c>
      <c r="I14" s="18"/>
      <c r="J14" s="25"/>
      <c r="K14" s="18"/>
      <c r="L14" s="25"/>
      <c r="M14" s="18">
        <v>9.904746</v>
      </c>
      <c r="N14" s="25">
        <f t="shared" si="3"/>
        <v>6958.084065</v>
      </c>
      <c r="O14" s="18">
        <v>9.904746</v>
      </c>
      <c r="P14" s="25">
        <f t="shared" si="4"/>
        <v>6958.084065</v>
      </c>
      <c r="Q14" s="18">
        <v>14.2148</v>
      </c>
      <c r="R14" s="25">
        <f t="shared" si="2"/>
        <v>6865.7484</v>
      </c>
      <c r="S14" s="10" t="s">
        <v>150</v>
      </c>
      <c r="T14" s="42">
        <v>43465</v>
      </c>
    </row>
    <row r="15" spans="1:20" ht="15">
      <c r="A15" s="10">
        <v>16</v>
      </c>
      <c r="B15" s="33" t="s">
        <v>137</v>
      </c>
      <c r="C15" s="20" t="s">
        <v>134</v>
      </c>
      <c r="D15" s="10" t="s">
        <v>81</v>
      </c>
      <c r="E15" s="10" t="s">
        <v>110</v>
      </c>
      <c r="F15" s="20">
        <v>9302340755</v>
      </c>
      <c r="G15" s="18">
        <v>452.4439</v>
      </c>
      <c r="H15" s="25">
        <v>405603.32</v>
      </c>
      <c r="I15" s="18"/>
      <c r="J15" s="25"/>
      <c r="K15" s="18"/>
      <c r="L15" s="25"/>
      <c r="M15" s="18">
        <v>474.01557</v>
      </c>
      <c r="N15" s="25">
        <f t="shared" si="3"/>
        <v>332995.93792500003</v>
      </c>
      <c r="O15" s="18">
        <v>474.01557</v>
      </c>
      <c r="P15" s="25">
        <f t="shared" si="4"/>
        <v>332995.93792500003</v>
      </c>
      <c r="Q15" s="18">
        <v>484.3106</v>
      </c>
      <c r="R15" s="25">
        <f t="shared" si="2"/>
        <v>233922.0198</v>
      </c>
      <c r="S15" s="10" t="s">
        <v>150</v>
      </c>
      <c r="T15" s="42">
        <v>43465</v>
      </c>
    </row>
    <row r="16" spans="1:20" ht="15">
      <c r="A16" s="10">
        <v>17</v>
      </c>
      <c r="B16" s="33" t="s">
        <v>137</v>
      </c>
      <c r="C16" s="20" t="s">
        <v>134</v>
      </c>
      <c r="D16" s="10" t="s">
        <v>81</v>
      </c>
      <c r="E16" s="10" t="s">
        <v>95</v>
      </c>
      <c r="F16" s="20">
        <v>9302260274</v>
      </c>
      <c r="G16" s="18">
        <v>276.642</v>
      </c>
      <c r="H16" s="25">
        <v>314779.75</v>
      </c>
      <c r="I16" s="18"/>
      <c r="J16" s="25"/>
      <c r="K16" s="18"/>
      <c r="L16" s="25"/>
      <c r="M16" s="18">
        <v>296.05041</v>
      </c>
      <c r="N16" s="25">
        <f t="shared" si="3"/>
        <v>207975.413025</v>
      </c>
      <c r="O16" s="18">
        <v>296.05041</v>
      </c>
      <c r="P16" s="25">
        <f t="shared" si="4"/>
        <v>207975.413025</v>
      </c>
      <c r="Q16" s="18">
        <v>303.6381</v>
      </c>
      <c r="R16" s="25">
        <f t="shared" si="2"/>
        <v>146657.2023</v>
      </c>
      <c r="S16" s="10" t="s">
        <v>150</v>
      </c>
      <c r="T16" s="42">
        <v>43465</v>
      </c>
    </row>
    <row r="17" spans="1:20" ht="15">
      <c r="A17" s="10">
        <v>18</v>
      </c>
      <c r="B17" s="33" t="s">
        <v>137</v>
      </c>
      <c r="C17" s="20" t="s">
        <v>135</v>
      </c>
      <c r="D17" s="10" t="s">
        <v>55</v>
      </c>
      <c r="E17" s="10" t="s">
        <v>108</v>
      </c>
      <c r="F17" s="20">
        <v>9302260336</v>
      </c>
      <c r="G17" s="18">
        <v>237.33538</v>
      </c>
      <c r="H17" s="25">
        <v>269828.3</v>
      </c>
      <c r="I17" s="18"/>
      <c r="J17" s="25"/>
      <c r="K17" s="18"/>
      <c r="L17" s="25"/>
      <c r="M17" s="18">
        <v>138.44946</v>
      </c>
      <c r="N17" s="25">
        <f t="shared" si="3"/>
        <v>97260.74565</v>
      </c>
      <c r="O17" s="18">
        <v>138.44946</v>
      </c>
      <c r="P17" s="25">
        <f t="shared" si="4"/>
        <v>97260.74565</v>
      </c>
      <c r="Q17" s="18">
        <v>163.0191</v>
      </c>
      <c r="R17" s="25">
        <f t="shared" si="2"/>
        <v>78738.2253</v>
      </c>
      <c r="S17" s="10" t="s">
        <v>150</v>
      </c>
      <c r="T17" s="42">
        <v>43465</v>
      </c>
    </row>
    <row r="18" spans="1:20" ht="15">
      <c r="A18" s="10">
        <v>19</v>
      </c>
      <c r="B18" s="35" t="s">
        <v>137</v>
      </c>
      <c r="C18" s="20" t="s">
        <v>136</v>
      </c>
      <c r="D18" s="10" t="s">
        <v>56</v>
      </c>
      <c r="E18" s="10" t="s">
        <v>109</v>
      </c>
      <c r="F18" s="20">
        <v>9302268538</v>
      </c>
      <c r="G18" s="18">
        <v>137</v>
      </c>
      <c r="H18" s="25">
        <v>177590.67</v>
      </c>
      <c r="I18" s="18"/>
      <c r="J18" s="25"/>
      <c r="K18" s="18"/>
      <c r="L18" s="25"/>
      <c r="M18" s="18">
        <v>136.49698</v>
      </c>
      <c r="N18" s="25">
        <f t="shared" si="3"/>
        <v>95889.12845</v>
      </c>
      <c r="O18" s="18">
        <v>136.49698</v>
      </c>
      <c r="P18" s="25">
        <f t="shared" si="4"/>
        <v>95889.12845</v>
      </c>
      <c r="Q18" s="18">
        <v>129.0616</v>
      </c>
      <c r="R18" s="25">
        <f t="shared" si="2"/>
        <v>62336.7528</v>
      </c>
      <c r="S18" s="10" t="s">
        <v>150</v>
      </c>
      <c r="T18" s="42">
        <v>43465</v>
      </c>
    </row>
    <row r="19" spans="1:20" s="51" customFormat="1" ht="15">
      <c r="A19" s="50">
        <v>20</v>
      </c>
      <c r="B19" s="35" t="s">
        <v>57</v>
      </c>
      <c r="C19" s="20"/>
      <c r="D19" s="10" t="s">
        <v>58</v>
      </c>
      <c r="E19" s="10" t="s">
        <v>122</v>
      </c>
      <c r="F19" s="20">
        <v>9302259829</v>
      </c>
      <c r="G19" s="18">
        <v>137.42641</v>
      </c>
      <c r="H19" s="25">
        <v>156455.27</v>
      </c>
      <c r="I19" s="18"/>
      <c r="J19" s="25"/>
      <c r="K19" s="18"/>
      <c r="L19" s="25"/>
      <c r="M19" s="18">
        <v>139.3926</v>
      </c>
      <c r="N19" s="25">
        <f t="shared" si="3"/>
        <v>97923.30149999999</v>
      </c>
      <c r="O19" s="18">
        <v>139.3926</v>
      </c>
      <c r="P19" s="25">
        <f t="shared" si="4"/>
        <v>97923.30149999999</v>
      </c>
      <c r="Q19" s="18">
        <v>139.3926</v>
      </c>
      <c r="R19" s="25">
        <f t="shared" si="2"/>
        <v>67326.6258</v>
      </c>
      <c r="S19" s="10" t="s">
        <v>150</v>
      </c>
      <c r="T19" s="42">
        <v>43465</v>
      </c>
    </row>
    <row r="20" spans="1:20" s="53" customFormat="1" ht="15">
      <c r="A20" s="52">
        <v>21</v>
      </c>
      <c r="B20" s="33" t="s">
        <v>59</v>
      </c>
      <c r="C20" s="20"/>
      <c r="D20" s="10" t="s">
        <v>60</v>
      </c>
      <c r="E20" s="10" t="s">
        <v>113</v>
      </c>
      <c r="F20" s="20">
        <v>9302259767</v>
      </c>
      <c r="G20" s="18">
        <v>129.557</v>
      </c>
      <c r="H20" s="25">
        <v>160736.71</v>
      </c>
      <c r="I20" s="18"/>
      <c r="J20" s="25"/>
      <c r="K20" s="18"/>
      <c r="L20" s="25"/>
      <c r="M20" s="18">
        <v>81.7462</v>
      </c>
      <c r="N20" s="25">
        <f t="shared" si="3"/>
        <v>57426.705500000004</v>
      </c>
      <c r="O20" s="18">
        <v>81.7462</v>
      </c>
      <c r="P20" s="25">
        <f t="shared" si="4"/>
        <v>57426.705500000004</v>
      </c>
      <c r="Q20" s="18">
        <v>107.9603</v>
      </c>
      <c r="R20" s="25">
        <f t="shared" si="2"/>
        <v>52144.8249</v>
      </c>
      <c r="S20" s="10" t="s">
        <v>150</v>
      </c>
      <c r="T20" s="42">
        <v>43465</v>
      </c>
    </row>
    <row r="21" spans="1:20" ht="15">
      <c r="A21" s="10">
        <v>23</v>
      </c>
      <c r="B21" s="33" t="s">
        <v>61</v>
      </c>
      <c r="C21" s="20"/>
      <c r="D21" s="10" t="s">
        <v>62</v>
      </c>
      <c r="E21" s="10" t="s">
        <v>120</v>
      </c>
      <c r="F21" s="20">
        <v>9302259770</v>
      </c>
      <c r="G21" s="18">
        <v>12.65</v>
      </c>
      <c r="H21" s="25">
        <v>14069.456</v>
      </c>
      <c r="I21" s="18"/>
      <c r="J21" s="25"/>
      <c r="K21" s="18"/>
      <c r="L21" s="25"/>
      <c r="M21" s="18">
        <v>12.0297</v>
      </c>
      <c r="N21" s="25">
        <f t="shared" si="3"/>
        <v>8450.86425</v>
      </c>
      <c r="O21" s="18">
        <v>12.0297</v>
      </c>
      <c r="P21" s="25">
        <f t="shared" si="4"/>
        <v>8450.86425</v>
      </c>
      <c r="Q21" s="18">
        <v>13.2398</v>
      </c>
      <c r="R21" s="25">
        <f t="shared" si="2"/>
        <v>6394.8234</v>
      </c>
      <c r="S21" s="10" t="s">
        <v>150</v>
      </c>
      <c r="T21" s="42">
        <v>43465</v>
      </c>
    </row>
    <row r="22" spans="1:20" ht="15">
      <c r="A22" s="10">
        <v>24</v>
      </c>
      <c r="B22" s="35" t="s">
        <v>61</v>
      </c>
      <c r="C22" s="20"/>
      <c r="D22" s="10" t="s">
        <v>63</v>
      </c>
      <c r="E22" s="10" t="s">
        <v>119</v>
      </c>
      <c r="F22" s="20">
        <v>9302259766</v>
      </c>
      <c r="G22" s="18">
        <v>0</v>
      </c>
      <c r="H22" s="25">
        <v>216.1</v>
      </c>
      <c r="I22" s="18"/>
      <c r="J22" s="25"/>
      <c r="K22" s="18"/>
      <c r="L22" s="25"/>
      <c r="M22" s="18">
        <v>0</v>
      </c>
      <c r="N22" s="25">
        <f t="shared" si="3"/>
        <v>0</v>
      </c>
      <c r="O22" s="18">
        <v>0</v>
      </c>
      <c r="P22" s="25">
        <f t="shared" si="4"/>
        <v>0</v>
      </c>
      <c r="Q22" s="18">
        <v>1.7668</v>
      </c>
      <c r="R22" s="25">
        <f t="shared" si="2"/>
        <v>853.3643999999999</v>
      </c>
      <c r="S22" s="10" t="s">
        <v>150</v>
      </c>
      <c r="T22" s="42">
        <v>43465</v>
      </c>
    </row>
    <row r="23" spans="1:20" ht="15">
      <c r="A23" s="10">
        <v>25</v>
      </c>
      <c r="B23" s="36" t="s">
        <v>64</v>
      </c>
      <c r="C23" s="20"/>
      <c r="D23" s="10" t="s">
        <v>66</v>
      </c>
      <c r="E23" s="10" t="s">
        <v>117</v>
      </c>
      <c r="F23" s="20">
        <v>9302259755</v>
      </c>
      <c r="G23" s="18">
        <v>198.826</v>
      </c>
      <c r="H23" s="25">
        <v>224968.72</v>
      </c>
      <c r="I23" s="18"/>
      <c r="J23" s="25"/>
      <c r="K23" s="18"/>
      <c r="L23" s="25"/>
      <c r="M23" s="18">
        <v>192.0433</v>
      </c>
      <c r="N23" s="25">
        <f t="shared" si="3"/>
        <v>134910.41825</v>
      </c>
      <c r="O23" s="18">
        <v>192.0433</v>
      </c>
      <c r="P23" s="25">
        <f t="shared" si="4"/>
        <v>134910.41825</v>
      </c>
      <c r="Q23" s="18">
        <v>171.7235</v>
      </c>
      <c r="R23" s="25">
        <f t="shared" si="2"/>
        <v>82942.4505</v>
      </c>
      <c r="S23" s="10" t="s">
        <v>150</v>
      </c>
      <c r="T23" s="42">
        <v>43465</v>
      </c>
    </row>
    <row r="24" spans="1:20" ht="15">
      <c r="A24" s="10">
        <v>26</v>
      </c>
      <c r="B24" s="36" t="s">
        <v>64</v>
      </c>
      <c r="C24" s="20"/>
      <c r="D24" s="10" t="s">
        <v>66</v>
      </c>
      <c r="E24" s="10" t="s">
        <v>116</v>
      </c>
      <c r="F24" s="20">
        <v>9302259754</v>
      </c>
      <c r="G24" s="18">
        <v>17.213</v>
      </c>
      <c r="H24" s="25">
        <v>20419.57</v>
      </c>
      <c r="I24" s="18"/>
      <c r="J24" s="25"/>
      <c r="K24" s="18"/>
      <c r="L24" s="25"/>
      <c r="M24" s="18">
        <v>14.4257</v>
      </c>
      <c r="N24" s="25">
        <f t="shared" si="3"/>
        <v>10134.054250000001</v>
      </c>
      <c r="O24" s="18">
        <v>14.4257</v>
      </c>
      <c r="P24" s="25">
        <f t="shared" si="4"/>
        <v>10134.054250000001</v>
      </c>
      <c r="Q24" s="18">
        <v>0.0104</v>
      </c>
      <c r="R24" s="25">
        <f t="shared" si="2"/>
        <v>5.0232</v>
      </c>
      <c r="S24" s="10" t="s">
        <v>150</v>
      </c>
      <c r="T24" s="42">
        <v>43465</v>
      </c>
    </row>
    <row r="25" spans="1:20" ht="15">
      <c r="A25" s="10">
        <v>27</v>
      </c>
      <c r="B25" s="35" t="s">
        <v>64</v>
      </c>
      <c r="C25" s="20"/>
      <c r="D25" s="10" t="s">
        <v>65</v>
      </c>
      <c r="E25" s="10" t="s">
        <v>118</v>
      </c>
      <c r="F25" s="20">
        <v>9302259950</v>
      </c>
      <c r="G25" s="18">
        <v>57.118</v>
      </c>
      <c r="H25" s="25">
        <v>62043.25</v>
      </c>
      <c r="I25" s="18"/>
      <c r="J25" s="25"/>
      <c r="K25" s="18"/>
      <c r="L25" s="25"/>
      <c r="M25" s="18">
        <v>49.5646</v>
      </c>
      <c r="N25" s="25">
        <f t="shared" si="3"/>
        <v>34819.131499999996</v>
      </c>
      <c r="O25" s="18">
        <v>49.5646</v>
      </c>
      <c r="P25" s="25">
        <f t="shared" si="4"/>
        <v>34819.131499999996</v>
      </c>
      <c r="Q25" s="18">
        <v>44.8254</v>
      </c>
      <c r="R25" s="25">
        <f t="shared" si="2"/>
        <v>21650.6682</v>
      </c>
      <c r="S25" s="10" t="s">
        <v>150</v>
      </c>
      <c r="T25" s="42">
        <v>43465</v>
      </c>
    </row>
    <row r="26" spans="1:20" s="53" customFormat="1" ht="15">
      <c r="A26" s="52">
        <v>28</v>
      </c>
      <c r="B26" s="35" t="s">
        <v>139</v>
      </c>
      <c r="C26" s="20"/>
      <c r="D26" s="10" t="s">
        <v>80</v>
      </c>
      <c r="E26" s="10" t="s">
        <v>123</v>
      </c>
      <c r="F26" s="20">
        <v>9302046633</v>
      </c>
      <c r="G26" s="18">
        <v>45.296</v>
      </c>
      <c r="H26" s="25">
        <v>59535.36</v>
      </c>
      <c r="I26" s="18"/>
      <c r="J26" s="25"/>
      <c r="K26" s="18"/>
      <c r="L26" s="25"/>
      <c r="M26" s="18">
        <v>35.0255</v>
      </c>
      <c r="N26" s="25">
        <f t="shared" si="3"/>
        <v>24605.41375</v>
      </c>
      <c r="O26" s="18">
        <v>35.0255</v>
      </c>
      <c r="P26" s="25">
        <f t="shared" si="4"/>
        <v>24605.41375</v>
      </c>
      <c r="Q26" s="18">
        <v>35.3196</v>
      </c>
      <c r="R26" s="25">
        <f t="shared" si="2"/>
        <v>17059.3668</v>
      </c>
      <c r="S26" s="10" t="s">
        <v>150</v>
      </c>
      <c r="T26" s="42">
        <v>43465</v>
      </c>
    </row>
    <row r="27" spans="1:20" s="53" customFormat="1" ht="15">
      <c r="A27" s="52">
        <v>29</v>
      </c>
      <c r="B27" s="35" t="s">
        <v>139</v>
      </c>
      <c r="C27" s="20"/>
      <c r="D27" s="10" t="s">
        <v>69</v>
      </c>
      <c r="E27" s="10" t="s">
        <v>121</v>
      </c>
      <c r="F27" s="20">
        <v>9302259939</v>
      </c>
      <c r="G27" s="18">
        <v>20.3</v>
      </c>
      <c r="H27" s="25">
        <v>26079.6</v>
      </c>
      <c r="I27" s="18"/>
      <c r="J27" s="25"/>
      <c r="K27" s="18"/>
      <c r="L27" s="25"/>
      <c r="M27" s="18">
        <v>20.63631</v>
      </c>
      <c r="N27" s="25">
        <f t="shared" si="3"/>
        <v>14497.007775000002</v>
      </c>
      <c r="O27" s="18">
        <v>20.63631</v>
      </c>
      <c r="P27" s="25">
        <f t="shared" si="4"/>
        <v>14497.007775000002</v>
      </c>
      <c r="Q27" s="18">
        <v>22.5422</v>
      </c>
      <c r="R27" s="25">
        <f t="shared" si="2"/>
        <v>10887.8826</v>
      </c>
      <c r="S27" s="10" t="s">
        <v>150</v>
      </c>
      <c r="T27" s="42">
        <v>43465</v>
      </c>
    </row>
    <row r="28" spans="1:20" ht="15">
      <c r="A28" s="10">
        <v>30</v>
      </c>
      <c r="B28" s="36" t="s">
        <v>70</v>
      </c>
      <c r="C28" s="20"/>
      <c r="D28" s="10" t="s">
        <v>73</v>
      </c>
      <c r="E28" s="10" t="s">
        <v>115</v>
      </c>
      <c r="F28" s="20">
        <v>9302259784</v>
      </c>
      <c r="G28" s="18">
        <v>72.27</v>
      </c>
      <c r="H28" s="25">
        <v>82228.45</v>
      </c>
      <c r="I28" s="18"/>
      <c r="J28" s="25"/>
      <c r="K28" s="18"/>
      <c r="L28" s="25"/>
      <c r="M28" s="18">
        <v>56.7712</v>
      </c>
      <c r="N28" s="25">
        <f t="shared" si="3"/>
        <v>39881.768000000004</v>
      </c>
      <c r="O28" s="18">
        <v>56.7712</v>
      </c>
      <c r="P28" s="25">
        <f t="shared" si="4"/>
        <v>39881.768000000004</v>
      </c>
      <c r="Q28" s="18">
        <v>71.639</v>
      </c>
      <c r="R28" s="25">
        <f t="shared" si="2"/>
        <v>34601.636999999995</v>
      </c>
      <c r="S28" s="10" t="s">
        <v>150</v>
      </c>
      <c r="T28" s="42">
        <v>43465</v>
      </c>
    </row>
    <row r="29" spans="1:20" ht="15">
      <c r="A29" s="10">
        <v>31</v>
      </c>
      <c r="B29" s="36" t="s">
        <v>70</v>
      </c>
      <c r="C29" s="20"/>
      <c r="D29" s="10" t="s">
        <v>73</v>
      </c>
      <c r="E29" s="10" t="s">
        <v>114</v>
      </c>
      <c r="F29" s="20">
        <v>9302259785</v>
      </c>
      <c r="G29" s="18">
        <v>97.77</v>
      </c>
      <c r="H29" s="25">
        <v>111443.19</v>
      </c>
      <c r="I29" s="18"/>
      <c r="J29" s="25"/>
      <c r="K29" s="18"/>
      <c r="L29" s="25"/>
      <c r="M29" s="18">
        <v>67.853</v>
      </c>
      <c r="N29" s="25">
        <f t="shared" si="3"/>
        <v>47666.7325</v>
      </c>
      <c r="O29" s="18">
        <v>67.853</v>
      </c>
      <c r="P29" s="25">
        <f t="shared" si="4"/>
        <v>47666.7325</v>
      </c>
      <c r="Q29" s="18">
        <v>79.502</v>
      </c>
      <c r="R29" s="25">
        <f t="shared" si="2"/>
        <v>38399.466</v>
      </c>
      <c r="S29" s="10" t="s">
        <v>150</v>
      </c>
      <c r="T29" s="42">
        <v>43465</v>
      </c>
    </row>
    <row r="30" spans="1:20" s="53" customFormat="1" ht="15">
      <c r="A30" s="52">
        <v>32</v>
      </c>
      <c r="B30" s="36" t="s">
        <v>67</v>
      </c>
      <c r="C30" s="20"/>
      <c r="D30" s="10" t="s">
        <v>68</v>
      </c>
      <c r="E30" s="10" t="s">
        <v>112</v>
      </c>
      <c r="F30" s="20">
        <v>9302259768</v>
      </c>
      <c r="G30" s="18">
        <v>0.216</v>
      </c>
      <c r="H30" s="25">
        <v>414.44</v>
      </c>
      <c r="I30" s="18"/>
      <c r="J30" s="25"/>
      <c r="K30" s="18"/>
      <c r="L30" s="25"/>
      <c r="M30" s="18">
        <v>0.38385</v>
      </c>
      <c r="N30" s="25">
        <f t="shared" si="3"/>
        <v>269.654625</v>
      </c>
      <c r="O30" s="18">
        <v>0.38385</v>
      </c>
      <c r="P30" s="25">
        <f t="shared" si="4"/>
        <v>269.654625</v>
      </c>
      <c r="Q30" s="18">
        <v>0.31247</v>
      </c>
      <c r="R30" s="25">
        <f t="shared" si="2"/>
        <v>150.92301</v>
      </c>
      <c r="S30" s="10" t="s">
        <v>150</v>
      </c>
      <c r="T30" s="42">
        <v>43465</v>
      </c>
    </row>
    <row r="31" spans="1:20" s="53" customFormat="1" ht="15">
      <c r="A31" s="52">
        <v>33</v>
      </c>
      <c r="B31" s="36" t="s">
        <v>67</v>
      </c>
      <c r="C31" s="20"/>
      <c r="D31" s="10" t="s">
        <v>68</v>
      </c>
      <c r="E31" s="10" t="s">
        <v>111</v>
      </c>
      <c r="F31" s="20">
        <v>9302259769</v>
      </c>
      <c r="G31" s="18">
        <v>182.116</v>
      </c>
      <c r="H31" s="25">
        <v>188689.44</v>
      </c>
      <c r="I31" s="18"/>
      <c r="J31" s="25"/>
      <c r="K31" s="18"/>
      <c r="L31" s="25"/>
      <c r="M31" s="18">
        <v>117.3506</v>
      </c>
      <c r="N31" s="25">
        <f t="shared" si="3"/>
        <v>82438.7965</v>
      </c>
      <c r="O31" s="18">
        <v>117.3506</v>
      </c>
      <c r="P31" s="25">
        <f t="shared" si="4"/>
        <v>82438.7965</v>
      </c>
      <c r="Q31" s="18">
        <v>73.44078</v>
      </c>
      <c r="R31" s="25">
        <f t="shared" si="2"/>
        <v>35471.896740000004</v>
      </c>
      <c r="S31" s="10" t="s">
        <v>150</v>
      </c>
      <c r="T31" s="42">
        <v>43465</v>
      </c>
    </row>
    <row r="32" spans="1:20" ht="15">
      <c r="A32" s="10">
        <v>34</v>
      </c>
      <c r="B32" s="36" t="s">
        <v>70</v>
      </c>
      <c r="C32" s="20"/>
      <c r="D32" s="10" t="s">
        <v>71</v>
      </c>
      <c r="E32" s="10" t="s">
        <v>83</v>
      </c>
      <c r="F32" s="20">
        <v>9302259955</v>
      </c>
      <c r="G32" s="18">
        <v>79.3</v>
      </c>
      <c r="H32" s="25">
        <v>86287.73</v>
      </c>
      <c r="I32" s="18"/>
      <c r="J32" s="25"/>
      <c r="K32" s="18"/>
      <c r="L32" s="25"/>
      <c r="M32" s="18">
        <v>36.21</v>
      </c>
      <c r="N32" s="25">
        <f t="shared" si="3"/>
        <v>25437.525</v>
      </c>
      <c r="O32" s="18">
        <v>36.21</v>
      </c>
      <c r="P32" s="25">
        <f t="shared" si="4"/>
        <v>25437.525</v>
      </c>
      <c r="Q32" s="18">
        <v>37.90934</v>
      </c>
      <c r="R32" s="25">
        <f t="shared" si="2"/>
        <v>18310.21122</v>
      </c>
      <c r="S32" s="10" t="s">
        <v>150</v>
      </c>
      <c r="T32" s="42">
        <v>43465</v>
      </c>
    </row>
    <row r="33" spans="1:20" ht="15">
      <c r="A33" s="10">
        <v>36</v>
      </c>
      <c r="B33" s="36" t="s">
        <v>70</v>
      </c>
      <c r="C33" s="20"/>
      <c r="D33" s="10" t="s">
        <v>72</v>
      </c>
      <c r="E33" s="10" t="s">
        <v>85</v>
      </c>
      <c r="F33" s="20">
        <v>9302259763</v>
      </c>
      <c r="G33" s="18">
        <v>120</v>
      </c>
      <c r="H33" s="25">
        <v>130586.42</v>
      </c>
      <c r="I33" s="18"/>
      <c r="J33" s="25"/>
      <c r="K33" s="18"/>
      <c r="L33" s="25"/>
      <c r="M33" s="18">
        <v>137.848</v>
      </c>
      <c r="N33" s="25">
        <f t="shared" si="3"/>
        <v>96838.22000000002</v>
      </c>
      <c r="O33" s="18">
        <v>137.848</v>
      </c>
      <c r="P33" s="25">
        <f t="shared" si="4"/>
        <v>96838.22000000002</v>
      </c>
      <c r="Q33" s="18">
        <v>131.351</v>
      </c>
      <c r="R33" s="25">
        <f t="shared" si="2"/>
        <v>63442.533</v>
      </c>
      <c r="S33" s="10" t="s">
        <v>150</v>
      </c>
      <c r="T33" s="42">
        <v>43465</v>
      </c>
    </row>
    <row r="34" spans="1:20" ht="15">
      <c r="A34" s="10">
        <v>37</v>
      </c>
      <c r="B34" s="36" t="s">
        <v>70</v>
      </c>
      <c r="C34" s="10"/>
      <c r="D34" s="10" t="s">
        <v>72</v>
      </c>
      <c r="E34" s="10" t="s">
        <v>84</v>
      </c>
      <c r="F34" s="10">
        <v>9302259764</v>
      </c>
      <c r="G34" s="18">
        <v>4.53</v>
      </c>
      <c r="H34" s="26">
        <v>5326.18</v>
      </c>
      <c r="I34" s="18"/>
      <c r="J34" s="26"/>
      <c r="K34" s="18"/>
      <c r="L34" s="26"/>
      <c r="M34" s="18">
        <v>3.447</v>
      </c>
      <c r="N34" s="25">
        <f t="shared" si="3"/>
        <v>2421.5175</v>
      </c>
      <c r="O34" s="18">
        <v>3.447</v>
      </c>
      <c r="P34" s="25">
        <f t="shared" si="4"/>
        <v>2421.5175</v>
      </c>
      <c r="Q34" s="18">
        <v>3.374</v>
      </c>
      <c r="R34" s="25">
        <f t="shared" si="2"/>
        <v>1629.642</v>
      </c>
      <c r="S34" s="10" t="s">
        <v>150</v>
      </c>
      <c r="T34" s="42">
        <v>43465</v>
      </c>
    </row>
    <row r="35" spans="1:20" ht="15">
      <c r="A35" s="10">
        <v>38</v>
      </c>
      <c r="B35" s="35" t="s">
        <v>70</v>
      </c>
      <c r="C35" s="10"/>
      <c r="D35" s="10" t="s">
        <v>79</v>
      </c>
      <c r="E35" s="10" t="s">
        <v>82</v>
      </c>
      <c r="F35" s="10">
        <v>9302</v>
      </c>
      <c r="G35" s="18">
        <v>3.77</v>
      </c>
      <c r="H35" s="26">
        <v>4489.83</v>
      </c>
      <c r="I35" s="18"/>
      <c r="J35" s="26"/>
      <c r="K35" s="18"/>
      <c r="L35" s="26"/>
      <c r="M35" s="18">
        <v>2.609</v>
      </c>
      <c r="N35" s="25">
        <f t="shared" si="3"/>
        <v>1832.8225</v>
      </c>
      <c r="O35" s="18">
        <v>2.609</v>
      </c>
      <c r="P35" s="25">
        <f t="shared" si="4"/>
        <v>1832.8225</v>
      </c>
      <c r="Q35" s="18">
        <v>3.25209</v>
      </c>
      <c r="R35" s="25">
        <f t="shared" si="2"/>
        <v>1570.75947</v>
      </c>
      <c r="S35" s="10" t="s">
        <v>150</v>
      </c>
      <c r="T35" s="42">
        <v>43465</v>
      </c>
    </row>
    <row r="36" spans="1:20" s="51" customFormat="1" ht="15">
      <c r="A36" s="50">
        <v>39</v>
      </c>
      <c r="B36" s="35" t="s">
        <v>74</v>
      </c>
      <c r="C36" s="10"/>
      <c r="D36" s="10" t="s">
        <v>75</v>
      </c>
      <c r="E36" s="10" t="s">
        <v>78</v>
      </c>
      <c r="F36" s="10">
        <v>9302050619</v>
      </c>
      <c r="G36" s="18">
        <v>270.07</v>
      </c>
      <c r="H36" s="26">
        <v>286871.05</v>
      </c>
      <c r="I36" s="18"/>
      <c r="J36" s="26"/>
      <c r="K36" s="18"/>
      <c r="L36" s="26"/>
      <c r="M36" s="18">
        <v>225.8748</v>
      </c>
      <c r="N36" s="25">
        <f t="shared" si="3"/>
        <v>158677.047</v>
      </c>
      <c r="O36" s="18">
        <v>225.8748</v>
      </c>
      <c r="P36" s="25">
        <f t="shared" si="4"/>
        <v>158677.047</v>
      </c>
      <c r="Q36" s="18">
        <v>225.8748</v>
      </c>
      <c r="R36" s="25">
        <f t="shared" si="2"/>
        <v>109097.5284</v>
      </c>
      <c r="S36" s="10" t="s">
        <v>150</v>
      </c>
      <c r="T36" s="42">
        <v>43465</v>
      </c>
    </row>
    <row r="37" spans="1:20" s="51" customFormat="1" ht="15.75" thickBot="1">
      <c r="A37" s="50">
        <v>40</v>
      </c>
      <c r="B37" s="35" t="s">
        <v>74</v>
      </c>
      <c r="C37" s="10"/>
      <c r="D37" s="10" t="s">
        <v>75</v>
      </c>
      <c r="E37" s="10" t="s">
        <v>77</v>
      </c>
      <c r="F37" s="10">
        <v>9302</v>
      </c>
      <c r="G37" s="18">
        <v>9.37</v>
      </c>
      <c r="H37" s="26">
        <v>9952.9077</v>
      </c>
      <c r="I37" s="18"/>
      <c r="J37" s="26"/>
      <c r="K37" s="18"/>
      <c r="L37" s="26"/>
      <c r="M37" s="18">
        <v>1.48718</v>
      </c>
      <c r="N37" s="25">
        <f t="shared" si="3"/>
        <v>1044.74395</v>
      </c>
      <c r="O37" s="18">
        <v>1.48718</v>
      </c>
      <c r="P37" s="25">
        <f t="shared" si="4"/>
        <v>1044.74395</v>
      </c>
      <c r="Q37" s="18">
        <v>1.48718</v>
      </c>
      <c r="R37" s="25">
        <f t="shared" si="2"/>
        <v>718.30794</v>
      </c>
      <c r="S37" s="10" t="s">
        <v>150</v>
      </c>
      <c r="T37" s="42">
        <v>43465</v>
      </c>
    </row>
    <row r="38" spans="1:20" ht="15">
      <c r="A38" s="10">
        <v>41</v>
      </c>
      <c r="B38" s="39" t="s">
        <v>86</v>
      </c>
      <c r="C38" s="39" t="s">
        <v>156</v>
      </c>
      <c r="D38" s="39" t="s">
        <v>87</v>
      </c>
      <c r="E38" s="39" t="s">
        <v>88</v>
      </c>
      <c r="F38" s="39"/>
      <c r="G38" s="40">
        <v>2631.65</v>
      </c>
      <c r="H38" s="41">
        <v>2582732.4</v>
      </c>
      <c r="I38" s="40"/>
      <c r="J38" s="41"/>
      <c r="K38" s="40"/>
      <c r="L38" s="41"/>
      <c r="M38" s="49">
        <v>2113.382</v>
      </c>
      <c r="N38" s="47">
        <f>SUM(M38*695)</f>
        <v>1468800.49</v>
      </c>
      <c r="O38" s="49">
        <v>2113.382</v>
      </c>
      <c r="P38" s="47">
        <f>SUM(O38*695)</f>
        <v>1468800.49</v>
      </c>
      <c r="Q38" s="49">
        <v>2261</v>
      </c>
      <c r="R38" s="47">
        <f>SUM(Q38*483)</f>
        <v>1092063</v>
      </c>
      <c r="S38" s="6" t="s">
        <v>150</v>
      </c>
      <c r="T38" s="45">
        <v>43465</v>
      </c>
    </row>
    <row r="39" spans="1:22" ht="15">
      <c r="A39" s="10">
        <v>42</v>
      </c>
      <c r="B39" s="10" t="s">
        <v>86</v>
      </c>
      <c r="C39" s="10" t="s">
        <v>156</v>
      </c>
      <c r="D39" s="10" t="s">
        <v>89</v>
      </c>
      <c r="E39" s="10" t="s">
        <v>90</v>
      </c>
      <c r="F39" s="10"/>
      <c r="G39" s="18">
        <v>14302.234</v>
      </c>
      <c r="H39" s="26">
        <v>14259104</v>
      </c>
      <c r="I39" s="18"/>
      <c r="J39" s="26"/>
      <c r="K39" s="18"/>
      <c r="L39" s="26"/>
      <c r="M39" s="48">
        <v>13550.422</v>
      </c>
      <c r="N39" s="26">
        <f aca="true" t="shared" si="5" ref="N39:N41">SUM(M39*695)</f>
        <v>9417543.290000001</v>
      </c>
      <c r="O39" s="48">
        <v>13550.422</v>
      </c>
      <c r="P39" s="26">
        <f aca="true" t="shared" si="6" ref="P39:P41">SUM(O39*695)</f>
        <v>9417543.290000001</v>
      </c>
      <c r="Q39" s="48">
        <v>14879</v>
      </c>
      <c r="R39" s="26">
        <f aca="true" t="shared" si="7" ref="R39:R41">SUM(Q39*483)</f>
        <v>7186557</v>
      </c>
      <c r="S39" s="7" t="s">
        <v>150</v>
      </c>
      <c r="T39" s="42">
        <v>43465</v>
      </c>
      <c r="U39" s="30"/>
      <c r="V39" s="30"/>
    </row>
    <row r="40" spans="1:22" ht="15.75" thickBot="1">
      <c r="A40" s="10">
        <v>43</v>
      </c>
      <c r="B40" s="27" t="s">
        <v>86</v>
      </c>
      <c r="C40" s="27" t="s">
        <v>156</v>
      </c>
      <c r="D40" s="27" t="s">
        <v>91</v>
      </c>
      <c r="E40" s="27" t="s">
        <v>92</v>
      </c>
      <c r="F40" s="10"/>
      <c r="G40" s="18">
        <v>3955.654</v>
      </c>
      <c r="H40" s="26">
        <v>3766624.8</v>
      </c>
      <c r="I40" s="18"/>
      <c r="J40" s="26"/>
      <c r="K40" s="18"/>
      <c r="L40" s="26"/>
      <c r="M40" s="48">
        <v>2926.077</v>
      </c>
      <c r="N40" s="26">
        <f t="shared" si="5"/>
        <v>2033623.5150000001</v>
      </c>
      <c r="O40" s="48">
        <v>2926.077</v>
      </c>
      <c r="P40" s="26">
        <f t="shared" si="6"/>
        <v>2033623.5150000001</v>
      </c>
      <c r="Q40" s="48">
        <v>2909</v>
      </c>
      <c r="R40" s="26">
        <f t="shared" si="7"/>
        <v>1405047</v>
      </c>
      <c r="S40" s="7" t="s">
        <v>150</v>
      </c>
      <c r="T40" s="42">
        <v>43465</v>
      </c>
      <c r="U40" s="30"/>
      <c r="V40" s="30"/>
    </row>
    <row r="41" spans="1:22" ht="15.75" thickBot="1">
      <c r="A41" s="10">
        <v>44</v>
      </c>
      <c r="B41" s="58" t="s">
        <v>86</v>
      </c>
      <c r="C41" s="58" t="s">
        <v>157</v>
      </c>
      <c r="D41" s="58" t="s">
        <v>93</v>
      </c>
      <c r="E41" s="58" t="s">
        <v>94</v>
      </c>
      <c r="F41" s="8"/>
      <c r="G41" s="19">
        <v>546.471</v>
      </c>
      <c r="H41" s="59">
        <v>545324.4</v>
      </c>
      <c r="I41" s="19"/>
      <c r="J41" s="59"/>
      <c r="K41" s="19"/>
      <c r="L41" s="59"/>
      <c r="M41" s="60">
        <v>441.175</v>
      </c>
      <c r="N41" s="47">
        <f t="shared" si="5"/>
        <v>306616.625</v>
      </c>
      <c r="O41" s="60">
        <v>441.175</v>
      </c>
      <c r="P41" s="47">
        <f t="shared" si="6"/>
        <v>306616.625</v>
      </c>
      <c r="Q41" s="60">
        <v>421</v>
      </c>
      <c r="R41" s="47">
        <f t="shared" si="7"/>
        <v>203343</v>
      </c>
      <c r="S41" s="6" t="s">
        <v>150</v>
      </c>
      <c r="T41" s="45">
        <v>43465</v>
      </c>
      <c r="U41" s="30"/>
      <c r="V41" s="30"/>
    </row>
    <row r="42" spans="1:22" ht="15.75" thickBot="1">
      <c r="A42" s="57"/>
      <c r="B42" s="4" t="s">
        <v>158</v>
      </c>
      <c r="C42" s="29"/>
      <c r="D42" s="29"/>
      <c r="E42" s="29"/>
      <c r="F42" s="29"/>
      <c r="G42" s="32">
        <f>SUM(G3:G37)</f>
        <v>3885.6102600000004</v>
      </c>
      <c r="H42" s="62">
        <f>SUM(H3:H37)</f>
        <v>4333300.1437</v>
      </c>
      <c r="I42" s="61"/>
      <c r="J42" s="62"/>
      <c r="K42" s="61"/>
      <c r="L42" s="62"/>
      <c r="M42" s="32">
        <f>SUM(M3:M37)</f>
        <v>3452.4432760000004</v>
      </c>
      <c r="N42" s="62">
        <f>SUM(N3:N38)</f>
        <v>3894141.8913899995</v>
      </c>
      <c r="O42" s="61">
        <f>SUM(O3:O37)</f>
        <v>3452.4432760000004</v>
      </c>
      <c r="P42" s="63">
        <f>SUM(P3:P38)</f>
        <v>3894141.8913899995</v>
      </c>
      <c r="Q42" s="61">
        <f>SUM(Q3:Q37)</f>
        <v>3556.80546</v>
      </c>
      <c r="R42" s="63">
        <f>SUM(R3:R37)</f>
        <v>1717937.0371799998</v>
      </c>
      <c r="S42" s="29"/>
      <c r="T42" s="44"/>
      <c r="U42" s="30"/>
      <c r="V42" s="30"/>
    </row>
    <row r="43" spans="1:22" ht="15.75" thickBot="1">
      <c r="A43" s="54"/>
      <c r="B43" s="55" t="s">
        <v>160</v>
      </c>
      <c r="C43" s="56"/>
      <c r="D43" s="56"/>
      <c r="E43" s="56"/>
      <c r="F43" s="56"/>
      <c r="G43" s="37"/>
      <c r="H43" s="38"/>
      <c r="I43" s="37"/>
      <c r="J43" s="38"/>
      <c r="K43" s="37"/>
      <c r="L43" s="38"/>
      <c r="M43" s="37"/>
      <c r="N43" s="38"/>
      <c r="O43" s="37"/>
      <c r="P43" s="38">
        <f>SUM(P41)</f>
        <v>306616.625</v>
      </c>
      <c r="Q43" s="37">
        <f>SUM(Q41)</f>
        <v>421</v>
      </c>
      <c r="R43" s="38">
        <f>SUM(R41)</f>
        <v>203343</v>
      </c>
      <c r="S43" s="1"/>
      <c r="T43" s="43"/>
      <c r="U43" s="30"/>
      <c r="V43" s="30"/>
    </row>
    <row r="44" spans="2:20" ht="15.75" thickBot="1">
      <c r="B44" s="4" t="s">
        <v>159</v>
      </c>
      <c r="C44" s="29"/>
      <c r="D44" s="29"/>
      <c r="E44" s="29"/>
      <c r="F44" s="29"/>
      <c r="G44" s="37">
        <f>SUM(G38:G41)</f>
        <v>21436.009000000002</v>
      </c>
      <c r="H44" s="38">
        <f>SUM(H38:H41)</f>
        <v>21153785.599999998</v>
      </c>
      <c r="I44" s="32"/>
      <c r="J44" s="31"/>
      <c r="K44" s="32"/>
      <c r="L44" s="62"/>
      <c r="M44" s="32">
        <f aca="true" t="shared" si="8" ref="M44:O44">SUM(M38:M41)</f>
        <v>19031.056</v>
      </c>
      <c r="N44" s="31">
        <f t="shared" si="8"/>
        <v>13226583.920000002</v>
      </c>
      <c r="O44" s="32">
        <f t="shared" si="8"/>
        <v>19031.056</v>
      </c>
      <c r="P44" s="31">
        <f>SUM(P38:P40)</f>
        <v>12919967.295000002</v>
      </c>
      <c r="Q44" s="32">
        <f>SUM(Q38:Q40)</f>
        <v>20049</v>
      </c>
      <c r="R44" s="31">
        <f>SUM(R38:R40)</f>
        <v>9683667</v>
      </c>
      <c r="S44" s="13"/>
      <c r="T44" s="43"/>
    </row>
    <row r="45" spans="7:18" ht="15.75" thickBot="1"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7:18" ht="15.75" thickBot="1">
      <c r="G46" s="46">
        <f>SUM(G44,G42)</f>
        <v>25321.619260000003</v>
      </c>
      <c r="H46" s="31">
        <f>SUM(H44,H42)</f>
        <v>25487085.743699998</v>
      </c>
      <c r="I46" s="46"/>
      <c r="J46" s="31"/>
      <c r="K46" s="46"/>
      <c r="L46" s="31"/>
      <c r="M46" s="46">
        <f aca="true" t="shared" si="9" ref="M46:R46">SUM(M42:M44)</f>
        <v>22483.499276000002</v>
      </c>
      <c r="N46" s="31">
        <f t="shared" si="9"/>
        <v>17120725.81139</v>
      </c>
      <c r="O46" s="46">
        <f t="shared" si="9"/>
        <v>22483.499276000002</v>
      </c>
      <c r="P46" s="31">
        <f t="shared" si="9"/>
        <v>17120725.81139</v>
      </c>
      <c r="Q46" s="46">
        <f t="shared" si="9"/>
        <v>24026.80546</v>
      </c>
      <c r="R46" s="31">
        <f t="shared" si="9"/>
        <v>11604947.037179999</v>
      </c>
    </row>
    <row r="47" spans="7:18" ht="15"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7:18" ht="15"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7:18" ht="15"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7:18" ht="15"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7:18" ht="15"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7:18" ht="15"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</sheetData>
  <autoFilter ref="A2:T44"/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C23" sqref="C23"/>
    </sheetView>
  </sheetViews>
  <sheetFormatPr defaultColWidth="9.140625" defaultRowHeight="15"/>
  <cols>
    <col min="1" max="1" width="31.00390625" style="0" customWidth="1"/>
    <col min="2" max="2" width="25.7109375" style="0" customWidth="1"/>
    <col min="3" max="3" width="44.7109375" style="0" customWidth="1"/>
    <col min="4" max="4" width="47.8515625" style="0" customWidth="1"/>
  </cols>
  <sheetData>
    <row r="1" ht="32.25" customHeight="1" thickBot="1">
      <c r="A1" s="2" t="s">
        <v>28</v>
      </c>
    </row>
    <row r="2" spans="2:4" ht="18.75" customHeight="1" thickBot="1">
      <c r="B2" s="5" t="s">
        <v>0</v>
      </c>
      <c r="C2" s="5" t="s">
        <v>1</v>
      </c>
      <c r="D2" s="5" t="s">
        <v>5</v>
      </c>
    </row>
    <row r="3" spans="1:4" ht="15.75" thickBot="1">
      <c r="A3" s="4" t="s">
        <v>3</v>
      </c>
      <c r="B3" s="8">
        <v>1140292396</v>
      </c>
      <c r="C3" s="8" t="s">
        <v>29</v>
      </c>
      <c r="D3" s="6" t="s">
        <v>4</v>
      </c>
    </row>
    <row r="4" spans="1:4" ht="15">
      <c r="A4" s="6"/>
      <c r="B4" s="9">
        <v>1140295156</v>
      </c>
      <c r="C4" s="9" t="s">
        <v>30</v>
      </c>
      <c r="D4" s="12" t="s">
        <v>6</v>
      </c>
    </row>
    <row r="5" spans="1:4" ht="15">
      <c r="A5" s="7"/>
      <c r="B5" s="10">
        <v>1140293071</v>
      </c>
      <c r="C5" s="10" t="s">
        <v>7</v>
      </c>
      <c r="D5" s="7" t="s">
        <v>8</v>
      </c>
    </row>
    <row r="6" spans="1:4" ht="15">
      <c r="A6" s="7"/>
      <c r="B6" s="9">
        <v>1140293072</v>
      </c>
      <c r="C6" s="9" t="s">
        <v>7</v>
      </c>
      <c r="D6" s="12" t="s">
        <v>9</v>
      </c>
    </row>
    <row r="7" spans="1:4" ht="15">
      <c r="A7" s="7"/>
      <c r="B7" s="10">
        <v>1140293087</v>
      </c>
      <c r="C7" s="10" t="s">
        <v>31</v>
      </c>
      <c r="D7" s="7" t="s">
        <v>10</v>
      </c>
    </row>
    <row r="8" spans="1:4" ht="15">
      <c r="A8" s="7"/>
      <c r="B8" s="9">
        <v>1140301919</v>
      </c>
      <c r="C8" s="9" t="s">
        <v>32</v>
      </c>
      <c r="D8" s="12" t="s">
        <v>11</v>
      </c>
    </row>
    <row r="9" spans="1:4" ht="15.75" thickBot="1">
      <c r="A9" s="7"/>
      <c r="B9" s="11">
        <v>1140287713</v>
      </c>
      <c r="C9" s="11" t="s">
        <v>33</v>
      </c>
      <c r="D9" s="13" t="s">
        <v>12</v>
      </c>
    </row>
    <row r="10" spans="1:4" ht="15.75" thickBot="1">
      <c r="A10" s="1" t="s">
        <v>2</v>
      </c>
      <c r="B10" s="10">
        <v>1140287752</v>
      </c>
      <c r="C10" s="10" t="s">
        <v>34</v>
      </c>
      <c r="D10" s="7" t="s">
        <v>13</v>
      </c>
    </row>
    <row r="11" spans="1:4" ht="15">
      <c r="A11" s="7"/>
      <c r="B11" s="9">
        <v>1140287753</v>
      </c>
      <c r="C11" s="9" t="s">
        <v>34</v>
      </c>
      <c r="D11" s="12" t="s">
        <v>14</v>
      </c>
    </row>
    <row r="12" spans="1:4" ht="15">
      <c r="A12" s="7"/>
      <c r="B12" s="10">
        <v>1140287740</v>
      </c>
      <c r="C12" s="10" t="s">
        <v>30</v>
      </c>
      <c r="D12" s="7" t="s">
        <v>15</v>
      </c>
    </row>
    <row r="13" spans="1:4" ht="15">
      <c r="A13" s="7"/>
      <c r="B13" s="9">
        <v>1140295160</v>
      </c>
      <c r="C13" s="9" t="s">
        <v>35</v>
      </c>
      <c r="D13" s="12" t="s">
        <v>16</v>
      </c>
    </row>
    <row r="14" spans="1:4" ht="15">
      <c r="A14" s="7"/>
      <c r="B14" s="10">
        <v>1140295162</v>
      </c>
      <c r="C14" s="10" t="s">
        <v>35</v>
      </c>
      <c r="D14" s="7" t="s">
        <v>17</v>
      </c>
    </row>
    <row r="15" spans="1:4" ht="15">
      <c r="A15" s="7"/>
      <c r="B15" s="9">
        <v>1140295161</v>
      </c>
      <c r="C15" s="9" t="s">
        <v>36</v>
      </c>
      <c r="D15" s="12" t="s">
        <v>18</v>
      </c>
    </row>
    <row r="16" spans="1:4" ht="15">
      <c r="A16" s="7"/>
      <c r="B16" s="10">
        <v>1140287755</v>
      </c>
      <c r="C16" s="10" t="s">
        <v>36</v>
      </c>
      <c r="D16" s="7" t="s">
        <v>19</v>
      </c>
    </row>
    <row r="17" spans="1:4" ht="15">
      <c r="A17" s="7"/>
      <c r="B17" s="9">
        <v>1140287751</v>
      </c>
      <c r="C17" s="9" t="s">
        <v>37</v>
      </c>
      <c r="D17" s="12" t="s">
        <v>20</v>
      </c>
    </row>
    <row r="18" spans="1:4" ht="15">
      <c r="A18" s="7"/>
      <c r="B18" s="10">
        <v>1140296400</v>
      </c>
      <c r="C18" s="10" t="s">
        <v>38</v>
      </c>
      <c r="D18" s="7" t="s">
        <v>21</v>
      </c>
    </row>
    <row r="19" spans="1:4" ht="15">
      <c r="A19" s="7"/>
      <c r="B19" s="9">
        <v>1140287686</v>
      </c>
      <c r="C19" s="9" t="s">
        <v>39</v>
      </c>
      <c r="D19" s="12" t="s">
        <v>22</v>
      </c>
    </row>
    <row r="20" spans="2:4" ht="15.75" thickBot="1">
      <c r="B20" s="11">
        <v>1140305116</v>
      </c>
      <c r="C20" s="11" t="s">
        <v>40</v>
      </c>
      <c r="D20" s="13" t="s">
        <v>23</v>
      </c>
    </row>
    <row r="21" spans="1:4" ht="15.75" thickBot="1">
      <c r="A21" s="4" t="s">
        <v>24</v>
      </c>
      <c r="B21" s="1">
        <v>1140293129</v>
      </c>
      <c r="C21" s="1" t="s">
        <v>41</v>
      </c>
      <c r="D21" s="14" t="s">
        <v>25</v>
      </c>
    </row>
    <row r="22" spans="1:4" ht="15.75" thickBot="1">
      <c r="A22" s="4" t="s">
        <v>26</v>
      </c>
      <c r="B22" s="11">
        <v>1140329765</v>
      </c>
      <c r="C22" s="11" t="s">
        <v>42</v>
      </c>
      <c r="D22" s="13" t="s">
        <v>27</v>
      </c>
    </row>
    <row r="24" ht="13.5" customHeight="1"/>
    <row r="25" ht="15" hidden="1"/>
    <row r="26" ht="14.25" customHeight="1">
      <c r="A26" s="3"/>
    </row>
    <row r="27" ht="15" hidden="1"/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kucerova4</dc:creator>
  <cp:keywords/>
  <dc:description/>
  <cp:lastModifiedBy>Poremska</cp:lastModifiedBy>
  <cp:lastPrinted>2012-10-19T09:17:52Z</cp:lastPrinted>
  <dcterms:created xsi:type="dcterms:W3CDTF">2011-05-24T07:25:58Z</dcterms:created>
  <dcterms:modified xsi:type="dcterms:W3CDTF">2018-05-21T08:37:30Z</dcterms:modified>
  <cp:category/>
  <cp:version/>
  <cp:contentType/>
  <cp:contentStatus/>
</cp:coreProperties>
</file>