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19440" windowHeight="14760"/>
  </bookViews>
  <sheets>
    <sheet name="Rekapitulace stavby" sheetId="1" r:id="rId1"/>
    <sheet name="01 - Střecha" sheetId="2" r:id="rId2"/>
    <sheet name="02 - VRN" sheetId="3" r:id="rId3"/>
    <sheet name="Pokyny pro vyplnění" sheetId="4" r:id="rId4"/>
  </sheets>
  <definedNames>
    <definedName name="_xlnm._FilterDatabase" localSheetId="1" hidden="1">'01 - Střecha'!$C$89:$K$388</definedName>
    <definedName name="_xlnm._FilterDatabase" localSheetId="2" hidden="1">'02 - VRN'!$C$80:$K$100</definedName>
    <definedName name="_xlnm.Print_Titles" localSheetId="1">'01 - Střecha'!$89:$89</definedName>
    <definedName name="_xlnm.Print_Titles" localSheetId="2">'02 - VRN'!$80:$80</definedName>
    <definedName name="_xlnm.Print_Titles" localSheetId="0">'Rekapitulace stavby'!$49:$49</definedName>
    <definedName name="_xlnm.Print_Area" localSheetId="1">'01 - Střecha'!$C$4:$J$36,'01 - Střecha'!$C$42:$J$71,'01 - Střecha'!$C$77:$K$388</definedName>
    <definedName name="_xlnm.Print_Area" localSheetId="2">'02 - VRN'!$C$4:$J$36,'02 - VRN'!$C$42:$J$62,'02 - VRN'!$C$68:$K$100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</definedNames>
  <calcPr calcId="145621"/>
</workbook>
</file>

<file path=xl/calcChain.xml><?xml version="1.0" encoding="utf-8"?>
<calcChain xmlns="http://schemas.openxmlformats.org/spreadsheetml/2006/main">
  <c r="J82" i="3" l="1"/>
  <c r="AY53" i="1"/>
  <c r="AX53" i="1"/>
  <c r="BI99" i="3"/>
  <c r="BH99" i="3"/>
  <c r="BG99" i="3"/>
  <c r="BE99" i="3"/>
  <c r="T99" i="3"/>
  <c r="R99" i="3"/>
  <c r="R96" i="3" s="1"/>
  <c r="P99" i="3"/>
  <c r="BK99" i="3"/>
  <c r="J99" i="3"/>
  <c r="BF99" i="3"/>
  <c r="BI97" i="3"/>
  <c r="BH97" i="3"/>
  <c r="BG97" i="3"/>
  <c r="BE97" i="3"/>
  <c r="T97" i="3"/>
  <c r="T96" i="3" s="1"/>
  <c r="R97" i="3"/>
  <c r="P97" i="3"/>
  <c r="P96" i="3" s="1"/>
  <c r="BK97" i="3"/>
  <c r="BK96" i="3"/>
  <c r="J96" i="3" s="1"/>
  <c r="J97" i="3"/>
  <c r="BF97" i="3"/>
  <c r="J61" i="3"/>
  <c r="BI94" i="3"/>
  <c r="BH94" i="3"/>
  <c r="BG94" i="3"/>
  <c r="BE94" i="3"/>
  <c r="T94" i="3"/>
  <c r="R94" i="3"/>
  <c r="P94" i="3"/>
  <c r="BK94" i="3"/>
  <c r="J94" i="3"/>
  <c r="BF94" i="3" s="1"/>
  <c r="BI92" i="3"/>
  <c r="BH92" i="3"/>
  <c r="BG92" i="3"/>
  <c r="BE92" i="3"/>
  <c r="T92" i="3"/>
  <c r="R92" i="3"/>
  <c r="P92" i="3"/>
  <c r="BK92" i="3"/>
  <c r="J92" i="3"/>
  <c r="BF92" i="3"/>
  <c r="BI90" i="3"/>
  <c r="BH90" i="3"/>
  <c r="BG90" i="3"/>
  <c r="BE90" i="3"/>
  <c r="T90" i="3"/>
  <c r="R90" i="3"/>
  <c r="P90" i="3"/>
  <c r="BK90" i="3"/>
  <c r="J90" i="3"/>
  <c r="BF90" i="3" s="1"/>
  <c r="BI88" i="3"/>
  <c r="BH88" i="3"/>
  <c r="BG88" i="3"/>
  <c r="BE88" i="3"/>
  <c r="T88" i="3"/>
  <c r="T87" i="3"/>
  <c r="R88" i="3"/>
  <c r="R87" i="3" s="1"/>
  <c r="P88" i="3"/>
  <c r="P87" i="3"/>
  <c r="BK88" i="3"/>
  <c r="J88" i="3"/>
  <c r="BF88" i="3" s="1"/>
  <c r="BI85" i="3"/>
  <c r="F34" i="3"/>
  <c r="BD53" i="1" s="1"/>
  <c r="BH85" i="3"/>
  <c r="BG85" i="3"/>
  <c r="F32" i="3" s="1"/>
  <c r="BB53" i="1" s="1"/>
  <c r="BE85" i="3"/>
  <c r="T85" i="3"/>
  <c r="T84" i="3" s="1"/>
  <c r="T83" i="3" s="1"/>
  <c r="T81" i="3"/>
  <c r="R85" i="3"/>
  <c r="R84" i="3" s="1"/>
  <c r="P85" i="3"/>
  <c r="P84" i="3" s="1"/>
  <c r="P83" i="3" s="1"/>
  <c r="P81" i="3"/>
  <c r="AU53" i="1" s="1"/>
  <c r="BK85" i="3"/>
  <c r="BK84" i="3"/>
  <c r="J84" i="3"/>
  <c r="J59" i="3" s="1"/>
  <c r="J85" i="3"/>
  <c r="BF85" i="3" s="1"/>
  <c r="F31" i="3" s="1"/>
  <c r="BA53" i="1" s="1"/>
  <c r="J57" i="3"/>
  <c r="J77" i="3"/>
  <c r="F77" i="3"/>
  <c r="F75" i="3"/>
  <c r="E73" i="3"/>
  <c r="J51" i="3"/>
  <c r="F51" i="3"/>
  <c r="F49" i="3"/>
  <c r="E47" i="3"/>
  <c r="J18" i="3"/>
  <c r="E18" i="3"/>
  <c r="F52" i="3" s="1"/>
  <c r="F78" i="3"/>
  <c r="J17" i="3"/>
  <c r="J12" i="3"/>
  <c r="J49" i="3" s="1"/>
  <c r="J75" i="3"/>
  <c r="E7" i="3"/>
  <c r="E71" i="3"/>
  <c r="E45" i="3"/>
  <c r="AY52" i="1"/>
  <c r="AX52" i="1"/>
  <c r="BI387" i="2"/>
  <c r="BH387" i="2"/>
  <c r="BG387" i="2"/>
  <c r="BE387" i="2"/>
  <c r="T387" i="2"/>
  <c r="T386" i="2"/>
  <c r="R387" i="2"/>
  <c r="R386" i="2" s="1"/>
  <c r="P387" i="2"/>
  <c r="P386" i="2"/>
  <c r="BK387" i="2"/>
  <c r="BK386" i="2" s="1"/>
  <c r="J386" i="2" s="1"/>
  <c r="J70" i="2" s="1"/>
  <c r="J387" i="2"/>
  <c r="BF387" i="2" s="1"/>
  <c r="BI383" i="2"/>
  <c r="BH383" i="2"/>
  <c r="BG383" i="2"/>
  <c r="BE383" i="2"/>
  <c r="T383" i="2"/>
  <c r="R383" i="2"/>
  <c r="P383" i="2"/>
  <c r="BK383" i="2"/>
  <c r="J383" i="2"/>
  <c r="BF383" i="2"/>
  <c r="BI381" i="2"/>
  <c r="BH381" i="2"/>
  <c r="BG381" i="2"/>
  <c r="BE381" i="2"/>
  <c r="T381" i="2"/>
  <c r="R381" i="2"/>
  <c r="P381" i="2"/>
  <c r="BK381" i="2"/>
  <c r="J381" i="2"/>
  <c r="BF381" i="2" s="1"/>
  <c r="BI379" i="2"/>
  <c r="BH379" i="2"/>
  <c r="BG379" i="2"/>
  <c r="BE379" i="2"/>
  <c r="T379" i="2"/>
  <c r="T378" i="2"/>
  <c r="R379" i="2"/>
  <c r="R378" i="2" s="1"/>
  <c r="P379" i="2"/>
  <c r="P378" i="2"/>
  <c r="BK379" i="2"/>
  <c r="J379" i="2"/>
  <c r="BF379" i="2" s="1"/>
  <c r="BI376" i="2"/>
  <c r="BH376" i="2"/>
  <c r="BG376" i="2"/>
  <c r="BE376" i="2"/>
  <c r="T376" i="2"/>
  <c r="R376" i="2"/>
  <c r="P376" i="2"/>
  <c r="BK376" i="2"/>
  <c r="J376" i="2"/>
  <c r="BF376" i="2"/>
  <c r="BI374" i="2"/>
  <c r="BH374" i="2"/>
  <c r="BG374" i="2"/>
  <c r="BE374" i="2"/>
  <c r="T374" i="2"/>
  <c r="R374" i="2"/>
  <c r="P374" i="2"/>
  <c r="BK374" i="2"/>
  <c r="J374" i="2"/>
  <c r="BF374" i="2" s="1"/>
  <c r="BI372" i="2"/>
  <c r="BH372" i="2"/>
  <c r="BG372" i="2"/>
  <c r="BE372" i="2"/>
  <c r="T372" i="2"/>
  <c r="R372" i="2"/>
  <c r="P372" i="2"/>
  <c r="BK372" i="2"/>
  <c r="J372" i="2"/>
  <c r="BF372" i="2"/>
  <c r="BI370" i="2"/>
  <c r="BH370" i="2"/>
  <c r="BG370" i="2"/>
  <c r="BE370" i="2"/>
  <c r="T370" i="2"/>
  <c r="R370" i="2"/>
  <c r="P370" i="2"/>
  <c r="BK370" i="2"/>
  <c r="J370" i="2"/>
  <c r="BF370" i="2" s="1"/>
  <c r="BI368" i="2"/>
  <c r="BH368" i="2"/>
  <c r="BG368" i="2"/>
  <c r="BE368" i="2"/>
  <c r="T368" i="2"/>
  <c r="R368" i="2"/>
  <c r="P368" i="2"/>
  <c r="BK368" i="2"/>
  <c r="J368" i="2"/>
  <c r="BF368" i="2"/>
  <c r="BI365" i="2"/>
  <c r="BH365" i="2"/>
  <c r="BG365" i="2"/>
  <c r="BE365" i="2"/>
  <c r="T365" i="2"/>
  <c r="R365" i="2"/>
  <c r="P365" i="2"/>
  <c r="BK365" i="2"/>
  <c r="J365" i="2"/>
  <c r="BF365" i="2" s="1"/>
  <c r="BI363" i="2"/>
  <c r="BH363" i="2"/>
  <c r="BG363" i="2"/>
  <c r="BE363" i="2"/>
  <c r="T363" i="2"/>
  <c r="T362" i="2"/>
  <c r="R363" i="2"/>
  <c r="R362" i="2" s="1"/>
  <c r="P363" i="2"/>
  <c r="P362" i="2"/>
  <c r="BK363" i="2"/>
  <c r="J363" i="2"/>
  <c r="BF363" i="2" s="1"/>
  <c r="BI360" i="2"/>
  <c r="BH360" i="2"/>
  <c r="BG360" i="2"/>
  <c r="BE360" i="2"/>
  <c r="T360" i="2"/>
  <c r="R360" i="2"/>
  <c r="P360" i="2"/>
  <c r="BK360" i="2"/>
  <c r="J360" i="2"/>
  <c r="BF360" i="2"/>
  <c r="BI358" i="2"/>
  <c r="BH358" i="2"/>
  <c r="BG358" i="2"/>
  <c r="BE358" i="2"/>
  <c r="T358" i="2"/>
  <c r="R358" i="2"/>
  <c r="P358" i="2"/>
  <c r="BK358" i="2"/>
  <c r="J358" i="2"/>
  <c r="BF358" i="2" s="1"/>
  <c r="BI356" i="2"/>
  <c r="BH356" i="2"/>
  <c r="BG356" i="2"/>
  <c r="BE356" i="2"/>
  <c r="T356" i="2"/>
  <c r="R356" i="2"/>
  <c r="P356" i="2"/>
  <c r="BK356" i="2"/>
  <c r="J356" i="2"/>
  <c r="BF356" i="2"/>
  <c r="BI353" i="2"/>
  <c r="BH353" i="2"/>
  <c r="BG353" i="2"/>
  <c r="BE353" i="2"/>
  <c r="T353" i="2"/>
  <c r="R353" i="2"/>
  <c r="P353" i="2"/>
  <c r="BK353" i="2"/>
  <c r="J353" i="2"/>
  <c r="BF353" i="2" s="1"/>
  <c r="BI350" i="2"/>
  <c r="BH350" i="2"/>
  <c r="BG350" i="2"/>
  <c r="BE350" i="2"/>
  <c r="T350" i="2"/>
  <c r="R350" i="2"/>
  <c r="P350" i="2"/>
  <c r="BK350" i="2"/>
  <c r="J350" i="2"/>
  <c r="BF350" i="2"/>
  <c r="BI347" i="2"/>
  <c r="BH347" i="2"/>
  <c r="BG347" i="2"/>
  <c r="BE347" i="2"/>
  <c r="T347" i="2"/>
  <c r="R347" i="2"/>
  <c r="P347" i="2"/>
  <c r="BK347" i="2"/>
  <c r="J347" i="2"/>
  <c r="BF347" i="2" s="1"/>
  <c r="BI345" i="2"/>
  <c r="BH345" i="2"/>
  <c r="BG345" i="2"/>
  <c r="BE345" i="2"/>
  <c r="T345" i="2"/>
  <c r="R345" i="2"/>
  <c r="P345" i="2"/>
  <c r="BK345" i="2"/>
  <c r="J345" i="2"/>
  <c r="BF345" i="2"/>
  <c r="BI342" i="2"/>
  <c r="BH342" i="2"/>
  <c r="BG342" i="2"/>
  <c r="BE342" i="2"/>
  <c r="T342" i="2"/>
  <c r="R342" i="2"/>
  <c r="P342" i="2"/>
  <c r="BK342" i="2"/>
  <c r="J342" i="2"/>
  <c r="BF342" i="2" s="1"/>
  <c r="BI340" i="2"/>
  <c r="BH340" i="2"/>
  <c r="BG340" i="2"/>
  <c r="BE340" i="2"/>
  <c r="T340" i="2"/>
  <c r="R340" i="2"/>
  <c r="P340" i="2"/>
  <c r="BK340" i="2"/>
  <c r="J340" i="2"/>
  <c r="BF340" i="2"/>
  <c r="BI337" i="2"/>
  <c r="BH337" i="2"/>
  <c r="BG337" i="2"/>
  <c r="BE337" i="2"/>
  <c r="T337" i="2"/>
  <c r="R337" i="2"/>
  <c r="P337" i="2"/>
  <c r="BK337" i="2"/>
  <c r="J337" i="2"/>
  <c r="BF337" i="2" s="1"/>
  <c r="BI335" i="2"/>
  <c r="BH335" i="2"/>
  <c r="BG335" i="2"/>
  <c r="BE335" i="2"/>
  <c r="T335" i="2"/>
  <c r="R335" i="2"/>
  <c r="P335" i="2"/>
  <c r="BK335" i="2"/>
  <c r="J335" i="2"/>
  <c r="BF335" i="2"/>
  <c r="BI333" i="2"/>
  <c r="BH333" i="2"/>
  <c r="BG333" i="2"/>
  <c r="BE333" i="2"/>
  <c r="T333" i="2"/>
  <c r="R333" i="2"/>
  <c r="P333" i="2"/>
  <c r="BK333" i="2"/>
  <c r="J333" i="2"/>
  <c r="BF333" i="2" s="1"/>
  <c r="BI331" i="2"/>
  <c r="BH331" i="2"/>
  <c r="BG331" i="2"/>
  <c r="BE331" i="2"/>
  <c r="T331" i="2"/>
  <c r="R331" i="2"/>
  <c r="P331" i="2"/>
  <c r="BK331" i="2"/>
  <c r="J331" i="2"/>
  <c r="BF331" i="2"/>
  <c r="BI328" i="2"/>
  <c r="BH328" i="2"/>
  <c r="BG328" i="2"/>
  <c r="BE328" i="2"/>
  <c r="T328" i="2"/>
  <c r="R328" i="2"/>
  <c r="P328" i="2"/>
  <c r="BK328" i="2"/>
  <c r="J328" i="2"/>
  <c r="BF328" i="2" s="1"/>
  <c r="BI325" i="2"/>
  <c r="BH325" i="2"/>
  <c r="BG325" i="2"/>
  <c r="BE325" i="2"/>
  <c r="T325" i="2"/>
  <c r="R325" i="2"/>
  <c r="P325" i="2"/>
  <c r="BK325" i="2"/>
  <c r="J325" i="2"/>
  <c r="BF325" i="2"/>
  <c r="BI323" i="2"/>
  <c r="BH323" i="2"/>
  <c r="BG323" i="2"/>
  <c r="BE323" i="2"/>
  <c r="T323" i="2"/>
  <c r="R323" i="2"/>
  <c r="P323" i="2"/>
  <c r="BK323" i="2"/>
  <c r="J323" i="2"/>
  <c r="BF323" i="2" s="1"/>
  <c r="BI321" i="2"/>
  <c r="BH321" i="2"/>
  <c r="BG321" i="2"/>
  <c r="BE321" i="2"/>
  <c r="T321" i="2"/>
  <c r="R321" i="2"/>
  <c r="P321" i="2"/>
  <c r="BK321" i="2"/>
  <c r="J321" i="2"/>
  <c r="BF321" i="2"/>
  <c r="BI319" i="2"/>
  <c r="BH319" i="2"/>
  <c r="BG319" i="2"/>
  <c r="BE319" i="2"/>
  <c r="T319" i="2"/>
  <c r="R319" i="2"/>
  <c r="P319" i="2"/>
  <c r="BK319" i="2"/>
  <c r="J319" i="2"/>
  <c r="BF319" i="2" s="1"/>
  <c r="BI317" i="2"/>
  <c r="BH317" i="2"/>
  <c r="BG317" i="2"/>
  <c r="BE317" i="2"/>
  <c r="T317" i="2"/>
  <c r="R317" i="2"/>
  <c r="P317" i="2"/>
  <c r="BK317" i="2"/>
  <c r="J317" i="2"/>
  <c r="BF317" i="2"/>
  <c r="BI315" i="2"/>
  <c r="BH315" i="2"/>
  <c r="BG315" i="2"/>
  <c r="BE315" i="2"/>
  <c r="T315" i="2"/>
  <c r="R315" i="2"/>
  <c r="P315" i="2"/>
  <c r="BK315" i="2"/>
  <c r="J315" i="2"/>
  <c r="BF315" i="2" s="1"/>
  <c r="BI313" i="2"/>
  <c r="BH313" i="2"/>
  <c r="BG313" i="2"/>
  <c r="BE313" i="2"/>
  <c r="T313" i="2"/>
  <c r="R313" i="2"/>
  <c r="P313" i="2"/>
  <c r="BK313" i="2"/>
  <c r="J313" i="2"/>
  <c r="BF313" i="2"/>
  <c r="BI311" i="2"/>
  <c r="BH311" i="2"/>
  <c r="BG311" i="2"/>
  <c r="BE311" i="2"/>
  <c r="T311" i="2"/>
  <c r="R311" i="2"/>
  <c r="P311" i="2"/>
  <c r="BK311" i="2"/>
  <c r="J311" i="2"/>
  <c r="BF311" i="2" s="1"/>
  <c r="BI309" i="2"/>
  <c r="BH309" i="2"/>
  <c r="BG309" i="2"/>
  <c r="BE309" i="2"/>
  <c r="T309" i="2"/>
  <c r="R309" i="2"/>
  <c r="P309" i="2"/>
  <c r="BK309" i="2"/>
  <c r="J309" i="2"/>
  <c r="BF309" i="2"/>
  <c r="BI306" i="2"/>
  <c r="BH306" i="2"/>
  <c r="BG306" i="2"/>
  <c r="BE306" i="2"/>
  <c r="T306" i="2"/>
  <c r="R306" i="2"/>
  <c r="P306" i="2"/>
  <c r="BK306" i="2"/>
  <c r="J306" i="2"/>
  <c r="BF306" i="2" s="1"/>
  <c r="BI304" i="2"/>
  <c r="BH304" i="2"/>
  <c r="BG304" i="2"/>
  <c r="BE304" i="2"/>
  <c r="T304" i="2"/>
  <c r="R304" i="2"/>
  <c r="P304" i="2"/>
  <c r="BK304" i="2"/>
  <c r="J304" i="2"/>
  <c r="BF304" i="2"/>
  <c r="BI302" i="2"/>
  <c r="BH302" i="2"/>
  <c r="BG302" i="2"/>
  <c r="BE302" i="2"/>
  <c r="T302" i="2"/>
  <c r="R302" i="2"/>
  <c r="P302" i="2"/>
  <c r="BK302" i="2"/>
  <c r="BK296" i="2" s="1"/>
  <c r="J296" i="2" s="1"/>
  <c r="J67" i="2" s="1"/>
  <c r="J302" i="2"/>
  <c r="BF302" i="2" s="1"/>
  <c r="BI299" i="2"/>
  <c r="BH299" i="2"/>
  <c r="BG299" i="2"/>
  <c r="BE299" i="2"/>
  <c r="T299" i="2"/>
  <c r="R299" i="2"/>
  <c r="R296" i="2" s="1"/>
  <c r="P299" i="2"/>
  <c r="BK299" i="2"/>
  <c r="J299" i="2"/>
  <c r="BF299" i="2"/>
  <c r="BI297" i="2"/>
  <c r="BH297" i="2"/>
  <c r="BG297" i="2"/>
  <c r="BE297" i="2"/>
  <c r="T297" i="2"/>
  <c r="T296" i="2" s="1"/>
  <c r="R297" i="2"/>
  <c r="P297" i="2"/>
  <c r="P296" i="2" s="1"/>
  <c r="BK297" i="2"/>
  <c r="J297" i="2"/>
  <c r="BF297" i="2"/>
  <c r="BI294" i="2"/>
  <c r="BH294" i="2"/>
  <c r="BG294" i="2"/>
  <c r="BE294" i="2"/>
  <c r="T294" i="2"/>
  <c r="R294" i="2"/>
  <c r="P294" i="2"/>
  <c r="BK294" i="2"/>
  <c r="J294" i="2"/>
  <c r="BF294" i="2" s="1"/>
  <c r="BI291" i="2"/>
  <c r="BH291" i="2"/>
  <c r="BG291" i="2"/>
  <c r="BE291" i="2"/>
  <c r="T291" i="2"/>
  <c r="R291" i="2"/>
  <c r="P291" i="2"/>
  <c r="BK291" i="2"/>
  <c r="J291" i="2"/>
  <c r="BF291" i="2"/>
  <c r="BI289" i="2"/>
  <c r="BH289" i="2"/>
  <c r="BG289" i="2"/>
  <c r="BE289" i="2"/>
  <c r="T289" i="2"/>
  <c r="R289" i="2"/>
  <c r="P289" i="2"/>
  <c r="BK289" i="2"/>
  <c r="J289" i="2"/>
  <c r="BF289" i="2" s="1"/>
  <c r="BI286" i="2"/>
  <c r="BH286" i="2"/>
  <c r="BG286" i="2"/>
  <c r="BE286" i="2"/>
  <c r="T286" i="2"/>
  <c r="R286" i="2"/>
  <c r="P286" i="2"/>
  <c r="BK286" i="2"/>
  <c r="J286" i="2"/>
  <c r="BF286" i="2"/>
  <c r="BI283" i="2"/>
  <c r="BH283" i="2"/>
  <c r="BG283" i="2"/>
  <c r="BE283" i="2"/>
  <c r="T283" i="2"/>
  <c r="R283" i="2"/>
  <c r="P283" i="2"/>
  <c r="BK283" i="2"/>
  <c r="J283" i="2"/>
  <c r="BF283" i="2" s="1"/>
  <c r="BI280" i="2"/>
  <c r="BH280" i="2"/>
  <c r="BG280" i="2"/>
  <c r="BE280" i="2"/>
  <c r="T280" i="2"/>
  <c r="R280" i="2"/>
  <c r="P280" i="2"/>
  <c r="BK280" i="2"/>
  <c r="J280" i="2"/>
  <c r="BF280" i="2"/>
  <c r="BI277" i="2"/>
  <c r="BH277" i="2"/>
  <c r="BG277" i="2"/>
  <c r="BE277" i="2"/>
  <c r="T277" i="2"/>
  <c r="R277" i="2"/>
  <c r="P277" i="2"/>
  <c r="BK277" i="2"/>
  <c r="J277" i="2"/>
  <c r="BF277" i="2" s="1"/>
  <c r="BI274" i="2"/>
  <c r="BH274" i="2"/>
  <c r="BG274" i="2"/>
  <c r="BE274" i="2"/>
  <c r="T274" i="2"/>
  <c r="R274" i="2"/>
  <c r="P274" i="2"/>
  <c r="BK274" i="2"/>
  <c r="J274" i="2"/>
  <c r="BF274" i="2"/>
  <c r="BI269" i="2"/>
  <c r="BH269" i="2"/>
  <c r="BG269" i="2"/>
  <c r="BE269" i="2"/>
  <c r="T269" i="2"/>
  <c r="R269" i="2"/>
  <c r="P269" i="2"/>
  <c r="BK269" i="2"/>
  <c r="J269" i="2"/>
  <c r="BF269" i="2" s="1"/>
  <c r="BI267" i="2"/>
  <c r="BH267" i="2"/>
  <c r="BG267" i="2"/>
  <c r="BE267" i="2"/>
  <c r="T267" i="2"/>
  <c r="R267" i="2"/>
  <c r="P267" i="2"/>
  <c r="BK267" i="2"/>
  <c r="J267" i="2"/>
  <c r="BF267" i="2"/>
  <c r="BI265" i="2"/>
  <c r="BH265" i="2"/>
  <c r="BG265" i="2"/>
  <c r="BE265" i="2"/>
  <c r="T265" i="2"/>
  <c r="R265" i="2"/>
  <c r="P265" i="2"/>
  <c r="BK265" i="2"/>
  <c r="J265" i="2"/>
  <c r="BF265" i="2" s="1"/>
  <c r="BI263" i="2"/>
  <c r="BH263" i="2"/>
  <c r="BG263" i="2"/>
  <c r="BE263" i="2"/>
  <c r="T263" i="2"/>
  <c r="R263" i="2"/>
  <c r="P263" i="2"/>
  <c r="BK263" i="2"/>
  <c r="J263" i="2"/>
  <c r="BF263" i="2"/>
  <c r="BI260" i="2"/>
  <c r="BH260" i="2"/>
  <c r="BG260" i="2"/>
  <c r="BE260" i="2"/>
  <c r="T260" i="2"/>
  <c r="R260" i="2"/>
  <c r="P260" i="2"/>
  <c r="BK260" i="2"/>
  <c r="J260" i="2"/>
  <c r="BF260" i="2" s="1"/>
  <c r="BI257" i="2"/>
  <c r="BH257" i="2"/>
  <c r="BG257" i="2"/>
  <c r="BE257" i="2"/>
  <c r="T257" i="2"/>
  <c r="R257" i="2"/>
  <c r="P257" i="2"/>
  <c r="BK257" i="2"/>
  <c r="J257" i="2"/>
  <c r="BF257" i="2"/>
  <c r="BI254" i="2"/>
  <c r="BH254" i="2"/>
  <c r="BG254" i="2"/>
  <c r="BE254" i="2"/>
  <c r="T254" i="2"/>
  <c r="R254" i="2"/>
  <c r="P254" i="2"/>
  <c r="BK254" i="2"/>
  <c r="J254" i="2"/>
  <c r="BF254" i="2" s="1"/>
  <c r="BI251" i="2"/>
  <c r="BH251" i="2"/>
  <c r="BG251" i="2"/>
  <c r="BE251" i="2"/>
  <c r="T251" i="2"/>
  <c r="R251" i="2"/>
  <c r="P251" i="2"/>
  <c r="BK251" i="2"/>
  <c r="J251" i="2"/>
  <c r="BF251" i="2"/>
  <c r="BI248" i="2"/>
  <c r="BH248" i="2"/>
  <c r="BG248" i="2"/>
  <c r="BE248" i="2"/>
  <c r="T248" i="2"/>
  <c r="R248" i="2"/>
  <c r="P248" i="2"/>
  <c r="BK248" i="2"/>
  <c r="J248" i="2"/>
  <c r="BF248" i="2" s="1"/>
  <c r="BI245" i="2"/>
  <c r="BH245" i="2"/>
  <c r="BG245" i="2"/>
  <c r="BE245" i="2"/>
  <c r="T245" i="2"/>
  <c r="R245" i="2"/>
  <c r="P245" i="2"/>
  <c r="BK245" i="2"/>
  <c r="J245" i="2"/>
  <c r="BF245" i="2"/>
  <c r="BI242" i="2"/>
  <c r="BH242" i="2"/>
  <c r="BG242" i="2"/>
  <c r="BE242" i="2"/>
  <c r="T242" i="2"/>
  <c r="R242" i="2"/>
  <c r="P242" i="2"/>
  <c r="BK242" i="2"/>
  <c r="J242" i="2"/>
  <c r="BF242" i="2" s="1"/>
  <c r="BI238" i="2"/>
  <c r="BH238" i="2"/>
  <c r="BG238" i="2"/>
  <c r="BE238" i="2"/>
  <c r="T238" i="2"/>
  <c r="R238" i="2"/>
  <c r="P238" i="2"/>
  <c r="BK238" i="2"/>
  <c r="J238" i="2"/>
  <c r="BF238" i="2"/>
  <c r="BI236" i="2"/>
  <c r="BH236" i="2"/>
  <c r="BG236" i="2"/>
  <c r="BE236" i="2"/>
  <c r="T236" i="2"/>
  <c r="R236" i="2"/>
  <c r="P236" i="2"/>
  <c r="BK236" i="2"/>
  <c r="J236" i="2"/>
  <c r="BF236" i="2" s="1"/>
  <c r="BI234" i="2"/>
  <c r="BH234" i="2"/>
  <c r="BG234" i="2"/>
  <c r="BE234" i="2"/>
  <c r="T234" i="2"/>
  <c r="R234" i="2"/>
  <c r="P234" i="2"/>
  <c r="BK234" i="2"/>
  <c r="J234" i="2"/>
  <c r="BF234" i="2"/>
  <c r="BI232" i="2"/>
  <c r="BH232" i="2"/>
  <c r="BG232" i="2"/>
  <c r="BE232" i="2"/>
  <c r="T232" i="2"/>
  <c r="R232" i="2"/>
  <c r="P232" i="2"/>
  <c r="BK232" i="2"/>
  <c r="J232" i="2"/>
  <c r="BF232" i="2" s="1"/>
  <c r="BI229" i="2"/>
  <c r="BH229" i="2"/>
  <c r="BG229" i="2"/>
  <c r="BE229" i="2"/>
  <c r="T229" i="2"/>
  <c r="R229" i="2"/>
  <c r="P229" i="2"/>
  <c r="BK229" i="2"/>
  <c r="J229" i="2"/>
  <c r="BF229" i="2"/>
  <c r="BI227" i="2"/>
  <c r="BH227" i="2"/>
  <c r="BG227" i="2"/>
  <c r="BE227" i="2"/>
  <c r="T227" i="2"/>
  <c r="R227" i="2"/>
  <c r="P227" i="2"/>
  <c r="BK227" i="2"/>
  <c r="J227" i="2"/>
  <c r="BF227" i="2" s="1"/>
  <c r="BI225" i="2"/>
  <c r="BH225" i="2"/>
  <c r="BG225" i="2"/>
  <c r="BE225" i="2"/>
  <c r="T225" i="2"/>
  <c r="R225" i="2"/>
  <c r="P225" i="2"/>
  <c r="BK225" i="2"/>
  <c r="J225" i="2"/>
  <c r="BF225" i="2"/>
  <c r="BI223" i="2"/>
  <c r="BH223" i="2"/>
  <c r="BG223" i="2"/>
  <c r="BE223" i="2"/>
  <c r="T223" i="2"/>
  <c r="R223" i="2"/>
  <c r="P223" i="2"/>
  <c r="BK223" i="2"/>
  <c r="J223" i="2"/>
  <c r="BF223" i="2" s="1"/>
  <c r="BI221" i="2"/>
  <c r="BH221" i="2"/>
  <c r="BG221" i="2"/>
  <c r="BE221" i="2"/>
  <c r="T221" i="2"/>
  <c r="R221" i="2"/>
  <c r="P221" i="2"/>
  <c r="BK221" i="2"/>
  <c r="J221" i="2"/>
  <c r="BF221" i="2"/>
  <c r="BI219" i="2"/>
  <c r="BH219" i="2"/>
  <c r="BG219" i="2"/>
  <c r="BE219" i="2"/>
  <c r="T219" i="2"/>
  <c r="R219" i="2"/>
  <c r="P219" i="2"/>
  <c r="BK219" i="2"/>
  <c r="J219" i="2"/>
  <c r="BF219" i="2" s="1"/>
  <c r="BI217" i="2"/>
  <c r="BH217" i="2"/>
  <c r="BG217" i="2"/>
  <c r="BE217" i="2"/>
  <c r="T217" i="2"/>
  <c r="R217" i="2"/>
  <c r="P217" i="2"/>
  <c r="BK217" i="2"/>
  <c r="J217" i="2"/>
  <c r="BF217" i="2"/>
  <c r="BI215" i="2"/>
  <c r="BH215" i="2"/>
  <c r="BG215" i="2"/>
  <c r="BE215" i="2"/>
  <c r="T215" i="2"/>
  <c r="R215" i="2"/>
  <c r="P215" i="2"/>
  <c r="BK215" i="2"/>
  <c r="J215" i="2"/>
  <c r="BF215" i="2" s="1"/>
  <c r="BI212" i="2"/>
  <c r="BH212" i="2"/>
  <c r="BG212" i="2"/>
  <c r="BE212" i="2"/>
  <c r="T212" i="2"/>
  <c r="R212" i="2"/>
  <c r="P212" i="2"/>
  <c r="BK212" i="2"/>
  <c r="J212" i="2"/>
  <c r="BF212" i="2"/>
  <c r="BI209" i="2"/>
  <c r="BH209" i="2"/>
  <c r="BG209" i="2"/>
  <c r="BE209" i="2"/>
  <c r="T209" i="2"/>
  <c r="R209" i="2"/>
  <c r="P209" i="2"/>
  <c r="BK209" i="2"/>
  <c r="J209" i="2"/>
  <c r="BF209" i="2" s="1"/>
  <c r="BI207" i="2"/>
  <c r="BH207" i="2"/>
  <c r="BG207" i="2"/>
  <c r="BE207" i="2"/>
  <c r="T207" i="2"/>
  <c r="R207" i="2"/>
  <c r="P207" i="2"/>
  <c r="P192" i="2" s="1"/>
  <c r="BK207" i="2"/>
  <c r="J207" i="2"/>
  <c r="BF207" i="2"/>
  <c r="BI205" i="2"/>
  <c r="BH205" i="2"/>
  <c r="BG205" i="2"/>
  <c r="BE205" i="2"/>
  <c r="T205" i="2"/>
  <c r="R205" i="2"/>
  <c r="P205" i="2"/>
  <c r="BK205" i="2"/>
  <c r="J205" i="2"/>
  <c r="BF205" i="2" s="1"/>
  <c r="BI202" i="2"/>
  <c r="BH202" i="2"/>
  <c r="BG202" i="2"/>
  <c r="BE202" i="2"/>
  <c r="T202" i="2"/>
  <c r="R202" i="2"/>
  <c r="P202" i="2"/>
  <c r="BK202" i="2"/>
  <c r="J202" i="2"/>
  <c r="BF202" i="2"/>
  <c r="BI200" i="2"/>
  <c r="BH200" i="2"/>
  <c r="BG200" i="2"/>
  <c r="BE200" i="2"/>
  <c r="T200" i="2"/>
  <c r="R200" i="2"/>
  <c r="P200" i="2"/>
  <c r="BK200" i="2"/>
  <c r="J200" i="2"/>
  <c r="BF200" i="2" s="1"/>
  <c r="BI197" i="2"/>
  <c r="BH197" i="2"/>
  <c r="BG197" i="2"/>
  <c r="BE197" i="2"/>
  <c r="T197" i="2"/>
  <c r="R197" i="2"/>
  <c r="P197" i="2"/>
  <c r="BK197" i="2"/>
  <c r="J197" i="2"/>
  <c r="BF197" i="2"/>
  <c r="BI195" i="2"/>
  <c r="BH195" i="2"/>
  <c r="BG195" i="2"/>
  <c r="BE195" i="2"/>
  <c r="T195" i="2"/>
  <c r="R195" i="2"/>
  <c r="P195" i="2"/>
  <c r="BK195" i="2"/>
  <c r="J195" i="2"/>
  <c r="BF195" i="2" s="1"/>
  <c r="BI193" i="2"/>
  <c r="BH193" i="2"/>
  <c r="BG193" i="2"/>
  <c r="BE193" i="2"/>
  <c r="T193" i="2"/>
  <c r="T192" i="2"/>
  <c r="R193" i="2"/>
  <c r="P193" i="2"/>
  <c r="BK193" i="2"/>
  <c r="BK192" i="2" s="1"/>
  <c r="J192" i="2" s="1"/>
  <c r="J66" i="2" s="1"/>
  <c r="J193" i="2"/>
  <c r="BF193" i="2"/>
  <c r="BI190" i="2"/>
  <c r="BH190" i="2"/>
  <c r="BG190" i="2"/>
  <c r="BE190" i="2"/>
  <c r="T190" i="2"/>
  <c r="R190" i="2"/>
  <c r="P190" i="2"/>
  <c r="BK190" i="2"/>
  <c r="J190" i="2"/>
  <c r="BF190" i="2"/>
  <c r="BI187" i="2"/>
  <c r="BH187" i="2"/>
  <c r="BG187" i="2"/>
  <c r="BE187" i="2"/>
  <c r="T187" i="2"/>
  <c r="R187" i="2"/>
  <c r="P187" i="2"/>
  <c r="BK187" i="2"/>
  <c r="J187" i="2"/>
  <c r="BF187" i="2" s="1"/>
  <c r="BI185" i="2"/>
  <c r="BH185" i="2"/>
  <c r="BG185" i="2"/>
  <c r="BE185" i="2"/>
  <c r="T185" i="2"/>
  <c r="R185" i="2"/>
  <c r="P185" i="2"/>
  <c r="P179" i="2" s="1"/>
  <c r="BK185" i="2"/>
  <c r="J185" i="2"/>
  <c r="BF185" i="2"/>
  <c r="BI182" i="2"/>
  <c r="BH182" i="2"/>
  <c r="BG182" i="2"/>
  <c r="BE182" i="2"/>
  <c r="T182" i="2"/>
  <c r="T179" i="2" s="1"/>
  <c r="R182" i="2"/>
  <c r="P182" i="2"/>
  <c r="BK182" i="2"/>
  <c r="J182" i="2"/>
  <c r="BF182" i="2" s="1"/>
  <c r="BI180" i="2"/>
  <c r="BH180" i="2"/>
  <c r="BG180" i="2"/>
  <c r="BE180" i="2"/>
  <c r="T180" i="2"/>
  <c r="R180" i="2"/>
  <c r="P180" i="2"/>
  <c r="BK180" i="2"/>
  <c r="J180" i="2"/>
  <c r="BF180" i="2"/>
  <c r="BI177" i="2"/>
  <c r="BH177" i="2"/>
  <c r="BG177" i="2"/>
  <c r="BE177" i="2"/>
  <c r="T177" i="2"/>
  <c r="R177" i="2"/>
  <c r="P177" i="2"/>
  <c r="BK177" i="2"/>
  <c r="J177" i="2"/>
  <c r="BF177" i="2"/>
  <c r="BI174" i="2"/>
  <c r="BH174" i="2"/>
  <c r="BG174" i="2"/>
  <c r="BE174" i="2"/>
  <c r="T174" i="2"/>
  <c r="R174" i="2"/>
  <c r="P174" i="2"/>
  <c r="BK174" i="2"/>
  <c r="J174" i="2"/>
  <c r="BF174" i="2" s="1"/>
  <c r="BI170" i="2"/>
  <c r="BH170" i="2"/>
  <c r="BG170" i="2"/>
  <c r="BE170" i="2"/>
  <c r="T170" i="2"/>
  <c r="R170" i="2"/>
  <c r="P170" i="2"/>
  <c r="BK170" i="2"/>
  <c r="J170" i="2"/>
  <c r="BF170" i="2"/>
  <c r="BI167" i="2"/>
  <c r="BH167" i="2"/>
  <c r="BG167" i="2"/>
  <c r="BE167" i="2"/>
  <c r="T167" i="2"/>
  <c r="R167" i="2"/>
  <c r="P167" i="2"/>
  <c r="BK167" i="2"/>
  <c r="J167" i="2"/>
  <c r="BF167" i="2" s="1"/>
  <c r="BI164" i="2"/>
  <c r="BH164" i="2"/>
  <c r="BG164" i="2"/>
  <c r="BE164" i="2"/>
  <c r="T164" i="2"/>
  <c r="R164" i="2"/>
  <c r="P164" i="2"/>
  <c r="BK164" i="2"/>
  <c r="J164" i="2"/>
  <c r="BF164" i="2"/>
  <c r="BI158" i="2"/>
  <c r="BH158" i="2"/>
  <c r="BG158" i="2"/>
  <c r="BE158" i="2"/>
  <c r="T158" i="2"/>
  <c r="R158" i="2"/>
  <c r="P158" i="2"/>
  <c r="BK158" i="2"/>
  <c r="J158" i="2"/>
  <c r="BF158" i="2" s="1"/>
  <c r="BI153" i="2"/>
  <c r="BH153" i="2"/>
  <c r="BG153" i="2"/>
  <c r="BE153" i="2"/>
  <c r="T153" i="2"/>
  <c r="R153" i="2"/>
  <c r="P153" i="2"/>
  <c r="BK153" i="2"/>
  <c r="J153" i="2"/>
  <c r="BF153" i="2"/>
  <c r="BI150" i="2"/>
  <c r="BH150" i="2"/>
  <c r="BG150" i="2"/>
  <c r="BE150" i="2"/>
  <c r="T150" i="2"/>
  <c r="R150" i="2"/>
  <c r="P150" i="2"/>
  <c r="BK150" i="2"/>
  <c r="J150" i="2"/>
  <c r="BF150" i="2" s="1"/>
  <c r="BI147" i="2"/>
  <c r="BH147" i="2"/>
  <c r="BG147" i="2"/>
  <c r="BE147" i="2"/>
  <c r="T147" i="2"/>
  <c r="R147" i="2"/>
  <c r="P147" i="2"/>
  <c r="BK147" i="2"/>
  <c r="J147" i="2"/>
  <c r="BF147" i="2"/>
  <c r="BI144" i="2"/>
  <c r="BH144" i="2"/>
  <c r="BG144" i="2"/>
  <c r="BE144" i="2"/>
  <c r="T144" i="2"/>
  <c r="T140" i="2" s="1"/>
  <c r="R144" i="2"/>
  <c r="P144" i="2"/>
  <c r="BK144" i="2"/>
  <c r="J144" i="2"/>
  <c r="BF144" i="2" s="1"/>
  <c r="BI141" i="2"/>
  <c r="BH141" i="2"/>
  <c r="BG141" i="2"/>
  <c r="BE141" i="2"/>
  <c r="T141" i="2"/>
  <c r="R141" i="2"/>
  <c r="P141" i="2"/>
  <c r="P140" i="2"/>
  <c r="BK141" i="2"/>
  <c r="J141" i="2"/>
  <c r="BF141" i="2"/>
  <c r="BI138" i="2"/>
  <c r="BH138" i="2"/>
  <c r="BG138" i="2"/>
  <c r="BE138" i="2"/>
  <c r="T138" i="2"/>
  <c r="R138" i="2"/>
  <c r="P138" i="2"/>
  <c r="BK138" i="2"/>
  <c r="J138" i="2"/>
  <c r="BF138" i="2"/>
  <c r="BI136" i="2"/>
  <c r="BH136" i="2"/>
  <c r="BG136" i="2"/>
  <c r="BE136" i="2"/>
  <c r="T136" i="2"/>
  <c r="T135" i="2" s="1"/>
  <c r="R136" i="2"/>
  <c r="R135" i="2"/>
  <c r="P136" i="2"/>
  <c r="BK136" i="2"/>
  <c r="BK135" i="2"/>
  <c r="J135" i="2"/>
  <c r="J63" i="2" s="1"/>
  <c r="J136" i="2"/>
  <c r="BF136" i="2" s="1"/>
  <c r="BI133" i="2"/>
  <c r="BH133" i="2"/>
  <c r="BG133" i="2"/>
  <c r="BE133" i="2"/>
  <c r="T133" i="2"/>
  <c r="T132" i="2" s="1"/>
  <c r="R133" i="2"/>
  <c r="R132" i="2" s="1"/>
  <c r="P133" i="2"/>
  <c r="P132" i="2"/>
  <c r="BK133" i="2"/>
  <c r="BK132" i="2" s="1"/>
  <c r="J132" i="2"/>
  <c r="J133" i="2"/>
  <c r="BF133" i="2"/>
  <c r="J62" i="2"/>
  <c r="BI129" i="2"/>
  <c r="BH129" i="2"/>
  <c r="BG129" i="2"/>
  <c r="BE129" i="2"/>
  <c r="T129" i="2"/>
  <c r="R129" i="2"/>
  <c r="P129" i="2"/>
  <c r="BK129" i="2"/>
  <c r="J129" i="2"/>
  <c r="BF129" i="2"/>
  <c r="BI127" i="2"/>
  <c r="BH127" i="2"/>
  <c r="BG127" i="2"/>
  <c r="BE127" i="2"/>
  <c r="T127" i="2"/>
  <c r="R127" i="2"/>
  <c r="R121" i="2" s="1"/>
  <c r="P127" i="2"/>
  <c r="BK127" i="2"/>
  <c r="J127" i="2"/>
  <c r="BF127" i="2"/>
  <c r="BI124" i="2"/>
  <c r="BH124" i="2"/>
  <c r="BG124" i="2"/>
  <c r="BE124" i="2"/>
  <c r="T124" i="2"/>
  <c r="R124" i="2"/>
  <c r="P124" i="2"/>
  <c r="BK124" i="2"/>
  <c r="BK121" i="2" s="1"/>
  <c r="J121" i="2" s="1"/>
  <c r="J60" i="2" s="1"/>
  <c r="J124" i="2"/>
  <c r="BF124" i="2"/>
  <c r="BI122" i="2"/>
  <c r="BH122" i="2"/>
  <c r="BG122" i="2"/>
  <c r="BE122" i="2"/>
  <c r="T122" i="2"/>
  <c r="T121" i="2"/>
  <c r="R122" i="2"/>
  <c r="P122" i="2"/>
  <c r="P121" i="2"/>
  <c r="BK122" i="2"/>
  <c r="J122" i="2"/>
  <c r="BF122" i="2" s="1"/>
  <c r="BI118" i="2"/>
  <c r="BH118" i="2"/>
  <c r="BG118" i="2"/>
  <c r="BE118" i="2"/>
  <c r="T118" i="2"/>
  <c r="R118" i="2"/>
  <c r="P118" i="2"/>
  <c r="BK118" i="2"/>
  <c r="J118" i="2"/>
  <c r="BF118" i="2"/>
  <c r="BI116" i="2"/>
  <c r="BH116" i="2"/>
  <c r="BG116" i="2"/>
  <c r="BE116" i="2"/>
  <c r="T116" i="2"/>
  <c r="R116" i="2"/>
  <c r="P116" i="2"/>
  <c r="BK116" i="2"/>
  <c r="J116" i="2"/>
  <c r="BF116" i="2"/>
  <c r="BI113" i="2"/>
  <c r="BH113" i="2"/>
  <c r="BG113" i="2"/>
  <c r="BE113" i="2"/>
  <c r="T113" i="2"/>
  <c r="R113" i="2"/>
  <c r="P113" i="2"/>
  <c r="BK113" i="2"/>
  <c r="J113" i="2"/>
  <c r="BF113" i="2"/>
  <c r="BI111" i="2"/>
  <c r="BH111" i="2"/>
  <c r="BG111" i="2"/>
  <c r="BE111" i="2"/>
  <c r="T111" i="2"/>
  <c r="R111" i="2"/>
  <c r="P111" i="2"/>
  <c r="BK111" i="2"/>
  <c r="J111" i="2"/>
  <c r="BF111" i="2"/>
  <c r="BI109" i="2"/>
  <c r="BH109" i="2"/>
  <c r="BG109" i="2"/>
  <c r="BE109" i="2"/>
  <c r="T109" i="2"/>
  <c r="R109" i="2"/>
  <c r="P109" i="2"/>
  <c r="P99" i="2" s="1"/>
  <c r="BK109" i="2"/>
  <c r="J109" i="2"/>
  <c r="BF109" i="2"/>
  <c r="BI105" i="2"/>
  <c r="BH105" i="2"/>
  <c r="F33" i="2" s="1"/>
  <c r="BC52" i="1" s="1"/>
  <c r="BG105" i="2"/>
  <c r="BE105" i="2"/>
  <c r="T105" i="2"/>
  <c r="T99" i="2" s="1"/>
  <c r="T91" i="2" s="1"/>
  <c r="R105" i="2"/>
  <c r="P105" i="2"/>
  <c r="BK105" i="2"/>
  <c r="J105" i="2"/>
  <c r="BF105" i="2"/>
  <c r="BI100" i="2"/>
  <c r="BH100" i="2"/>
  <c r="BG100" i="2"/>
  <c r="BE100" i="2"/>
  <c r="T100" i="2"/>
  <c r="R100" i="2"/>
  <c r="R99" i="2"/>
  <c r="R91" i="2" s="1"/>
  <c r="P100" i="2"/>
  <c r="BK100" i="2"/>
  <c r="BK99" i="2"/>
  <c r="J99" i="2" s="1"/>
  <c r="J59" i="2" s="1"/>
  <c r="J100" i="2"/>
  <c r="BF100" i="2"/>
  <c r="BI96" i="2"/>
  <c r="BH96" i="2"/>
  <c r="BG96" i="2"/>
  <c r="F32" i="2" s="1"/>
  <c r="BB52" i="1" s="1"/>
  <c r="BB51" i="1" s="1"/>
  <c r="BE96" i="2"/>
  <c r="T96" i="2"/>
  <c r="R96" i="2"/>
  <c r="P96" i="2"/>
  <c r="P92" i="2" s="1"/>
  <c r="P91" i="2" s="1"/>
  <c r="BK96" i="2"/>
  <c r="BK92" i="2" s="1"/>
  <c r="J96" i="2"/>
  <c r="BF96" i="2"/>
  <c r="BI93" i="2"/>
  <c r="F34" i="2"/>
  <c r="BD52" i="1" s="1"/>
  <c r="BD51" i="1" s="1"/>
  <c r="W30" i="1" s="1"/>
  <c r="BH93" i="2"/>
  <c r="BG93" i="2"/>
  <c r="BE93" i="2"/>
  <c r="F30" i="2" s="1"/>
  <c r="AZ52" i="1" s="1"/>
  <c r="T93" i="2"/>
  <c r="T92" i="2"/>
  <c r="R93" i="2"/>
  <c r="R92" i="2"/>
  <c r="P93" i="2"/>
  <c r="BK93" i="2"/>
  <c r="J93" i="2"/>
  <c r="BF93" i="2" s="1"/>
  <c r="J86" i="2"/>
  <c r="F86" i="2"/>
  <c r="F84" i="2"/>
  <c r="E82" i="2"/>
  <c r="J51" i="2"/>
  <c r="F51" i="2"/>
  <c r="F49" i="2"/>
  <c r="E47" i="2"/>
  <c r="J18" i="2"/>
  <c r="E18" i="2"/>
  <c r="F87" i="2"/>
  <c r="F52" i="2"/>
  <c r="J17" i="2"/>
  <c r="J12" i="2"/>
  <c r="J84" i="2"/>
  <c r="J49" i="2"/>
  <c r="E7" i="2"/>
  <c r="E80" i="2"/>
  <c r="E45" i="2"/>
  <c r="AS51" i="1"/>
  <c r="L47" i="1"/>
  <c r="AM46" i="1"/>
  <c r="L46" i="1"/>
  <c r="AM44" i="1"/>
  <c r="L44" i="1"/>
  <c r="L42" i="1"/>
  <c r="L41" i="1"/>
  <c r="J92" i="2" l="1"/>
  <c r="J58" i="2" s="1"/>
  <c r="BK91" i="2"/>
  <c r="W28" i="1"/>
  <c r="AX51" i="1"/>
  <c r="F31" i="2"/>
  <c r="BA52" i="1" s="1"/>
  <c r="BA51" i="1" s="1"/>
  <c r="J31" i="2"/>
  <c r="AW52" i="1" s="1"/>
  <c r="J30" i="2"/>
  <c r="AV52" i="1" s="1"/>
  <c r="P135" i="2"/>
  <c r="P131" i="2" s="1"/>
  <c r="P90" i="2" s="1"/>
  <c r="AU52" i="1" s="1"/>
  <c r="AU51" i="1" s="1"/>
  <c r="BK140" i="2"/>
  <c r="R192" i="2"/>
  <c r="BK362" i="2"/>
  <c r="J362" i="2" s="1"/>
  <c r="J68" i="2" s="1"/>
  <c r="BK378" i="2"/>
  <c r="J378" i="2" s="1"/>
  <c r="J69" i="2" s="1"/>
  <c r="BK87" i="3"/>
  <c r="F33" i="3"/>
  <c r="BC53" i="1" s="1"/>
  <c r="BC51" i="1" s="1"/>
  <c r="J31" i="3"/>
  <c r="AW53" i="1" s="1"/>
  <c r="R83" i="3"/>
  <c r="R81" i="3" s="1"/>
  <c r="J30" i="3"/>
  <c r="AV53" i="1" s="1"/>
  <c r="F30" i="3"/>
  <c r="AZ53" i="1" s="1"/>
  <c r="AZ51" i="1" s="1"/>
  <c r="T131" i="2"/>
  <c r="T90" i="2" s="1"/>
  <c r="R179" i="2"/>
  <c r="R140" i="2"/>
  <c r="R131" i="2" s="1"/>
  <c r="R90" i="2" s="1"/>
  <c r="BK179" i="2"/>
  <c r="J179" i="2" s="1"/>
  <c r="J65" i="2" s="1"/>
  <c r="W26" i="1" l="1"/>
  <c r="AV51" i="1"/>
  <c r="AY51" i="1"/>
  <c r="W29" i="1"/>
  <c r="BK83" i="3"/>
  <c r="J87" i="3"/>
  <c r="J60" i="3" s="1"/>
  <c r="W27" i="1"/>
  <c r="AW51" i="1"/>
  <c r="AK27" i="1" s="1"/>
  <c r="AT53" i="1"/>
  <c r="J140" i="2"/>
  <c r="J64" i="2" s="1"/>
  <c r="BK131" i="2"/>
  <c r="J131" i="2" s="1"/>
  <c r="J61" i="2" s="1"/>
  <c r="J91" i="2"/>
  <c r="J57" i="2" s="1"/>
  <c r="AT52" i="1"/>
  <c r="AT51" i="1" l="1"/>
  <c r="AK26" i="1"/>
  <c r="BK90" i="2"/>
  <c r="J90" i="2" s="1"/>
  <c r="J83" i="3"/>
  <c r="J58" i="3" s="1"/>
  <c r="BK81" i="3"/>
  <c r="J81" i="3" s="1"/>
  <c r="J56" i="2" l="1"/>
  <c r="J27" i="2"/>
  <c r="J56" i="3"/>
  <c r="J27" i="3"/>
  <c r="AG52" i="1" l="1"/>
  <c r="J36" i="2"/>
  <c r="J36" i="3"/>
  <c r="AG53" i="1"/>
  <c r="AN53" i="1" s="1"/>
  <c r="AG51" i="1" l="1"/>
  <c r="AN52" i="1"/>
  <c r="AN51" i="1" l="1"/>
  <c r="AK23" i="1"/>
  <c r="AK32" i="1" s="1"/>
</calcChain>
</file>

<file path=xl/sharedStrings.xml><?xml version="1.0" encoding="utf-8"?>
<sst xmlns="http://schemas.openxmlformats.org/spreadsheetml/2006/main" count="3745" uniqueCount="948">
  <si>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</si>
  <si>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</si>
  <si>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</si>
  <si>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</si>
  <si>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</si>
  <si>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</si>
  <si>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</si>
  <si>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{43e5e9b1-9122-4567-b4ae-f9faf77adf9b}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</si>
  <si>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</si>
  <si>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</si>
  <si>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</si>
  <si>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</si>
  <si>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</si>
  <si>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</si>
  <si>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</si>
  <si>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</si>
  <si>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20180401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</si>
  <si>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</si>
  <si>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</si>
  <si>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Oprava střechy obj. č.p. 159 Žižkova</t>
  </si>
  <si>
    <t>KSO:</t>
  </si>
  <si>
    <t/>
  </si>
  <si>
    <t>CC-CZ:</t>
  </si>
  <si>
    <t>Místo:</t>
  </si>
  <si>
    <t>Nový Bor</t>
  </si>
  <si>
    <t>Datum:</t>
  </si>
  <si>
    <t>1. 4. 2018</t>
  </si>
  <si>
    <t>Zadavatel:</t>
  </si>
  <si>
    <t>IČ:</t>
  </si>
  <si>
    <t>Město N. Bor</t>
  </si>
  <si>
    <t>DIČ:</t>
  </si>
  <si>
    <t>Uchazeč:</t>
  </si>
  <si>
    <t>Vyplň údaj</t>
  </si>
  <si>
    <t>Projektant:</t>
  </si>
  <si>
    <t>R. Voce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</si>
  <si>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</si>
  <si>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</si>
  <si>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</si>
  <si>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</si>
  <si>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</si>
  <si>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</si>
  <si>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</si>
  <si>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</si>
  <si>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</si>
  <si>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</si>
  <si>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</si>
  <si>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</si>
  <si>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</si>
  <si>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</si>
  <si>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</si>
  <si>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</si>
  <si>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</si>
  <si>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</si>
  <si>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</si>
  <si>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</si>
  <si>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</si>
  <si>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</si>
  <si>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</si>
  <si>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</si>
  <si>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</si>
  <si>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</si>
  <si>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</si>
  <si>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</si>
  <si>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</si>
  <si>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</si>
  <si>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</si>
  <si>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</si>
  <si>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</si>
  <si>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</si>
  <si>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</si>
  <si>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</si>
  <si>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</si>
  <si>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</si>
  <si>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</si>
  <si>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</si>
  <si>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</si>
  <si>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</si>
  <si>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</si>
  <si>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Střecha</t>
  </si>
  <si>
    <t>STA</t>
  </si>
  <si>
    <t>1</t>
  </si>
  <si>
    <t>{02663836-8020-4c56-b868-b6e445c7b57d}</t>
  </si>
  <si>
    <t>02</t>
  </si>
  <si>
    <t>VRN</t>
  </si>
  <si>
    <t>{6ffc7571-2ed8-4d95-b7e4-c2e2311464f8}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</si>
  <si>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</si>
  <si>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</si>
  <si>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</si>
  <si>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</si>
  <si>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</si>
  <si>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</si>
  <si>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</si>
  <si>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Střecha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</si>
  <si>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</si>
  <si>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</si>
  <si>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</si>
  <si>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</si>
  <si>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</si>
  <si>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</si>
  <si>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</si>
  <si>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</si>
  <si>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</si>
  <si>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</si>
  <si>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731 - Ústřední vytápění - kotelny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</si>
  <si>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</si>
  <si>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</si>
  <si>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</si>
  <si>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</si>
  <si>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</si>
  <si>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</si>
  <si>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</si>
  <si>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</si>
  <si>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</si>
  <si>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</si>
  <si>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</si>
  <si>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</si>
  <si>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</si>
  <si>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</si>
  <si>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</si>
  <si>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</si>
  <si>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</si>
  <si>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</si>
  <si>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</si>
  <si>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</si>
  <si>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</si>
  <si>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</si>
  <si>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</si>
  <si>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</si>
  <si>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</si>
  <si>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</si>
  <si>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</si>
  <si>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</si>
  <si>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622211011</t>
  </si>
  <si>
    <t>Montáž kontaktního zateplení vnějších stěn z polystyrénových desek tl do 80 mm</t>
  </si>
  <si>
    <t>m2</t>
  </si>
  <si>
    <t>CS ÚRS 2018 01</t>
  </si>
  <si>
    <t>4</t>
  </si>
  <si>
    <t>2</t>
  </si>
  <si>
    <t>-601363972</t>
  </si>
  <si>
    <t>PP</t>
  </si>
  <si>
    <t>Montáž kontaktního zateplení z polystyrenových desek nebo z kombinovaných desek na vnější stěny, tloušťky desek přes 40 do 80 mm</t>
  </si>
  <si>
    <t>VV</t>
  </si>
  <si>
    <t>10*4,1</t>
  </si>
  <si>
    <t>M</t>
  </si>
  <si>
    <t>28376366</t>
  </si>
  <si>
    <t>deska XPS hladký povrch λ=0,034 tl 50mm</t>
  </si>
  <si>
    <t>8</t>
  </si>
  <si>
    <t>1457814554</t>
  </si>
  <si>
    <t>41*1,02 'Přepočtené koeficientem množství</t>
  </si>
  <si>
    <t>9</t>
  </si>
  <si>
    <t>Ostatní konstrukce a práce, bourání</t>
  </si>
  <si>
    <t>3</t>
  </si>
  <si>
    <t>941211111</t>
  </si>
  <si>
    <t>Montáž lešení řadového rámového lehkého zatížení do 200 kg/m2 š do 0,9 m v do 10 m</t>
  </si>
  <si>
    <t>-1062027994</t>
  </si>
  <si>
    <t>Montáž lešení řadového rámového lehkého pracovního s podlahami s provozním zatížením tř. 3 do 200 kg/m2 šířky tř. SW06 přes 0,6 do 0,9 m, výšky do 10 m</t>
  </si>
  <si>
    <t>(28+11)*7+16*3</t>
  </si>
  <si>
    <t>13*2*11</t>
  </si>
  <si>
    <t>Součet</t>
  </si>
  <si>
    <t>941211211</t>
  </si>
  <si>
    <t>Příplatek k lešení řadovému rámovému lehkému š 0,9 m v do 25 m za první a ZKD den použití</t>
  </si>
  <si>
    <t>1731205308</t>
  </si>
  <si>
    <t>Montáž lešení řadového rámového lehkého pracovního s podlahami s provozním zatížením tř. 3 do 200 kg/m2 Příplatek za první a každý další den použití lešení k ceně -1111 nebo -1112</t>
  </si>
  <si>
    <t>607</t>
  </si>
  <si>
    <t>607*60 'Přepočtené koeficientem množství</t>
  </si>
  <si>
    <t>5</t>
  </si>
  <si>
    <t>941211811</t>
  </si>
  <si>
    <t>Demontáž lešení řadového rámového lehkého zatížení do 200 kg/m2 š do 0,9 m v do 10 m</t>
  </si>
  <si>
    <t>281186070</t>
  </si>
  <si>
    <t>Demontáž lešení řadového rámového lehkého pracovního s provozním zatížením tř. 3 do 200 kg/m2 šířky tř. SW06 přes 0,6 do 0,9 m, výšky do 10 m</t>
  </si>
  <si>
    <t>944711111</t>
  </si>
  <si>
    <t>Montáž záchytné stříšky š do 1,5 m</t>
  </si>
  <si>
    <t>m</t>
  </si>
  <si>
    <t>15275552</t>
  </si>
  <si>
    <t>Montáž záchytné stříšky zřizované současně s lehkým nebo těžkým lešením, šířky do 1,5 m</t>
  </si>
  <si>
    <t>7</t>
  </si>
  <si>
    <t>944711211</t>
  </si>
  <si>
    <t>Příplatek k záchytné stříšce š do 1,5 m za první a ZKD den použití</t>
  </si>
  <si>
    <t>-149564735</t>
  </si>
  <si>
    <t>Montáž záchytné stříšky Příplatek za první a každý další den použití záchytné stříšky k ceně -1111</t>
  </si>
  <si>
    <t>6*60 'Přepočtené koeficientem množství</t>
  </si>
  <si>
    <t>944711811</t>
  </si>
  <si>
    <t>Demontáž záchytné stříšky š do 1,5 m</t>
  </si>
  <si>
    <t>-31412731</t>
  </si>
  <si>
    <t>Demontáž záchytné stříšky zřizované současně s lehkým nebo těžkým lešením, šířky do 1,5 m</t>
  </si>
  <si>
    <t>968062244</t>
  </si>
  <si>
    <t>Vybourání dřevěných rámů oken jednoduchých včetně křídel pl do 1 m2</t>
  </si>
  <si>
    <t>66041594</t>
  </si>
  <si>
    <t>Vybourání dřevěných rámů oken s křídly, dveřních zárubní, vrat, stěn, ostění nebo obkladů rámů oken s křídly jednoduchých, plochy do 1 m2</t>
  </si>
  <si>
    <t>1*1,51*10</t>
  </si>
  <si>
    <t>997</t>
  </si>
  <si>
    <t>Přesun sutě</t>
  </si>
  <si>
    <t>10</t>
  </si>
  <si>
    <t>997013501</t>
  </si>
  <si>
    <t>Odvoz suti a vybouraných hmot na skládku nebo meziskládku do 1 km se složením</t>
  </si>
  <si>
    <t>t</t>
  </si>
  <si>
    <t>-677727039</t>
  </si>
  <si>
    <t>Odvoz suti a vybouraných hmot na skládku nebo meziskládku se složením, na vzdálenost do 1 km</t>
  </si>
  <si>
    <t>11</t>
  </si>
  <si>
    <t>997013511</t>
  </si>
  <si>
    <t>Odvoz suti a vybouraných hmot z meziskládky na skládku do 1 km s naložením a se složením</t>
  </si>
  <si>
    <t>-1588019626</t>
  </si>
  <si>
    <t>Odvoz suti a vybouraných hmot z meziskládky na skládku s naložením a se složením, na vzdálenost do 1 km</t>
  </si>
  <si>
    <t>7,544*6 'Přepočtené koeficientem množství</t>
  </si>
  <si>
    <t>12</t>
  </si>
  <si>
    <t>997013831</t>
  </si>
  <si>
    <t>Poplatek za uložení na skládce (skládkovné) stavebního odpadu směsného kód odpadu 170 904</t>
  </si>
  <si>
    <t>2090251065</t>
  </si>
  <si>
    <t>Poplatek za uložení stavebního odpadu na skládce (skládkovné) směsného stavebního a demoličního zatříděného do Katalogu odpadů pod kódem 170 904</t>
  </si>
  <si>
    <t>13</t>
  </si>
  <si>
    <t>997223845</t>
  </si>
  <si>
    <t>Poplatek za uložení na skládce (skládkovné) odpadu asfaltového bez dehtu kód odpadu 170 302</t>
  </si>
  <si>
    <t>-1431338372</t>
  </si>
  <si>
    <t>Poplatek za uložení stavebního odpadu na skládce (skládkovné) asfaltového bez obsahu dehtu zatříděného do Katalogu odpadů pod kódem 170 302</t>
  </si>
  <si>
    <t>PSV</t>
  </si>
  <si>
    <t>Práce a dodávky PSV</t>
  </si>
  <si>
    <t>731</t>
  </si>
  <si>
    <t>Ústřední vytápění - kotelny</t>
  </si>
  <si>
    <t>14</t>
  </si>
  <si>
    <t>73181023R</t>
  </si>
  <si>
    <t>odstah spalin - napojení kolenem pod střechou</t>
  </si>
  <si>
    <t>soubor</t>
  </si>
  <si>
    <t>16</t>
  </si>
  <si>
    <t>639058234</t>
  </si>
  <si>
    <t>741</t>
  </si>
  <si>
    <t>Elektroinstalace - silnoproud</t>
  </si>
  <si>
    <t>74142000R</t>
  </si>
  <si>
    <t>Montáž drát nebo lano hromosvodné svodové D do 10 mm s podpěrou</t>
  </si>
  <si>
    <t>96253922</t>
  </si>
  <si>
    <t>74142183R</t>
  </si>
  <si>
    <t>Demontáž drátu nebo lana svodového vedení D do 8 mm šikmá střecha</t>
  </si>
  <si>
    <t>1391388867</t>
  </si>
  <si>
    <t>762</t>
  </si>
  <si>
    <t>Konstrukce tesařské</t>
  </si>
  <si>
    <t>17</t>
  </si>
  <si>
    <t>762332921</t>
  </si>
  <si>
    <t>Doplnění části střešní vazby z hranolů průřezové plochy do 120 cm2 včetně materiálu</t>
  </si>
  <si>
    <t>1480071521</t>
  </si>
  <si>
    <t>Vázané konstrukce krovů doplnění části střešní vazby z hranolů, nebo hranolků (materiál v ceně), průřezové plochy do 120 cm2</t>
  </si>
  <si>
    <t>2,4*20"příložky</t>
  </si>
  <si>
    <t>18</t>
  </si>
  <si>
    <t>762341932</t>
  </si>
  <si>
    <t>Vyřezání části bednění střech z prken tl do 32 mm plochy jednotlivě do 4 m2</t>
  </si>
  <si>
    <t>406774196</t>
  </si>
  <si>
    <t>Bednění a laťování střech vyřezání jednotlivých otvorů bez rozebrání krytiny v bednění z prken tl. do 32 mm, otvoru plochy jednotlivě přes 1 do 4 m2</t>
  </si>
  <si>
    <t>1,7/Cos(45)*20</t>
  </si>
  <si>
    <t>19</t>
  </si>
  <si>
    <t>762342216</t>
  </si>
  <si>
    <t>Montáž laťování na střechách jednoduchých sklonu do 60° osové vzdálenosti do 600 mm</t>
  </si>
  <si>
    <t>1438235922</t>
  </si>
  <si>
    <t>Bednění a laťování montáž laťování střech jednoduchých sklonu do 60° při osové vzdálenosti latí přes 360 do 600 mm</t>
  </si>
  <si>
    <t>533,47</t>
  </si>
  <si>
    <t>20</t>
  </si>
  <si>
    <t>60514114</t>
  </si>
  <si>
    <t>řezivo jehličnaté latě střešní impregnované dl 4 m</t>
  </si>
  <si>
    <t>m3</t>
  </si>
  <si>
    <t>32</t>
  </si>
  <si>
    <t>1198164679</t>
  </si>
  <si>
    <t>1642*0,04*0,06*1,05</t>
  </si>
  <si>
    <t>762342441</t>
  </si>
  <si>
    <t>Montáž lišt trojúhelníkových nebo kontralatí na střechách sklonu do 60°</t>
  </si>
  <si>
    <t>-1265231815</t>
  </si>
  <si>
    <t>Bednění a laťování montáž lišt trojúhelníkových nebo kontralatí</t>
  </si>
  <si>
    <t>673+69</t>
  </si>
  <si>
    <t>61+113</t>
  </si>
  <si>
    <t>22</t>
  </si>
  <si>
    <t>392687360</t>
  </si>
  <si>
    <t>742,000*0,04*0,06*1,05</t>
  </si>
  <si>
    <t>0,092+0,339</t>
  </si>
  <si>
    <t>2,301*1,1 'Přepočtené koeficientem množství</t>
  </si>
  <si>
    <t>23</t>
  </si>
  <si>
    <t>762343912</t>
  </si>
  <si>
    <t>Zabednění otvorů ve střeše prkny tl do 32mm plochy jednotlivě do 4 m2</t>
  </si>
  <si>
    <t>-201094894</t>
  </si>
  <si>
    <t>Bednění a laťování střech zabednění jednotlivých otvorů ve střeše prkny tl. do 32 mm (materiál v ceně), otvoru plochy jednotlivě přes 1 do 4 m2</t>
  </si>
  <si>
    <t>5,6+60+40</t>
  </si>
  <si>
    <t>24</t>
  </si>
  <si>
    <t>762343962</t>
  </si>
  <si>
    <t>Zabednění otvorů ve střeše z desek tvrdých plochy jednotlivě do 4 m2</t>
  </si>
  <si>
    <t>1824934643</t>
  </si>
  <si>
    <t>Bednění a laťování střech z desek (materiál ve specifikaci) tvrdých (cementotřískových, cementových, dřevoštěpkových apod), otvoru plochy jednotlivě přes 1 do 4 m2</t>
  </si>
  <si>
    <t>5,3+7,07+9,6</t>
  </si>
  <si>
    <t>25</t>
  </si>
  <si>
    <t>60726248</t>
  </si>
  <si>
    <t>deska dřevoštěpková OSB ostrá hrana nebroušená tl 22mm</t>
  </si>
  <si>
    <t>-2138709205</t>
  </si>
  <si>
    <t>21,97*1,15</t>
  </si>
  <si>
    <t>25,266*1,1 'Přepočtené koeficientem množství</t>
  </si>
  <si>
    <t>26</t>
  </si>
  <si>
    <t>762841811</t>
  </si>
  <si>
    <t>Demontáž podbíjení obkladů stropů a střech sklonu do 60° z hrubých prken tl do 35 mm</t>
  </si>
  <si>
    <t>-440991873</t>
  </si>
  <si>
    <t>Demontáž podbíjení obkladů stropů a střech sklonu do 60° z hrubých prken tl. do 35 mm bez omítky</t>
  </si>
  <si>
    <t>0,75*10</t>
  </si>
  <si>
    <t>27</t>
  </si>
  <si>
    <t>998762101</t>
  </si>
  <si>
    <t>Přesun hmot tonážní pro kce tesařské v objektech v do 6 m</t>
  </si>
  <si>
    <t>-1019844590</t>
  </si>
  <si>
    <t>Přesun hmot pro konstrukce tesařské stanovený z hmotnosti přesunovaného materiálu vodorovná dopravní vzdálenost do 50 m v objektech výšky do 6 m</t>
  </si>
  <si>
    <t>763</t>
  </si>
  <si>
    <t>Konstrukce suché výstavby</t>
  </si>
  <si>
    <t>28</t>
  </si>
  <si>
    <t>763111712</t>
  </si>
  <si>
    <t>SDK příčka kluzné napojení ke stropu</t>
  </si>
  <si>
    <t>-2050830660</t>
  </si>
  <si>
    <t>Příčka ze sádrokartonových desek ostatní konstrukce a práce na příčkách ze sádrokartonových desek kluzné napojení příčky ke stropu</t>
  </si>
  <si>
    <t>29</t>
  </si>
  <si>
    <t>763111717</t>
  </si>
  <si>
    <t>SDK příčka základní penetrační nátěr</t>
  </si>
  <si>
    <t>-2136647286</t>
  </si>
  <si>
    <t>Příčka ze sádrokartonových desek ostatní konstrukce a práce na příčkách ze sádrokartonových desek základní penetrační nátěr</t>
  </si>
  <si>
    <t>15+20</t>
  </si>
  <si>
    <t>30</t>
  </si>
  <si>
    <t>763112985</t>
  </si>
  <si>
    <t>Vyspravení SDK příčky, předsazené stěny plochy do 1,5 m2 deska 1xA 12,5</t>
  </si>
  <si>
    <t>kus</t>
  </si>
  <si>
    <t>1778060911</t>
  </si>
  <si>
    <t>Vyspravení sádrokartonových příček nebo předsazených stěn plochy jednotlivě přes 1,00 do 1,50 m2 desky tl. 12,5 mm standardní A</t>
  </si>
  <si>
    <t>31</t>
  </si>
  <si>
    <t>763122811</t>
  </si>
  <si>
    <t>Demontáž desek jednoduché opláštění SDK předsazená/šachtová stěna</t>
  </si>
  <si>
    <t>-2018544590</t>
  </si>
  <si>
    <t>Demontáž předsazených nebo šachtových stěn ze sádrokartonových desek desek na nosné konstrukci, opláštění jednoduché</t>
  </si>
  <si>
    <t>14,64</t>
  </si>
  <si>
    <t>998763100</t>
  </si>
  <si>
    <t>Přesun hmot tonážní pro dřevostavby v objektech v do 6 m</t>
  </si>
  <si>
    <t>1797942247</t>
  </si>
  <si>
    <t>Přesun hmot pro dřevostavby stanovený z hmotnosti přesunovaného materiálu vodorovná dopravní vzdálenost do 50 m v objektech výšky do 6 m</t>
  </si>
  <si>
    <t>764</t>
  </si>
  <si>
    <t>Konstrukce klempířské</t>
  </si>
  <si>
    <t>33</t>
  </si>
  <si>
    <t>764001891</t>
  </si>
  <si>
    <t>Demontáž úžlabí do suti</t>
  </si>
  <si>
    <t>1772163267</t>
  </si>
  <si>
    <t>Demontáž klempířských konstrukcí oplechování úžlabí do suti</t>
  </si>
  <si>
    <t>34</t>
  </si>
  <si>
    <t>764002801</t>
  </si>
  <si>
    <t>Demontáž závětrné lišty do suti</t>
  </si>
  <si>
    <t>385252427</t>
  </si>
  <si>
    <t>Demontáž klempířských konstrukcí závětrné lišty do suti</t>
  </si>
  <si>
    <t>35</t>
  </si>
  <si>
    <t>764002812</t>
  </si>
  <si>
    <t>Demontáž okapového plechu do suti v krytině skládané</t>
  </si>
  <si>
    <t>86106309</t>
  </si>
  <si>
    <t>Demontáž klempířských konstrukcí okapového plechu do suti, v krytině skládané</t>
  </si>
  <si>
    <t>82,7</t>
  </si>
  <si>
    <t>36</t>
  </si>
  <si>
    <t>764002851</t>
  </si>
  <si>
    <t>Demontáž oplechování parapetů do suti</t>
  </si>
  <si>
    <t>-783282762</t>
  </si>
  <si>
    <t>Demontáž klempířských konstrukcí oplechování parapetů do suti</t>
  </si>
  <si>
    <t>37</t>
  </si>
  <si>
    <t>764002871</t>
  </si>
  <si>
    <t>Demontáž lemování zdí do suti</t>
  </si>
  <si>
    <t>2003967623</t>
  </si>
  <si>
    <t>Demontáž klempířských konstrukcí lemování zdí do suti</t>
  </si>
  <si>
    <t>47,8+28+47,8+20,2+30+14,7</t>
  </si>
  <si>
    <t>38</t>
  </si>
  <si>
    <t>764002881</t>
  </si>
  <si>
    <t>Demontáž lemování střešních prostupů do suti</t>
  </si>
  <si>
    <t>-1258746586</t>
  </si>
  <si>
    <t>Demontáž klempířských konstrukcí lemování střešních prostupů do suti</t>
  </si>
  <si>
    <t>39</t>
  </si>
  <si>
    <t>764004801</t>
  </si>
  <si>
    <t>Demontáž podokapního žlabu do suti</t>
  </si>
  <si>
    <t>1390891417</t>
  </si>
  <si>
    <t>Demontáž klempířských konstrukcí žlabu podokapního do suti</t>
  </si>
  <si>
    <t>40</t>
  </si>
  <si>
    <t>764004861</t>
  </si>
  <si>
    <t>Demontáž svodu do suti</t>
  </si>
  <si>
    <t>-811318415</t>
  </si>
  <si>
    <t>Demontáž klempířských konstrukcí svodu do suti</t>
  </si>
  <si>
    <t>12,4+13,5</t>
  </si>
  <si>
    <t>41</t>
  </si>
  <si>
    <t>764011611</t>
  </si>
  <si>
    <t>Podkladní plech z Pz s upraveným povrchem rš 150 mm</t>
  </si>
  <si>
    <t>-297005861</t>
  </si>
  <si>
    <t>Podkladní plech z pozinkovaného plechu s povrchovou úpravou rš 150 mm</t>
  </si>
  <si>
    <t>47,8"K9 zatahovací pás</t>
  </si>
  <si>
    <t>42</t>
  </si>
  <si>
    <t>764101143</t>
  </si>
  <si>
    <t>Montáž krytiny střechy rovné z taškových tabulí sklonu do 60°</t>
  </si>
  <si>
    <t>-1965685479</t>
  </si>
  <si>
    <t>Montáž krytiny z plechu s úpravou u okapů, prostupů a výčnělků střechy rovné z taškových tabulí, sklon střechy přes 30 do 60°</t>
  </si>
  <si>
    <t>43</t>
  </si>
  <si>
    <t>5535018R</t>
  </si>
  <si>
    <t>Základní taška 418x1198mm (Spotřeba: 2,44 ks / m2)</t>
  </si>
  <si>
    <t>-708843317</t>
  </si>
  <si>
    <t>44</t>
  </si>
  <si>
    <t>5535018R1</t>
  </si>
  <si>
    <t>Okapní plech délky 1250mm  (Spotřeba: 0,83 ks / m)</t>
  </si>
  <si>
    <t>740857238</t>
  </si>
  <si>
    <t>45</t>
  </si>
  <si>
    <t>5535018R2</t>
  </si>
  <si>
    <t>Úžlabí 1250mm (Spotřeba: 0,87 ks / m)</t>
  </si>
  <si>
    <t>133284276</t>
  </si>
  <si>
    <t>46</t>
  </si>
  <si>
    <t>5535018R4</t>
  </si>
  <si>
    <t>Ukončovací lišta pravá 1250mm (Spotřeba: 0,9 ks/m)</t>
  </si>
  <si>
    <t>-1606556033</t>
  </si>
  <si>
    <t>47</t>
  </si>
  <si>
    <t>5535018R5</t>
  </si>
  <si>
    <t>Ukončovací lišta levá 1250mm (Spotřeba: 0,9 ks/m)</t>
  </si>
  <si>
    <t>1632935657</t>
  </si>
  <si>
    <t>48</t>
  </si>
  <si>
    <t>1548520R</t>
  </si>
  <si>
    <t>Šroub-hřeb páskovaný  (10ks/m2) 200 ks/klubko</t>
  </si>
  <si>
    <t>822310240</t>
  </si>
  <si>
    <t>49</t>
  </si>
  <si>
    <t>764201106</t>
  </si>
  <si>
    <t>Montáž oplechování větraného hřebene s větrací mřížkou</t>
  </si>
  <si>
    <t>-287772974</t>
  </si>
  <si>
    <t>Montáž oplechování střešních prvků hřebene větraného včetně větrací mřížky</t>
  </si>
  <si>
    <t>25,75+2,21*10</t>
  </si>
  <si>
    <t>50</t>
  </si>
  <si>
    <t>552838R1</t>
  </si>
  <si>
    <t>Hřebenáč kulatý velký- 3 modul (Spotřeba: 0,88 ks / m)</t>
  </si>
  <si>
    <t>190780947</t>
  </si>
  <si>
    <t>51</t>
  </si>
  <si>
    <t>552838R2</t>
  </si>
  <si>
    <t>Hřebenáč kulatý délka 405mm (pro hřeben vikýřů)</t>
  </si>
  <si>
    <t>-537751992</t>
  </si>
  <si>
    <t>52</t>
  </si>
  <si>
    <t>55350290</t>
  </si>
  <si>
    <t>pás větrací hřebene a nároží š 310mm</t>
  </si>
  <si>
    <t>-1888432523</t>
  </si>
  <si>
    <t>53</t>
  </si>
  <si>
    <t>764203156</t>
  </si>
  <si>
    <t>Montáž sněhového zachytávače pro krytiny průběžného dvoutrubkového</t>
  </si>
  <si>
    <t>-2047001601</t>
  </si>
  <si>
    <t>Montáž oplechování střešních prvků sněhového zachytávače průbežného dvoutrubkového</t>
  </si>
  <si>
    <t>1,08*100</t>
  </si>
  <si>
    <t>54</t>
  </si>
  <si>
    <t>55349664</t>
  </si>
  <si>
    <t>trubka sněhové zábrany 32x2mm</t>
  </si>
  <si>
    <t>-1795280904</t>
  </si>
  <si>
    <t>108</t>
  </si>
  <si>
    <t>55</t>
  </si>
  <si>
    <t>55351100</t>
  </si>
  <si>
    <t>držák tyčového sněholamu pro skládané krytiny</t>
  </si>
  <si>
    <t>578186062</t>
  </si>
  <si>
    <t>držák tyčového sněholamu pro skládané  krytiny</t>
  </si>
  <si>
    <t>104</t>
  </si>
  <si>
    <t>56</t>
  </si>
  <si>
    <t>764212636</t>
  </si>
  <si>
    <t>Oplechování štítu závětrnou lištou z Pz s povrchovou úpravou rš 500 mm</t>
  </si>
  <si>
    <t>443828030</t>
  </si>
  <si>
    <t>Oplechování střešních prvků z pozinkovaného plechu s povrchovou úpravou štítu závětrnou lištou rš 500 mm</t>
  </si>
  <si>
    <t>20,200"K10 všechny prvky</t>
  </si>
  <si>
    <t>57</t>
  </si>
  <si>
    <t>764212637</t>
  </si>
  <si>
    <t>Oplechování štítu závětrnou lištou z Pz s povrchovou úpravou rš 670 mm</t>
  </si>
  <si>
    <t>1844915508</t>
  </si>
  <si>
    <t>Oplechování střešních prvků z pozinkovaného plechu s povrchovou úpravou štítu závětrnou lištou rš 670 mm</t>
  </si>
  <si>
    <t>30"K11 všechny prvky</t>
  </si>
  <si>
    <t>58</t>
  </si>
  <si>
    <t>764212662</t>
  </si>
  <si>
    <t>Oplechování rovné okapové hrany z Pz s povrchovou úpravou rš 200 mm</t>
  </si>
  <si>
    <t>-658002226</t>
  </si>
  <si>
    <t>Oplechování střešních prvků z pozinkovaného plechu s povrchovou úpravou okapu okapovým plechem střechy rovné rš 200 mm</t>
  </si>
  <si>
    <t>84,1"K5</t>
  </si>
  <si>
    <t>59</t>
  </si>
  <si>
    <t>764216603</t>
  </si>
  <si>
    <t>Oplechování rovných parapetů mechanicky kotvené z Pz s povrchovou úpravou rš 250 mm</t>
  </si>
  <si>
    <t>-369952283</t>
  </si>
  <si>
    <t>Oplechování parapetů z pozinkovaného plechu s povrchovou úpravou rovných mechanicky kotvené, bez rohů rš 250 mm</t>
  </si>
  <si>
    <t>11"K13</t>
  </si>
  <si>
    <t>60</t>
  </si>
  <si>
    <t>764304112</t>
  </si>
  <si>
    <t>Montáž lemování střešních prostupů s krytinou skládanou nebo plechovou bez lišty</t>
  </si>
  <si>
    <t>-253832372</t>
  </si>
  <si>
    <t>Montáž lemování střešních prostupů bez lišty, střech s krytinou skládanou nebo z plechu</t>
  </si>
  <si>
    <t>0,5*11</t>
  </si>
  <si>
    <t>61</t>
  </si>
  <si>
    <t>552838R3</t>
  </si>
  <si>
    <t>Větrák pro zdravotní techniku 10-50 (komplet s flexi napojením)</t>
  </si>
  <si>
    <t>2112614065</t>
  </si>
  <si>
    <t>62</t>
  </si>
  <si>
    <t>552838R4</t>
  </si>
  <si>
    <t>Větrák pro turbokotel pro sklon 45 °, ∅ odvětrání 75 – 135 mm</t>
  </si>
  <si>
    <t>-1169891641</t>
  </si>
  <si>
    <t>63</t>
  </si>
  <si>
    <t>552838R5</t>
  </si>
  <si>
    <t>Odvětrávač par 10-50 (komplet s tepelně izolovaným napojením)</t>
  </si>
  <si>
    <t>294195722</t>
  </si>
  <si>
    <t>64</t>
  </si>
  <si>
    <t>764311604</t>
  </si>
  <si>
    <t>Lemování rovných zdí střech s krytinou prejzovou nebo vlnitou z Pz s povrchovou úpravou rš 330 mm</t>
  </si>
  <si>
    <t>-2020694495</t>
  </si>
  <si>
    <t>Lemování zdí z pozinkovaného plechu s povrchovou úpravou boční nebo horní rovné, střech s krytinou prejzovou nebo vlnitou rš 330 mm</t>
  </si>
  <si>
    <t>47,8"K8</t>
  </si>
  <si>
    <t>14,7"K12</t>
  </si>
  <si>
    <t>65</t>
  </si>
  <si>
    <t>764311606</t>
  </si>
  <si>
    <t>Lemování rovných zdí střech s krytinou prejzovou nebo vlnitou z Pz s povrchovou úpravou rš 500 mm</t>
  </si>
  <si>
    <t>452528138</t>
  </si>
  <si>
    <t>Lemování zdí z pozinkovaného plechu s povrchovou úpravou boční nebo horní rovné, střech s krytinou prejzovou nebo vlnitou rš 500 mm</t>
  </si>
  <si>
    <t>40,8"K7 komplet všechny prvky</t>
  </si>
  <si>
    <t>66</t>
  </si>
  <si>
    <t>764311607</t>
  </si>
  <si>
    <t>Lemování rovných zdí střech s krytinou prejzovou nebo vlnitou z Pz s povrchovou úpravou rš 670 mm</t>
  </si>
  <si>
    <t>-1660435584</t>
  </si>
  <si>
    <t>Lemování zdí z pozinkovaného plechu s povrchovou úpravou boční nebo horní rovné, střech s krytinou prejzovou nebo vlnitou rš 670 mm</t>
  </si>
  <si>
    <t>40"K9</t>
  </si>
  <si>
    <t>67</t>
  </si>
  <si>
    <t>764314612</t>
  </si>
  <si>
    <t>Lemování prostupů střech s krytinou skládanou nebo plechovou bez lišty z Pz s povrchovou úpravou</t>
  </si>
  <si>
    <t>-1258338918</t>
  </si>
  <si>
    <t>Lemování prostupů z pozinkovaného plechu s povrchovou úpravou bez lišty, střech s krytinou skládanou nebo z plechu</t>
  </si>
  <si>
    <t>3*0,5"K6</t>
  </si>
  <si>
    <t>68</t>
  </si>
  <si>
    <t>764541305</t>
  </si>
  <si>
    <t>Žlab podokapní půlkruhový z TiZn lesklého plechu rš 330 mm</t>
  </si>
  <si>
    <t>-404029222</t>
  </si>
  <si>
    <t>Žlab podokapní z titanzinkového lesklého válcovaného plechu včetně háků a čel půlkruhový rš 330 mm</t>
  </si>
  <si>
    <t>51,5"K1</t>
  </si>
  <si>
    <t>69</t>
  </si>
  <si>
    <t>764541346</t>
  </si>
  <si>
    <t>Kotlík oválný (trychtýřový) pro podokapní žlaby z TiZn lesklého plechu 330/100 mm</t>
  </si>
  <si>
    <t>748662848</t>
  </si>
  <si>
    <t>Žlab podokapní z titanzinkového lesklého válcovaného plechu včetně háků a čel kotlík oválný (trychtýřový), rš žlabu/průměr svodu 330/100 mm</t>
  </si>
  <si>
    <t>4"K2</t>
  </si>
  <si>
    <t>70</t>
  </si>
  <si>
    <t>764547404</t>
  </si>
  <si>
    <t>Dilatace žlabů z TiZn plechu dilatačního vložením pásu s pryžovou vložkou rš 330 mm</t>
  </si>
  <si>
    <t>-2006094755</t>
  </si>
  <si>
    <t>Dilatace žlabu z titanzinkovaného plechu vložením dilatačního pásu s pryžovou vložkou rš 330 mm</t>
  </si>
  <si>
    <t>71</t>
  </si>
  <si>
    <t>764548323</t>
  </si>
  <si>
    <t>Svody kruhové včetně objímek, kolen, odskoků z TiZn lesklého plechu průměru 100 mm</t>
  </si>
  <si>
    <t>558405960</t>
  </si>
  <si>
    <t>Svod z titanzinkového lesklého válcovaného plechu včetně objímek, kolen a odskoků kruhový, průměru 100 mm</t>
  </si>
  <si>
    <t>12,4+13,5"K3</t>
  </si>
  <si>
    <t>72</t>
  </si>
  <si>
    <t>998764101</t>
  </si>
  <si>
    <t>Přesun hmot tonážní pro konstrukce klempířské v objektech v do 6 m</t>
  </si>
  <si>
    <t>604876673</t>
  </si>
  <si>
    <t>Přesun hmot pro konstrukce klempířské stanovený z hmotnosti přesunovaného materiálu vodorovná dopravní vzdálenost do 50 m v objektech výšky do 6 m</t>
  </si>
  <si>
    <t>765</t>
  </si>
  <si>
    <t>Krytina skládaná</t>
  </si>
  <si>
    <t>73</t>
  </si>
  <si>
    <t>765111203</t>
  </si>
  <si>
    <t>Montáž krytiny okapní jednoduchá větrací mřížka</t>
  </si>
  <si>
    <t>139614078</t>
  </si>
  <si>
    <t>Montáž krytiny okapové hrany s jednoduchou větrací mřížkou</t>
  </si>
  <si>
    <t>74</t>
  </si>
  <si>
    <t>19112012</t>
  </si>
  <si>
    <t>plech titanzinkový tahokov leskle válcovaný tl 1mm tabule</t>
  </si>
  <si>
    <t>1169330268</t>
  </si>
  <si>
    <t>84,100*0,15</t>
  </si>
  <si>
    <t>75</t>
  </si>
  <si>
    <t>76511122R</t>
  </si>
  <si>
    <t>Těsnící klíny samolepící</t>
  </si>
  <si>
    <t>1698431605</t>
  </si>
  <si>
    <t>76</t>
  </si>
  <si>
    <t>7651112R</t>
  </si>
  <si>
    <t>opravná sada</t>
  </si>
  <si>
    <t>1656693038</t>
  </si>
  <si>
    <t>77</t>
  </si>
  <si>
    <t>765135001</t>
  </si>
  <si>
    <t>Montáž střešních doplňků skládané  krytiny plochy do 0,2m2</t>
  </si>
  <si>
    <t>-184729122</t>
  </si>
  <si>
    <t>Montáž střešních doplňků krytiny skládané speciálních desek větracích hlavic, ventilačních prostupů, anténních prostupů, prostupových hlavic, kovových univerzálních apod., plochy jednotlivě do 0,2 m2</t>
  </si>
  <si>
    <t>78</t>
  </si>
  <si>
    <t>5916114R</t>
  </si>
  <si>
    <t>Střešní větrák 75 (s odvětrávacím otvorem 75 cm2)</t>
  </si>
  <si>
    <t>1972829978</t>
  </si>
  <si>
    <t>79</t>
  </si>
  <si>
    <t>765135013</t>
  </si>
  <si>
    <t>Montáž střešních výlezů skládané krytiny plochy do 1,0m2</t>
  </si>
  <si>
    <t>999734582</t>
  </si>
  <si>
    <t>Montáž střešních doplňků krytiny skládané střešních výlezů, plochy jednotlivě přes 0,25 do 1,0 m2</t>
  </si>
  <si>
    <t>80</t>
  </si>
  <si>
    <t>59161154</t>
  </si>
  <si>
    <t>STŘEŠNÍ VÝLEZ-POKLOP V BARVĚ KRYTINY (otvor 600 x 600 mm) VČETNĚ LEMOVÁNÍ</t>
  </si>
  <si>
    <t>-805256577</t>
  </si>
  <si>
    <t>81</t>
  </si>
  <si>
    <t>765135021</t>
  </si>
  <si>
    <t>Montáž stoupací plošiny skládané krytiny délky do 1,0m</t>
  </si>
  <si>
    <t>515105937</t>
  </si>
  <si>
    <t>Montáž střešních doplňků krytiny skládané stoupací plošiny, délky do 1m</t>
  </si>
  <si>
    <t>82</t>
  </si>
  <si>
    <t>55349677</t>
  </si>
  <si>
    <t>Al svorky pro stupačky a lávky dvojitá stojatá drážka sklon střechy 20-40°</t>
  </si>
  <si>
    <t>-1051659306</t>
  </si>
  <si>
    <t>83</t>
  </si>
  <si>
    <t>55351097</t>
  </si>
  <si>
    <t>plošina stoupací 250x800 mm pro falcované i skládané  střechy</t>
  </si>
  <si>
    <t>629401115</t>
  </si>
  <si>
    <t>plošina stoupací 250x800 mm pro falcované i skládané střechy</t>
  </si>
  <si>
    <t>84</t>
  </si>
  <si>
    <t>765135043</t>
  </si>
  <si>
    <t>Montáž bezpečnostního háku skládané  krytiny</t>
  </si>
  <si>
    <t>-1313222258</t>
  </si>
  <si>
    <t>Montáž střešních doplňků krytiny skládané háků bezpečnostních</t>
  </si>
  <si>
    <t>85</t>
  </si>
  <si>
    <t>5916101R</t>
  </si>
  <si>
    <t>Bezpečnostní hák s montážní sadou</t>
  </si>
  <si>
    <t>690807312</t>
  </si>
  <si>
    <t>86</t>
  </si>
  <si>
    <t>765151801</t>
  </si>
  <si>
    <t>Demontáž krytiny bitumenové ze šindelů do suti</t>
  </si>
  <si>
    <t>1068770129</t>
  </si>
  <si>
    <t>Demontáž krytiny bitumenové ze šindelů sklonu do 30° do suti</t>
  </si>
  <si>
    <t>87</t>
  </si>
  <si>
    <t>765151805</t>
  </si>
  <si>
    <t>Demontáž hřebene nebo nároží krytiny bitumenové ze šindelů do suti</t>
  </si>
  <si>
    <t>1885641282</t>
  </si>
  <si>
    <t>Demontáž krytiny bitumenové ze šindelů sklonu do 30° hřebene nebo nároží do suti</t>
  </si>
  <si>
    <t>47,85</t>
  </si>
  <si>
    <t>88</t>
  </si>
  <si>
    <t>765151811</t>
  </si>
  <si>
    <t>Příplatek k cenám demontáže bitumenové  krytiny ze šindelů za sklon přes 30°</t>
  </si>
  <si>
    <t>-925131974</t>
  </si>
  <si>
    <t>Demontáž krytiny bitumenové ze šindelů Příplatek k cenám za sklon přes 30° demontáže krytiny</t>
  </si>
  <si>
    <t>89</t>
  </si>
  <si>
    <t>765151815</t>
  </si>
  <si>
    <t>Příplatek k cenám demontáže hřebene bitumenové  krytiny ze šindelů za sklon přes 30°</t>
  </si>
  <si>
    <t>824248004</t>
  </si>
  <si>
    <t>Demontáž krytiny bitumenové ze šindelů Příplatek k cenám za sklon přes 30° demontáže hřebene nebo nároží</t>
  </si>
  <si>
    <t>90</t>
  </si>
  <si>
    <t>765191021</t>
  </si>
  <si>
    <t>Montáž pojistné hydroizolační fólie kladené ve sklonu přes 20° s lepenými spoji na krokve</t>
  </si>
  <si>
    <t>-2049089246</t>
  </si>
  <si>
    <t>Montáž pojistné hydroizolační fólie kladené ve sklonu přes 20° s lepenými přesahy na krokve</t>
  </si>
  <si>
    <t>91</t>
  </si>
  <si>
    <t>28329293</t>
  </si>
  <si>
    <t>membrána podstřešní viz TZ</t>
  </si>
  <si>
    <t>1186813872</t>
  </si>
  <si>
    <t>membrána podstřešní viz specifikace TZ</t>
  </si>
  <si>
    <t>533,47*1,15 'Přepočtené koeficientem množství</t>
  </si>
  <si>
    <t>92</t>
  </si>
  <si>
    <t>765191031</t>
  </si>
  <si>
    <t>Montáž pojistné hydroizolační fólie lepení těsnících pásků pod kontralatě</t>
  </si>
  <si>
    <t>243472956</t>
  </si>
  <si>
    <t>93</t>
  </si>
  <si>
    <t>28329304</t>
  </si>
  <si>
    <t>páska těsnící jednostranně lepící parotěsných folií 3x30 mm</t>
  </si>
  <si>
    <t>-1984967087</t>
  </si>
  <si>
    <t>742*1,1 'Přepočtené koeficientem množství</t>
  </si>
  <si>
    <t>94</t>
  </si>
  <si>
    <t>765191051</t>
  </si>
  <si>
    <t>Montáž pojistné hydroizolační fólie hřebene větrané střechy</t>
  </si>
  <si>
    <t>1803665643</t>
  </si>
  <si>
    <t>Montáž pojistné hydroizolační fólie hřebene nebo nároží, střechy větrané</t>
  </si>
  <si>
    <t>95</t>
  </si>
  <si>
    <t>2063937055</t>
  </si>
  <si>
    <t>18,8*1,15 'Přepočtené koeficientem množství</t>
  </si>
  <si>
    <t>96</t>
  </si>
  <si>
    <t>765191061</t>
  </si>
  <si>
    <t>Montáž pojistné hydroizolační fólie úžlabí větrané střechy</t>
  </si>
  <si>
    <t>-916060822</t>
  </si>
  <si>
    <t>Montáž pojistné hydroizolační fólie úžlabí, střechy větrané</t>
  </si>
  <si>
    <t>33,9</t>
  </si>
  <si>
    <t>97</t>
  </si>
  <si>
    <t>-1858253785</t>
  </si>
  <si>
    <t>33,9*1,15 'Přepočtené koeficientem množství</t>
  </si>
  <si>
    <t>98</t>
  </si>
  <si>
    <t>765191911</t>
  </si>
  <si>
    <t>Demontáž pojistné hydroizolační fólie kladené ve sklonu přes 30°</t>
  </si>
  <si>
    <t>-95007321</t>
  </si>
  <si>
    <t>99</t>
  </si>
  <si>
    <t>765192001</t>
  </si>
  <si>
    <t>Nouzové (provizorní) zakrytí střechy plachtou</t>
  </si>
  <si>
    <t>1780361104</t>
  </si>
  <si>
    <t>Nouzové zakrytí střechy plachtou</t>
  </si>
  <si>
    <t>100</t>
  </si>
  <si>
    <t>998765101</t>
  </si>
  <si>
    <t>Přesun hmot tonážní pro krytiny skládané v objektech v do 6 m</t>
  </si>
  <si>
    <t>1403757579</t>
  </si>
  <si>
    <t>Přesun hmot pro krytiny skládané stanovený z hmotnosti přesunovaného materiálu vodorovná dopravní vzdálenost do 50 m na objektech výšky do 6 m</t>
  </si>
  <si>
    <t>766</t>
  </si>
  <si>
    <t>Konstrukce truhlářské</t>
  </si>
  <si>
    <t>101</t>
  </si>
  <si>
    <t>766441811</t>
  </si>
  <si>
    <t>Demontáž parapetních desek dřevěných nebo plastových šířky do 30 cm délky do 1,0 m</t>
  </si>
  <si>
    <t>1021003839</t>
  </si>
  <si>
    <t>Demontáž parapetních desek dřevěných nebo plastových šířky do 300 mm délky do 1m</t>
  </si>
  <si>
    <t>102</t>
  </si>
  <si>
    <t>766622126</t>
  </si>
  <si>
    <t>Montáž plastových oken plochy přes 1 m2 otevíravých výšky do 2,5 m s rámem do dřevěné kce</t>
  </si>
  <si>
    <t>-1848216481</t>
  </si>
  <si>
    <t>Montáž oken plastových včetně montáže rámu na polyuretanovou pěnu plochy přes 1 m2 otevíravých nebo sklápěcích do dřevěné konstrukce, výšky přes 1,5 do 2,5 m včetně veškerých doplňků - parotěsných a poropropustných zábran</t>
  </si>
  <si>
    <t>1,51*10</t>
  </si>
  <si>
    <t>103</t>
  </si>
  <si>
    <t>61130584</t>
  </si>
  <si>
    <t>okno plastové dle specifikace PD</t>
  </si>
  <si>
    <t>1971774916</t>
  </si>
  <si>
    <t>766694111</t>
  </si>
  <si>
    <t>Montáž parapetních desek dřevěných nebo plastových šířky do 30 cm délky do 1,0 m</t>
  </si>
  <si>
    <t>-2033224707</t>
  </si>
  <si>
    <t>Montáž ostatních truhlářských konstrukcí parapetních desek dřevěných nebo plastových šířky do 300 mm, délky do 1000 mm</t>
  </si>
  <si>
    <t>105</t>
  </si>
  <si>
    <t>60794103</t>
  </si>
  <si>
    <t>deska parapetní dřevotřísková vnitřní 0,3 x 1 m</t>
  </si>
  <si>
    <t>273628523</t>
  </si>
  <si>
    <t>106</t>
  </si>
  <si>
    <t>60794121</t>
  </si>
  <si>
    <t>koncovka PVC k parapetním dřevotřískovým deskám 600 mm</t>
  </si>
  <si>
    <t>-1646061857</t>
  </si>
  <si>
    <t>107</t>
  </si>
  <si>
    <t>998766101</t>
  </si>
  <si>
    <t>Přesun hmot tonážní pro konstrukce truhlářské v objektech v do 6 m</t>
  </si>
  <si>
    <t>35215536</t>
  </si>
  <si>
    <t>Přesun hmot pro konstrukce truhlářské stanovený z hmotnosti přesunovaného materiálu vodorovná dopravní vzdálenost do 50 m v objektech výšky do 6 m</t>
  </si>
  <si>
    <t>783</t>
  </si>
  <si>
    <t>Dokončovací práce - nátěry</t>
  </si>
  <si>
    <t>783201201</t>
  </si>
  <si>
    <t>Obroušení tesařských konstrukcí před provedením nátěru</t>
  </si>
  <si>
    <t>-559061168</t>
  </si>
  <si>
    <t>Příprava podkladu tesařských konstrukcí před provedením nátěru broušení</t>
  </si>
  <si>
    <t>109</t>
  </si>
  <si>
    <t>783201403</t>
  </si>
  <si>
    <t>Oprášení tesařských konstrukcí před provedením nátěru</t>
  </si>
  <si>
    <t>1121888816</t>
  </si>
  <si>
    <t>Příprava podkladu tesařských konstrukcí před provedením nátěru oprášení</t>
  </si>
  <si>
    <t>110</t>
  </si>
  <si>
    <t>783213121</t>
  </si>
  <si>
    <t>Napouštěcí dvojnásobný syntetický biocidní nátěr tesařských konstrukcí zabudovaných do konstrukce</t>
  </si>
  <si>
    <t>-1145939670</t>
  </si>
  <si>
    <t>Napouštěcí nátěr tesařských konstrukcí zabudovaných do konstrukce proti dřevokazným houbám, hmyzu a plísním dvojnásobný syntetický</t>
  </si>
  <si>
    <t>9*10</t>
  </si>
  <si>
    <t>784</t>
  </si>
  <si>
    <t>Dokončovací práce - malby a tapety</t>
  </si>
  <si>
    <t>111</t>
  </si>
  <si>
    <t>784211101</t>
  </si>
  <si>
    <t>Dvojnásobné bílé malby ze směsí za mokra výborně otěruvzdorných v místnostech výšky do 3,80 m</t>
  </si>
  <si>
    <t>1811050117</t>
  </si>
  <si>
    <t>Malby z malířských směsí otěruvzdorných za mokra dvojnásobné, bílé za mokra otěruvzdorné výborně v místnostech výšky do 3,80 m</t>
  </si>
  <si>
    <t>02 -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</si>
  <si>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</si>
  <si>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</si>
  <si>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</si>
  <si>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</si>
  <si>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</si>
  <si>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</si>
  <si>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</si>
  <si>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013244000</t>
  </si>
  <si>
    <t>Dokumentace pro provádění stavby - bleskosvod</t>
  </si>
  <si>
    <t>soubuor</t>
  </si>
  <si>
    <t>1024</t>
  </si>
  <si>
    <t>68684999</t>
  </si>
  <si>
    <t>VRN3</t>
  </si>
  <si>
    <t>Zařízení staveniště</t>
  </si>
  <si>
    <t>032603000</t>
  </si>
  <si>
    <t>Úklid přístupových cest</t>
  </si>
  <si>
    <t>1323556742</t>
  </si>
  <si>
    <t>032903000</t>
  </si>
  <si>
    <t>Náklady na provoz a údržbu vybavení staveniště</t>
  </si>
  <si>
    <t>-1626710040</t>
  </si>
  <si>
    <t>034303000</t>
  </si>
  <si>
    <t>Dopravní značení na staveništi</t>
  </si>
  <si>
    <t>-1321027198</t>
  </si>
  <si>
    <t>034503000</t>
  </si>
  <si>
    <t>Informační tabule na staveništi</t>
  </si>
  <si>
    <t>-1446647626</t>
  </si>
  <si>
    <t>VRN4</t>
  </si>
  <si>
    <t>Inženýrská činnost</t>
  </si>
  <si>
    <t>044003000</t>
  </si>
  <si>
    <t>Revize komínů a spalinových cest</t>
  </si>
  <si>
    <t>793585007</t>
  </si>
  <si>
    <t>0440030R1</t>
  </si>
  <si>
    <t>Revize bleskosvodu</t>
  </si>
  <si>
    <t>1338895438</t>
  </si>
  <si>
    <t>Revize dočasných objektů nebo zařízení staveniště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</si>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</sst>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7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37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43" fillId="2" borderId="0" xfId="1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4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7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9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1" xfId="0" applyFont="1" applyFill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center" vertical="center" wrapText="1"/>
    </xf>
    <xf numFmtId="0" fontId="17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1" fillId="0" borderId="18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8" fillId="0" borderId="23" xfId="0" applyNumberFormat="1" applyFont="1" applyBorder="1" applyAlignment="1" applyProtection="1">
      <alignment vertical="center"/>
    </xf>
    <xf numFmtId="4" fontId="28" fillId="0" borderId="24" xfId="0" applyNumberFormat="1" applyFont="1" applyBorder="1" applyAlignment="1" applyProtection="1">
      <alignment vertical="center"/>
    </xf>
    <xf numFmtId="166" fontId="28" fillId="0" borderId="24" xfId="0" applyNumberFormat="1" applyFont="1" applyBorder="1" applyAlignment="1" applyProtection="1">
      <alignment vertical="center"/>
    </xf>
    <xf numFmtId="4" fontId="28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1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4" fontId="22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0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/>
    <xf numFmtId="166" fontId="31" fillId="0" borderId="16" xfId="0" applyNumberFormat="1" applyFont="1" applyBorder="1" applyAlignment="1" applyProtection="1"/>
    <xf numFmtId="166" fontId="31" fillId="0" borderId="17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 wrapText="1"/>
    </xf>
    <xf numFmtId="0" fontId="0" fillId="0" borderId="18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35" fillId="0" borderId="28" xfId="0" applyFont="1" applyBorder="1" applyAlignment="1" applyProtection="1">
      <alignment horizontal="center" vertical="center"/>
    </xf>
    <xf numFmtId="49" fontId="35" fillId="0" borderId="28" xfId="0" applyNumberFormat="1" applyFont="1" applyBorder="1" applyAlignment="1" applyProtection="1">
      <alignment horizontal="left" vertical="center" wrapText="1"/>
    </xf>
    <xf numFmtId="0" fontId="35" fillId="0" borderId="28" xfId="0" applyFont="1" applyBorder="1" applyAlignment="1" applyProtection="1">
      <alignment horizontal="left" vertical="center" wrapText="1"/>
    </xf>
    <xf numFmtId="0" fontId="35" fillId="0" borderId="28" xfId="0" applyFont="1" applyBorder="1" applyAlignment="1" applyProtection="1">
      <alignment horizontal="center" vertical="center" wrapText="1"/>
    </xf>
    <xf numFmtId="167" fontId="35" fillId="0" borderId="28" xfId="0" applyNumberFormat="1" applyFont="1" applyBorder="1" applyAlignment="1" applyProtection="1">
      <alignment vertical="center"/>
    </xf>
    <xf numFmtId="4" fontId="35" fillId="3" borderId="28" xfId="0" applyNumberFormat="1" applyFont="1" applyFill="1" applyBorder="1" applyAlignment="1" applyProtection="1">
      <alignment vertical="center"/>
      <protection locked="0"/>
    </xf>
    <xf numFmtId="4" fontId="35" fillId="0" borderId="28" xfId="0" applyNumberFormat="1" applyFont="1" applyBorder="1" applyAlignment="1" applyProtection="1">
      <alignment vertical="center"/>
    </xf>
    <xf numFmtId="0" fontId="35" fillId="0" borderId="5" xfId="0" applyFont="1" applyBorder="1" applyAlignment="1">
      <alignment vertical="center"/>
    </xf>
    <xf numFmtId="0" fontId="35" fillId="3" borderId="28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0" fillId="0" borderId="23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36" fillId="0" borderId="29" xfId="0" applyFont="1" applyBorder="1" applyAlignment="1" applyProtection="1">
      <alignment vertical="center" wrapText="1"/>
      <protection locked="0"/>
    </xf>
    <xf numFmtId="0" fontId="36" fillId="0" borderId="30" xfId="0" applyFont="1" applyBorder="1" applyAlignment="1" applyProtection="1">
      <alignment vertical="center" wrapText="1"/>
      <protection locked="0"/>
    </xf>
    <xf numFmtId="0" fontId="36" fillId="0" borderId="31" xfId="0" applyFont="1" applyBorder="1" applyAlignment="1" applyProtection="1">
      <alignment vertical="center" wrapText="1"/>
      <protection locked="0"/>
    </xf>
    <xf numFmtId="0" fontId="36" fillId="0" borderId="32" xfId="0" applyFont="1" applyBorder="1" applyAlignment="1" applyProtection="1">
      <alignment horizontal="center" vertical="center" wrapText="1"/>
      <protection locked="0"/>
    </xf>
    <xf numFmtId="0" fontId="36" fillId="0" borderId="33" xfId="0" applyFont="1" applyBorder="1" applyAlignment="1" applyProtection="1">
      <alignment horizontal="center" vertical="center" wrapText="1"/>
      <protection locked="0"/>
    </xf>
    <xf numFmtId="0" fontId="36" fillId="0" borderId="32" xfId="0" applyFont="1" applyBorder="1" applyAlignment="1" applyProtection="1">
      <alignment vertical="center" wrapText="1"/>
      <protection locked="0"/>
    </xf>
    <xf numFmtId="0" fontId="36" fillId="0" borderId="33" xfId="0" applyFont="1" applyBorder="1" applyAlignment="1" applyProtection="1">
      <alignment vertical="center" wrapText="1"/>
      <protection locked="0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39" fillId="0" borderId="32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49" fontId="39" fillId="0" borderId="1" xfId="0" applyNumberFormat="1" applyFont="1" applyBorder="1" applyAlignment="1" applyProtection="1">
      <alignment vertical="center" wrapText="1"/>
      <protection locked="0"/>
    </xf>
    <xf numFmtId="0" fontId="36" fillId="0" borderId="35" xfId="0" applyFont="1" applyBorder="1" applyAlignment="1" applyProtection="1">
      <alignment vertical="center" wrapText="1"/>
      <protection locked="0"/>
    </xf>
    <xf numFmtId="0" fontId="40" fillId="0" borderId="34" xfId="0" applyFont="1" applyBorder="1" applyAlignment="1" applyProtection="1">
      <alignment vertical="center" wrapText="1"/>
      <protection locked="0"/>
    </xf>
    <xf numFmtId="0" fontId="36" fillId="0" borderId="36" xfId="0" applyFont="1" applyBorder="1" applyAlignment="1" applyProtection="1">
      <alignment vertical="center" wrapText="1"/>
      <protection locked="0"/>
    </xf>
    <xf numFmtId="0" fontId="36" fillId="0" borderId="1" xfId="0" applyFont="1" applyBorder="1" applyAlignment="1" applyProtection="1">
      <alignment vertical="top"/>
      <protection locked="0"/>
    </xf>
    <xf numFmtId="0" fontId="36" fillId="0" borderId="0" xfId="0" applyFont="1" applyAlignment="1" applyProtection="1">
      <alignment vertical="top"/>
      <protection locked="0"/>
    </xf>
    <xf numFmtId="0" fontId="36" fillId="0" borderId="29" xfId="0" applyFont="1" applyBorder="1" applyAlignment="1" applyProtection="1">
      <alignment horizontal="left" vertical="center"/>
      <protection locked="0"/>
    </xf>
    <xf numFmtId="0" fontId="36" fillId="0" borderId="30" xfId="0" applyFont="1" applyBorder="1" applyAlignment="1" applyProtection="1">
      <alignment horizontal="left" vertical="center"/>
      <protection locked="0"/>
    </xf>
    <xf numFmtId="0" fontId="36" fillId="0" borderId="31" xfId="0" applyFont="1" applyBorder="1" applyAlignment="1" applyProtection="1">
      <alignment horizontal="left" vertical="center"/>
      <protection locked="0"/>
    </xf>
    <xf numFmtId="0" fontId="36" fillId="0" borderId="32" xfId="0" applyFont="1" applyBorder="1" applyAlignment="1" applyProtection="1">
      <alignment horizontal="left" vertical="center"/>
      <protection locked="0"/>
    </xf>
    <xf numFmtId="0" fontId="36" fillId="0" borderId="33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38" fillId="0" borderId="34" xfId="0" applyFont="1" applyBorder="1" applyAlignment="1" applyProtection="1">
      <alignment horizontal="left" vertical="center"/>
      <protection locked="0"/>
    </xf>
    <xf numFmtId="0" fontId="38" fillId="0" borderId="34" xfId="0" applyFont="1" applyBorder="1" applyAlignment="1" applyProtection="1">
      <alignment horizontal="center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0" fontId="39" fillId="0" borderId="32" xfId="0" applyFont="1" applyBorder="1" applyAlignment="1" applyProtection="1">
      <alignment horizontal="left" vertical="center"/>
      <protection locked="0"/>
    </xf>
    <xf numFmtId="0" fontId="39" fillId="0" borderId="1" xfId="0" applyFont="1" applyFill="1" applyBorder="1" applyAlignment="1" applyProtection="1">
      <alignment horizontal="left" vertical="center"/>
      <protection locked="0"/>
    </xf>
    <xf numFmtId="0" fontId="39" fillId="0" borderId="1" xfId="0" applyFont="1" applyFill="1" applyBorder="1" applyAlignment="1" applyProtection="1">
      <alignment horizontal="center" vertical="center"/>
      <protection locked="0"/>
    </xf>
    <xf numFmtId="0" fontId="36" fillId="0" borderId="35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36" fillId="0" borderId="36" xfId="0" applyFont="1" applyBorder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6" fillId="0" borderId="29" xfId="0" applyFont="1" applyBorder="1" applyAlignment="1" applyProtection="1">
      <alignment horizontal="left" vertical="center" wrapText="1"/>
      <protection locked="0"/>
    </xf>
    <xf numFmtId="0" fontId="36" fillId="0" borderId="30" xfId="0" applyFont="1" applyBorder="1" applyAlignment="1" applyProtection="1">
      <alignment horizontal="left" vertical="center" wrapText="1"/>
      <protection locked="0"/>
    </xf>
    <xf numFmtId="0" fontId="36" fillId="0" borderId="31" xfId="0" applyFont="1" applyBorder="1" applyAlignment="1" applyProtection="1">
      <alignment horizontal="left" vertical="center" wrapText="1"/>
      <protection locked="0"/>
    </xf>
    <xf numFmtId="0" fontId="36" fillId="0" borderId="32" xfId="0" applyFont="1" applyBorder="1" applyAlignment="1" applyProtection="1">
      <alignment horizontal="left" vertical="center" wrapText="1"/>
      <protection locked="0"/>
    </xf>
    <xf numFmtId="0" fontId="36" fillId="0" borderId="33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39" fillId="0" borderId="32" xfId="0" applyFont="1" applyBorder="1" applyAlignment="1" applyProtection="1">
      <alignment horizontal="left" vertical="center" wrapText="1"/>
      <protection locked="0"/>
    </xf>
    <xf numFmtId="0" fontId="39" fillId="0" borderId="33" xfId="0" applyFont="1" applyBorder="1" applyAlignment="1" applyProtection="1">
      <alignment horizontal="left" vertical="center" wrapText="1"/>
      <protection locked="0"/>
    </xf>
    <xf numFmtId="0" fontId="39" fillId="0" borderId="33" xfId="0" applyFont="1" applyBorder="1" applyAlignment="1" applyProtection="1">
      <alignment horizontal="left" vertical="center"/>
      <protection locked="0"/>
    </xf>
    <xf numFmtId="0" fontId="39" fillId="0" borderId="35" xfId="0" applyFont="1" applyBorder="1" applyAlignment="1" applyProtection="1">
      <alignment horizontal="left" vertical="center" wrapText="1"/>
      <protection locked="0"/>
    </xf>
    <xf numFmtId="0" fontId="39" fillId="0" borderId="34" xfId="0" applyFont="1" applyBorder="1" applyAlignment="1" applyProtection="1">
      <alignment horizontal="left" vertical="center" wrapText="1"/>
      <protection locked="0"/>
    </xf>
    <xf numFmtId="0" fontId="39" fillId="0" borderId="36" xfId="0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left" vertical="top"/>
      <protection locked="0"/>
    </xf>
    <xf numFmtId="0" fontId="39" fillId="0" borderId="1" xfId="0" applyFont="1" applyBorder="1" applyAlignment="1" applyProtection="1">
      <alignment horizontal="center" vertical="top"/>
      <protection locked="0"/>
    </xf>
    <xf numFmtId="0" fontId="39" fillId="0" borderId="35" xfId="0" applyFont="1" applyBorder="1" applyAlignment="1" applyProtection="1">
      <alignment horizontal="left" vertical="center"/>
      <protection locked="0"/>
    </xf>
    <xf numFmtId="0" fontId="39" fillId="0" borderId="36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38" fillId="0" borderId="1" xfId="0" applyFont="1" applyBorder="1" applyAlignment="1" applyProtection="1">
      <alignment vertical="center"/>
      <protection locked="0"/>
    </xf>
    <xf numFmtId="0" fontId="41" fillId="0" borderId="34" xfId="0" applyFont="1" applyBorder="1" applyAlignment="1" applyProtection="1">
      <alignment vertical="center"/>
      <protection locked="0"/>
    </xf>
    <xf numFmtId="0" fontId="38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39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8" fillId="0" borderId="34" xfId="0" applyFont="1" applyBorder="1" applyAlignment="1" applyProtection="1">
      <alignment horizontal="left"/>
      <protection locked="0"/>
    </xf>
    <xf numFmtId="0" fontId="41" fillId="0" borderId="34" xfId="0" applyFont="1" applyBorder="1" applyAlignment="1" applyProtection="1">
      <protection locked="0"/>
    </xf>
    <xf numFmtId="0" fontId="36" fillId="0" borderId="32" xfId="0" applyFont="1" applyBorder="1" applyAlignment="1" applyProtection="1">
      <alignment vertical="top"/>
      <protection locked="0"/>
    </xf>
    <xf numFmtId="0" fontId="36" fillId="0" borderId="33" xfId="0" applyFont="1" applyBorder="1" applyAlignment="1" applyProtection="1">
      <alignment vertical="top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0" fontId="36" fillId="0" borderId="1" xfId="0" applyFont="1" applyBorder="1" applyAlignment="1" applyProtection="1">
      <alignment horizontal="left" vertical="top"/>
      <protection locked="0"/>
    </xf>
    <xf numFmtId="0" fontId="36" fillId="0" borderId="35" xfId="0" applyFont="1" applyBorder="1" applyAlignment="1" applyProtection="1">
      <alignment vertical="top"/>
      <protection locked="0"/>
    </xf>
    <xf numFmtId="0" fontId="36" fillId="0" borderId="34" xfId="0" applyFont="1" applyBorder="1" applyAlignment="1" applyProtection="1">
      <alignment vertical="top"/>
      <protection locked="0"/>
    </xf>
    <xf numFmtId="0" fontId="36" fillId="0" borderId="36" xfId="0" applyFont="1" applyBorder="1" applyAlignment="1" applyProtection="1">
      <alignment vertical="top"/>
      <protection locked="0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0" fillId="0" borderId="0" xfId="0"/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19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9" fillId="2" borderId="0" xfId="1" applyFont="1" applyFill="1" applyAlignment="1">
      <alignment vertical="center"/>
    </xf>
    <xf numFmtId="0" fontId="17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37" fillId="0" borderId="1" xfId="0" applyFont="1" applyBorder="1" applyAlignment="1" applyProtection="1">
      <alignment horizontal="center" vertical="center" wrapText="1"/>
      <protection locked="0"/>
    </xf>
    <xf numFmtId="0" fontId="38" fillId="0" borderId="34" xfId="0" applyFont="1" applyBorder="1" applyAlignment="1" applyProtection="1">
      <alignment horizontal="left" wrapText="1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49" fontId="39" fillId="0" borderId="1" xfId="0" applyNumberFormat="1" applyFont="1" applyBorder="1" applyAlignment="1" applyProtection="1">
      <alignment horizontal="left" vertical="center" wrapText="1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0" fontId="38" fillId="0" borderId="34" xfId="0" applyFont="1" applyBorder="1" applyAlignment="1" applyProtection="1">
      <alignment horizontal="left"/>
      <protection locked="0"/>
    </xf>
    <xf numFmtId="0" fontId="39" fillId="0" borderId="1" xfId="0" applyFont="1" applyBorder="1" applyAlignment="1" applyProtection="1">
      <alignment horizontal="left" vertical="top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>
      <pane ySplit="1" topLeftCell="A34" activePane="bottomLeft" state="frozen"/>
      <selection pane="bottomLeft" activeCell="E14" sqref="E14:AJ14"/>
    </sheetView>
  </sheetViews>
  <sheetFormatPr defaultRowHeight="13.5"/>
  <cols>
    <col min="1" max="1" width="7.1640625" customWidth="1"/>
    <col min="2" max="2" width="1.5" customWidth="1"/>
    <col min="3" max="3" width="3.5" customWidth="1"/>
    <col min="4" max="33" width="2.33203125" customWidth="1"/>
    <col min="34" max="34" width="2.83203125" customWidth="1"/>
    <col min="35" max="35" width="27.1640625" customWidth="1"/>
    <col min="36" max="37" width="2.1640625" customWidth="1"/>
    <col min="38" max="38" width="7.1640625" customWidth="1"/>
    <col min="39" max="39" width="2.83203125" customWidth="1"/>
    <col min="40" max="40" width="11.5" customWidth="1"/>
    <col min="41" max="41" width="6.5" customWidth="1"/>
    <col min="42" max="42" width="3.5" customWidth="1"/>
    <col min="43" max="43" width="13.5" customWidth="1"/>
    <col min="44" max="44" width="11.6640625" customWidth="1"/>
    <col min="45" max="47" width="22.1640625" hidden="1" customWidth="1"/>
    <col min="48" max="52" width="18.5" hidden="1" customWidth="1"/>
    <col min="53" max="53" width="16.5" hidden="1" customWidth="1"/>
    <col min="54" max="54" width="21.5" hidden="1" customWidth="1"/>
    <col min="55" max="56" width="16.5" hidden="1" customWidth="1"/>
    <col min="57" max="57" width="57" customWidth="1"/>
    <col min="71" max="91" width="9.1640625" hidden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1:74" ht="36.950000000000003" customHeight="1"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  <c r="BS2" s="22" t="s">
        <v>8</v>
      </c>
      <c r="BT2" s="22" t="s">
        <v>9</v>
      </c>
    </row>
    <row r="3" spans="1:74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1:74" ht="36.950000000000003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1:74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47" t="s">
        <v>16</v>
      </c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27"/>
      <c r="AQ5" s="29"/>
      <c r="BE5" s="345" t="s">
        <v>17</v>
      </c>
      <c r="BS5" s="22" t="s">
        <v>8</v>
      </c>
    </row>
    <row r="6" spans="1:74" ht="36.950000000000003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49" t="s">
        <v>19</v>
      </c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27"/>
      <c r="AQ6" s="29"/>
      <c r="BE6" s="346"/>
      <c r="BS6" s="22" t="s">
        <v>8</v>
      </c>
    </row>
    <row r="7" spans="1:74" ht="14.45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21</v>
      </c>
      <c r="AO7" s="27"/>
      <c r="AP7" s="27"/>
      <c r="AQ7" s="29"/>
      <c r="BE7" s="346"/>
      <c r="BS7" s="22" t="s">
        <v>8</v>
      </c>
    </row>
    <row r="8" spans="1:74" ht="14.45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346"/>
      <c r="BS8" s="22" t="s">
        <v>8</v>
      </c>
    </row>
    <row r="9" spans="1:74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46"/>
      <c r="BS9" s="22" t="s">
        <v>8</v>
      </c>
    </row>
    <row r="10" spans="1:74" ht="14.45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21</v>
      </c>
      <c r="AO10" s="27"/>
      <c r="AP10" s="27"/>
      <c r="AQ10" s="29"/>
      <c r="BE10" s="346"/>
      <c r="BS10" s="22" t="s">
        <v>8</v>
      </c>
    </row>
    <row r="11" spans="1:74" ht="18.399999999999999" customHeight="1">
      <c r="B11" s="26"/>
      <c r="C11" s="27"/>
      <c r="D11" s="27"/>
      <c r="E11" s="33" t="s">
        <v>29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30</v>
      </c>
      <c r="AL11" s="27"/>
      <c r="AM11" s="27"/>
      <c r="AN11" s="33" t="s">
        <v>21</v>
      </c>
      <c r="AO11" s="27"/>
      <c r="AP11" s="27"/>
      <c r="AQ11" s="29"/>
      <c r="BE11" s="346"/>
      <c r="BS11" s="22" t="s">
        <v>8</v>
      </c>
    </row>
    <row r="12" spans="1:74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46"/>
      <c r="BS12" s="22" t="s">
        <v>8</v>
      </c>
    </row>
    <row r="13" spans="1:74" ht="14.45" customHeight="1">
      <c r="B13" s="26"/>
      <c r="C13" s="27"/>
      <c r="D13" s="35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32</v>
      </c>
      <c r="AO13" s="27"/>
      <c r="AP13" s="27"/>
      <c r="AQ13" s="29"/>
      <c r="BE13" s="346"/>
      <c r="BS13" s="22" t="s">
        <v>8</v>
      </c>
    </row>
    <row r="14" spans="1:74" ht="15">
      <c r="B14" s="26"/>
      <c r="C14" s="27"/>
      <c r="D14" s="27"/>
      <c r="E14" s="350" t="s">
        <v>32</v>
      </c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" t="s">
        <v>30</v>
      </c>
      <c r="AL14" s="27"/>
      <c r="AM14" s="27"/>
      <c r="AN14" s="37" t="s">
        <v>32</v>
      </c>
      <c r="AO14" s="27"/>
      <c r="AP14" s="27"/>
      <c r="AQ14" s="29"/>
      <c r="BE14" s="346"/>
      <c r="BS14" s="22" t="s">
        <v>8</v>
      </c>
    </row>
    <row r="15" spans="1:74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46"/>
      <c r="BS15" s="22" t="s">
        <v>6</v>
      </c>
    </row>
    <row r="16" spans="1:74" ht="14.45" customHeight="1">
      <c r="B16" s="26"/>
      <c r="C16" s="27"/>
      <c r="D16" s="35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21</v>
      </c>
      <c r="AO16" s="27"/>
      <c r="AP16" s="27"/>
      <c r="AQ16" s="29"/>
      <c r="BE16" s="346"/>
      <c r="BS16" s="22" t="s">
        <v>6</v>
      </c>
    </row>
    <row r="17" spans="2:71" ht="18.399999999999999" customHeight="1">
      <c r="B17" s="26"/>
      <c r="C17" s="27"/>
      <c r="D17" s="27"/>
      <c r="E17" s="33" t="s">
        <v>34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30</v>
      </c>
      <c r="AL17" s="27"/>
      <c r="AM17" s="27"/>
      <c r="AN17" s="33" t="s">
        <v>21</v>
      </c>
      <c r="AO17" s="27"/>
      <c r="AP17" s="27"/>
      <c r="AQ17" s="29"/>
      <c r="BE17" s="346"/>
      <c r="BS17" s="22" t="s">
        <v>35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46"/>
      <c r="BS18" s="22" t="s">
        <v>8</v>
      </c>
    </row>
    <row r="19" spans="2:71" ht="14.45" customHeight="1">
      <c r="B19" s="26"/>
      <c r="C19" s="27"/>
      <c r="D19" s="35" t="s">
        <v>36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46"/>
      <c r="BS19" s="22" t="s">
        <v>8</v>
      </c>
    </row>
    <row r="20" spans="2:71" ht="63" customHeight="1">
      <c r="B20" s="26"/>
      <c r="C20" s="27"/>
      <c r="D20" s="27"/>
      <c r="E20" s="352" t="s">
        <v>37</v>
      </c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27"/>
      <c r="AP20" s="27"/>
      <c r="AQ20" s="29"/>
      <c r="BE20" s="346"/>
      <c r="BS20" s="22" t="s">
        <v>6</v>
      </c>
    </row>
    <row r="21" spans="2:71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46"/>
    </row>
    <row r="22" spans="2:71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46"/>
    </row>
    <row r="23" spans="2:71" s="1" customFormat="1" ht="25.9" customHeight="1">
      <c r="B23" s="39"/>
      <c r="C23" s="40"/>
      <c r="D23" s="41" t="s">
        <v>38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53">
        <f>ROUND(AG51,2)</f>
        <v>0</v>
      </c>
      <c r="AL23" s="354"/>
      <c r="AM23" s="354"/>
      <c r="AN23" s="354"/>
      <c r="AO23" s="354"/>
      <c r="AP23" s="40"/>
      <c r="AQ23" s="43"/>
      <c r="BE23" s="346"/>
    </row>
    <row r="24" spans="2:71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46"/>
    </row>
    <row r="25" spans="2:71" s="1" customFormat="1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55" t="s">
        <v>39</v>
      </c>
      <c r="M25" s="355"/>
      <c r="N25" s="355"/>
      <c r="O25" s="355"/>
      <c r="P25" s="40"/>
      <c r="Q25" s="40"/>
      <c r="R25" s="40"/>
      <c r="S25" s="40"/>
      <c r="T25" s="40"/>
      <c r="U25" s="40"/>
      <c r="V25" s="40"/>
      <c r="W25" s="355" t="s">
        <v>40</v>
      </c>
      <c r="X25" s="355"/>
      <c r="Y25" s="355"/>
      <c r="Z25" s="355"/>
      <c r="AA25" s="355"/>
      <c r="AB25" s="355"/>
      <c r="AC25" s="355"/>
      <c r="AD25" s="355"/>
      <c r="AE25" s="355"/>
      <c r="AF25" s="40"/>
      <c r="AG25" s="40"/>
      <c r="AH25" s="40"/>
      <c r="AI25" s="40"/>
      <c r="AJ25" s="40"/>
      <c r="AK25" s="355" t="s">
        <v>41</v>
      </c>
      <c r="AL25" s="355"/>
      <c r="AM25" s="355"/>
      <c r="AN25" s="355"/>
      <c r="AO25" s="355"/>
      <c r="AP25" s="40"/>
      <c r="AQ25" s="43"/>
      <c r="BE25" s="346"/>
    </row>
    <row r="26" spans="2:71" s="2" customFormat="1" ht="14.45" customHeight="1">
      <c r="B26" s="45"/>
      <c r="C26" s="46"/>
      <c r="D26" s="47" t="s">
        <v>42</v>
      </c>
      <c r="E26" s="46"/>
      <c r="F26" s="47" t="s">
        <v>43</v>
      </c>
      <c r="G26" s="46"/>
      <c r="H26" s="46"/>
      <c r="I26" s="46"/>
      <c r="J26" s="46"/>
      <c r="K26" s="46"/>
      <c r="L26" s="338">
        <v>0.21</v>
      </c>
      <c r="M26" s="339"/>
      <c r="N26" s="339"/>
      <c r="O26" s="339"/>
      <c r="P26" s="46"/>
      <c r="Q26" s="46"/>
      <c r="R26" s="46"/>
      <c r="S26" s="46"/>
      <c r="T26" s="46"/>
      <c r="U26" s="46"/>
      <c r="V26" s="46"/>
      <c r="W26" s="340">
        <f>ROUND(AZ51,2)</f>
        <v>0</v>
      </c>
      <c r="X26" s="339"/>
      <c r="Y26" s="339"/>
      <c r="Z26" s="339"/>
      <c r="AA26" s="339"/>
      <c r="AB26" s="339"/>
      <c r="AC26" s="339"/>
      <c r="AD26" s="339"/>
      <c r="AE26" s="339"/>
      <c r="AF26" s="46"/>
      <c r="AG26" s="46"/>
      <c r="AH26" s="46"/>
      <c r="AI26" s="46"/>
      <c r="AJ26" s="46"/>
      <c r="AK26" s="340">
        <f>ROUND(AV51,2)</f>
        <v>0</v>
      </c>
      <c r="AL26" s="339"/>
      <c r="AM26" s="339"/>
      <c r="AN26" s="339"/>
      <c r="AO26" s="339"/>
      <c r="AP26" s="46"/>
      <c r="AQ26" s="48"/>
      <c r="BE26" s="346"/>
    </row>
    <row r="27" spans="2:71" s="2" customFormat="1" ht="14.45" customHeight="1">
      <c r="B27" s="45"/>
      <c r="C27" s="46"/>
      <c r="D27" s="46"/>
      <c r="E27" s="46"/>
      <c r="F27" s="47" t="s">
        <v>44</v>
      </c>
      <c r="G27" s="46"/>
      <c r="H27" s="46"/>
      <c r="I27" s="46"/>
      <c r="J27" s="46"/>
      <c r="K27" s="46"/>
      <c r="L27" s="338">
        <v>0.15</v>
      </c>
      <c r="M27" s="339"/>
      <c r="N27" s="339"/>
      <c r="O27" s="339"/>
      <c r="P27" s="46"/>
      <c r="Q27" s="46"/>
      <c r="R27" s="46"/>
      <c r="S27" s="46"/>
      <c r="T27" s="46"/>
      <c r="U27" s="46"/>
      <c r="V27" s="46"/>
      <c r="W27" s="340">
        <f>ROUND(BA51,2)</f>
        <v>0</v>
      </c>
      <c r="X27" s="339"/>
      <c r="Y27" s="339"/>
      <c r="Z27" s="339"/>
      <c r="AA27" s="339"/>
      <c r="AB27" s="339"/>
      <c r="AC27" s="339"/>
      <c r="AD27" s="339"/>
      <c r="AE27" s="339"/>
      <c r="AF27" s="46"/>
      <c r="AG27" s="46"/>
      <c r="AH27" s="46"/>
      <c r="AI27" s="46"/>
      <c r="AJ27" s="46"/>
      <c r="AK27" s="340">
        <f>ROUND(AW51,2)</f>
        <v>0</v>
      </c>
      <c r="AL27" s="339"/>
      <c r="AM27" s="339"/>
      <c r="AN27" s="339"/>
      <c r="AO27" s="339"/>
      <c r="AP27" s="46"/>
      <c r="AQ27" s="48"/>
      <c r="BE27" s="346"/>
    </row>
    <row r="28" spans="2:71" s="2" customFormat="1" ht="14.45" hidden="1" customHeight="1">
      <c r="B28" s="45"/>
      <c r="C28" s="46"/>
      <c r="D28" s="46"/>
      <c r="E28" s="46"/>
      <c r="F28" s="47" t="s">
        <v>45</v>
      </c>
      <c r="G28" s="46"/>
      <c r="H28" s="46"/>
      <c r="I28" s="46"/>
      <c r="J28" s="46"/>
      <c r="K28" s="46"/>
      <c r="L28" s="338">
        <v>0.21</v>
      </c>
      <c r="M28" s="339"/>
      <c r="N28" s="339"/>
      <c r="O28" s="339"/>
      <c r="P28" s="46"/>
      <c r="Q28" s="46"/>
      <c r="R28" s="46"/>
      <c r="S28" s="46"/>
      <c r="T28" s="46"/>
      <c r="U28" s="46"/>
      <c r="V28" s="46"/>
      <c r="W28" s="340">
        <f>ROUND(BB51,2)</f>
        <v>0</v>
      </c>
      <c r="X28" s="339"/>
      <c r="Y28" s="339"/>
      <c r="Z28" s="339"/>
      <c r="AA28" s="339"/>
      <c r="AB28" s="339"/>
      <c r="AC28" s="339"/>
      <c r="AD28" s="339"/>
      <c r="AE28" s="339"/>
      <c r="AF28" s="46"/>
      <c r="AG28" s="46"/>
      <c r="AH28" s="46"/>
      <c r="AI28" s="46"/>
      <c r="AJ28" s="46"/>
      <c r="AK28" s="340">
        <v>0</v>
      </c>
      <c r="AL28" s="339"/>
      <c r="AM28" s="339"/>
      <c r="AN28" s="339"/>
      <c r="AO28" s="339"/>
      <c r="AP28" s="46"/>
      <c r="AQ28" s="48"/>
      <c r="BE28" s="346"/>
    </row>
    <row r="29" spans="2:71" s="2" customFormat="1" ht="14.45" hidden="1" customHeight="1">
      <c r="B29" s="45"/>
      <c r="C29" s="46"/>
      <c r="D29" s="46"/>
      <c r="E29" s="46"/>
      <c r="F29" s="47" t="s">
        <v>46</v>
      </c>
      <c r="G29" s="46"/>
      <c r="H29" s="46"/>
      <c r="I29" s="46"/>
      <c r="J29" s="46"/>
      <c r="K29" s="46"/>
      <c r="L29" s="338">
        <v>0.15</v>
      </c>
      <c r="M29" s="339"/>
      <c r="N29" s="339"/>
      <c r="O29" s="339"/>
      <c r="P29" s="46"/>
      <c r="Q29" s="46"/>
      <c r="R29" s="46"/>
      <c r="S29" s="46"/>
      <c r="T29" s="46"/>
      <c r="U29" s="46"/>
      <c r="V29" s="46"/>
      <c r="W29" s="340">
        <f>ROUND(BC51,2)</f>
        <v>0</v>
      </c>
      <c r="X29" s="339"/>
      <c r="Y29" s="339"/>
      <c r="Z29" s="339"/>
      <c r="AA29" s="339"/>
      <c r="AB29" s="339"/>
      <c r="AC29" s="339"/>
      <c r="AD29" s="339"/>
      <c r="AE29" s="339"/>
      <c r="AF29" s="46"/>
      <c r="AG29" s="46"/>
      <c r="AH29" s="46"/>
      <c r="AI29" s="46"/>
      <c r="AJ29" s="46"/>
      <c r="AK29" s="340">
        <v>0</v>
      </c>
      <c r="AL29" s="339"/>
      <c r="AM29" s="339"/>
      <c r="AN29" s="339"/>
      <c r="AO29" s="339"/>
      <c r="AP29" s="46"/>
      <c r="AQ29" s="48"/>
      <c r="BE29" s="346"/>
    </row>
    <row r="30" spans="2:71" s="2" customFormat="1" ht="14.45" hidden="1" customHeight="1">
      <c r="B30" s="45"/>
      <c r="C30" s="46"/>
      <c r="D30" s="46"/>
      <c r="E30" s="46"/>
      <c r="F30" s="47" t="s">
        <v>47</v>
      </c>
      <c r="G30" s="46"/>
      <c r="H30" s="46"/>
      <c r="I30" s="46"/>
      <c r="J30" s="46"/>
      <c r="K30" s="46"/>
      <c r="L30" s="338">
        <v>0</v>
      </c>
      <c r="M30" s="339"/>
      <c r="N30" s="339"/>
      <c r="O30" s="339"/>
      <c r="P30" s="46"/>
      <c r="Q30" s="46"/>
      <c r="R30" s="46"/>
      <c r="S30" s="46"/>
      <c r="T30" s="46"/>
      <c r="U30" s="46"/>
      <c r="V30" s="46"/>
      <c r="W30" s="340">
        <f>ROUND(BD51,2)</f>
        <v>0</v>
      </c>
      <c r="X30" s="339"/>
      <c r="Y30" s="339"/>
      <c r="Z30" s="339"/>
      <c r="AA30" s="339"/>
      <c r="AB30" s="339"/>
      <c r="AC30" s="339"/>
      <c r="AD30" s="339"/>
      <c r="AE30" s="339"/>
      <c r="AF30" s="46"/>
      <c r="AG30" s="46"/>
      <c r="AH30" s="46"/>
      <c r="AI30" s="46"/>
      <c r="AJ30" s="46"/>
      <c r="AK30" s="340">
        <v>0</v>
      </c>
      <c r="AL30" s="339"/>
      <c r="AM30" s="339"/>
      <c r="AN30" s="339"/>
      <c r="AO30" s="339"/>
      <c r="AP30" s="46"/>
      <c r="AQ30" s="48"/>
      <c r="BE30" s="346"/>
    </row>
    <row r="31" spans="2:71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46"/>
    </row>
    <row r="32" spans="2:71" s="1" customFormat="1" ht="25.9" customHeight="1">
      <c r="B32" s="39"/>
      <c r="C32" s="49"/>
      <c r="D32" s="50" t="s">
        <v>48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49</v>
      </c>
      <c r="U32" s="51"/>
      <c r="V32" s="51"/>
      <c r="W32" s="51"/>
      <c r="X32" s="341" t="s">
        <v>50</v>
      </c>
      <c r="Y32" s="342"/>
      <c r="Z32" s="342"/>
      <c r="AA32" s="342"/>
      <c r="AB32" s="342"/>
      <c r="AC32" s="51"/>
      <c r="AD32" s="51"/>
      <c r="AE32" s="51"/>
      <c r="AF32" s="51"/>
      <c r="AG32" s="51"/>
      <c r="AH32" s="51"/>
      <c r="AI32" s="51"/>
      <c r="AJ32" s="51"/>
      <c r="AK32" s="343">
        <f>SUM(AK23:AK30)</f>
        <v>0</v>
      </c>
      <c r="AL32" s="342"/>
      <c r="AM32" s="342"/>
      <c r="AN32" s="342"/>
      <c r="AO32" s="344"/>
      <c r="AP32" s="49"/>
      <c r="AQ32" s="53"/>
      <c r="BE32" s="346"/>
    </row>
    <row r="33" spans="2:56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56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56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56" s="1" customFormat="1" ht="36.950000000000003" customHeight="1">
      <c r="B39" s="39"/>
      <c r="C39" s="60" t="s">
        <v>51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56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56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20180401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56" s="4" customFormat="1" ht="36.950000000000003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24" t="str">
        <f>K6</f>
        <v>Oprava střechy obj. č.p. 159 Žižkova</v>
      </c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5"/>
      <c r="AM42" s="325"/>
      <c r="AN42" s="325"/>
      <c r="AO42" s="325"/>
      <c r="AP42" s="68"/>
      <c r="AQ42" s="68"/>
      <c r="AR42" s="69"/>
    </row>
    <row r="43" spans="2:56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56" s="1" customFormat="1" ht="15">
      <c r="B44" s="39"/>
      <c r="C44" s="63" t="s">
        <v>23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Nový Bor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25</v>
      </c>
      <c r="AJ44" s="61"/>
      <c r="AK44" s="61"/>
      <c r="AL44" s="61"/>
      <c r="AM44" s="326" t="str">
        <f>IF(AN8= "","",AN8)</f>
        <v>1. 4. 2018</v>
      </c>
      <c r="AN44" s="326"/>
      <c r="AO44" s="61"/>
      <c r="AP44" s="61"/>
      <c r="AQ44" s="61"/>
      <c r="AR44" s="59"/>
    </row>
    <row r="45" spans="2:56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5">
      <c r="B46" s="39"/>
      <c r="C46" s="63" t="s">
        <v>27</v>
      </c>
      <c r="D46" s="61"/>
      <c r="E46" s="61"/>
      <c r="F46" s="61"/>
      <c r="G46" s="61"/>
      <c r="H46" s="61"/>
      <c r="I46" s="61"/>
      <c r="J46" s="61"/>
      <c r="K46" s="61"/>
      <c r="L46" s="64" t="str">
        <f>IF(E11= "","",E11)</f>
        <v>Město N. Bor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33</v>
      </c>
      <c r="AJ46" s="61"/>
      <c r="AK46" s="61"/>
      <c r="AL46" s="61"/>
      <c r="AM46" s="327" t="str">
        <f>IF(E17="","",E17)</f>
        <v>R. Voce</v>
      </c>
      <c r="AN46" s="327"/>
      <c r="AO46" s="327"/>
      <c r="AP46" s="327"/>
      <c r="AQ46" s="61"/>
      <c r="AR46" s="59"/>
      <c r="AS46" s="328" t="s">
        <v>52</v>
      </c>
      <c r="AT46" s="329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5">
      <c r="B47" s="39"/>
      <c r="C47" s="63" t="s">
        <v>31</v>
      </c>
      <c r="D47" s="61"/>
      <c r="E47" s="61"/>
      <c r="F47" s="61"/>
      <c r="G47" s="61"/>
      <c r="H47" s="61"/>
      <c r="I47" s="61"/>
      <c r="J47" s="61"/>
      <c r="K47" s="61"/>
      <c r="L47" s="64" t="str">
        <f>IF(E14= 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30"/>
      <c r="AT47" s="331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32"/>
      <c r="AT48" s="333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1:91" s="1" customFormat="1" ht="29.25" customHeight="1">
      <c r="B49" s="39"/>
      <c r="C49" s="334" t="s">
        <v>53</v>
      </c>
      <c r="D49" s="335"/>
      <c r="E49" s="335"/>
      <c r="F49" s="335"/>
      <c r="G49" s="335"/>
      <c r="H49" s="77"/>
      <c r="I49" s="336" t="s">
        <v>54</v>
      </c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  <c r="AG49" s="337" t="s">
        <v>55</v>
      </c>
      <c r="AH49" s="335"/>
      <c r="AI49" s="335"/>
      <c r="AJ49" s="335"/>
      <c r="AK49" s="335"/>
      <c r="AL49" s="335"/>
      <c r="AM49" s="335"/>
      <c r="AN49" s="336" t="s">
        <v>56</v>
      </c>
      <c r="AO49" s="335"/>
      <c r="AP49" s="335"/>
      <c r="AQ49" s="78" t="s">
        <v>57</v>
      </c>
      <c r="AR49" s="59"/>
      <c r="AS49" s="79" t="s">
        <v>58</v>
      </c>
      <c r="AT49" s="80" t="s">
        <v>59</v>
      </c>
      <c r="AU49" s="80" t="s">
        <v>60</v>
      </c>
      <c r="AV49" s="80" t="s">
        <v>61</v>
      </c>
      <c r="AW49" s="80" t="s">
        <v>62</v>
      </c>
      <c r="AX49" s="80" t="s">
        <v>63</v>
      </c>
      <c r="AY49" s="80" t="s">
        <v>64</v>
      </c>
      <c r="AZ49" s="80" t="s">
        <v>65</v>
      </c>
      <c r="BA49" s="80" t="s">
        <v>66</v>
      </c>
      <c r="BB49" s="80" t="s">
        <v>67</v>
      </c>
      <c r="BC49" s="80" t="s">
        <v>68</v>
      </c>
      <c r="BD49" s="81" t="s">
        <v>69</v>
      </c>
    </row>
    <row r="50" spans="1:91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1:91" s="4" customFormat="1" ht="32.450000000000003" customHeight="1">
      <c r="B51" s="66"/>
      <c r="C51" s="85" t="s">
        <v>70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18">
        <f>ROUND(SUM(AG52:AG53),2)</f>
        <v>0</v>
      </c>
      <c r="AH51" s="318"/>
      <c r="AI51" s="318"/>
      <c r="AJ51" s="318"/>
      <c r="AK51" s="318"/>
      <c r="AL51" s="318"/>
      <c r="AM51" s="318"/>
      <c r="AN51" s="319">
        <f>SUM(AG51,AT51)</f>
        <v>0</v>
      </c>
      <c r="AO51" s="319"/>
      <c r="AP51" s="319"/>
      <c r="AQ51" s="87" t="s">
        <v>21</v>
      </c>
      <c r="AR51" s="69"/>
      <c r="AS51" s="88">
        <f>ROUND(SUM(AS52:AS53),2)</f>
        <v>0</v>
      </c>
      <c r="AT51" s="89">
        <f>ROUND(SUM(AV51:AW51),2)</f>
        <v>0</v>
      </c>
      <c r="AU51" s="90">
        <f>ROUND(SUM(AU52:AU53),5)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ROUND(SUM(AZ52:AZ53),2)</f>
        <v>0</v>
      </c>
      <c r="BA51" s="89">
        <f>ROUND(SUM(BA52:BA53),2)</f>
        <v>0</v>
      </c>
      <c r="BB51" s="89">
        <f>ROUND(SUM(BB52:BB53),2)</f>
        <v>0</v>
      </c>
      <c r="BC51" s="89">
        <f>ROUND(SUM(BC52:BC53),2)</f>
        <v>0</v>
      </c>
      <c r="BD51" s="91">
        <f>ROUND(SUM(BD52:BD53),2)</f>
        <v>0</v>
      </c>
      <c r="BS51" s="92" t="s">
        <v>71</v>
      </c>
      <c r="BT51" s="92" t="s">
        <v>72</v>
      </c>
      <c r="BU51" s="93" t="s">
        <v>73</v>
      </c>
      <c r="BV51" s="92" t="s">
        <v>74</v>
      </c>
      <c r="BW51" s="92" t="s">
        <v>7</v>
      </c>
      <c r="BX51" s="92" t="s">
        <v>75</v>
      </c>
      <c r="CL51" s="92" t="s">
        <v>21</v>
      </c>
    </row>
    <row r="52" spans="1:91" s="5" customFormat="1" ht="14.45" customHeight="1">
      <c r="A52" s="94" t="s">
        <v>76</v>
      </c>
      <c r="B52" s="95"/>
      <c r="C52" s="96"/>
      <c r="D52" s="323" t="s">
        <v>77</v>
      </c>
      <c r="E52" s="323"/>
      <c r="F52" s="323"/>
      <c r="G52" s="323"/>
      <c r="H52" s="323"/>
      <c r="I52" s="97"/>
      <c r="J52" s="323" t="s">
        <v>78</v>
      </c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1">
        <f>'01 - Střecha'!J27</f>
        <v>0</v>
      </c>
      <c r="AH52" s="322"/>
      <c r="AI52" s="322"/>
      <c r="AJ52" s="322"/>
      <c r="AK52" s="322"/>
      <c r="AL52" s="322"/>
      <c r="AM52" s="322"/>
      <c r="AN52" s="321">
        <f>SUM(AG52,AT52)</f>
        <v>0</v>
      </c>
      <c r="AO52" s="322"/>
      <c r="AP52" s="322"/>
      <c r="AQ52" s="98" t="s">
        <v>79</v>
      </c>
      <c r="AR52" s="99"/>
      <c r="AS52" s="100">
        <v>0</v>
      </c>
      <c r="AT52" s="101">
        <f>ROUND(SUM(AV52:AW52),2)</f>
        <v>0</v>
      </c>
      <c r="AU52" s="102">
        <f>'01 - Střecha'!P90</f>
        <v>0</v>
      </c>
      <c r="AV52" s="101">
        <f>'01 - Střecha'!J30</f>
        <v>0</v>
      </c>
      <c r="AW52" s="101">
        <f>'01 - Střecha'!J31</f>
        <v>0</v>
      </c>
      <c r="AX52" s="101">
        <f>'01 - Střecha'!J32</f>
        <v>0</v>
      </c>
      <c r="AY52" s="101">
        <f>'01 - Střecha'!J33</f>
        <v>0</v>
      </c>
      <c r="AZ52" s="101">
        <f>'01 - Střecha'!F30</f>
        <v>0</v>
      </c>
      <c r="BA52" s="101">
        <f>'01 - Střecha'!F31</f>
        <v>0</v>
      </c>
      <c r="BB52" s="101">
        <f>'01 - Střecha'!F32</f>
        <v>0</v>
      </c>
      <c r="BC52" s="101">
        <f>'01 - Střecha'!F33</f>
        <v>0</v>
      </c>
      <c r="BD52" s="103">
        <f>'01 - Střecha'!F34</f>
        <v>0</v>
      </c>
      <c r="BT52" s="104" t="s">
        <v>80</v>
      </c>
      <c r="BV52" s="104" t="s">
        <v>74</v>
      </c>
      <c r="BW52" s="104" t="s">
        <v>81</v>
      </c>
      <c r="BX52" s="104" t="s">
        <v>7</v>
      </c>
      <c r="CL52" s="104" t="s">
        <v>21</v>
      </c>
      <c r="CM52" s="104" t="s">
        <v>80</v>
      </c>
    </row>
    <row r="53" spans="1:91" s="5" customFormat="1" ht="14.45" customHeight="1">
      <c r="A53" s="94" t="s">
        <v>76</v>
      </c>
      <c r="B53" s="95"/>
      <c r="C53" s="96"/>
      <c r="D53" s="323" t="s">
        <v>82</v>
      </c>
      <c r="E53" s="323"/>
      <c r="F53" s="323"/>
      <c r="G53" s="323"/>
      <c r="H53" s="323"/>
      <c r="I53" s="97"/>
      <c r="J53" s="323" t="s">
        <v>83</v>
      </c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3"/>
      <c r="AE53" s="323"/>
      <c r="AF53" s="323"/>
      <c r="AG53" s="321">
        <f>'02 - VRN'!J27</f>
        <v>0</v>
      </c>
      <c r="AH53" s="322"/>
      <c r="AI53" s="322"/>
      <c r="AJ53" s="322"/>
      <c r="AK53" s="322"/>
      <c r="AL53" s="322"/>
      <c r="AM53" s="322"/>
      <c r="AN53" s="321">
        <f>SUM(AG53,AT53)</f>
        <v>0</v>
      </c>
      <c r="AO53" s="322"/>
      <c r="AP53" s="322"/>
      <c r="AQ53" s="98" t="s">
        <v>79</v>
      </c>
      <c r="AR53" s="99"/>
      <c r="AS53" s="105">
        <v>0</v>
      </c>
      <c r="AT53" s="106">
        <f>ROUND(SUM(AV53:AW53),2)</f>
        <v>0</v>
      </c>
      <c r="AU53" s="107">
        <f>'02 - VRN'!P81</f>
        <v>0</v>
      </c>
      <c r="AV53" s="106">
        <f>'02 - VRN'!J30</f>
        <v>0</v>
      </c>
      <c r="AW53" s="106">
        <f>'02 - VRN'!J31</f>
        <v>0</v>
      </c>
      <c r="AX53" s="106">
        <f>'02 - VRN'!J32</f>
        <v>0</v>
      </c>
      <c r="AY53" s="106">
        <f>'02 - VRN'!J33</f>
        <v>0</v>
      </c>
      <c r="AZ53" s="106">
        <f>'02 - VRN'!F30</f>
        <v>0</v>
      </c>
      <c r="BA53" s="106">
        <f>'02 - VRN'!F31</f>
        <v>0</v>
      </c>
      <c r="BB53" s="106">
        <f>'02 - VRN'!F32</f>
        <v>0</v>
      </c>
      <c r="BC53" s="106">
        <f>'02 - VRN'!F33</f>
        <v>0</v>
      </c>
      <c r="BD53" s="108">
        <f>'02 - VRN'!F34</f>
        <v>0</v>
      </c>
      <c r="BT53" s="104" t="s">
        <v>80</v>
      </c>
      <c r="BV53" s="104" t="s">
        <v>74</v>
      </c>
      <c r="BW53" s="104" t="s">
        <v>84</v>
      </c>
      <c r="BX53" s="104" t="s">
        <v>7</v>
      </c>
      <c r="CL53" s="104" t="s">
        <v>21</v>
      </c>
      <c r="CM53" s="104" t="s">
        <v>80</v>
      </c>
    </row>
    <row r="54" spans="1:91" s="1" customFormat="1" ht="30" customHeight="1">
      <c r="B54" s="39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59"/>
    </row>
    <row r="55" spans="1:91" s="1" customFormat="1" ht="6.95" customHeight="1"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9"/>
    </row>
  </sheetData>
  <sheetProtection algorithmName="SHA-512" hashValue="RIgTjhX7859dmt+0FR7FON0e/uAzL8d++UNZ3krJA3T6pUYHQgOo5Pj4vIovo2oYp+E/O5GhjNmLO7e2ngVhUQ==" saltValue="kXKc3KuMe/jJy/0CsiPxudfT5yP183sicxAoJebX5BspLxtf+7lspsB5bFUMdHcR0yVPVc5pvGL5qcm+gvkIKA==" spinCount="100000" sheet="1" objects="1" scenarios="1" formatColumns="0" formatRows="0"/>
  <mergeCells count="45">
    <mergeCell ref="L28:O28"/>
    <mergeCell ref="L26:O26"/>
    <mergeCell ref="W26:AE26"/>
    <mergeCell ref="AK26:AO26"/>
    <mergeCell ref="L27:O27"/>
    <mergeCell ref="W27:AE27"/>
    <mergeCell ref="AK27:AO27"/>
    <mergeCell ref="K6:AO6"/>
    <mergeCell ref="E14:AJ14"/>
    <mergeCell ref="E20:AN20"/>
    <mergeCell ref="AK23:AO23"/>
    <mergeCell ref="L25:O25"/>
    <mergeCell ref="W25:AE25"/>
    <mergeCell ref="AK25:AO25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</mergeCells>
  <hyperlinks>
    <hyperlink ref="K1:S1" location="C2" display="1) Rekapitulace stavby"/>
    <hyperlink ref="W1:AI1" location="C51" display="2) Rekapitulace objektů stavby a soupisů prací"/>
    <hyperlink ref="A52" location="'01 - Střecha'!C2" display="/"/>
    <hyperlink ref="A53" location="'02 - VRN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89"/>
  <sheetViews>
    <sheetView showGridLines="0" workbookViewId="0">
      <pane ySplit="1" topLeftCell="A320" activePane="bottomLeft" state="frozen"/>
      <selection pane="bottomLeft"/>
    </sheetView>
  </sheetViews>
  <sheetFormatPr defaultRowHeight="13.5"/>
  <cols>
    <col min="1" max="1" width="7.1640625" customWidth="1"/>
    <col min="2" max="2" width="1.5" customWidth="1"/>
    <col min="3" max="3" width="3.5" customWidth="1"/>
    <col min="4" max="4" width="3.6640625" customWidth="1"/>
    <col min="5" max="5" width="14.6640625" customWidth="1"/>
    <col min="6" max="6" width="64.33203125" customWidth="1"/>
    <col min="7" max="7" width="7.5" customWidth="1"/>
    <col min="8" max="8" width="10.6640625" customWidth="1"/>
    <col min="9" max="9" width="10.83203125" style="109" customWidth="1"/>
    <col min="10" max="10" width="20.1640625" customWidth="1"/>
    <col min="11" max="11" width="15.33203125" customWidth="1"/>
    <col min="13" max="18" width="9.1640625" hidden="1"/>
    <col min="19" max="19" width="7" hidden="1" customWidth="1"/>
    <col min="20" max="20" width="25.5" hidden="1" customWidth="1"/>
    <col min="21" max="21" width="14" hidden="1" customWidth="1"/>
    <col min="22" max="22" width="10.5" customWidth="1"/>
    <col min="23" max="23" width="14" customWidth="1"/>
    <col min="24" max="24" width="10.5" customWidth="1"/>
    <col min="25" max="25" width="12.83203125" customWidth="1"/>
    <col min="26" max="26" width="9.5" customWidth="1"/>
    <col min="27" max="27" width="12.83203125" customWidth="1"/>
    <col min="28" max="28" width="14" customWidth="1"/>
    <col min="29" max="29" width="9.5" customWidth="1"/>
    <col min="30" max="30" width="12.83203125" customWidth="1"/>
    <col min="31" max="31" width="14" customWidth="1"/>
    <col min="44" max="65" width="9.1640625" hidden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85</v>
      </c>
      <c r="G1" s="360" t="s">
        <v>86</v>
      </c>
      <c r="H1" s="360"/>
      <c r="I1" s="113"/>
      <c r="J1" s="112" t="s">
        <v>87</v>
      </c>
      <c r="K1" s="111" t="s">
        <v>88</v>
      </c>
      <c r="L1" s="112" t="s">
        <v>89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AT2" s="22" t="s">
        <v>81</v>
      </c>
    </row>
    <row r="3" spans="1:70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80</v>
      </c>
    </row>
    <row r="4" spans="1:70" ht="36.950000000000003" customHeight="1">
      <c r="B4" s="26"/>
      <c r="C4" s="27"/>
      <c r="D4" s="28" t="s">
        <v>90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1:70" ht="1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1:70" ht="14.45" customHeight="1">
      <c r="B7" s="26"/>
      <c r="C7" s="27"/>
      <c r="D7" s="27"/>
      <c r="E7" s="361" t="str">
        <f>'Rekapitulace stavby'!K6</f>
        <v>Oprava střechy obj. č.p. 159 Žižkova</v>
      </c>
      <c r="F7" s="362"/>
      <c r="G7" s="362"/>
      <c r="H7" s="362"/>
      <c r="I7" s="115"/>
      <c r="J7" s="27"/>
      <c r="K7" s="29"/>
    </row>
    <row r="8" spans="1:70" s="1" customFormat="1" ht="15">
      <c r="B8" s="39"/>
      <c r="C8" s="40"/>
      <c r="D8" s="35" t="s">
        <v>91</v>
      </c>
      <c r="E8" s="40"/>
      <c r="F8" s="40"/>
      <c r="G8" s="40"/>
      <c r="H8" s="40"/>
      <c r="I8" s="116"/>
      <c r="J8" s="40"/>
      <c r="K8" s="43"/>
    </row>
    <row r="9" spans="1:70" s="1" customFormat="1" ht="36.950000000000003" customHeight="1">
      <c r="B9" s="39"/>
      <c r="C9" s="40"/>
      <c r="D9" s="40"/>
      <c r="E9" s="363" t="s">
        <v>92</v>
      </c>
      <c r="F9" s="364"/>
      <c r="G9" s="364"/>
      <c r="H9" s="364"/>
      <c r="I9" s="116"/>
      <c r="J9" s="40"/>
      <c r="K9" s="43"/>
    </row>
    <row r="10" spans="1:70" s="1" customFormat="1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1:70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1:70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1. 4. 2018</v>
      </c>
      <c r="K12" s="43"/>
    </row>
    <row r="13" spans="1:70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1:70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21</v>
      </c>
      <c r="K14" s="43"/>
    </row>
    <row r="15" spans="1:70" s="1" customFormat="1" ht="18" customHeight="1">
      <c r="B15" s="39"/>
      <c r="C15" s="40"/>
      <c r="D15" s="40"/>
      <c r="E15" s="33" t="s">
        <v>29</v>
      </c>
      <c r="F15" s="40"/>
      <c r="G15" s="40"/>
      <c r="H15" s="40"/>
      <c r="I15" s="117" t="s">
        <v>30</v>
      </c>
      <c r="J15" s="33" t="s">
        <v>21</v>
      </c>
      <c r="K15" s="43"/>
    </row>
    <row r="16" spans="1:70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17" t="s">
        <v>28</v>
      </c>
      <c r="J20" s="33" t="s">
        <v>21</v>
      </c>
      <c r="K20" s="43"/>
    </row>
    <row r="21" spans="2:11" s="1" customFormat="1" ht="18" customHeight="1">
      <c r="B21" s="39"/>
      <c r="C21" s="40"/>
      <c r="D21" s="40"/>
      <c r="E21" s="33" t="s">
        <v>34</v>
      </c>
      <c r="F21" s="40"/>
      <c r="G21" s="40"/>
      <c r="H21" s="40"/>
      <c r="I21" s="117" t="s">
        <v>30</v>
      </c>
      <c r="J21" s="33" t="s">
        <v>21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36</v>
      </c>
      <c r="E23" s="40"/>
      <c r="F23" s="40"/>
      <c r="G23" s="40"/>
      <c r="H23" s="40"/>
      <c r="I23" s="116"/>
      <c r="J23" s="40"/>
      <c r="K23" s="43"/>
    </row>
    <row r="24" spans="2:11" s="6" customFormat="1" ht="14.45" customHeight="1">
      <c r="B24" s="119"/>
      <c r="C24" s="120"/>
      <c r="D24" s="120"/>
      <c r="E24" s="352" t="s">
        <v>21</v>
      </c>
      <c r="F24" s="352"/>
      <c r="G24" s="352"/>
      <c r="H24" s="352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38</v>
      </c>
      <c r="E27" s="40"/>
      <c r="F27" s="40"/>
      <c r="G27" s="40"/>
      <c r="H27" s="40"/>
      <c r="I27" s="116"/>
      <c r="J27" s="126">
        <f>ROUND(J90,2)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40</v>
      </c>
      <c r="G29" s="40"/>
      <c r="H29" s="40"/>
      <c r="I29" s="127" t="s">
        <v>39</v>
      </c>
      <c r="J29" s="44" t="s">
        <v>41</v>
      </c>
      <c r="K29" s="43"/>
    </row>
    <row r="30" spans="2:11" s="1" customFormat="1" ht="14.45" customHeight="1">
      <c r="B30" s="39"/>
      <c r="C30" s="40"/>
      <c r="D30" s="47" t="s">
        <v>42</v>
      </c>
      <c r="E30" s="47" t="s">
        <v>43</v>
      </c>
      <c r="F30" s="128">
        <f>ROUND(SUM(BE90:BE388), 2)</f>
        <v>0</v>
      </c>
      <c r="G30" s="40"/>
      <c r="H30" s="40"/>
      <c r="I30" s="129">
        <v>0.21</v>
      </c>
      <c r="J30" s="128">
        <f>ROUND(ROUND((SUM(BE90:BE388)), 2)*I30, 2)</f>
        <v>0</v>
      </c>
      <c r="K30" s="43"/>
    </row>
    <row r="31" spans="2:11" s="1" customFormat="1" ht="14.45" customHeight="1">
      <c r="B31" s="39"/>
      <c r="C31" s="40"/>
      <c r="D31" s="40"/>
      <c r="E31" s="47" t="s">
        <v>44</v>
      </c>
      <c r="F31" s="128">
        <f>ROUND(SUM(BF90:BF388), 2)</f>
        <v>0</v>
      </c>
      <c r="G31" s="40"/>
      <c r="H31" s="40"/>
      <c r="I31" s="129">
        <v>0.15</v>
      </c>
      <c r="J31" s="128">
        <f>ROUND(ROUND((SUM(BF90:BF388)), 2)*I31, 2)</f>
        <v>0</v>
      </c>
      <c r="K31" s="43"/>
    </row>
    <row r="32" spans="2:11" s="1" customFormat="1" ht="14.45" hidden="1" customHeight="1">
      <c r="B32" s="39"/>
      <c r="C32" s="40"/>
      <c r="D32" s="40"/>
      <c r="E32" s="47" t="s">
        <v>45</v>
      </c>
      <c r="F32" s="128">
        <f>ROUND(SUM(BG90:BG388), 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hidden="1" customHeight="1">
      <c r="B33" s="39"/>
      <c r="C33" s="40"/>
      <c r="D33" s="40"/>
      <c r="E33" s="47" t="s">
        <v>46</v>
      </c>
      <c r="F33" s="128">
        <f>ROUND(SUM(BH90:BH388), 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hidden="1" customHeight="1">
      <c r="B34" s="39"/>
      <c r="C34" s="40"/>
      <c r="D34" s="40"/>
      <c r="E34" s="47" t="s">
        <v>47</v>
      </c>
      <c r="F34" s="128">
        <f>ROUND(SUM(BI90:BI388), 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48</v>
      </c>
      <c r="E36" s="77"/>
      <c r="F36" s="77"/>
      <c r="G36" s="132" t="s">
        <v>49</v>
      </c>
      <c r="H36" s="133" t="s">
        <v>50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0000000000003" customHeight="1">
      <c r="B42" s="39"/>
      <c r="C42" s="28" t="s">
        <v>93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4.45" customHeight="1">
      <c r="B45" s="39"/>
      <c r="C45" s="40"/>
      <c r="D45" s="40"/>
      <c r="E45" s="361" t="str">
        <f>E7</f>
        <v>Oprava střechy obj. č.p. 159 Žižkova</v>
      </c>
      <c r="F45" s="362"/>
      <c r="G45" s="362"/>
      <c r="H45" s="362"/>
      <c r="I45" s="116"/>
      <c r="J45" s="40"/>
      <c r="K45" s="43"/>
    </row>
    <row r="46" spans="2:11" s="1" customFormat="1" ht="14.45" customHeight="1">
      <c r="B46" s="39"/>
      <c r="C46" s="35" t="s">
        <v>91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6.149999999999999" customHeight="1">
      <c r="B47" s="39"/>
      <c r="C47" s="40"/>
      <c r="D47" s="40"/>
      <c r="E47" s="363" t="str">
        <f>E9</f>
        <v>01 - Střecha</v>
      </c>
      <c r="F47" s="364"/>
      <c r="G47" s="364"/>
      <c r="H47" s="364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47" s="1" customFormat="1" ht="18" customHeight="1">
      <c r="B49" s="39"/>
      <c r="C49" s="35" t="s">
        <v>23</v>
      </c>
      <c r="D49" s="40"/>
      <c r="E49" s="40"/>
      <c r="F49" s="33" t="str">
        <f>F12</f>
        <v>Nový Bor</v>
      </c>
      <c r="G49" s="40"/>
      <c r="H49" s="40"/>
      <c r="I49" s="117" t="s">
        <v>25</v>
      </c>
      <c r="J49" s="118" t="str">
        <f>IF(J12="","",J12)</f>
        <v>1. 4. 2018</v>
      </c>
      <c r="K49" s="43"/>
    </row>
    <row r="50" spans="2:47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47" s="1" customFormat="1" ht="15">
      <c r="B51" s="39"/>
      <c r="C51" s="35" t="s">
        <v>27</v>
      </c>
      <c r="D51" s="40"/>
      <c r="E51" s="40"/>
      <c r="F51" s="33" t="str">
        <f>E15</f>
        <v>Město N. Bor</v>
      </c>
      <c r="G51" s="40"/>
      <c r="H51" s="40"/>
      <c r="I51" s="117" t="s">
        <v>33</v>
      </c>
      <c r="J51" s="352" t="str">
        <f>E21</f>
        <v>R. Voce</v>
      </c>
      <c r="K51" s="43"/>
    </row>
    <row r="52" spans="2:47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16"/>
      <c r="J52" s="356"/>
      <c r="K52" s="43"/>
    </row>
    <row r="53" spans="2:47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47" s="1" customFormat="1" ht="29.25" customHeight="1">
      <c r="B54" s="39"/>
      <c r="C54" s="142" t="s">
        <v>94</v>
      </c>
      <c r="D54" s="130"/>
      <c r="E54" s="130"/>
      <c r="F54" s="130"/>
      <c r="G54" s="130"/>
      <c r="H54" s="130"/>
      <c r="I54" s="143"/>
      <c r="J54" s="144" t="s">
        <v>95</v>
      </c>
      <c r="K54" s="145"/>
    </row>
    <row r="55" spans="2:47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96</v>
      </c>
      <c r="D56" s="40"/>
      <c r="E56" s="40"/>
      <c r="F56" s="40"/>
      <c r="G56" s="40"/>
      <c r="H56" s="40"/>
      <c r="I56" s="116"/>
      <c r="J56" s="126">
        <f>J90</f>
        <v>0</v>
      </c>
      <c r="K56" s="43"/>
      <c r="AU56" s="22" t="s">
        <v>97</v>
      </c>
    </row>
    <row r="57" spans="2:47" s="7" customFormat="1" ht="24.95" customHeight="1">
      <c r="B57" s="147"/>
      <c r="C57" s="148"/>
      <c r="D57" s="149" t="s">
        <v>98</v>
      </c>
      <c r="E57" s="150"/>
      <c r="F57" s="150"/>
      <c r="G57" s="150"/>
      <c r="H57" s="150"/>
      <c r="I57" s="151"/>
      <c r="J57" s="152">
        <f>J91</f>
        <v>0</v>
      </c>
      <c r="K57" s="153"/>
    </row>
    <row r="58" spans="2:47" s="8" customFormat="1" ht="19.899999999999999" customHeight="1">
      <c r="B58" s="154"/>
      <c r="C58" s="155"/>
      <c r="D58" s="156" t="s">
        <v>99</v>
      </c>
      <c r="E58" s="157"/>
      <c r="F58" s="157"/>
      <c r="G58" s="157"/>
      <c r="H58" s="157"/>
      <c r="I58" s="158"/>
      <c r="J58" s="159">
        <f>J92</f>
        <v>0</v>
      </c>
      <c r="K58" s="160"/>
    </row>
    <row r="59" spans="2:47" s="8" customFormat="1" ht="19.899999999999999" customHeight="1">
      <c r="B59" s="154"/>
      <c r="C59" s="155"/>
      <c r="D59" s="156" t="s">
        <v>100</v>
      </c>
      <c r="E59" s="157"/>
      <c r="F59" s="157"/>
      <c r="G59" s="157"/>
      <c r="H59" s="157"/>
      <c r="I59" s="158"/>
      <c r="J59" s="159">
        <f>J99</f>
        <v>0</v>
      </c>
      <c r="K59" s="160"/>
    </row>
    <row r="60" spans="2:47" s="8" customFormat="1" ht="19.899999999999999" customHeight="1">
      <c r="B60" s="154"/>
      <c r="C60" s="155"/>
      <c r="D60" s="156" t="s">
        <v>101</v>
      </c>
      <c r="E60" s="157"/>
      <c r="F60" s="157"/>
      <c r="G60" s="157"/>
      <c r="H60" s="157"/>
      <c r="I60" s="158"/>
      <c r="J60" s="159">
        <f>J121</f>
        <v>0</v>
      </c>
      <c r="K60" s="160"/>
    </row>
    <row r="61" spans="2:47" s="7" customFormat="1" ht="24.95" customHeight="1">
      <c r="B61" s="147"/>
      <c r="C61" s="148"/>
      <c r="D61" s="149" t="s">
        <v>102</v>
      </c>
      <c r="E61" s="150"/>
      <c r="F61" s="150"/>
      <c r="G61" s="150"/>
      <c r="H61" s="150"/>
      <c r="I61" s="151"/>
      <c r="J61" s="152">
        <f>J131</f>
        <v>0</v>
      </c>
      <c r="K61" s="153"/>
    </row>
    <row r="62" spans="2:47" s="8" customFormat="1" ht="19.899999999999999" customHeight="1">
      <c r="B62" s="154"/>
      <c r="C62" s="155"/>
      <c r="D62" s="156" t="s">
        <v>103</v>
      </c>
      <c r="E62" s="157"/>
      <c r="F62" s="157"/>
      <c r="G62" s="157"/>
      <c r="H62" s="157"/>
      <c r="I62" s="158"/>
      <c r="J62" s="159">
        <f>J132</f>
        <v>0</v>
      </c>
      <c r="K62" s="160"/>
    </row>
    <row r="63" spans="2:47" s="8" customFormat="1" ht="19.899999999999999" customHeight="1">
      <c r="B63" s="154"/>
      <c r="C63" s="155"/>
      <c r="D63" s="156" t="s">
        <v>104</v>
      </c>
      <c r="E63" s="157"/>
      <c r="F63" s="157"/>
      <c r="G63" s="157"/>
      <c r="H63" s="157"/>
      <c r="I63" s="158"/>
      <c r="J63" s="159">
        <f>J135</f>
        <v>0</v>
      </c>
      <c r="K63" s="160"/>
    </row>
    <row r="64" spans="2:47" s="8" customFormat="1" ht="19.899999999999999" customHeight="1">
      <c r="B64" s="154"/>
      <c r="C64" s="155"/>
      <c r="D64" s="156" t="s">
        <v>105</v>
      </c>
      <c r="E64" s="157"/>
      <c r="F64" s="157"/>
      <c r="G64" s="157"/>
      <c r="H64" s="157"/>
      <c r="I64" s="158"/>
      <c r="J64" s="159">
        <f>J140</f>
        <v>0</v>
      </c>
      <c r="K64" s="160"/>
    </row>
    <row r="65" spans="2:12" s="8" customFormat="1" ht="19.899999999999999" customHeight="1">
      <c r="B65" s="154"/>
      <c r="C65" s="155"/>
      <c r="D65" s="156" t="s">
        <v>106</v>
      </c>
      <c r="E65" s="157"/>
      <c r="F65" s="157"/>
      <c r="G65" s="157"/>
      <c r="H65" s="157"/>
      <c r="I65" s="158"/>
      <c r="J65" s="159">
        <f>J179</f>
        <v>0</v>
      </c>
      <c r="K65" s="160"/>
    </row>
    <row r="66" spans="2:12" s="8" customFormat="1" ht="19.899999999999999" customHeight="1">
      <c r="B66" s="154"/>
      <c r="C66" s="155"/>
      <c r="D66" s="156" t="s">
        <v>107</v>
      </c>
      <c r="E66" s="157"/>
      <c r="F66" s="157"/>
      <c r="G66" s="157"/>
      <c r="H66" s="157"/>
      <c r="I66" s="158"/>
      <c r="J66" s="159">
        <f>J192</f>
        <v>0</v>
      </c>
      <c r="K66" s="160"/>
    </row>
    <row r="67" spans="2:12" s="8" customFormat="1" ht="19.899999999999999" customHeight="1">
      <c r="B67" s="154"/>
      <c r="C67" s="155"/>
      <c r="D67" s="156" t="s">
        <v>108</v>
      </c>
      <c r="E67" s="157"/>
      <c r="F67" s="157"/>
      <c r="G67" s="157"/>
      <c r="H67" s="157"/>
      <c r="I67" s="158"/>
      <c r="J67" s="159">
        <f>J296</f>
        <v>0</v>
      </c>
      <c r="K67" s="160"/>
    </row>
    <row r="68" spans="2:12" s="8" customFormat="1" ht="19.899999999999999" customHeight="1">
      <c r="B68" s="154"/>
      <c r="C68" s="155"/>
      <c r="D68" s="156" t="s">
        <v>109</v>
      </c>
      <c r="E68" s="157"/>
      <c r="F68" s="157"/>
      <c r="G68" s="157"/>
      <c r="H68" s="157"/>
      <c r="I68" s="158"/>
      <c r="J68" s="159">
        <f>J362</f>
        <v>0</v>
      </c>
      <c r="K68" s="160"/>
    </row>
    <row r="69" spans="2:12" s="8" customFormat="1" ht="19.899999999999999" customHeight="1">
      <c r="B69" s="154"/>
      <c r="C69" s="155"/>
      <c r="D69" s="156" t="s">
        <v>110</v>
      </c>
      <c r="E69" s="157"/>
      <c r="F69" s="157"/>
      <c r="G69" s="157"/>
      <c r="H69" s="157"/>
      <c r="I69" s="158"/>
      <c r="J69" s="159">
        <f>J378</f>
        <v>0</v>
      </c>
      <c r="K69" s="160"/>
    </row>
    <row r="70" spans="2:12" s="8" customFormat="1" ht="19.899999999999999" customHeight="1">
      <c r="B70" s="154"/>
      <c r="C70" s="155"/>
      <c r="D70" s="156" t="s">
        <v>111</v>
      </c>
      <c r="E70" s="157"/>
      <c r="F70" s="157"/>
      <c r="G70" s="157"/>
      <c r="H70" s="157"/>
      <c r="I70" s="158"/>
      <c r="J70" s="159">
        <f>J386</f>
        <v>0</v>
      </c>
      <c r="K70" s="160"/>
    </row>
    <row r="71" spans="2:12" s="1" customFormat="1" ht="21.75" customHeight="1">
      <c r="B71" s="39"/>
      <c r="C71" s="40"/>
      <c r="D71" s="40"/>
      <c r="E71" s="40"/>
      <c r="F71" s="40"/>
      <c r="G71" s="40"/>
      <c r="H71" s="40"/>
      <c r="I71" s="116"/>
      <c r="J71" s="40"/>
      <c r="K71" s="43"/>
    </row>
    <row r="72" spans="2:12" s="1" customFormat="1" ht="6.95" customHeight="1">
      <c r="B72" s="54"/>
      <c r="C72" s="55"/>
      <c r="D72" s="55"/>
      <c r="E72" s="55"/>
      <c r="F72" s="55"/>
      <c r="G72" s="55"/>
      <c r="H72" s="55"/>
      <c r="I72" s="137"/>
      <c r="J72" s="55"/>
      <c r="K72" s="56"/>
    </row>
    <row r="76" spans="2:12" s="1" customFormat="1" ht="6.95" customHeight="1">
      <c r="B76" s="57"/>
      <c r="C76" s="58"/>
      <c r="D76" s="58"/>
      <c r="E76" s="58"/>
      <c r="F76" s="58"/>
      <c r="G76" s="58"/>
      <c r="H76" s="58"/>
      <c r="I76" s="140"/>
      <c r="J76" s="58"/>
      <c r="K76" s="58"/>
      <c r="L76" s="59"/>
    </row>
    <row r="77" spans="2:12" s="1" customFormat="1" ht="36.950000000000003" customHeight="1">
      <c r="B77" s="39"/>
      <c r="C77" s="60" t="s">
        <v>112</v>
      </c>
      <c r="D77" s="61"/>
      <c r="E77" s="61"/>
      <c r="F77" s="61"/>
      <c r="G77" s="61"/>
      <c r="H77" s="61"/>
      <c r="I77" s="161"/>
      <c r="J77" s="61"/>
      <c r="K77" s="61"/>
      <c r="L77" s="59"/>
    </row>
    <row r="78" spans="2:12" s="1" customFormat="1" ht="6.95" customHeight="1">
      <c r="B78" s="39"/>
      <c r="C78" s="61"/>
      <c r="D78" s="61"/>
      <c r="E78" s="61"/>
      <c r="F78" s="61"/>
      <c r="G78" s="61"/>
      <c r="H78" s="61"/>
      <c r="I78" s="161"/>
      <c r="J78" s="61"/>
      <c r="K78" s="61"/>
      <c r="L78" s="59"/>
    </row>
    <row r="79" spans="2:12" s="1" customFormat="1" ht="14.45" customHeight="1">
      <c r="B79" s="39"/>
      <c r="C79" s="63" t="s">
        <v>18</v>
      </c>
      <c r="D79" s="61"/>
      <c r="E79" s="61"/>
      <c r="F79" s="61"/>
      <c r="G79" s="61"/>
      <c r="H79" s="61"/>
      <c r="I79" s="161"/>
      <c r="J79" s="61"/>
      <c r="K79" s="61"/>
      <c r="L79" s="59"/>
    </row>
    <row r="80" spans="2:12" s="1" customFormat="1" ht="14.45" customHeight="1">
      <c r="B80" s="39"/>
      <c r="C80" s="61"/>
      <c r="D80" s="61"/>
      <c r="E80" s="357" t="str">
        <f>E7</f>
        <v>Oprava střechy obj. č.p. 159 Žižkova</v>
      </c>
      <c r="F80" s="358"/>
      <c r="G80" s="358"/>
      <c r="H80" s="358"/>
      <c r="I80" s="161"/>
      <c r="J80" s="61"/>
      <c r="K80" s="61"/>
      <c r="L80" s="59"/>
    </row>
    <row r="81" spans="2:65" s="1" customFormat="1" ht="14.45" customHeight="1">
      <c r="B81" s="39"/>
      <c r="C81" s="63" t="s">
        <v>91</v>
      </c>
      <c r="D81" s="61"/>
      <c r="E81" s="61"/>
      <c r="F81" s="61"/>
      <c r="G81" s="61"/>
      <c r="H81" s="61"/>
      <c r="I81" s="161"/>
      <c r="J81" s="61"/>
      <c r="K81" s="61"/>
      <c r="L81" s="59"/>
    </row>
    <row r="82" spans="2:65" s="1" customFormat="1" ht="16.149999999999999" customHeight="1">
      <c r="B82" s="39"/>
      <c r="C82" s="61"/>
      <c r="D82" s="61"/>
      <c r="E82" s="324" t="str">
        <f>E9</f>
        <v>01 - Střecha</v>
      </c>
      <c r="F82" s="359"/>
      <c r="G82" s="359"/>
      <c r="H82" s="359"/>
      <c r="I82" s="161"/>
      <c r="J82" s="61"/>
      <c r="K82" s="61"/>
      <c r="L82" s="59"/>
    </row>
    <row r="83" spans="2:65" s="1" customFormat="1" ht="6.95" customHeight="1">
      <c r="B83" s="39"/>
      <c r="C83" s="61"/>
      <c r="D83" s="61"/>
      <c r="E83" s="61"/>
      <c r="F83" s="61"/>
      <c r="G83" s="61"/>
      <c r="H83" s="61"/>
      <c r="I83" s="161"/>
      <c r="J83" s="61"/>
      <c r="K83" s="61"/>
      <c r="L83" s="59"/>
    </row>
    <row r="84" spans="2:65" s="1" customFormat="1" ht="18" customHeight="1">
      <c r="B84" s="39"/>
      <c r="C84" s="63" t="s">
        <v>23</v>
      </c>
      <c r="D84" s="61"/>
      <c r="E84" s="61"/>
      <c r="F84" s="162" t="str">
        <f>F12</f>
        <v>Nový Bor</v>
      </c>
      <c r="G84" s="61"/>
      <c r="H84" s="61"/>
      <c r="I84" s="163" t="s">
        <v>25</v>
      </c>
      <c r="J84" s="71" t="str">
        <f>IF(J12="","",J12)</f>
        <v>1. 4. 2018</v>
      </c>
      <c r="K84" s="61"/>
      <c r="L84" s="59"/>
    </row>
    <row r="85" spans="2:65" s="1" customFormat="1" ht="6.95" customHeight="1">
      <c r="B85" s="39"/>
      <c r="C85" s="61"/>
      <c r="D85" s="61"/>
      <c r="E85" s="61"/>
      <c r="F85" s="61"/>
      <c r="G85" s="61"/>
      <c r="H85" s="61"/>
      <c r="I85" s="161"/>
      <c r="J85" s="61"/>
      <c r="K85" s="61"/>
      <c r="L85" s="59"/>
    </row>
    <row r="86" spans="2:65" s="1" customFormat="1" ht="15">
      <c r="B86" s="39"/>
      <c r="C86" s="63" t="s">
        <v>27</v>
      </c>
      <c r="D86" s="61"/>
      <c r="E86" s="61"/>
      <c r="F86" s="162" t="str">
        <f>E15</f>
        <v>Město N. Bor</v>
      </c>
      <c r="G86" s="61"/>
      <c r="H86" s="61"/>
      <c r="I86" s="163" t="s">
        <v>33</v>
      </c>
      <c r="J86" s="162" t="str">
        <f>E21</f>
        <v>R. Voce</v>
      </c>
      <c r="K86" s="61"/>
      <c r="L86" s="59"/>
    </row>
    <row r="87" spans="2:65" s="1" customFormat="1" ht="14.45" customHeight="1">
      <c r="B87" s="39"/>
      <c r="C87" s="63" t="s">
        <v>31</v>
      </c>
      <c r="D87" s="61"/>
      <c r="E87" s="61"/>
      <c r="F87" s="162" t="str">
        <f>IF(E18="","",E18)</f>
        <v/>
      </c>
      <c r="G87" s="61"/>
      <c r="H87" s="61"/>
      <c r="I87" s="161"/>
      <c r="J87" s="61"/>
      <c r="K87" s="61"/>
      <c r="L87" s="59"/>
    </row>
    <row r="88" spans="2:65" s="1" customFormat="1" ht="10.35" customHeight="1">
      <c r="B88" s="39"/>
      <c r="C88" s="61"/>
      <c r="D88" s="61"/>
      <c r="E88" s="61"/>
      <c r="F88" s="61"/>
      <c r="G88" s="61"/>
      <c r="H88" s="61"/>
      <c r="I88" s="161"/>
      <c r="J88" s="61"/>
      <c r="K88" s="61"/>
      <c r="L88" s="59"/>
    </row>
    <row r="89" spans="2:65" s="9" customFormat="1" ht="29.25" customHeight="1">
      <c r="B89" s="164"/>
      <c r="C89" s="165" t="s">
        <v>113</v>
      </c>
      <c r="D89" s="166" t="s">
        <v>57</v>
      </c>
      <c r="E89" s="166" t="s">
        <v>53</v>
      </c>
      <c r="F89" s="166" t="s">
        <v>114</v>
      </c>
      <c r="G89" s="166" t="s">
        <v>115</v>
      </c>
      <c r="H89" s="166" t="s">
        <v>116</v>
      </c>
      <c r="I89" s="167" t="s">
        <v>117</v>
      </c>
      <c r="J89" s="166" t="s">
        <v>95</v>
      </c>
      <c r="K89" s="168" t="s">
        <v>118</v>
      </c>
      <c r="L89" s="169"/>
      <c r="M89" s="79" t="s">
        <v>119</v>
      </c>
      <c r="N89" s="80" t="s">
        <v>42</v>
      </c>
      <c r="O89" s="80" t="s">
        <v>120</v>
      </c>
      <c r="P89" s="80" t="s">
        <v>121</v>
      </c>
      <c r="Q89" s="80" t="s">
        <v>122</v>
      </c>
      <c r="R89" s="80" t="s">
        <v>123</v>
      </c>
      <c r="S89" s="80" t="s">
        <v>124</v>
      </c>
      <c r="T89" s="81" t="s">
        <v>125</v>
      </c>
    </row>
    <row r="90" spans="2:65" s="1" customFormat="1" ht="29.25" customHeight="1">
      <c r="B90" s="39"/>
      <c r="C90" s="85" t="s">
        <v>96</v>
      </c>
      <c r="D90" s="61"/>
      <c r="E90" s="61"/>
      <c r="F90" s="61"/>
      <c r="G90" s="61"/>
      <c r="H90" s="61"/>
      <c r="I90" s="161"/>
      <c r="J90" s="170">
        <f>BK90</f>
        <v>0</v>
      </c>
      <c r="K90" s="61"/>
      <c r="L90" s="59"/>
      <c r="M90" s="82"/>
      <c r="N90" s="83"/>
      <c r="O90" s="83"/>
      <c r="P90" s="171">
        <f>P91+P131</f>
        <v>0</v>
      </c>
      <c r="Q90" s="83"/>
      <c r="R90" s="171">
        <f>R91+R131</f>
        <v>17.393008519999999</v>
      </c>
      <c r="S90" s="83"/>
      <c r="T90" s="172">
        <f>T91+T131</f>
        <v>7.5443324999999994</v>
      </c>
      <c r="AT90" s="22" t="s">
        <v>71</v>
      </c>
      <c r="AU90" s="22" t="s">
        <v>97</v>
      </c>
      <c r="BK90" s="173">
        <f>BK91+BK131</f>
        <v>0</v>
      </c>
    </row>
    <row r="91" spans="2:65" s="10" customFormat="1" ht="37.35" customHeight="1">
      <c r="B91" s="174"/>
      <c r="C91" s="175"/>
      <c r="D91" s="176" t="s">
        <v>71</v>
      </c>
      <c r="E91" s="177" t="s">
        <v>126</v>
      </c>
      <c r="F91" s="177" t="s">
        <v>127</v>
      </c>
      <c r="G91" s="175"/>
      <c r="H91" s="175"/>
      <c r="I91" s="178"/>
      <c r="J91" s="179">
        <f>BK91</f>
        <v>0</v>
      </c>
      <c r="K91" s="175"/>
      <c r="L91" s="180"/>
      <c r="M91" s="181"/>
      <c r="N91" s="182"/>
      <c r="O91" s="182"/>
      <c r="P91" s="183">
        <f>P92+P99+P121</f>
        <v>0</v>
      </c>
      <c r="Q91" s="182"/>
      <c r="R91" s="183">
        <f>R92+R99+R121</f>
        <v>0.40098</v>
      </c>
      <c r="S91" s="182"/>
      <c r="T91" s="184">
        <f>T92+T99+T121</f>
        <v>0.61909999999999998</v>
      </c>
      <c r="AR91" s="185" t="s">
        <v>80</v>
      </c>
      <c r="AT91" s="186" t="s">
        <v>71</v>
      </c>
      <c r="AU91" s="186" t="s">
        <v>72</v>
      </c>
      <c r="AY91" s="185" t="s">
        <v>128</v>
      </c>
      <c r="BK91" s="187">
        <f>BK92+BK99+BK121</f>
        <v>0</v>
      </c>
    </row>
    <row r="92" spans="2:65" s="10" customFormat="1" ht="19.899999999999999" customHeight="1">
      <c r="B92" s="174"/>
      <c r="C92" s="175"/>
      <c r="D92" s="176" t="s">
        <v>71</v>
      </c>
      <c r="E92" s="188" t="s">
        <v>129</v>
      </c>
      <c r="F92" s="188" t="s">
        <v>130</v>
      </c>
      <c r="G92" s="175"/>
      <c r="H92" s="175"/>
      <c r="I92" s="178"/>
      <c r="J92" s="189">
        <f>BK92</f>
        <v>0</v>
      </c>
      <c r="K92" s="175"/>
      <c r="L92" s="180"/>
      <c r="M92" s="181"/>
      <c r="N92" s="182"/>
      <c r="O92" s="182"/>
      <c r="P92" s="183">
        <f>SUM(P93:P98)</f>
        <v>0</v>
      </c>
      <c r="Q92" s="182"/>
      <c r="R92" s="183">
        <f>SUM(R93:R98)</f>
        <v>0.40098</v>
      </c>
      <c r="S92" s="182"/>
      <c r="T92" s="184">
        <f>SUM(T93:T98)</f>
        <v>0</v>
      </c>
      <c r="AR92" s="185" t="s">
        <v>80</v>
      </c>
      <c r="AT92" s="186" t="s">
        <v>71</v>
      </c>
      <c r="AU92" s="186" t="s">
        <v>80</v>
      </c>
      <c r="AY92" s="185" t="s">
        <v>128</v>
      </c>
      <c r="BK92" s="187">
        <f>SUM(BK93:BK98)</f>
        <v>0</v>
      </c>
    </row>
    <row r="93" spans="2:65" s="1" customFormat="1" ht="22.9" customHeight="1">
      <c r="B93" s="39"/>
      <c r="C93" s="190" t="s">
        <v>80</v>
      </c>
      <c r="D93" s="190" t="s">
        <v>131</v>
      </c>
      <c r="E93" s="191" t="s">
        <v>132</v>
      </c>
      <c r="F93" s="192" t="s">
        <v>133</v>
      </c>
      <c r="G93" s="193" t="s">
        <v>134</v>
      </c>
      <c r="H93" s="194">
        <v>41</v>
      </c>
      <c r="I93" s="195"/>
      <c r="J93" s="196">
        <f>ROUND(I93*H93,2)</f>
        <v>0</v>
      </c>
      <c r="K93" s="192" t="s">
        <v>135</v>
      </c>
      <c r="L93" s="59"/>
      <c r="M93" s="197" t="s">
        <v>21</v>
      </c>
      <c r="N93" s="198" t="s">
        <v>44</v>
      </c>
      <c r="O93" s="40"/>
      <c r="P93" s="199">
        <f>O93*H93</f>
        <v>0</v>
      </c>
      <c r="Q93" s="199">
        <v>8.2500000000000004E-3</v>
      </c>
      <c r="R93" s="199">
        <f>Q93*H93</f>
        <v>0.33825</v>
      </c>
      <c r="S93" s="199">
        <v>0</v>
      </c>
      <c r="T93" s="200">
        <f>S93*H93</f>
        <v>0</v>
      </c>
      <c r="AR93" s="22" t="s">
        <v>136</v>
      </c>
      <c r="AT93" s="22" t="s">
        <v>131</v>
      </c>
      <c r="AU93" s="22" t="s">
        <v>137</v>
      </c>
      <c r="AY93" s="22" t="s">
        <v>128</v>
      </c>
      <c r="BE93" s="201">
        <f>IF(N93="základní",J93,0)</f>
        <v>0</v>
      </c>
      <c r="BF93" s="201">
        <f>IF(N93="snížená",J93,0)</f>
        <v>0</v>
      </c>
      <c r="BG93" s="201">
        <f>IF(N93="zákl. přenesená",J93,0)</f>
        <v>0</v>
      </c>
      <c r="BH93" s="201">
        <f>IF(N93="sníž. přenesená",J93,0)</f>
        <v>0</v>
      </c>
      <c r="BI93" s="201">
        <f>IF(N93="nulová",J93,0)</f>
        <v>0</v>
      </c>
      <c r="BJ93" s="22" t="s">
        <v>137</v>
      </c>
      <c r="BK93" s="201">
        <f>ROUND(I93*H93,2)</f>
        <v>0</v>
      </c>
      <c r="BL93" s="22" t="s">
        <v>136</v>
      </c>
      <c r="BM93" s="22" t="s">
        <v>138</v>
      </c>
    </row>
    <row r="94" spans="2:65" s="1" customFormat="1" ht="27">
      <c r="B94" s="39"/>
      <c r="C94" s="61"/>
      <c r="D94" s="202" t="s">
        <v>139</v>
      </c>
      <c r="E94" s="61"/>
      <c r="F94" s="203" t="s">
        <v>140</v>
      </c>
      <c r="G94" s="61"/>
      <c r="H94" s="61"/>
      <c r="I94" s="161"/>
      <c r="J94" s="61"/>
      <c r="K94" s="61"/>
      <c r="L94" s="59"/>
      <c r="M94" s="204"/>
      <c r="N94" s="40"/>
      <c r="O94" s="40"/>
      <c r="P94" s="40"/>
      <c r="Q94" s="40"/>
      <c r="R94" s="40"/>
      <c r="S94" s="40"/>
      <c r="T94" s="76"/>
      <c r="AT94" s="22" t="s">
        <v>139</v>
      </c>
      <c r="AU94" s="22" t="s">
        <v>137</v>
      </c>
    </row>
    <row r="95" spans="2:65" s="11" customFormat="1">
      <c r="B95" s="205"/>
      <c r="C95" s="206"/>
      <c r="D95" s="202" t="s">
        <v>141</v>
      </c>
      <c r="E95" s="207" t="s">
        <v>21</v>
      </c>
      <c r="F95" s="208" t="s">
        <v>142</v>
      </c>
      <c r="G95" s="206"/>
      <c r="H95" s="209">
        <v>41</v>
      </c>
      <c r="I95" s="210"/>
      <c r="J95" s="206"/>
      <c r="K95" s="206"/>
      <c r="L95" s="211"/>
      <c r="M95" s="212"/>
      <c r="N95" s="213"/>
      <c r="O95" s="213"/>
      <c r="P95" s="213"/>
      <c r="Q95" s="213"/>
      <c r="R95" s="213"/>
      <c r="S95" s="213"/>
      <c r="T95" s="214"/>
      <c r="AT95" s="215" t="s">
        <v>141</v>
      </c>
      <c r="AU95" s="215" t="s">
        <v>137</v>
      </c>
      <c r="AV95" s="11" t="s">
        <v>137</v>
      </c>
      <c r="AW95" s="11" t="s">
        <v>35</v>
      </c>
      <c r="AX95" s="11" t="s">
        <v>80</v>
      </c>
      <c r="AY95" s="215" t="s">
        <v>128</v>
      </c>
    </row>
    <row r="96" spans="2:65" s="1" customFormat="1" ht="14.45" customHeight="1">
      <c r="B96" s="39"/>
      <c r="C96" s="216" t="s">
        <v>137</v>
      </c>
      <c r="D96" s="216" t="s">
        <v>143</v>
      </c>
      <c r="E96" s="217" t="s">
        <v>144</v>
      </c>
      <c r="F96" s="218" t="s">
        <v>145</v>
      </c>
      <c r="G96" s="219" t="s">
        <v>134</v>
      </c>
      <c r="H96" s="220">
        <v>41.82</v>
      </c>
      <c r="I96" s="221"/>
      <c r="J96" s="222">
        <f>ROUND(I96*H96,2)</f>
        <v>0</v>
      </c>
      <c r="K96" s="218" t="s">
        <v>135</v>
      </c>
      <c r="L96" s="223"/>
      <c r="M96" s="224" t="s">
        <v>21</v>
      </c>
      <c r="N96" s="225" t="s">
        <v>44</v>
      </c>
      <c r="O96" s="40"/>
      <c r="P96" s="199">
        <f>O96*H96</f>
        <v>0</v>
      </c>
      <c r="Q96" s="199">
        <v>1.5E-3</v>
      </c>
      <c r="R96" s="199">
        <f>Q96*H96</f>
        <v>6.2730000000000008E-2</v>
      </c>
      <c r="S96" s="199">
        <v>0</v>
      </c>
      <c r="T96" s="200">
        <f>S96*H96</f>
        <v>0</v>
      </c>
      <c r="AR96" s="22" t="s">
        <v>146</v>
      </c>
      <c r="AT96" s="22" t="s">
        <v>143</v>
      </c>
      <c r="AU96" s="22" t="s">
        <v>137</v>
      </c>
      <c r="AY96" s="22" t="s">
        <v>128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22" t="s">
        <v>137</v>
      </c>
      <c r="BK96" s="201">
        <f>ROUND(I96*H96,2)</f>
        <v>0</v>
      </c>
      <c r="BL96" s="22" t="s">
        <v>136</v>
      </c>
      <c r="BM96" s="22" t="s">
        <v>147</v>
      </c>
    </row>
    <row r="97" spans="2:65" s="1" customFormat="1">
      <c r="B97" s="39"/>
      <c r="C97" s="61"/>
      <c r="D97" s="202" t="s">
        <v>139</v>
      </c>
      <c r="E97" s="61"/>
      <c r="F97" s="203" t="s">
        <v>145</v>
      </c>
      <c r="G97" s="61"/>
      <c r="H97" s="61"/>
      <c r="I97" s="161"/>
      <c r="J97" s="61"/>
      <c r="K97" s="61"/>
      <c r="L97" s="59"/>
      <c r="M97" s="204"/>
      <c r="N97" s="40"/>
      <c r="O97" s="40"/>
      <c r="P97" s="40"/>
      <c r="Q97" s="40"/>
      <c r="R97" s="40"/>
      <c r="S97" s="40"/>
      <c r="T97" s="76"/>
      <c r="AT97" s="22" t="s">
        <v>139</v>
      </c>
      <c r="AU97" s="22" t="s">
        <v>137</v>
      </c>
    </row>
    <row r="98" spans="2:65" s="11" customFormat="1">
      <c r="B98" s="205"/>
      <c r="C98" s="206"/>
      <c r="D98" s="202" t="s">
        <v>141</v>
      </c>
      <c r="E98" s="206"/>
      <c r="F98" s="208" t="s">
        <v>148</v>
      </c>
      <c r="G98" s="206"/>
      <c r="H98" s="209">
        <v>41.82</v>
      </c>
      <c r="I98" s="210"/>
      <c r="J98" s="206"/>
      <c r="K98" s="206"/>
      <c r="L98" s="211"/>
      <c r="M98" s="212"/>
      <c r="N98" s="213"/>
      <c r="O98" s="213"/>
      <c r="P98" s="213"/>
      <c r="Q98" s="213"/>
      <c r="R98" s="213"/>
      <c r="S98" s="213"/>
      <c r="T98" s="214"/>
      <c r="AT98" s="215" t="s">
        <v>141</v>
      </c>
      <c r="AU98" s="215" t="s">
        <v>137</v>
      </c>
      <c r="AV98" s="11" t="s">
        <v>137</v>
      </c>
      <c r="AW98" s="11" t="s">
        <v>6</v>
      </c>
      <c r="AX98" s="11" t="s">
        <v>80</v>
      </c>
      <c r="AY98" s="215" t="s">
        <v>128</v>
      </c>
    </row>
    <row r="99" spans="2:65" s="10" customFormat="1" ht="29.85" customHeight="1">
      <c r="B99" s="174"/>
      <c r="C99" s="175"/>
      <c r="D99" s="176" t="s">
        <v>71</v>
      </c>
      <c r="E99" s="188" t="s">
        <v>149</v>
      </c>
      <c r="F99" s="188" t="s">
        <v>150</v>
      </c>
      <c r="G99" s="175"/>
      <c r="H99" s="175"/>
      <c r="I99" s="178"/>
      <c r="J99" s="189">
        <f>BK99</f>
        <v>0</v>
      </c>
      <c r="K99" s="175"/>
      <c r="L99" s="180"/>
      <c r="M99" s="181"/>
      <c r="N99" s="182"/>
      <c r="O99" s="182"/>
      <c r="P99" s="183">
        <f>SUM(P100:P120)</f>
        <v>0</v>
      </c>
      <c r="Q99" s="182"/>
      <c r="R99" s="183">
        <f>SUM(R100:R120)</f>
        <v>0</v>
      </c>
      <c r="S99" s="182"/>
      <c r="T99" s="184">
        <f>SUM(T100:T120)</f>
        <v>0.61909999999999998</v>
      </c>
      <c r="AR99" s="185" t="s">
        <v>80</v>
      </c>
      <c r="AT99" s="186" t="s">
        <v>71</v>
      </c>
      <c r="AU99" s="186" t="s">
        <v>80</v>
      </c>
      <c r="AY99" s="185" t="s">
        <v>128</v>
      </c>
      <c r="BK99" s="187">
        <f>SUM(BK100:BK120)</f>
        <v>0</v>
      </c>
    </row>
    <row r="100" spans="2:65" s="1" customFormat="1" ht="22.9" customHeight="1">
      <c r="B100" s="39"/>
      <c r="C100" s="190" t="s">
        <v>151</v>
      </c>
      <c r="D100" s="190" t="s">
        <v>131</v>
      </c>
      <c r="E100" s="191" t="s">
        <v>152</v>
      </c>
      <c r="F100" s="192" t="s">
        <v>153</v>
      </c>
      <c r="G100" s="193" t="s">
        <v>134</v>
      </c>
      <c r="H100" s="194">
        <v>607</v>
      </c>
      <c r="I100" s="195"/>
      <c r="J100" s="196">
        <f>ROUND(I100*H100,2)</f>
        <v>0</v>
      </c>
      <c r="K100" s="192" t="s">
        <v>135</v>
      </c>
      <c r="L100" s="59"/>
      <c r="M100" s="197" t="s">
        <v>21</v>
      </c>
      <c r="N100" s="198" t="s">
        <v>44</v>
      </c>
      <c r="O100" s="40"/>
      <c r="P100" s="199">
        <f>O100*H100</f>
        <v>0</v>
      </c>
      <c r="Q100" s="199">
        <v>0</v>
      </c>
      <c r="R100" s="199">
        <f>Q100*H100</f>
        <v>0</v>
      </c>
      <c r="S100" s="199">
        <v>0</v>
      </c>
      <c r="T100" s="200">
        <f>S100*H100</f>
        <v>0</v>
      </c>
      <c r="AR100" s="22" t="s">
        <v>136</v>
      </c>
      <c r="AT100" s="22" t="s">
        <v>131</v>
      </c>
      <c r="AU100" s="22" t="s">
        <v>137</v>
      </c>
      <c r="AY100" s="22" t="s">
        <v>128</v>
      </c>
      <c r="BE100" s="201">
        <f>IF(N100="základní",J100,0)</f>
        <v>0</v>
      </c>
      <c r="BF100" s="201">
        <f>IF(N100="snížená",J100,0)</f>
        <v>0</v>
      </c>
      <c r="BG100" s="201">
        <f>IF(N100="zákl. přenesená",J100,0)</f>
        <v>0</v>
      </c>
      <c r="BH100" s="201">
        <f>IF(N100="sníž. přenesená",J100,0)</f>
        <v>0</v>
      </c>
      <c r="BI100" s="201">
        <f>IF(N100="nulová",J100,0)</f>
        <v>0</v>
      </c>
      <c r="BJ100" s="22" t="s">
        <v>137</v>
      </c>
      <c r="BK100" s="201">
        <f>ROUND(I100*H100,2)</f>
        <v>0</v>
      </c>
      <c r="BL100" s="22" t="s">
        <v>136</v>
      </c>
      <c r="BM100" s="22" t="s">
        <v>154</v>
      </c>
    </row>
    <row r="101" spans="2:65" s="1" customFormat="1" ht="27">
      <c r="B101" s="39"/>
      <c r="C101" s="61"/>
      <c r="D101" s="202" t="s">
        <v>139</v>
      </c>
      <c r="E101" s="61"/>
      <c r="F101" s="203" t="s">
        <v>155</v>
      </c>
      <c r="G101" s="61"/>
      <c r="H101" s="61"/>
      <c r="I101" s="161"/>
      <c r="J101" s="61"/>
      <c r="K101" s="61"/>
      <c r="L101" s="59"/>
      <c r="M101" s="204"/>
      <c r="N101" s="40"/>
      <c r="O101" s="40"/>
      <c r="P101" s="40"/>
      <c r="Q101" s="40"/>
      <c r="R101" s="40"/>
      <c r="S101" s="40"/>
      <c r="T101" s="76"/>
      <c r="AT101" s="22" t="s">
        <v>139</v>
      </c>
      <c r="AU101" s="22" t="s">
        <v>137</v>
      </c>
    </row>
    <row r="102" spans="2:65" s="11" customFormat="1">
      <c r="B102" s="205"/>
      <c r="C102" s="206"/>
      <c r="D102" s="202" t="s">
        <v>141</v>
      </c>
      <c r="E102" s="207" t="s">
        <v>21</v>
      </c>
      <c r="F102" s="208" t="s">
        <v>156</v>
      </c>
      <c r="G102" s="206"/>
      <c r="H102" s="209">
        <v>321</v>
      </c>
      <c r="I102" s="210"/>
      <c r="J102" s="206"/>
      <c r="K102" s="206"/>
      <c r="L102" s="211"/>
      <c r="M102" s="212"/>
      <c r="N102" s="213"/>
      <c r="O102" s="213"/>
      <c r="P102" s="213"/>
      <c r="Q102" s="213"/>
      <c r="R102" s="213"/>
      <c r="S102" s="213"/>
      <c r="T102" s="214"/>
      <c r="AT102" s="215" t="s">
        <v>141</v>
      </c>
      <c r="AU102" s="215" t="s">
        <v>137</v>
      </c>
      <c r="AV102" s="11" t="s">
        <v>137</v>
      </c>
      <c r="AW102" s="11" t="s">
        <v>35</v>
      </c>
      <c r="AX102" s="11" t="s">
        <v>72</v>
      </c>
      <c r="AY102" s="215" t="s">
        <v>128</v>
      </c>
    </row>
    <row r="103" spans="2:65" s="11" customFormat="1">
      <c r="B103" s="205"/>
      <c r="C103" s="206"/>
      <c r="D103" s="202" t="s">
        <v>141</v>
      </c>
      <c r="E103" s="207" t="s">
        <v>21</v>
      </c>
      <c r="F103" s="208" t="s">
        <v>157</v>
      </c>
      <c r="G103" s="206"/>
      <c r="H103" s="209">
        <v>286</v>
      </c>
      <c r="I103" s="210"/>
      <c r="J103" s="206"/>
      <c r="K103" s="206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141</v>
      </c>
      <c r="AU103" s="215" t="s">
        <v>137</v>
      </c>
      <c r="AV103" s="11" t="s">
        <v>137</v>
      </c>
      <c r="AW103" s="11" t="s">
        <v>35</v>
      </c>
      <c r="AX103" s="11" t="s">
        <v>72</v>
      </c>
      <c r="AY103" s="215" t="s">
        <v>128</v>
      </c>
    </row>
    <row r="104" spans="2:65" s="12" customFormat="1">
      <c r="B104" s="226"/>
      <c r="C104" s="227"/>
      <c r="D104" s="202" t="s">
        <v>141</v>
      </c>
      <c r="E104" s="228" t="s">
        <v>21</v>
      </c>
      <c r="F104" s="229" t="s">
        <v>158</v>
      </c>
      <c r="G104" s="227"/>
      <c r="H104" s="230">
        <v>607</v>
      </c>
      <c r="I104" s="231"/>
      <c r="J104" s="227"/>
      <c r="K104" s="227"/>
      <c r="L104" s="232"/>
      <c r="M104" s="233"/>
      <c r="N104" s="234"/>
      <c r="O104" s="234"/>
      <c r="P104" s="234"/>
      <c r="Q104" s="234"/>
      <c r="R104" s="234"/>
      <c r="S104" s="234"/>
      <c r="T104" s="235"/>
      <c r="AT104" s="236" t="s">
        <v>141</v>
      </c>
      <c r="AU104" s="236" t="s">
        <v>137</v>
      </c>
      <c r="AV104" s="12" t="s">
        <v>136</v>
      </c>
      <c r="AW104" s="12" t="s">
        <v>35</v>
      </c>
      <c r="AX104" s="12" t="s">
        <v>80</v>
      </c>
      <c r="AY104" s="236" t="s">
        <v>128</v>
      </c>
    </row>
    <row r="105" spans="2:65" s="1" customFormat="1" ht="22.9" customHeight="1">
      <c r="B105" s="39"/>
      <c r="C105" s="190" t="s">
        <v>136</v>
      </c>
      <c r="D105" s="190" t="s">
        <v>131</v>
      </c>
      <c r="E105" s="191" t="s">
        <v>159</v>
      </c>
      <c r="F105" s="192" t="s">
        <v>160</v>
      </c>
      <c r="G105" s="193" t="s">
        <v>134</v>
      </c>
      <c r="H105" s="194">
        <v>36420</v>
      </c>
      <c r="I105" s="195"/>
      <c r="J105" s="196">
        <f>ROUND(I105*H105,2)</f>
        <v>0</v>
      </c>
      <c r="K105" s="192" t="s">
        <v>135</v>
      </c>
      <c r="L105" s="59"/>
      <c r="M105" s="197" t="s">
        <v>21</v>
      </c>
      <c r="N105" s="198" t="s">
        <v>44</v>
      </c>
      <c r="O105" s="40"/>
      <c r="P105" s="199">
        <f>O105*H105</f>
        <v>0</v>
      </c>
      <c r="Q105" s="199">
        <v>0</v>
      </c>
      <c r="R105" s="199">
        <f>Q105*H105</f>
        <v>0</v>
      </c>
      <c r="S105" s="199">
        <v>0</v>
      </c>
      <c r="T105" s="200">
        <f>S105*H105</f>
        <v>0</v>
      </c>
      <c r="AR105" s="22" t="s">
        <v>136</v>
      </c>
      <c r="AT105" s="22" t="s">
        <v>131</v>
      </c>
      <c r="AU105" s="22" t="s">
        <v>137</v>
      </c>
      <c r="AY105" s="22" t="s">
        <v>128</v>
      </c>
      <c r="BE105" s="201">
        <f>IF(N105="základní",J105,0)</f>
        <v>0</v>
      </c>
      <c r="BF105" s="201">
        <f>IF(N105="snížená",J105,0)</f>
        <v>0</v>
      </c>
      <c r="BG105" s="201">
        <f>IF(N105="zákl. přenesená",J105,0)</f>
        <v>0</v>
      </c>
      <c r="BH105" s="201">
        <f>IF(N105="sníž. přenesená",J105,0)</f>
        <v>0</v>
      </c>
      <c r="BI105" s="201">
        <f>IF(N105="nulová",J105,0)</f>
        <v>0</v>
      </c>
      <c r="BJ105" s="22" t="s">
        <v>137</v>
      </c>
      <c r="BK105" s="201">
        <f>ROUND(I105*H105,2)</f>
        <v>0</v>
      </c>
      <c r="BL105" s="22" t="s">
        <v>136</v>
      </c>
      <c r="BM105" s="22" t="s">
        <v>161</v>
      </c>
    </row>
    <row r="106" spans="2:65" s="1" customFormat="1" ht="40.5">
      <c r="B106" s="39"/>
      <c r="C106" s="61"/>
      <c r="D106" s="202" t="s">
        <v>139</v>
      </c>
      <c r="E106" s="61"/>
      <c r="F106" s="203" t="s">
        <v>162</v>
      </c>
      <c r="G106" s="61"/>
      <c r="H106" s="61"/>
      <c r="I106" s="161"/>
      <c r="J106" s="61"/>
      <c r="K106" s="61"/>
      <c r="L106" s="59"/>
      <c r="M106" s="204"/>
      <c r="N106" s="40"/>
      <c r="O106" s="40"/>
      <c r="P106" s="40"/>
      <c r="Q106" s="40"/>
      <c r="R106" s="40"/>
      <c r="S106" s="40"/>
      <c r="T106" s="76"/>
      <c r="AT106" s="22" t="s">
        <v>139</v>
      </c>
      <c r="AU106" s="22" t="s">
        <v>137</v>
      </c>
    </row>
    <row r="107" spans="2:65" s="11" customFormat="1">
      <c r="B107" s="205"/>
      <c r="C107" s="206"/>
      <c r="D107" s="202" t="s">
        <v>141</v>
      </c>
      <c r="E107" s="207" t="s">
        <v>21</v>
      </c>
      <c r="F107" s="208" t="s">
        <v>163</v>
      </c>
      <c r="G107" s="206"/>
      <c r="H107" s="209">
        <v>607</v>
      </c>
      <c r="I107" s="210"/>
      <c r="J107" s="206"/>
      <c r="K107" s="206"/>
      <c r="L107" s="211"/>
      <c r="M107" s="212"/>
      <c r="N107" s="213"/>
      <c r="O107" s="213"/>
      <c r="P107" s="213"/>
      <c r="Q107" s="213"/>
      <c r="R107" s="213"/>
      <c r="S107" s="213"/>
      <c r="T107" s="214"/>
      <c r="AT107" s="215" t="s">
        <v>141</v>
      </c>
      <c r="AU107" s="215" t="s">
        <v>137</v>
      </c>
      <c r="AV107" s="11" t="s">
        <v>137</v>
      </c>
      <c r="AW107" s="11" t="s">
        <v>35</v>
      </c>
      <c r="AX107" s="11" t="s">
        <v>80</v>
      </c>
      <c r="AY107" s="215" t="s">
        <v>128</v>
      </c>
    </row>
    <row r="108" spans="2:65" s="11" customFormat="1">
      <c r="B108" s="205"/>
      <c r="C108" s="206"/>
      <c r="D108" s="202" t="s">
        <v>141</v>
      </c>
      <c r="E108" s="206"/>
      <c r="F108" s="208" t="s">
        <v>164</v>
      </c>
      <c r="G108" s="206"/>
      <c r="H108" s="209">
        <v>36420</v>
      </c>
      <c r="I108" s="210"/>
      <c r="J108" s="206"/>
      <c r="K108" s="206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141</v>
      </c>
      <c r="AU108" s="215" t="s">
        <v>137</v>
      </c>
      <c r="AV108" s="11" t="s">
        <v>137</v>
      </c>
      <c r="AW108" s="11" t="s">
        <v>6</v>
      </c>
      <c r="AX108" s="11" t="s">
        <v>80</v>
      </c>
      <c r="AY108" s="215" t="s">
        <v>128</v>
      </c>
    </row>
    <row r="109" spans="2:65" s="1" customFormat="1" ht="22.9" customHeight="1">
      <c r="B109" s="39"/>
      <c r="C109" s="190" t="s">
        <v>165</v>
      </c>
      <c r="D109" s="190" t="s">
        <v>131</v>
      </c>
      <c r="E109" s="191" t="s">
        <v>166</v>
      </c>
      <c r="F109" s="192" t="s">
        <v>167</v>
      </c>
      <c r="G109" s="193" t="s">
        <v>134</v>
      </c>
      <c r="H109" s="194">
        <v>607</v>
      </c>
      <c r="I109" s="195"/>
      <c r="J109" s="196">
        <f>ROUND(I109*H109,2)</f>
        <v>0</v>
      </c>
      <c r="K109" s="192" t="s">
        <v>135</v>
      </c>
      <c r="L109" s="59"/>
      <c r="M109" s="197" t="s">
        <v>21</v>
      </c>
      <c r="N109" s="198" t="s">
        <v>44</v>
      </c>
      <c r="O109" s="40"/>
      <c r="P109" s="199">
        <f>O109*H109</f>
        <v>0</v>
      </c>
      <c r="Q109" s="199">
        <v>0</v>
      </c>
      <c r="R109" s="199">
        <f>Q109*H109</f>
        <v>0</v>
      </c>
      <c r="S109" s="199">
        <v>0</v>
      </c>
      <c r="T109" s="200">
        <f>S109*H109</f>
        <v>0</v>
      </c>
      <c r="AR109" s="22" t="s">
        <v>136</v>
      </c>
      <c r="AT109" s="22" t="s">
        <v>131</v>
      </c>
      <c r="AU109" s="22" t="s">
        <v>137</v>
      </c>
      <c r="AY109" s="22" t="s">
        <v>128</v>
      </c>
      <c r="BE109" s="201">
        <f>IF(N109="základní",J109,0)</f>
        <v>0</v>
      </c>
      <c r="BF109" s="201">
        <f>IF(N109="snížená",J109,0)</f>
        <v>0</v>
      </c>
      <c r="BG109" s="201">
        <f>IF(N109="zákl. přenesená",J109,0)</f>
        <v>0</v>
      </c>
      <c r="BH109" s="201">
        <f>IF(N109="sníž. přenesená",J109,0)</f>
        <v>0</v>
      </c>
      <c r="BI109" s="201">
        <f>IF(N109="nulová",J109,0)</f>
        <v>0</v>
      </c>
      <c r="BJ109" s="22" t="s">
        <v>137</v>
      </c>
      <c r="BK109" s="201">
        <f>ROUND(I109*H109,2)</f>
        <v>0</v>
      </c>
      <c r="BL109" s="22" t="s">
        <v>136</v>
      </c>
      <c r="BM109" s="22" t="s">
        <v>168</v>
      </c>
    </row>
    <row r="110" spans="2:65" s="1" customFormat="1" ht="27">
      <c r="B110" s="39"/>
      <c r="C110" s="61"/>
      <c r="D110" s="202" t="s">
        <v>139</v>
      </c>
      <c r="E110" s="61"/>
      <c r="F110" s="203" t="s">
        <v>169</v>
      </c>
      <c r="G110" s="61"/>
      <c r="H110" s="61"/>
      <c r="I110" s="161"/>
      <c r="J110" s="61"/>
      <c r="K110" s="61"/>
      <c r="L110" s="59"/>
      <c r="M110" s="204"/>
      <c r="N110" s="40"/>
      <c r="O110" s="40"/>
      <c r="P110" s="40"/>
      <c r="Q110" s="40"/>
      <c r="R110" s="40"/>
      <c r="S110" s="40"/>
      <c r="T110" s="76"/>
      <c r="AT110" s="22" t="s">
        <v>139</v>
      </c>
      <c r="AU110" s="22" t="s">
        <v>137</v>
      </c>
    </row>
    <row r="111" spans="2:65" s="1" customFormat="1" ht="14.45" customHeight="1">
      <c r="B111" s="39"/>
      <c r="C111" s="190" t="s">
        <v>129</v>
      </c>
      <c r="D111" s="190" t="s">
        <v>131</v>
      </c>
      <c r="E111" s="191" t="s">
        <v>170</v>
      </c>
      <c r="F111" s="192" t="s">
        <v>171</v>
      </c>
      <c r="G111" s="193" t="s">
        <v>172</v>
      </c>
      <c r="H111" s="194">
        <v>6</v>
      </c>
      <c r="I111" s="195"/>
      <c r="J111" s="196">
        <f>ROUND(I111*H111,2)</f>
        <v>0</v>
      </c>
      <c r="K111" s="192" t="s">
        <v>135</v>
      </c>
      <c r="L111" s="59"/>
      <c r="M111" s="197" t="s">
        <v>21</v>
      </c>
      <c r="N111" s="198" t="s">
        <v>44</v>
      </c>
      <c r="O111" s="40"/>
      <c r="P111" s="199">
        <f>O111*H111</f>
        <v>0</v>
      </c>
      <c r="Q111" s="199">
        <v>0</v>
      </c>
      <c r="R111" s="199">
        <f>Q111*H111</f>
        <v>0</v>
      </c>
      <c r="S111" s="199">
        <v>0</v>
      </c>
      <c r="T111" s="200">
        <f>S111*H111</f>
        <v>0</v>
      </c>
      <c r="AR111" s="22" t="s">
        <v>136</v>
      </c>
      <c r="AT111" s="22" t="s">
        <v>131</v>
      </c>
      <c r="AU111" s="22" t="s">
        <v>137</v>
      </c>
      <c r="AY111" s="22" t="s">
        <v>128</v>
      </c>
      <c r="BE111" s="201">
        <f>IF(N111="základní",J111,0)</f>
        <v>0</v>
      </c>
      <c r="BF111" s="201">
        <f>IF(N111="snížená",J111,0)</f>
        <v>0</v>
      </c>
      <c r="BG111" s="201">
        <f>IF(N111="zákl. přenesená",J111,0)</f>
        <v>0</v>
      </c>
      <c r="BH111" s="201">
        <f>IF(N111="sníž. přenesená",J111,0)</f>
        <v>0</v>
      </c>
      <c r="BI111" s="201">
        <f>IF(N111="nulová",J111,0)</f>
        <v>0</v>
      </c>
      <c r="BJ111" s="22" t="s">
        <v>137</v>
      </c>
      <c r="BK111" s="201">
        <f>ROUND(I111*H111,2)</f>
        <v>0</v>
      </c>
      <c r="BL111" s="22" t="s">
        <v>136</v>
      </c>
      <c r="BM111" s="22" t="s">
        <v>173</v>
      </c>
    </row>
    <row r="112" spans="2:65" s="1" customFormat="1" ht="27">
      <c r="B112" s="39"/>
      <c r="C112" s="61"/>
      <c r="D112" s="202" t="s">
        <v>139</v>
      </c>
      <c r="E112" s="61"/>
      <c r="F112" s="203" t="s">
        <v>174</v>
      </c>
      <c r="G112" s="61"/>
      <c r="H112" s="61"/>
      <c r="I112" s="161"/>
      <c r="J112" s="61"/>
      <c r="K112" s="61"/>
      <c r="L112" s="59"/>
      <c r="M112" s="204"/>
      <c r="N112" s="40"/>
      <c r="O112" s="40"/>
      <c r="P112" s="40"/>
      <c r="Q112" s="40"/>
      <c r="R112" s="40"/>
      <c r="S112" s="40"/>
      <c r="T112" s="76"/>
      <c r="AT112" s="22" t="s">
        <v>139</v>
      </c>
      <c r="AU112" s="22" t="s">
        <v>137</v>
      </c>
    </row>
    <row r="113" spans="2:65" s="1" customFormat="1" ht="22.9" customHeight="1">
      <c r="B113" s="39"/>
      <c r="C113" s="190" t="s">
        <v>175</v>
      </c>
      <c r="D113" s="190" t="s">
        <v>131</v>
      </c>
      <c r="E113" s="191" t="s">
        <v>176</v>
      </c>
      <c r="F113" s="192" t="s">
        <v>177</v>
      </c>
      <c r="G113" s="193" t="s">
        <v>172</v>
      </c>
      <c r="H113" s="194">
        <v>360</v>
      </c>
      <c r="I113" s="195"/>
      <c r="J113" s="196">
        <f>ROUND(I113*H113,2)</f>
        <v>0</v>
      </c>
      <c r="K113" s="192" t="s">
        <v>135</v>
      </c>
      <c r="L113" s="59"/>
      <c r="M113" s="197" t="s">
        <v>21</v>
      </c>
      <c r="N113" s="198" t="s">
        <v>44</v>
      </c>
      <c r="O113" s="40"/>
      <c r="P113" s="199">
        <f>O113*H113</f>
        <v>0</v>
      </c>
      <c r="Q113" s="199">
        <v>0</v>
      </c>
      <c r="R113" s="199">
        <f>Q113*H113</f>
        <v>0</v>
      </c>
      <c r="S113" s="199">
        <v>0</v>
      </c>
      <c r="T113" s="200">
        <f>S113*H113</f>
        <v>0</v>
      </c>
      <c r="AR113" s="22" t="s">
        <v>136</v>
      </c>
      <c r="AT113" s="22" t="s">
        <v>131</v>
      </c>
      <c r="AU113" s="22" t="s">
        <v>137</v>
      </c>
      <c r="AY113" s="22" t="s">
        <v>128</v>
      </c>
      <c r="BE113" s="201">
        <f>IF(N113="základní",J113,0)</f>
        <v>0</v>
      </c>
      <c r="BF113" s="201">
        <f>IF(N113="snížená",J113,0)</f>
        <v>0</v>
      </c>
      <c r="BG113" s="201">
        <f>IF(N113="zákl. přenesená",J113,0)</f>
        <v>0</v>
      </c>
      <c r="BH113" s="201">
        <f>IF(N113="sníž. přenesená",J113,0)</f>
        <v>0</v>
      </c>
      <c r="BI113" s="201">
        <f>IF(N113="nulová",J113,0)</f>
        <v>0</v>
      </c>
      <c r="BJ113" s="22" t="s">
        <v>137</v>
      </c>
      <c r="BK113" s="201">
        <f>ROUND(I113*H113,2)</f>
        <v>0</v>
      </c>
      <c r="BL113" s="22" t="s">
        <v>136</v>
      </c>
      <c r="BM113" s="22" t="s">
        <v>178</v>
      </c>
    </row>
    <row r="114" spans="2:65" s="1" customFormat="1" ht="27">
      <c r="B114" s="39"/>
      <c r="C114" s="61"/>
      <c r="D114" s="202" t="s">
        <v>139</v>
      </c>
      <c r="E114" s="61"/>
      <c r="F114" s="203" t="s">
        <v>179</v>
      </c>
      <c r="G114" s="61"/>
      <c r="H114" s="61"/>
      <c r="I114" s="161"/>
      <c r="J114" s="61"/>
      <c r="K114" s="61"/>
      <c r="L114" s="59"/>
      <c r="M114" s="204"/>
      <c r="N114" s="40"/>
      <c r="O114" s="40"/>
      <c r="P114" s="40"/>
      <c r="Q114" s="40"/>
      <c r="R114" s="40"/>
      <c r="S114" s="40"/>
      <c r="T114" s="76"/>
      <c r="AT114" s="22" t="s">
        <v>139</v>
      </c>
      <c r="AU114" s="22" t="s">
        <v>137</v>
      </c>
    </row>
    <row r="115" spans="2:65" s="11" customFormat="1">
      <c r="B115" s="205"/>
      <c r="C115" s="206"/>
      <c r="D115" s="202" t="s">
        <v>141</v>
      </c>
      <c r="E115" s="206"/>
      <c r="F115" s="208" t="s">
        <v>180</v>
      </c>
      <c r="G115" s="206"/>
      <c r="H115" s="209">
        <v>360</v>
      </c>
      <c r="I115" s="210"/>
      <c r="J115" s="206"/>
      <c r="K115" s="206"/>
      <c r="L115" s="211"/>
      <c r="M115" s="212"/>
      <c r="N115" s="213"/>
      <c r="O115" s="213"/>
      <c r="P115" s="213"/>
      <c r="Q115" s="213"/>
      <c r="R115" s="213"/>
      <c r="S115" s="213"/>
      <c r="T115" s="214"/>
      <c r="AT115" s="215" t="s">
        <v>141</v>
      </c>
      <c r="AU115" s="215" t="s">
        <v>137</v>
      </c>
      <c r="AV115" s="11" t="s">
        <v>137</v>
      </c>
      <c r="AW115" s="11" t="s">
        <v>6</v>
      </c>
      <c r="AX115" s="11" t="s">
        <v>80</v>
      </c>
      <c r="AY115" s="215" t="s">
        <v>128</v>
      </c>
    </row>
    <row r="116" spans="2:65" s="1" customFormat="1" ht="14.45" customHeight="1">
      <c r="B116" s="39"/>
      <c r="C116" s="190" t="s">
        <v>146</v>
      </c>
      <c r="D116" s="190" t="s">
        <v>131</v>
      </c>
      <c r="E116" s="191" t="s">
        <v>181</v>
      </c>
      <c r="F116" s="192" t="s">
        <v>182</v>
      </c>
      <c r="G116" s="193" t="s">
        <v>172</v>
      </c>
      <c r="H116" s="194">
        <v>6</v>
      </c>
      <c r="I116" s="195"/>
      <c r="J116" s="196">
        <f>ROUND(I116*H116,2)</f>
        <v>0</v>
      </c>
      <c r="K116" s="192" t="s">
        <v>135</v>
      </c>
      <c r="L116" s="59"/>
      <c r="M116" s="197" t="s">
        <v>21</v>
      </c>
      <c r="N116" s="198" t="s">
        <v>44</v>
      </c>
      <c r="O116" s="40"/>
      <c r="P116" s="199">
        <f>O116*H116</f>
        <v>0</v>
      </c>
      <c r="Q116" s="199">
        <v>0</v>
      </c>
      <c r="R116" s="199">
        <f>Q116*H116</f>
        <v>0</v>
      </c>
      <c r="S116" s="199">
        <v>0</v>
      </c>
      <c r="T116" s="200">
        <f>S116*H116</f>
        <v>0</v>
      </c>
      <c r="AR116" s="22" t="s">
        <v>136</v>
      </c>
      <c r="AT116" s="22" t="s">
        <v>131</v>
      </c>
      <c r="AU116" s="22" t="s">
        <v>137</v>
      </c>
      <c r="AY116" s="22" t="s">
        <v>128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22" t="s">
        <v>137</v>
      </c>
      <c r="BK116" s="201">
        <f>ROUND(I116*H116,2)</f>
        <v>0</v>
      </c>
      <c r="BL116" s="22" t="s">
        <v>136</v>
      </c>
      <c r="BM116" s="22" t="s">
        <v>183</v>
      </c>
    </row>
    <row r="117" spans="2:65" s="1" customFormat="1" ht="27">
      <c r="B117" s="39"/>
      <c r="C117" s="61"/>
      <c r="D117" s="202" t="s">
        <v>139</v>
      </c>
      <c r="E117" s="61"/>
      <c r="F117" s="203" t="s">
        <v>184</v>
      </c>
      <c r="G117" s="61"/>
      <c r="H117" s="61"/>
      <c r="I117" s="161"/>
      <c r="J117" s="61"/>
      <c r="K117" s="61"/>
      <c r="L117" s="59"/>
      <c r="M117" s="204"/>
      <c r="N117" s="40"/>
      <c r="O117" s="40"/>
      <c r="P117" s="40"/>
      <c r="Q117" s="40"/>
      <c r="R117" s="40"/>
      <c r="S117" s="40"/>
      <c r="T117" s="76"/>
      <c r="AT117" s="22" t="s">
        <v>139</v>
      </c>
      <c r="AU117" s="22" t="s">
        <v>137</v>
      </c>
    </row>
    <row r="118" spans="2:65" s="1" customFormat="1" ht="22.9" customHeight="1">
      <c r="B118" s="39"/>
      <c r="C118" s="190" t="s">
        <v>149</v>
      </c>
      <c r="D118" s="190" t="s">
        <v>131</v>
      </c>
      <c r="E118" s="191" t="s">
        <v>185</v>
      </c>
      <c r="F118" s="192" t="s">
        <v>186</v>
      </c>
      <c r="G118" s="193" t="s">
        <v>134</v>
      </c>
      <c r="H118" s="194">
        <v>15.1</v>
      </c>
      <c r="I118" s="195"/>
      <c r="J118" s="196">
        <f>ROUND(I118*H118,2)</f>
        <v>0</v>
      </c>
      <c r="K118" s="192" t="s">
        <v>135</v>
      </c>
      <c r="L118" s="59"/>
      <c r="M118" s="197" t="s">
        <v>21</v>
      </c>
      <c r="N118" s="198" t="s">
        <v>44</v>
      </c>
      <c r="O118" s="40"/>
      <c r="P118" s="199">
        <f>O118*H118</f>
        <v>0</v>
      </c>
      <c r="Q118" s="199">
        <v>0</v>
      </c>
      <c r="R118" s="199">
        <f>Q118*H118</f>
        <v>0</v>
      </c>
      <c r="S118" s="199">
        <v>4.1000000000000002E-2</v>
      </c>
      <c r="T118" s="200">
        <f>S118*H118</f>
        <v>0.61909999999999998</v>
      </c>
      <c r="AR118" s="22" t="s">
        <v>136</v>
      </c>
      <c r="AT118" s="22" t="s">
        <v>131</v>
      </c>
      <c r="AU118" s="22" t="s">
        <v>137</v>
      </c>
      <c r="AY118" s="22" t="s">
        <v>128</v>
      </c>
      <c r="BE118" s="201">
        <f>IF(N118="základní",J118,0)</f>
        <v>0</v>
      </c>
      <c r="BF118" s="201">
        <f>IF(N118="snížená",J118,0)</f>
        <v>0</v>
      </c>
      <c r="BG118" s="201">
        <f>IF(N118="zákl. přenesená",J118,0)</f>
        <v>0</v>
      </c>
      <c r="BH118" s="201">
        <f>IF(N118="sníž. přenesená",J118,0)</f>
        <v>0</v>
      </c>
      <c r="BI118" s="201">
        <f>IF(N118="nulová",J118,0)</f>
        <v>0</v>
      </c>
      <c r="BJ118" s="22" t="s">
        <v>137</v>
      </c>
      <c r="BK118" s="201">
        <f>ROUND(I118*H118,2)</f>
        <v>0</v>
      </c>
      <c r="BL118" s="22" t="s">
        <v>136</v>
      </c>
      <c r="BM118" s="22" t="s">
        <v>187</v>
      </c>
    </row>
    <row r="119" spans="2:65" s="1" customFormat="1" ht="27">
      <c r="B119" s="39"/>
      <c r="C119" s="61"/>
      <c r="D119" s="202" t="s">
        <v>139</v>
      </c>
      <c r="E119" s="61"/>
      <c r="F119" s="203" t="s">
        <v>188</v>
      </c>
      <c r="G119" s="61"/>
      <c r="H119" s="61"/>
      <c r="I119" s="161"/>
      <c r="J119" s="61"/>
      <c r="K119" s="61"/>
      <c r="L119" s="59"/>
      <c r="M119" s="204"/>
      <c r="N119" s="40"/>
      <c r="O119" s="40"/>
      <c r="P119" s="40"/>
      <c r="Q119" s="40"/>
      <c r="R119" s="40"/>
      <c r="S119" s="40"/>
      <c r="T119" s="76"/>
      <c r="AT119" s="22" t="s">
        <v>139</v>
      </c>
      <c r="AU119" s="22" t="s">
        <v>137</v>
      </c>
    </row>
    <row r="120" spans="2:65" s="11" customFormat="1">
      <c r="B120" s="205"/>
      <c r="C120" s="206"/>
      <c r="D120" s="202" t="s">
        <v>141</v>
      </c>
      <c r="E120" s="207" t="s">
        <v>21</v>
      </c>
      <c r="F120" s="208" t="s">
        <v>189</v>
      </c>
      <c r="G120" s="206"/>
      <c r="H120" s="209">
        <v>15.1</v>
      </c>
      <c r="I120" s="210"/>
      <c r="J120" s="206"/>
      <c r="K120" s="206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141</v>
      </c>
      <c r="AU120" s="215" t="s">
        <v>137</v>
      </c>
      <c r="AV120" s="11" t="s">
        <v>137</v>
      </c>
      <c r="AW120" s="11" t="s">
        <v>35</v>
      </c>
      <c r="AX120" s="11" t="s">
        <v>80</v>
      </c>
      <c r="AY120" s="215" t="s">
        <v>128</v>
      </c>
    </row>
    <row r="121" spans="2:65" s="10" customFormat="1" ht="29.85" customHeight="1">
      <c r="B121" s="174"/>
      <c r="C121" s="175"/>
      <c r="D121" s="176" t="s">
        <v>71</v>
      </c>
      <c r="E121" s="188" t="s">
        <v>190</v>
      </c>
      <c r="F121" s="188" t="s">
        <v>191</v>
      </c>
      <c r="G121" s="175"/>
      <c r="H121" s="175"/>
      <c r="I121" s="178"/>
      <c r="J121" s="189">
        <f>BK121</f>
        <v>0</v>
      </c>
      <c r="K121" s="175"/>
      <c r="L121" s="180"/>
      <c r="M121" s="181"/>
      <c r="N121" s="182"/>
      <c r="O121" s="182"/>
      <c r="P121" s="183">
        <f>SUM(P122:P130)</f>
        <v>0</v>
      </c>
      <c r="Q121" s="182"/>
      <c r="R121" s="183">
        <f>SUM(R122:R130)</f>
        <v>0</v>
      </c>
      <c r="S121" s="182"/>
      <c r="T121" s="184">
        <f>SUM(T122:T130)</f>
        <v>0</v>
      </c>
      <c r="AR121" s="185" t="s">
        <v>80</v>
      </c>
      <c r="AT121" s="186" t="s">
        <v>71</v>
      </c>
      <c r="AU121" s="186" t="s">
        <v>80</v>
      </c>
      <c r="AY121" s="185" t="s">
        <v>128</v>
      </c>
      <c r="BK121" s="187">
        <f>SUM(BK122:BK130)</f>
        <v>0</v>
      </c>
    </row>
    <row r="122" spans="2:65" s="1" customFormat="1" ht="22.9" customHeight="1">
      <c r="B122" s="39"/>
      <c r="C122" s="190" t="s">
        <v>192</v>
      </c>
      <c r="D122" s="190" t="s">
        <v>131</v>
      </c>
      <c r="E122" s="191" t="s">
        <v>193</v>
      </c>
      <c r="F122" s="192" t="s">
        <v>194</v>
      </c>
      <c r="G122" s="193" t="s">
        <v>195</v>
      </c>
      <c r="H122" s="194">
        <v>7.5439999999999996</v>
      </c>
      <c r="I122" s="195"/>
      <c r="J122" s="196">
        <f>ROUND(I122*H122,2)</f>
        <v>0</v>
      </c>
      <c r="K122" s="192" t="s">
        <v>135</v>
      </c>
      <c r="L122" s="59"/>
      <c r="M122" s="197" t="s">
        <v>21</v>
      </c>
      <c r="N122" s="198" t="s">
        <v>44</v>
      </c>
      <c r="O122" s="40"/>
      <c r="P122" s="199">
        <f>O122*H122</f>
        <v>0</v>
      </c>
      <c r="Q122" s="199">
        <v>0</v>
      </c>
      <c r="R122" s="199">
        <f>Q122*H122</f>
        <v>0</v>
      </c>
      <c r="S122" s="199">
        <v>0</v>
      </c>
      <c r="T122" s="200">
        <f>S122*H122</f>
        <v>0</v>
      </c>
      <c r="AR122" s="22" t="s">
        <v>136</v>
      </c>
      <c r="AT122" s="22" t="s">
        <v>131</v>
      </c>
      <c r="AU122" s="22" t="s">
        <v>137</v>
      </c>
      <c r="AY122" s="22" t="s">
        <v>128</v>
      </c>
      <c r="BE122" s="201">
        <f>IF(N122="základní",J122,0)</f>
        <v>0</v>
      </c>
      <c r="BF122" s="201">
        <f>IF(N122="snížená",J122,0)</f>
        <v>0</v>
      </c>
      <c r="BG122" s="201">
        <f>IF(N122="zákl. přenesená",J122,0)</f>
        <v>0</v>
      </c>
      <c r="BH122" s="201">
        <f>IF(N122="sníž. přenesená",J122,0)</f>
        <v>0</v>
      </c>
      <c r="BI122" s="201">
        <f>IF(N122="nulová",J122,0)</f>
        <v>0</v>
      </c>
      <c r="BJ122" s="22" t="s">
        <v>137</v>
      </c>
      <c r="BK122" s="201">
        <f>ROUND(I122*H122,2)</f>
        <v>0</v>
      </c>
      <c r="BL122" s="22" t="s">
        <v>136</v>
      </c>
      <c r="BM122" s="22" t="s">
        <v>196</v>
      </c>
    </row>
    <row r="123" spans="2:65" s="1" customFormat="1" ht="27">
      <c r="B123" s="39"/>
      <c r="C123" s="61"/>
      <c r="D123" s="202" t="s">
        <v>139</v>
      </c>
      <c r="E123" s="61"/>
      <c r="F123" s="203" t="s">
        <v>197</v>
      </c>
      <c r="G123" s="61"/>
      <c r="H123" s="61"/>
      <c r="I123" s="161"/>
      <c r="J123" s="61"/>
      <c r="K123" s="61"/>
      <c r="L123" s="59"/>
      <c r="M123" s="204"/>
      <c r="N123" s="40"/>
      <c r="O123" s="40"/>
      <c r="P123" s="40"/>
      <c r="Q123" s="40"/>
      <c r="R123" s="40"/>
      <c r="S123" s="40"/>
      <c r="T123" s="76"/>
      <c r="AT123" s="22" t="s">
        <v>139</v>
      </c>
      <c r="AU123" s="22" t="s">
        <v>137</v>
      </c>
    </row>
    <row r="124" spans="2:65" s="1" customFormat="1" ht="22.9" customHeight="1">
      <c r="B124" s="39"/>
      <c r="C124" s="190" t="s">
        <v>198</v>
      </c>
      <c r="D124" s="190" t="s">
        <v>131</v>
      </c>
      <c r="E124" s="191" t="s">
        <v>199</v>
      </c>
      <c r="F124" s="192" t="s">
        <v>200</v>
      </c>
      <c r="G124" s="193" t="s">
        <v>195</v>
      </c>
      <c r="H124" s="194">
        <v>45.264000000000003</v>
      </c>
      <c r="I124" s="195"/>
      <c r="J124" s="196">
        <f>ROUND(I124*H124,2)</f>
        <v>0</v>
      </c>
      <c r="K124" s="192" t="s">
        <v>135</v>
      </c>
      <c r="L124" s="59"/>
      <c r="M124" s="197" t="s">
        <v>21</v>
      </c>
      <c r="N124" s="198" t="s">
        <v>44</v>
      </c>
      <c r="O124" s="40"/>
      <c r="P124" s="199">
        <f>O124*H124</f>
        <v>0</v>
      </c>
      <c r="Q124" s="199">
        <v>0</v>
      </c>
      <c r="R124" s="199">
        <f>Q124*H124</f>
        <v>0</v>
      </c>
      <c r="S124" s="199">
        <v>0</v>
      </c>
      <c r="T124" s="200">
        <f>S124*H124</f>
        <v>0</v>
      </c>
      <c r="AR124" s="22" t="s">
        <v>136</v>
      </c>
      <c r="AT124" s="22" t="s">
        <v>131</v>
      </c>
      <c r="AU124" s="22" t="s">
        <v>137</v>
      </c>
      <c r="AY124" s="22" t="s">
        <v>128</v>
      </c>
      <c r="BE124" s="201">
        <f>IF(N124="základní",J124,0)</f>
        <v>0</v>
      </c>
      <c r="BF124" s="201">
        <f>IF(N124="snížená",J124,0)</f>
        <v>0</v>
      </c>
      <c r="BG124" s="201">
        <f>IF(N124="zákl. přenesená",J124,0)</f>
        <v>0</v>
      </c>
      <c r="BH124" s="201">
        <f>IF(N124="sníž. přenesená",J124,0)</f>
        <v>0</v>
      </c>
      <c r="BI124" s="201">
        <f>IF(N124="nulová",J124,0)</f>
        <v>0</v>
      </c>
      <c r="BJ124" s="22" t="s">
        <v>137</v>
      </c>
      <c r="BK124" s="201">
        <f>ROUND(I124*H124,2)</f>
        <v>0</v>
      </c>
      <c r="BL124" s="22" t="s">
        <v>136</v>
      </c>
      <c r="BM124" s="22" t="s">
        <v>201</v>
      </c>
    </row>
    <row r="125" spans="2:65" s="1" customFormat="1" ht="27">
      <c r="B125" s="39"/>
      <c r="C125" s="61"/>
      <c r="D125" s="202" t="s">
        <v>139</v>
      </c>
      <c r="E125" s="61"/>
      <c r="F125" s="203" t="s">
        <v>202</v>
      </c>
      <c r="G125" s="61"/>
      <c r="H125" s="61"/>
      <c r="I125" s="161"/>
      <c r="J125" s="61"/>
      <c r="K125" s="61"/>
      <c r="L125" s="59"/>
      <c r="M125" s="204"/>
      <c r="N125" s="40"/>
      <c r="O125" s="40"/>
      <c r="P125" s="40"/>
      <c r="Q125" s="40"/>
      <c r="R125" s="40"/>
      <c r="S125" s="40"/>
      <c r="T125" s="76"/>
      <c r="AT125" s="22" t="s">
        <v>139</v>
      </c>
      <c r="AU125" s="22" t="s">
        <v>137</v>
      </c>
    </row>
    <row r="126" spans="2:65" s="11" customFormat="1">
      <c r="B126" s="205"/>
      <c r="C126" s="206"/>
      <c r="D126" s="202" t="s">
        <v>141</v>
      </c>
      <c r="E126" s="206"/>
      <c r="F126" s="208" t="s">
        <v>203</v>
      </c>
      <c r="G126" s="206"/>
      <c r="H126" s="209">
        <v>45.264000000000003</v>
      </c>
      <c r="I126" s="210"/>
      <c r="J126" s="206"/>
      <c r="K126" s="206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141</v>
      </c>
      <c r="AU126" s="215" t="s">
        <v>137</v>
      </c>
      <c r="AV126" s="11" t="s">
        <v>137</v>
      </c>
      <c r="AW126" s="11" t="s">
        <v>6</v>
      </c>
      <c r="AX126" s="11" t="s">
        <v>80</v>
      </c>
      <c r="AY126" s="215" t="s">
        <v>128</v>
      </c>
    </row>
    <row r="127" spans="2:65" s="1" customFormat="1" ht="22.9" customHeight="1">
      <c r="B127" s="39"/>
      <c r="C127" s="190" t="s">
        <v>204</v>
      </c>
      <c r="D127" s="190" t="s">
        <v>131</v>
      </c>
      <c r="E127" s="191" t="s">
        <v>205</v>
      </c>
      <c r="F127" s="192" t="s">
        <v>206</v>
      </c>
      <c r="G127" s="193" t="s">
        <v>195</v>
      </c>
      <c r="H127" s="194">
        <v>2.5</v>
      </c>
      <c r="I127" s="195"/>
      <c r="J127" s="196">
        <f>ROUND(I127*H127,2)</f>
        <v>0</v>
      </c>
      <c r="K127" s="192" t="s">
        <v>135</v>
      </c>
      <c r="L127" s="59"/>
      <c r="M127" s="197" t="s">
        <v>21</v>
      </c>
      <c r="N127" s="198" t="s">
        <v>44</v>
      </c>
      <c r="O127" s="40"/>
      <c r="P127" s="199">
        <f>O127*H127</f>
        <v>0</v>
      </c>
      <c r="Q127" s="199">
        <v>0</v>
      </c>
      <c r="R127" s="199">
        <f>Q127*H127</f>
        <v>0</v>
      </c>
      <c r="S127" s="199">
        <v>0</v>
      </c>
      <c r="T127" s="200">
        <f>S127*H127</f>
        <v>0</v>
      </c>
      <c r="AR127" s="22" t="s">
        <v>136</v>
      </c>
      <c r="AT127" s="22" t="s">
        <v>131</v>
      </c>
      <c r="AU127" s="22" t="s">
        <v>137</v>
      </c>
      <c r="AY127" s="22" t="s">
        <v>128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22" t="s">
        <v>137</v>
      </c>
      <c r="BK127" s="201">
        <f>ROUND(I127*H127,2)</f>
        <v>0</v>
      </c>
      <c r="BL127" s="22" t="s">
        <v>136</v>
      </c>
      <c r="BM127" s="22" t="s">
        <v>207</v>
      </c>
    </row>
    <row r="128" spans="2:65" s="1" customFormat="1" ht="27">
      <c r="B128" s="39"/>
      <c r="C128" s="61"/>
      <c r="D128" s="202" t="s">
        <v>139</v>
      </c>
      <c r="E128" s="61"/>
      <c r="F128" s="203" t="s">
        <v>208</v>
      </c>
      <c r="G128" s="61"/>
      <c r="H128" s="61"/>
      <c r="I128" s="161"/>
      <c r="J128" s="61"/>
      <c r="K128" s="61"/>
      <c r="L128" s="59"/>
      <c r="M128" s="204"/>
      <c r="N128" s="40"/>
      <c r="O128" s="40"/>
      <c r="P128" s="40"/>
      <c r="Q128" s="40"/>
      <c r="R128" s="40"/>
      <c r="S128" s="40"/>
      <c r="T128" s="76"/>
      <c r="AT128" s="22" t="s">
        <v>139</v>
      </c>
      <c r="AU128" s="22" t="s">
        <v>137</v>
      </c>
    </row>
    <row r="129" spans="2:65" s="1" customFormat="1" ht="22.9" customHeight="1">
      <c r="B129" s="39"/>
      <c r="C129" s="190" t="s">
        <v>209</v>
      </c>
      <c r="D129" s="190" t="s">
        <v>131</v>
      </c>
      <c r="E129" s="191" t="s">
        <v>210</v>
      </c>
      <c r="F129" s="192" t="s">
        <v>211</v>
      </c>
      <c r="G129" s="193" t="s">
        <v>195</v>
      </c>
      <c r="H129" s="194">
        <v>5.07</v>
      </c>
      <c r="I129" s="195"/>
      <c r="J129" s="196">
        <f>ROUND(I129*H129,2)</f>
        <v>0</v>
      </c>
      <c r="K129" s="192" t="s">
        <v>135</v>
      </c>
      <c r="L129" s="59"/>
      <c r="M129" s="197" t="s">
        <v>21</v>
      </c>
      <c r="N129" s="198" t="s">
        <v>44</v>
      </c>
      <c r="O129" s="40"/>
      <c r="P129" s="199">
        <f>O129*H129</f>
        <v>0</v>
      </c>
      <c r="Q129" s="199">
        <v>0</v>
      </c>
      <c r="R129" s="199">
        <f>Q129*H129</f>
        <v>0</v>
      </c>
      <c r="S129" s="199">
        <v>0</v>
      </c>
      <c r="T129" s="200">
        <f>S129*H129</f>
        <v>0</v>
      </c>
      <c r="AR129" s="22" t="s">
        <v>136</v>
      </c>
      <c r="AT129" s="22" t="s">
        <v>131</v>
      </c>
      <c r="AU129" s="22" t="s">
        <v>137</v>
      </c>
      <c r="AY129" s="22" t="s">
        <v>128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22" t="s">
        <v>137</v>
      </c>
      <c r="BK129" s="201">
        <f>ROUND(I129*H129,2)</f>
        <v>0</v>
      </c>
      <c r="BL129" s="22" t="s">
        <v>136</v>
      </c>
      <c r="BM129" s="22" t="s">
        <v>212</v>
      </c>
    </row>
    <row r="130" spans="2:65" s="1" customFormat="1" ht="27">
      <c r="B130" s="39"/>
      <c r="C130" s="61"/>
      <c r="D130" s="202" t="s">
        <v>139</v>
      </c>
      <c r="E130" s="61"/>
      <c r="F130" s="203" t="s">
        <v>213</v>
      </c>
      <c r="G130" s="61"/>
      <c r="H130" s="61"/>
      <c r="I130" s="161"/>
      <c r="J130" s="61"/>
      <c r="K130" s="61"/>
      <c r="L130" s="59"/>
      <c r="M130" s="204"/>
      <c r="N130" s="40"/>
      <c r="O130" s="40"/>
      <c r="P130" s="40"/>
      <c r="Q130" s="40"/>
      <c r="R130" s="40"/>
      <c r="S130" s="40"/>
      <c r="T130" s="76"/>
      <c r="AT130" s="22" t="s">
        <v>139</v>
      </c>
      <c r="AU130" s="22" t="s">
        <v>137</v>
      </c>
    </row>
    <row r="131" spans="2:65" s="10" customFormat="1" ht="37.35" customHeight="1">
      <c r="B131" s="174"/>
      <c r="C131" s="175"/>
      <c r="D131" s="176" t="s">
        <v>71</v>
      </c>
      <c r="E131" s="177" t="s">
        <v>214</v>
      </c>
      <c r="F131" s="177" t="s">
        <v>215</v>
      </c>
      <c r="G131" s="175"/>
      <c r="H131" s="175"/>
      <c r="I131" s="178"/>
      <c r="J131" s="179">
        <f>BK131</f>
        <v>0</v>
      </c>
      <c r="K131" s="175"/>
      <c r="L131" s="180"/>
      <c r="M131" s="181"/>
      <c r="N131" s="182"/>
      <c r="O131" s="182"/>
      <c r="P131" s="183">
        <f>P132+P135+P140+P179+P192+P296+P362+P378+P386</f>
        <v>0</v>
      </c>
      <c r="Q131" s="182"/>
      <c r="R131" s="183">
        <f>R132+R135+R140+R179+R192+R296+R362+R378+R386</f>
        <v>16.992028519999998</v>
      </c>
      <c r="S131" s="182"/>
      <c r="T131" s="184">
        <f>T132+T135+T140+T179+T192+T296+T362+T378+T386</f>
        <v>6.9252324999999999</v>
      </c>
      <c r="AR131" s="185" t="s">
        <v>137</v>
      </c>
      <c r="AT131" s="186" t="s">
        <v>71</v>
      </c>
      <c r="AU131" s="186" t="s">
        <v>72</v>
      </c>
      <c r="AY131" s="185" t="s">
        <v>128</v>
      </c>
      <c r="BK131" s="187">
        <f>BK132+BK135+BK140+BK179+BK192+BK296+BK362+BK378+BK386</f>
        <v>0</v>
      </c>
    </row>
    <row r="132" spans="2:65" s="10" customFormat="1" ht="19.899999999999999" customHeight="1">
      <c r="B132" s="174"/>
      <c r="C132" s="175"/>
      <c r="D132" s="176" t="s">
        <v>71</v>
      </c>
      <c r="E132" s="188" t="s">
        <v>216</v>
      </c>
      <c r="F132" s="188" t="s">
        <v>217</v>
      </c>
      <c r="G132" s="175"/>
      <c r="H132" s="175"/>
      <c r="I132" s="178"/>
      <c r="J132" s="189">
        <f>BK132</f>
        <v>0</v>
      </c>
      <c r="K132" s="175"/>
      <c r="L132" s="180"/>
      <c r="M132" s="181"/>
      <c r="N132" s="182"/>
      <c r="O132" s="182"/>
      <c r="P132" s="183">
        <f>SUM(P133:P134)</f>
        <v>0</v>
      </c>
      <c r="Q132" s="182"/>
      <c r="R132" s="183">
        <f>SUM(R133:R134)</f>
        <v>8.3199999999999993E-3</v>
      </c>
      <c r="S132" s="182"/>
      <c r="T132" s="184">
        <f>SUM(T133:T134)</f>
        <v>0</v>
      </c>
      <c r="AR132" s="185" t="s">
        <v>137</v>
      </c>
      <c r="AT132" s="186" t="s">
        <v>71</v>
      </c>
      <c r="AU132" s="186" t="s">
        <v>80</v>
      </c>
      <c r="AY132" s="185" t="s">
        <v>128</v>
      </c>
      <c r="BK132" s="187">
        <f>SUM(BK133:BK134)</f>
        <v>0</v>
      </c>
    </row>
    <row r="133" spans="2:65" s="1" customFormat="1" ht="14.45" customHeight="1">
      <c r="B133" s="39"/>
      <c r="C133" s="190" t="s">
        <v>218</v>
      </c>
      <c r="D133" s="190" t="s">
        <v>131</v>
      </c>
      <c r="E133" s="191" t="s">
        <v>219</v>
      </c>
      <c r="F133" s="192" t="s">
        <v>220</v>
      </c>
      <c r="G133" s="193" t="s">
        <v>221</v>
      </c>
      <c r="H133" s="194">
        <v>4</v>
      </c>
      <c r="I133" s="195"/>
      <c r="J133" s="196">
        <f>ROUND(I133*H133,2)</f>
        <v>0</v>
      </c>
      <c r="K133" s="192" t="s">
        <v>21</v>
      </c>
      <c r="L133" s="59"/>
      <c r="M133" s="197" t="s">
        <v>21</v>
      </c>
      <c r="N133" s="198" t="s">
        <v>44</v>
      </c>
      <c r="O133" s="40"/>
      <c r="P133" s="199">
        <f>O133*H133</f>
        <v>0</v>
      </c>
      <c r="Q133" s="199">
        <v>2.0799999999999998E-3</v>
      </c>
      <c r="R133" s="199">
        <f>Q133*H133</f>
        <v>8.3199999999999993E-3</v>
      </c>
      <c r="S133" s="199">
        <v>0</v>
      </c>
      <c r="T133" s="200">
        <f>S133*H133</f>
        <v>0</v>
      </c>
      <c r="AR133" s="22" t="s">
        <v>222</v>
      </c>
      <c r="AT133" s="22" t="s">
        <v>131</v>
      </c>
      <c r="AU133" s="22" t="s">
        <v>137</v>
      </c>
      <c r="AY133" s="22" t="s">
        <v>128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22" t="s">
        <v>137</v>
      </c>
      <c r="BK133" s="201">
        <f>ROUND(I133*H133,2)</f>
        <v>0</v>
      </c>
      <c r="BL133" s="22" t="s">
        <v>222</v>
      </c>
      <c r="BM133" s="22" t="s">
        <v>223</v>
      </c>
    </row>
    <row r="134" spans="2:65" s="1" customFormat="1">
      <c r="B134" s="39"/>
      <c r="C134" s="61"/>
      <c r="D134" s="202" t="s">
        <v>139</v>
      </c>
      <c r="E134" s="61"/>
      <c r="F134" s="203" t="s">
        <v>220</v>
      </c>
      <c r="G134" s="61"/>
      <c r="H134" s="61"/>
      <c r="I134" s="161"/>
      <c r="J134" s="61"/>
      <c r="K134" s="61"/>
      <c r="L134" s="59"/>
      <c r="M134" s="204"/>
      <c r="N134" s="40"/>
      <c r="O134" s="40"/>
      <c r="P134" s="40"/>
      <c r="Q134" s="40"/>
      <c r="R134" s="40"/>
      <c r="S134" s="40"/>
      <c r="T134" s="76"/>
      <c r="AT134" s="22" t="s">
        <v>139</v>
      </c>
      <c r="AU134" s="22" t="s">
        <v>137</v>
      </c>
    </row>
    <row r="135" spans="2:65" s="10" customFormat="1" ht="29.85" customHeight="1">
      <c r="B135" s="174"/>
      <c r="C135" s="175"/>
      <c r="D135" s="176" t="s">
        <v>71</v>
      </c>
      <c r="E135" s="188" t="s">
        <v>224</v>
      </c>
      <c r="F135" s="188" t="s">
        <v>225</v>
      </c>
      <c r="G135" s="175"/>
      <c r="H135" s="175"/>
      <c r="I135" s="178"/>
      <c r="J135" s="189">
        <f>BK135</f>
        <v>0</v>
      </c>
      <c r="K135" s="175"/>
      <c r="L135" s="180"/>
      <c r="M135" s="181"/>
      <c r="N135" s="182"/>
      <c r="O135" s="182"/>
      <c r="P135" s="183">
        <f>SUM(P136:P139)</f>
        <v>0</v>
      </c>
      <c r="Q135" s="182"/>
      <c r="R135" s="183">
        <f>SUM(R136:R139)</f>
        <v>0</v>
      </c>
      <c r="S135" s="182"/>
      <c r="T135" s="184">
        <f>SUM(T136:T139)</f>
        <v>4.0000000000000002E-4</v>
      </c>
      <c r="AR135" s="185" t="s">
        <v>137</v>
      </c>
      <c r="AT135" s="186" t="s">
        <v>71</v>
      </c>
      <c r="AU135" s="186" t="s">
        <v>80</v>
      </c>
      <c r="AY135" s="185" t="s">
        <v>128</v>
      </c>
      <c r="BK135" s="187">
        <f>SUM(BK136:BK139)</f>
        <v>0</v>
      </c>
    </row>
    <row r="136" spans="2:65" s="1" customFormat="1" ht="22.9" customHeight="1">
      <c r="B136" s="39"/>
      <c r="C136" s="190" t="s">
        <v>10</v>
      </c>
      <c r="D136" s="190" t="s">
        <v>131</v>
      </c>
      <c r="E136" s="191" t="s">
        <v>226</v>
      </c>
      <c r="F136" s="192" t="s">
        <v>227</v>
      </c>
      <c r="G136" s="193" t="s">
        <v>221</v>
      </c>
      <c r="H136" s="194">
        <v>1</v>
      </c>
      <c r="I136" s="195"/>
      <c r="J136" s="196">
        <f>ROUND(I136*H136,2)</f>
        <v>0</v>
      </c>
      <c r="K136" s="192" t="s">
        <v>21</v>
      </c>
      <c r="L136" s="59"/>
      <c r="M136" s="197" t="s">
        <v>21</v>
      </c>
      <c r="N136" s="198" t="s">
        <v>44</v>
      </c>
      <c r="O136" s="40"/>
      <c r="P136" s="199">
        <f>O136*H136</f>
        <v>0</v>
      </c>
      <c r="Q136" s="199">
        <v>0</v>
      </c>
      <c r="R136" s="199">
        <f>Q136*H136</f>
        <v>0</v>
      </c>
      <c r="S136" s="199">
        <v>0</v>
      </c>
      <c r="T136" s="200">
        <f>S136*H136</f>
        <v>0</v>
      </c>
      <c r="AR136" s="22" t="s">
        <v>222</v>
      </c>
      <c r="AT136" s="22" t="s">
        <v>131</v>
      </c>
      <c r="AU136" s="22" t="s">
        <v>137</v>
      </c>
      <c r="AY136" s="22" t="s">
        <v>128</v>
      </c>
      <c r="BE136" s="201">
        <f>IF(N136="základní",J136,0)</f>
        <v>0</v>
      </c>
      <c r="BF136" s="201">
        <f>IF(N136="snížená",J136,0)</f>
        <v>0</v>
      </c>
      <c r="BG136" s="201">
        <f>IF(N136="zákl. přenesená",J136,0)</f>
        <v>0</v>
      </c>
      <c r="BH136" s="201">
        <f>IF(N136="sníž. přenesená",J136,0)</f>
        <v>0</v>
      </c>
      <c r="BI136" s="201">
        <f>IF(N136="nulová",J136,0)</f>
        <v>0</v>
      </c>
      <c r="BJ136" s="22" t="s">
        <v>137</v>
      </c>
      <c r="BK136" s="201">
        <f>ROUND(I136*H136,2)</f>
        <v>0</v>
      </c>
      <c r="BL136" s="22" t="s">
        <v>222</v>
      </c>
      <c r="BM136" s="22" t="s">
        <v>228</v>
      </c>
    </row>
    <row r="137" spans="2:65" s="1" customFormat="1">
      <c r="B137" s="39"/>
      <c r="C137" s="61"/>
      <c r="D137" s="202" t="s">
        <v>139</v>
      </c>
      <c r="E137" s="61"/>
      <c r="F137" s="203" t="s">
        <v>227</v>
      </c>
      <c r="G137" s="61"/>
      <c r="H137" s="61"/>
      <c r="I137" s="161"/>
      <c r="J137" s="61"/>
      <c r="K137" s="61"/>
      <c r="L137" s="59"/>
      <c r="M137" s="204"/>
      <c r="N137" s="40"/>
      <c r="O137" s="40"/>
      <c r="P137" s="40"/>
      <c r="Q137" s="40"/>
      <c r="R137" s="40"/>
      <c r="S137" s="40"/>
      <c r="T137" s="76"/>
      <c r="AT137" s="22" t="s">
        <v>139</v>
      </c>
      <c r="AU137" s="22" t="s">
        <v>137</v>
      </c>
    </row>
    <row r="138" spans="2:65" s="1" customFormat="1" ht="22.9" customHeight="1">
      <c r="B138" s="39"/>
      <c r="C138" s="190" t="s">
        <v>222</v>
      </c>
      <c r="D138" s="190" t="s">
        <v>131</v>
      </c>
      <c r="E138" s="191" t="s">
        <v>229</v>
      </c>
      <c r="F138" s="192" t="s">
        <v>230</v>
      </c>
      <c r="G138" s="193" t="s">
        <v>221</v>
      </c>
      <c r="H138" s="194">
        <v>1</v>
      </c>
      <c r="I138" s="195"/>
      <c r="J138" s="196">
        <f>ROUND(I138*H138,2)</f>
        <v>0</v>
      </c>
      <c r="K138" s="192" t="s">
        <v>21</v>
      </c>
      <c r="L138" s="59"/>
      <c r="M138" s="197" t="s">
        <v>21</v>
      </c>
      <c r="N138" s="198" t="s">
        <v>44</v>
      </c>
      <c r="O138" s="40"/>
      <c r="P138" s="199">
        <f>O138*H138</f>
        <v>0</v>
      </c>
      <c r="Q138" s="199">
        <v>0</v>
      </c>
      <c r="R138" s="199">
        <f>Q138*H138</f>
        <v>0</v>
      </c>
      <c r="S138" s="199">
        <v>4.0000000000000002E-4</v>
      </c>
      <c r="T138" s="200">
        <f>S138*H138</f>
        <v>4.0000000000000002E-4</v>
      </c>
      <c r="AR138" s="22" t="s">
        <v>222</v>
      </c>
      <c r="AT138" s="22" t="s">
        <v>131</v>
      </c>
      <c r="AU138" s="22" t="s">
        <v>137</v>
      </c>
      <c r="AY138" s="22" t="s">
        <v>128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22" t="s">
        <v>137</v>
      </c>
      <c r="BK138" s="201">
        <f>ROUND(I138*H138,2)</f>
        <v>0</v>
      </c>
      <c r="BL138" s="22" t="s">
        <v>222</v>
      </c>
      <c r="BM138" s="22" t="s">
        <v>231</v>
      </c>
    </row>
    <row r="139" spans="2:65" s="1" customFormat="1">
      <c r="B139" s="39"/>
      <c r="C139" s="61"/>
      <c r="D139" s="202" t="s">
        <v>139</v>
      </c>
      <c r="E139" s="61"/>
      <c r="F139" s="203" t="s">
        <v>230</v>
      </c>
      <c r="G139" s="61"/>
      <c r="H139" s="61"/>
      <c r="I139" s="161"/>
      <c r="J139" s="61"/>
      <c r="K139" s="61"/>
      <c r="L139" s="59"/>
      <c r="M139" s="204"/>
      <c r="N139" s="40"/>
      <c r="O139" s="40"/>
      <c r="P139" s="40"/>
      <c r="Q139" s="40"/>
      <c r="R139" s="40"/>
      <c r="S139" s="40"/>
      <c r="T139" s="76"/>
      <c r="AT139" s="22" t="s">
        <v>139</v>
      </c>
      <c r="AU139" s="22" t="s">
        <v>137</v>
      </c>
    </row>
    <row r="140" spans="2:65" s="10" customFormat="1" ht="29.85" customHeight="1">
      <c r="B140" s="174"/>
      <c r="C140" s="175"/>
      <c r="D140" s="176" t="s">
        <v>71</v>
      </c>
      <c r="E140" s="188" t="s">
        <v>232</v>
      </c>
      <c r="F140" s="188" t="s">
        <v>233</v>
      </c>
      <c r="G140" s="175"/>
      <c r="H140" s="175"/>
      <c r="I140" s="178"/>
      <c r="J140" s="189">
        <f>BK140</f>
        <v>0</v>
      </c>
      <c r="K140" s="175"/>
      <c r="L140" s="180"/>
      <c r="M140" s="181"/>
      <c r="N140" s="182"/>
      <c r="O140" s="182"/>
      <c r="P140" s="183">
        <f>SUM(P141:P178)</f>
        <v>0</v>
      </c>
      <c r="Q140" s="182"/>
      <c r="R140" s="183">
        <f>SUM(R141:R178)</f>
        <v>6.4315743000000003</v>
      </c>
      <c r="S140" s="182"/>
      <c r="T140" s="184">
        <f>SUM(T141:T178)</f>
        <v>0.5281304</v>
      </c>
      <c r="AR140" s="185" t="s">
        <v>137</v>
      </c>
      <c r="AT140" s="186" t="s">
        <v>71</v>
      </c>
      <c r="AU140" s="186" t="s">
        <v>80</v>
      </c>
      <c r="AY140" s="185" t="s">
        <v>128</v>
      </c>
      <c r="BK140" s="187">
        <f>SUM(BK141:BK178)</f>
        <v>0</v>
      </c>
    </row>
    <row r="141" spans="2:65" s="1" customFormat="1" ht="22.9" customHeight="1">
      <c r="B141" s="39"/>
      <c r="C141" s="190" t="s">
        <v>234</v>
      </c>
      <c r="D141" s="190" t="s">
        <v>131</v>
      </c>
      <c r="E141" s="191" t="s">
        <v>235</v>
      </c>
      <c r="F141" s="192" t="s">
        <v>236</v>
      </c>
      <c r="G141" s="193" t="s">
        <v>172</v>
      </c>
      <c r="H141" s="194">
        <v>48</v>
      </c>
      <c r="I141" s="195"/>
      <c r="J141" s="196">
        <f>ROUND(I141*H141,2)</f>
        <v>0</v>
      </c>
      <c r="K141" s="192" t="s">
        <v>135</v>
      </c>
      <c r="L141" s="59"/>
      <c r="M141" s="197" t="s">
        <v>21</v>
      </c>
      <c r="N141" s="198" t="s">
        <v>44</v>
      </c>
      <c r="O141" s="40"/>
      <c r="P141" s="199">
        <f>O141*H141</f>
        <v>0</v>
      </c>
      <c r="Q141" s="199">
        <v>7.3200000000000001E-3</v>
      </c>
      <c r="R141" s="199">
        <f>Q141*H141</f>
        <v>0.35136000000000001</v>
      </c>
      <c r="S141" s="199">
        <v>0</v>
      </c>
      <c r="T141" s="200">
        <f>S141*H141</f>
        <v>0</v>
      </c>
      <c r="AR141" s="22" t="s">
        <v>222</v>
      </c>
      <c r="AT141" s="22" t="s">
        <v>131</v>
      </c>
      <c r="AU141" s="22" t="s">
        <v>137</v>
      </c>
      <c r="AY141" s="22" t="s">
        <v>128</v>
      </c>
      <c r="BE141" s="201">
        <f>IF(N141="základní",J141,0)</f>
        <v>0</v>
      </c>
      <c r="BF141" s="201">
        <f>IF(N141="snížená",J141,0)</f>
        <v>0</v>
      </c>
      <c r="BG141" s="201">
        <f>IF(N141="zákl. přenesená",J141,0)</f>
        <v>0</v>
      </c>
      <c r="BH141" s="201">
        <f>IF(N141="sníž. přenesená",J141,0)</f>
        <v>0</v>
      </c>
      <c r="BI141" s="201">
        <f>IF(N141="nulová",J141,0)</f>
        <v>0</v>
      </c>
      <c r="BJ141" s="22" t="s">
        <v>137</v>
      </c>
      <c r="BK141" s="201">
        <f>ROUND(I141*H141,2)</f>
        <v>0</v>
      </c>
      <c r="BL141" s="22" t="s">
        <v>222</v>
      </c>
      <c r="BM141" s="22" t="s">
        <v>237</v>
      </c>
    </row>
    <row r="142" spans="2:65" s="1" customFormat="1" ht="27">
      <c r="B142" s="39"/>
      <c r="C142" s="61"/>
      <c r="D142" s="202" t="s">
        <v>139</v>
      </c>
      <c r="E142" s="61"/>
      <c r="F142" s="203" t="s">
        <v>238</v>
      </c>
      <c r="G142" s="61"/>
      <c r="H142" s="61"/>
      <c r="I142" s="161"/>
      <c r="J142" s="61"/>
      <c r="K142" s="61"/>
      <c r="L142" s="59"/>
      <c r="M142" s="204"/>
      <c r="N142" s="40"/>
      <c r="O142" s="40"/>
      <c r="P142" s="40"/>
      <c r="Q142" s="40"/>
      <c r="R142" s="40"/>
      <c r="S142" s="40"/>
      <c r="T142" s="76"/>
      <c r="AT142" s="22" t="s">
        <v>139</v>
      </c>
      <c r="AU142" s="22" t="s">
        <v>137</v>
      </c>
    </row>
    <row r="143" spans="2:65" s="11" customFormat="1">
      <c r="B143" s="205"/>
      <c r="C143" s="206"/>
      <c r="D143" s="202" t="s">
        <v>141</v>
      </c>
      <c r="E143" s="207" t="s">
        <v>21</v>
      </c>
      <c r="F143" s="208" t="s">
        <v>239</v>
      </c>
      <c r="G143" s="206"/>
      <c r="H143" s="209">
        <v>48</v>
      </c>
      <c r="I143" s="210"/>
      <c r="J143" s="206"/>
      <c r="K143" s="206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141</v>
      </c>
      <c r="AU143" s="215" t="s">
        <v>137</v>
      </c>
      <c r="AV143" s="11" t="s">
        <v>137</v>
      </c>
      <c r="AW143" s="11" t="s">
        <v>35</v>
      </c>
      <c r="AX143" s="11" t="s">
        <v>80</v>
      </c>
      <c r="AY143" s="215" t="s">
        <v>128</v>
      </c>
    </row>
    <row r="144" spans="2:65" s="1" customFormat="1" ht="22.9" customHeight="1">
      <c r="B144" s="39"/>
      <c r="C144" s="190" t="s">
        <v>240</v>
      </c>
      <c r="D144" s="190" t="s">
        <v>131</v>
      </c>
      <c r="E144" s="191" t="s">
        <v>241</v>
      </c>
      <c r="F144" s="192" t="s">
        <v>242</v>
      </c>
      <c r="G144" s="193" t="s">
        <v>172</v>
      </c>
      <c r="H144" s="194">
        <v>48.082999999999998</v>
      </c>
      <c r="I144" s="195"/>
      <c r="J144" s="196">
        <f>ROUND(I144*H144,2)</f>
        <v>0</v>
      </c>
      <c r="K144" s="192" t="s">
        <v>135</v>
      </c>
      <c r="L144" s="59"/>
      <c r="M144" s="197" t="s">
        <v>21</v>
      </c>
      <c r="N144" s="198" t="s">
        <v>44</v>
      </c>
      <c r="O144" s="40"/>
      <c r="P144" s="199">
        <f>O144*H144</f>
        <v>0</v>
      </c>
      <c r="Q144" s="199">
        <v>0</v>
      </c>
      <c r="R144" s="199">
        <f>Q144*H144</f>
        <v>0</v>
      </c>
      <c r="S144" s="199">
        <v>8.8000000000000005E-3</v>
      </c>
      <c r="T144" s="200">
        <f>S144*H144</f>
        <v>0.42313040000000002</v>
      </c>
      <c r="AR144" s="22" t="s">
        <v>222</v>
      </c>
      <c r="AT144" s="22" t="s">
        <v>131</v>
      </c>
      <c r="AU144" s="22" t="s">
        <v>137</v>
      </c>
      <c r="AY144" s="22" t="s">
        <v>128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22" t="s">
        <v>137</v>
      </c>
      <c r="BK144" s="201">
        <f>ROUND(I144*H144,2)</f>
        <v>0</v>
      </c>
      <c r="BL144" s="22" t="s">
        <v>222</v>
      </c>
      <c r="BM144" s="22" t="s">
        <v>243</v>
      </c>
    </row>
    <row r="145" spans="2:65" s="1" customFormat="1" ht="27">
      <c r="B145" s="39"/>
      <c r="C145" s="61"/>
      <c r="D145" s="202" t="s">
        <v>139</v>
      </c>
      <c r="E145" s="61"/>
      <c r="F145" s="203" t="s">
        <v>244</v>
      </c>
      <c r="G145" s="61"/>
      <c r="H145" s="61"/>
      <c r="I145" s="161"/>
      <c r="J145" s="61"/>
      <c r="K145" s="61"/>
      <c r="L145" s="59"/>
      <c r="M145" s="204"/>
      <c r="N145" s="40"/>
      <c r="O145" s="40"/>
      <c r="P145" s="40"/>
      <c r="Q145" s="40"/>
      <c r="R145" s="40"/>
      <c r="S145" s="40"/>
      <c r="T145" s="76"/>
      <c r="AT145" s="22" t="s">
        <v>139</v>
      </c>
      <c r="AU145" s="22" t="s">
        <v>137</v>
      </c>
    </row>
    <row r="146" spans="2:65" s="11" customFormat="1">
      <c r="B146" s="205"/>
      <c r="C146" s="206"/>
      <c r="D146" s="202" t="s">
        <v>141</v>
      </c>
      <c r="E146" s="207" t="s">
        <v>21</v>
      </c>
      <c r="F146" s="208" t="s">
        <v>245</v>
      </c>
      <c r="G146" s="206"/>
      <c r="H146" s="209">
        <v>48.082999999999998</v>
      </c>
      <c r="I146" s="210"/>
      <c r="J146" s="206"/>
      <c r="K146" s="206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141</v>
      </c>
      <c r="AU146" s="215" t="s">
        <v>137</v>
      </c>
      <c r="AV146" s="11" t="s">
        <v>137</v>
      </c>
      <c r="AW146" s="11" t="s">
        <v>35</v>
      </c>
      <c r="AX146" s="11" t="s">
        <v>80</v>
      </c>
      <c r="AY146" s="215" t="s">
        <v>128</v>
      </c>
    </row>
    <row r="147" spans="2:65" s="1" customFormat="1" ht="22.9" customHeight="1">
      <c r="B147" s="39"/>
      <c r="C147" s="190" t="s">
        <v>246</v>
      </c>
      <c r="D147" s="190" t="s">
        <v>131</v>
      </c>
      <c r="E147" s="191" t="s">
        <v>247</v>
      </c>
      <c r="F147" s="192" t="s">
        <v>248</v>
      </c>
      <c r="G147" s="193" t="s">
        <v>134</v>
      </c>
      <c r="H147" s="194">
        <v>533.47</v>
      </c>
      <c r="I147" s="195"/>
      <c r="J147" s="196">
        <f>ROUND(I147*H147,2)</f>
        <v>0</v>
      </c>
      <c r="K147" s="192" t="s">
        <v>135</v>
      </c>
      <c r="L147" s="59"/>
      <c r="M147" s="197" t="s">
        <v>21</v>
      </c>
      <c r="N147" s="198" t="s">
        <v>44</v>
      </c>
      <c r="O147" s="40"/>
      <c r="P147" s="199">
        <f>O147*H147</f>
        <v>0</v>
      </c>
      <c r="Q147" s="199">
        <v>0</v>
      </c>
      <c r="R147" s="199">
        <f>Q147*H147</f>
        <v>0</v>
      </c>
      <c r="S147" s="199">
        <v>0</v>
      </c>
      <c r="T147" s="200">
        <f>S147*H147</f>
        <v>0</v>
      </c>
      <c r="AR147" s="22" t="s">
        <v>222</v>
      </c>
      <c r="AT147" s="22" t="s">
        <v>131</v>
      </c>
      <c r="AU147" s="22" t="s">
        <v>137</v>
      </c>
      <c r="AY147" s="22" t="s">
        <v>128</v>
      </c>
      <c r="BE147" s="201">
        <f>IF(N147="základní",J147,0)</f>
        <v>0</v>
      </c>
      <c r="BF147" s="201">
        <f>IF(N147="snížená",J147,0)</f>
        <v>0</v>
      </c>
      <c r="BG147" s="201">
        <f>IF(N147="zákl. přenesená",J147,0)</f>
        <v>0</v>
      </c>
      <c r="BH147" s="201">
        <f>IF(N147="sníž. přenesená",J147,0)</f>
        <v>0</v>
      </c>
      <c r="BI147" s="201">
        <f>IF(N147="nulová",J147,0)</f>
        <v>0</v>
      </c>
      <c r="BJ147" s="22" t="s">
        <v>137</v>
      </c>
      <c r="BK147" s="201">
        <f>ROUND(I147*H147,2)</f>
        <v>0</v>
      </c>
      <c r="BL147" s="22" t="s">
        <v>222</v>
      </c>
      <c r="BM147" s="22" t="s">
        <v>249</v>
      </c>
    </row>
    <row r="148" spans="2:65" s="1" customFormat="1" ht="27">
      <c r="B148" s="39"/>
      <c r="C148" s="61"/>
      <c r="D148" s="202" t="s">
        <v>139</v>
      </c>
      <c r="E148" s="61"/>
      <c r="F148" s="203" t="s">
        <v>250</v>
      </c>
      <c r="G148" s="61"/>
      <c r="H148" s="61"/>
      <c r="I148" s="161"/>
      <c r="J148" s="61"/>
      <c r="K148" s="61"/>
      <c r="L148" s="59"/>
      <c r="M148" s="204"/>
      <c r="N148" s="40"/>
      <c r="O148" s="40"/>
      <c r="P148" s="40"/>
      <c r="Q148" s="40"/>
      <c r="R148" s="40"/>
      <c r="S148" s="40"/>
      <c r="T148" s="76"/>
      <c r="AT148" s="22" t="s">
        <v>139</v>
      </c>
      <c r="AU148" s="22" t="s">
        <v>137</v>
      </c>
    </row>
    <row r="149" spans="2:65" s="11" customFormat="1">
      <c r="B149" s="205"/>
      <c r="C149" s="206"/>
      <c r="D149" s="202" t="s">
        <v>141</v>
      </c>
      <c r="E149" s="207" t="s">
        <v>21</v>
      </c>
      <c r="F149" s="208" t="s">
        <v>251</v>
      </c>
      <c r="G149" s="206"/>
      <c r="H149" s="209">
        <v>533.47</v>
      </c>
      <c r="I149" s="210"/>
      <c r="J149" s="206"/>
      <c r="K149" s="206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141</v>
      </c>
      <c r="AU149" s="215" t="s">
        <v>137</v>
      </c>
      <c r="AV149" s="11" t="s">
        <v>137</v>
      </c>
      <c r="AW149" s="11" t="s">
        <v>35</v>
      </c>
      <c r="AX149" s="11" t="s">
        <v>80</v>
      </c>
      <c r="AY149" s="215" t="s">
        <v>128</v>
      </c>
    </row>
    <row r="150" spans="2:65" s="1" customFormat="1" ht="14.45" customHeight="1">
      <c r="B150" s="39"/>
      <c r="C150" s="216" t="s">
        <v>252</v>
      </c>
      <c r="D150" s="216" t="s">
        <v>143</v>
      </c>
      <c r="E150" s="217" t="s">
        <v>253</v>
      </c>
      <c r="F150" s="218" t="s">
        <v>254</v>
      </c>
      <c r="G150" s="219" t="s">
        <v>255</v>
      </c>
      <c r="H150" s="220">
        <v>4.1379999999999999</v>
      </c>
      <c r="I150" s="221"/>
      <c r="J150" s="222">
        <f>ROUND(I150*H150,2)</f>
        <v>0</v>
      </c>
      <c r="K150" s="218" t="s">
        <v>135</v>
      </c>
      <c r="L150" s="223"/>
      <c r="M150" s="224" t="s">
        <v>21</v>
      </c>
      <c r="N150" s="225" t="s">
        <v>44</v>
      </c>
      <c r="O150" s="40"/>
      <c r="P150" s="199">
        <f>O150*H150</f>
        <v>0</v>
      </c>
      <c r="Q150" s="199">
        <v>0.55000000000000004</v>
      </c>
      <c r="R150" s="199">
        <f>Q150*H150</f>
        <v>2.2759</v>
      </c>
      <c r="S150" s="199">
        <v>0</v>
      </c>
      <c r="T150" s="200">
        <f>S150*H150</f>
        <v>0</v>
      </c>
      <c r="AR150" s="22" t="s">
        <v>256</v>
      </c>
      <c r="AT150" s="22" t="s">
        <v>143</v>
      </c>
      <c r="AU150" s="22" t="s">
        <v>137</v>
      </c>
      <c r="AY150" s="22" t="s">
        <v>128</v>
      </c>
      <c r="BE150" s="201">
        <f>IF(N150="základní",J150,0)</f>
        <v>0</v>
      </c>
      <c r="BF150" s="201">
        <f>IF(N150="snížená",J150,0)</f>
        <v>0</v>
      </c>
      <c r="BG150" s="201">
        <f>IF(N150="zákl. přenesená",J150,0)</f>
        <v>0</v>
      </c>
      <c r="BH150" s="201">
        <f>IF(N150="sníž. přenesená",J150,0)</f>
        <v>0</v>
      </c>
      <c r="BI150" s="201">
        <f>IF(N150="nulová",J150,0)</f>
        <v>0</v>
      </c>
      <c r="BJ150" s="22" t="s">
        <v>137</v>
      </c>
      <c r="BK150" s="201">
        <f>ROUND(I150*H150,2)</f>
        <v>0</v>
      </c>
      <c r="BL150" s="22" t="s">
        <v>222</v>
      </c>
      <c r="BM150" s="22" t="s">
        <v>257</v>
      </c>
    </row>
    <row r="151" spans="2:65" s="1" customFormat="1">
      <c r="B151" s="39"/>
      <c r="C151" s="61"/>
      <c r="D151" s="202" t="s">
        <v>139</v>
      </c>
      <c r="E151" s="61"/>
      <c r="F151" s="203" t="s">
        <v>254</v>
      </c>
      <c r="G151" s="61"/>
      <c r="H151" s="61"/>
      <c r="I151" s="161"/>
      <c r="J151" s="61"/>
      <c r="K151" s="61"/>
      <c r="L151" s="59"/>
      <c r="M151" s="204"/>
      <c r="N151" s="40"/>
      <c r="O151" s="40"/>
      <c r="P151" s="40"/>
      <c r="Q151" s="40"/>
      <c r="R151" s="40"/>
      <c r="S151" s="40"/>
      <c r="T151" s="76"/>
      <c r="AT151" s="22" t="s">
        <v>139</v>
      </c>
      <c r="AU151" s="22" t="s">
        <v>137</v>
      </c>
    </row>
    <row r="152" spans="2:65" s="11" customFormat="1">
      <c r="B152" s="205"/>
      <c r="C152" s="206"/>
      <c r="D152" s="202" t="s">
        <v>141</v>
      </c>
      <c r="E152" s="207" t="s">
        <v>21</v>
      </c>
      <c r="F152" s="208" t="s">
        <v>258</v>
      </c>
      <c r="G152" s="206"/>
      <c r="H152" s="209">
        <v>4.1379999999999999</v>
      </c>
      <c r="I152" s="210"/>
      <c r="J152" s="206"/>
      <c r="K152" s="206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141</v>
      </c>
      <c r="AU152" s="215" t="s">
        <v>137</v>
      </c>
      <c r="AV152" s="11" t="s">
        <v>137</v>
      </c>
      <c r="AW152" s="11" t="s">
        <v>35</v>
      </c>
      <c r="AX152" s="11" t="s">
        <v>80</v>
      </c>
      <c r="AY152" s="215" t="s">
        <v>128</v>
      </c>
    </row>
    <row r="153" spans="2:65" s="1" customFormat="1" ht="22.9" customHeight="1">
      <c r="B153" s="39"/>
      <c r="C153" s="190" t="s">
        <v>9</v>
      </c>
      <c r="D153" s="190" t="s">
        <v>131</v>
      </c>
      <c r="E153" s="191" t="s">
        <v>259</v>
      </c>
      <c r="F153" s="192" t="s">
        <v>260</v>
      </c>
      <c r="G153" s="193" t="s">
        <v>172</v>
      </c>
      <c r="H153" s="194">
        <v>916</v>
      </c>
      <c r="I153" s="195"/>
      <c r="J153" s="196">
        <f>ROUND(I153*H153,2)</f>
        <v>0</v>
      </c>
      <c r="K153" s="192" t="s">
        <v>135</v>
      </c>
      <c r="L153" s="59"/>
      <c r="M153" s="197" t="s">
        <v>21</v>
      </c>
      <c r="N153" s="198" t="s">
        <v>44</v>
      </c>
      <c r="O153" s="40"/>
      <c r="P153" s="199">
        <f>O153*H153</f>
        <v>0</v>
      </c>
      <c r="Q153" s="199">
        <v>0</v>
      </c>
      <c r="R153" s="199">
        <f>Q153*H153</f>
        <v>0</v>
      </c>
      <c r="S153" s="199">
        <v>0</v>
      </c>
      <c r="T153" s="200">
        <f>S153*H153</f>
        <v>0</v>
      </c>
      <c r="AR153" s="22" t="s">
        <v>222</v>
      </c>
      <c r="AT153" s="22" t="s">
        <v>131</v>
      </c>
      <c r="AU153" s="22" t="s">
        <v>137</v>
      </c>
      <c r="AY153" s="22" t="s">
        <v>128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22" t="s">
        <v>137</v>
      </c>
      <c r="BK153" s="201">
        <f>ROUND(I153*H153,2)</f>
        <v>0</v>
      </c>
      <c r="BL153" s="22" t="s">
        <v>222</v>
      </c>
      <c r="BM153" s="22" t="s">
        <v>261</v>
      </c>
    </row>
    <row r="154" spans="2:65" s="1" customFormat="1">
      <c r="B154" s="39"/>
      <c r="C154" s="61"/>
      <c r="D154" s="202" t="s">
        <v>139</v>
      </c>
      <c r="E154" s="61"/>
      <c r="F154" s="203" t="s">
        <v>262</v>
      </c>
      <c r="G154" s="61"/>
      <c r="H154" s="61"/>
      <c r="I154" s="161"/>
      <c r="J154" s="61"/>
      <c r="K154" s="61"/>
      <c r="L154" s="59"/>
      <c r="M154" s="204"/>
      <c r="N154" s="40"/>
      <c r="O154" s="40"/>
      <c r="P154" s="40"/>
      <c r="Q154" s="40"/>
      <c r="R154" s="40"/>
      <c r="S154" s="40"/>
      <c r="T154" s="76"/>
      <c r="AT154" s="22" t="s">
        <v>139</v>
      </c>
      <c r="AU154" s="22" t="s">
        <v>137</v>
      </c>
    </row>
    <row r="155" spans="2:65" s="11" customFormat="1">
      <c r="B155" s="205"/>
      <c r="C155" s="206"/>
      <c r="D155" s="202" t="s">
        <v>141</v>
      </c>
      <c r="E155" s="207" t="s">
        <v>21</v>
      </c>
      <c r="F155" s="208" t="s">
        <v>263</v>
      </c>
      <c r="G155" s="206"/>
      <c r="H155" s="209">
        <v>742</v>
      </c>
      <c r="I155" s="210"/>
      <c r="J155" s="206"/>
      <c r="K155" s="206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141</v>
      </c>
      <c r="AU155" s="215" t="s">
        <v>137</v>
      </c>
      <c r="AV155" s="11" t="s">
        <v>137</v>
      </c>
      <c r="AW155" s="11" t="s">
        <v>35</v>
      </c>
      <c r="AX155" s="11" t="s">
        <v>72</v>
      </c>
      <c r="AY155" s="215" t="s">
        <v>128</v>
      </c>
    </row>
    <row r="156" spans="2:65" s="11" customFormat="1">
      <c r="B156" s="205"/>
      <c r="C156" s="206"/>
      <c r="D156" s="202" t="s">
        <v>141</v>
      </c>
      <c r="E156" s="207" t="s">
        <v>21</v>
      </c>
      <c r="F156" s="208" t="s">
        <v>264</v>
      </c>
      <c r="G156" s="206"/>
      <c r="H156" s="209">
        <v>174</v>
      </c>
      <c r="I156" s="210"/>
      <c r="J156" s="206"/>
      <c r="K156" s="206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141</v>
      </c>
      <c r="AU156" s="215" t="s">
        <v>137</v>
      </c>
      <c r="AV156" s="11" t="s">
        <v>137</v>
      </c>
      <c r="AW156" s="11" t="s">
        <v>35</v>
      </c>
      <c r="AX156" s="11" t="s">
        <v>72</v>
      </c>
      <c r="AY156" s="215" t="s">
        <v>128</v>
      </c>
    </row>
    <row r="157" spans="2:65" s="12" customFormat="1">
      <c r="B157" s="226"/>
      <c r="C157" s="227"/>
      <c r="D157" s="202" t="s">
        <v>141</v>
      </c>
      <c r="E157" s="228" t="s">
        <v>21</v>
      </c>
      <c r="F157" s="229" t="s">
        <v>158</v>
      </c>
      <c r="G157" s="227"/>
      <c r="H157" s="230">
        <v>916</v>
      </c>
      <c r="I157" s="231"/>
      <c r="J157" s="227"/>
      <c r="K157" s="227"/>
      <c r="L157" s="232"/>
      <c r="M157" s="233"/>
      <c r="N157" s="234"/>
      <c r="O157" s="234"/>
      <c r="P157" s="234"/>
      <c r="Q157" s="234"/>
      <c r="R157" s="234"/>
      <c r="S157" s="234"/>
      <c r="T157" s="235"/>
      <c r="AT157" s="236" t="s">
        <v>141</v>
      </c>
      <c r="AU157" s="236" t="s">
        <v>137</v>
      </c>
      <c r="AV157" s="12" t="s">
        <v>136</v>
      </c>
      <c r="AW157" s="12" t="s">
        <v>35</v>
      </c>
      <c r="AX157" s="12" t="s">
        <v>80</v>
      </c>
      <c r="AY157" s="236" t="s">
        <v>128</v>
      </c>
    </row>
    <row r="158" spans="2:65" s="1" customFormat="1" ht="14.45" customHeight="1">
      <c r="B158" s="39"/>
      <c r="C158" s="216" t="s">
        <v>265</v>
      </c>
      <c r="D158" s="216" t="s">
        <v>143</v>
      </c>
      <c r="E158" s="217" t="s">
        <v>253</v>
      </c>
      <c r="F158" s="218" t="s">
        <v>254</v>
      </c>
      <c r="G158" s="219" t="s">
        <v>255</v>
      </c>
      <c r="H158" s="220">
        <v>2.5310000000000001</v>
      </c>
      <c r="I158" s="221"/>
      <c r="J158" s="222">
        <f>ROUND(I158*H158,2)</f>
        <v>0</v>
      </c>
      <c r="K158" s="218" t="s">
        <v>135</v>
      </c>
      <c r="L158" s="223"/>
      <c r="M158" s="224" t="s">
        <v>21</v>
      </c>
      <c r="N158" s="225" t="s">
        <v>44</v>
      </c>
      <c r="O158" s="40"/>
      <c r="P158" s="199">
        <f>O158*H158</f>
        <v>0</v>
      </c>
      <c r="Q158" s="199">
        <v>0.55000000000000004</v>
      </c>
      <c r="R158" s="199">
        <f>Q158*H158</f>
        <v>1.3920500000000002</v>
      </c>
      <c r="S158" s="199">
        <v>0</v>
      </c>
      <c r="T158" s="200">
        <f>S158*H158</f>
        <v>0</v>
      </c>
      <c r="AR158" s="22" t="s">
        <v>256</v>
      </c>
      <c r="AT158" s="22" t="s">
        <v>143</v>
      </c>
      <c r="AU158" s="22" t="s">
        <v>137</v>
      </c>
      <c r="AY158" s="22" t="s">
        <v>128</v>
      </c>
      <c r="BE158" s="201">
        <f>IF(N158="základní",J158,0)</f>
        <v>0</v>
      </c>
      <c r="BF158" s="201">
        <f>IF(N158="snížená",J158,0)</f>
        <v>0</v>
      </c>
      <c r="BG158" s="201">
        <f>IF(N158="zákl. přenesená",J158,0)</f>
        <v>0</v>
      </c>
      <c r="BH158" s="201">
        <f>IF(N158="sníž. přenesená",J158,0)</f>
        <v>0</v>
      </c>
      <c r="BI158" s="201">
        <f>IF(N158="nulová",J158,0)</f>
        <v>0</v>
      </c>
      <c r="BJ158" s="22" t="s">
        <v>137</v>
      </c>
      <c r="BK158" s="201">
        <f>ROUND(I158*H158,2)</f>
        <v>0</v>
      </c>
      <c r="BL158" s="22" t="s">
        <v>222</v>
      </c>
      <c r="BM158" s="22" t="s">
        <v>266</v>
      </c>
    </row>
    <row r="159" spans="2:65" s="1" customFormat="1">
      <c r="B159" s="39"/>
      <c r="C159" s="61"/>
      <c r="D159" s="202" t="s">
        <v>139</v>
      </c>
      <c r="E159" s="61"/>
      <c r="F159" s="203" t="s">
        <v>254</v>
      </c>
      <c r="G159" s="61"/>
      <c r="H159" s="61"/>
      <c r="I159" s="161"/>
      <c r="J159" s="61"/>
      <c r="K159" s="61"/>
      <c r="L159" s="59"/>
      <c r="M159" s="204"/>
      <c r="N159" s="40"/>
      <c r="O159" s="40"/>
      <c r="P159" s="40"/>
      <c r="Q159" s="40"/>
      <c r="R159" s="40"/>
      <c r="S159" s="40"/>
      <c r="T159" s="76"/>
      <c r="AT159" s="22" t="s">
        <v>139</v>
      </c>
      <c r="AU159" s="22" t="s">
        <v>137</v>
      </c>
    </row>
    <row r="160" spans="2:65" s="11" customFormat="1">
      <c r="B160" s="205"/>
      <c r="C160" s="206"/>
      <c r="D160" s="202" t="s">
        <v>141</v>
      </c>
      <c r="E160" s="207" t="s">
        <v>21</v>
      </c>
      <c r="F160" s="208" t="s">
        <v>267</v>
      </c>
      <c r="G160" s="206"/>
      <c r="H160" s="209">
        <v>1.87</v>
      </c>
      <c r="I160" s="210"/>
      <c r="J160" s="206"/>
      <c r="K160" s="206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141</v>
      </c>
      <c r="AU160" s="215" t="s">
        <v>137</v>
      </c>
      <c r="AV160" s="11" t="s">
        <v>137</v>
      </c>
      <c r="AW160" s="11" t="s">
        <v>35</v>
      </c>
      <c r="AX160" s="11" t="s">
        <v>72</v>
      </c>
      <c r="AY160" s="215" t="s">
        <v>128</v>
      </c>
    </row>
    <row r="161" spans="2:65" s="11" customFormat="1">
      <c r="B161" s="205"/>
      <c r="C161" s="206"/>
      <c r="D161" s="202" t="s">
        <v>141</v>
      </c>
      <c r="E161" s="207" t="s">
        <v>21</v>
      </c>
      <c r="F161" s="208" t="s">
        <v>268</v>
      </c>
      <c r="G161" s="206"/>
      <c r="H161" s="209">
        <v>0.43099999999999999</v>
      </c>
      <c r="I161" s="210"/>
      <c r="J161" s="206"/>
      <c r="K161" s="206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141</v>
      </c>
      <c r="AU161" s="215" t="s">
        <v>137</v>
      </c>
      <c r="AV161" s="11" t="s">
        <v>137</v>
      </c>
      <c r="AW161" s="11" t="s">
        <v>35</v>
      </c>
      <c r="AX161" s="11" t="s">
        <v>72</v>
      </c>
      <c r="AY161" s="215" t="s">
        <v>128</v>
      </c>
    </row>
    <row r="162" spans="2:65" s="12" customFormat="1">
      <c r="B162" s="226"/>
      <c r="C162" s="227"/>
      <c r="D162" s="202" t="s">
        <v>141</v>
      </c>
      <c r="E162" s="228" t="s">
        <v>21</v>
      </c>
      <c r="F162" s="229" t="s">
        <v>158</v>
      </c>
      <c r="G162" s="227"/>
      <c r="H162" s="230">
        <v>2.3010000000000002</v>
      </c>
      <c r="I162" s="231"/>
      <c r="J162" s="227"/>
      <c r="K162" s="227"/>
      <c r="L162" s="232"/>
      <c r="M162" s="233"/>
      <c r="N162" s="234"/>
      <c r="O162" s="234"/>
      <c r="P162" s="234"/>
      <c r="Q162" s="234"/>
      <c r="R162" s="234"/>
      <c r="S162" s="234"/>
      <c r="T162" s="235"/>
      <c r="AT162" s="236" t="s">
        <v>141</v>
      </c>
      <c r="AU162" s="236" t="s">
        <v>137</v>
      </c>
      <c r="AV162" s="12" t="s">
        <v>136</v>
      </c>
      <c r="AW162" s="12" t="s">
        <v>35</v>
      </c>
      <c r="AX162" s="12" t="s">
        <v>80</v>
      </c>
      <c r="AY162" s="236" t="s">
        <v>128</v>
      </c>
    </row>
    <row r="163" spans="2:65" s="11" customFormat="1">
      <c r="B163" s="205"/>
      <c r="C163" s="206"/>
      <c r="D163" s="202" t="s">
        <v>141</v>
      </c>
      <c r="E163" s="206"/>
      <c r="F163" s="208" t="s">
        <v>269</v>
      </c>
      <c r="G163" s="206"/>
      <c r="H163" s="209">
        <v>2.5310000000000001</v>
      </c>
      <c r="I163" s="210"/>
      <c r="J163" s="206"/>
      <c r="K163" s="206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141</v>
      </c>
      <c r="AU163" s="215" t="s">
        <v>137</v>
      </c>
      <c r="AV163" s="11" t="s">
        <v>137</v>
      </c>
      <c r="AW163" s="11" t="s">
        <v>6</v>
      </c>
      <c r="AX163" s="11" t="s">
        <v>80</v>
      </c>
      <c r="AY163" s="215" t="s">
        <v>128</v>
      </c>
    </row>
    <row r="164" spans="2:65" s="1" customFormat="1" ht="22.9" customHeight="1">
      <c r="B164" s="39"/>
      <c r="C164" s="190" t="s">
        <v>270</v>
      </c>
      <c r="D164" s="190" t="s">
        <v>131</v>
      </c>
      <c r="E164" s="191" t="s">
        <v>271</v>
      </c>
      <c r="F164" s="192" t="s">
        <v>272</v>
      </c>
      <c r="G164" s="193" t="s">
        <v>134</v>
      </c>
      <c r="H164" s="194">
        <v>105.6</v>
      </c>
      <c r="I164" s="195"/>
      <c r="J164" s="196">
        <f>ROUND(I164*H164,2)</f>
        <v>0</v>
      </c>
      <c r="K164" s="192" t="s">
        <v>135</v>
      </c>
      <c r="L164" s="59"/>
      <c r="M164" s="197" t="s">
        <v>21</v>
      </c>
      <c r="N164" s="198" t="s">
        <v>44</v>
      </c>
      <c r="O164" s="40"/>
      <c r="P164" s="199">
        <f>O164*H164</f>
        <v>0</v>
      </c>
      <c r="Q164" s="199">
        <v>1.9460000000000002E-2</v>
      </c>
      <c r="R164" s="199">
        <f>Q164*H164</f>
        <v>2.0549759999999999</v>
      </c>
      <c r="S164" s="199">
        <v>0</v>
      </c>
      <c r="T164" s="200">
        <f>S164*H164</f>
        <v>0</v>
      </c>
      <c r="AR164" s="22" t="s">
        <v>222</v>
      </c>
      <c r="AT164" s="22" t="s">
        <v>131</v>
      </c>
      <c r="AU164" s="22" t="s">
        <v>137</v>
      </c>
      <c r="AY164" s="22" t="s">
        <v>128</v>
      </c>
      <c r="BE164" s="201">
        <f>IF(N164="základní",J164,0)</f>
        <v>0</v>
      </c>
      <c r="BF164" s="201">
        <f>IF(N164="snížená",J164,0)</f>
        <v>0</v>
      </c>
      <c r="BG164" s="201">
        <f>IF(N164="zákl. přenesená",J164,0)</f>
        <v>0</v>
      </c>
      <c r="BH164" s="201">
        <f>IF(N164="sníž. přenesená",J164,0)</f>
        <v>0</v>
      </c>
      <c r="BI164" s="201">
        <f>IF(N164="nulová",J164,0)</f>
        <v>0</v>
      </c>
      <c r="BJ164" s="22" t="s">
        <v>137</v>
      </c>
      <c r="BK164" s="201">
        <f>ROUND(I164*H164,2)</f>
        <v>0</v>
      </c>
      <c r="BL164" s="22" t="s">
        <v>222</v>
      </c>
      <c r="BM164" s="22" t="s">
        <v>273</v>
      </c>
    </row>
    <row r="165" spans="2:65" s="1" customFormat="1" ht="27">
      <c r="B165" s="39"/>
      <c r="C165" s="61"/>
      <c r="D165" s="202" t="s">
        <v>139</v>
      </c>
      <c r="E165" s="61"/>
      <c r="F165" s="203" t="s">
        <v>274</v>
      </c>
      <c r="G165" s="61"/>
      <c r="H165" s="61"/>
      <c r="I165" s="161"/>
      <c r="J165" s="61"/>
      <c r="K165" s="61"/>
      <c r="L165" s="59"/>
      <c r="M165" s="204"/>
      <c r="N165" s="40"/>
      <c r="O165" s="40"/>
      <c r="P165" s="40"/>
      <c r="Q165" s="40"/>
      <c r="R165" s="40"/>
      <c r="S165" s="40"/>
      <c r="T165" s="76"/>
      <c r="AT165" s="22" t="s">
        <v>139</v>
      </c>
      <c r="AU165" s="22" t="s">
        <v>137</v>
      </c>
    </row>
    <row r="166" spans="2:65" s="11" customFormat="1">
      <c r="B166" s="205"/>
      <c r="C166" s="206"/>
      <c r="D166" s="202" t="s">
        <v>141</v>
      </c>
      <c r="E166" s="207" t="s">
        <v>21</v>
      </c>
      <c r="F166" s="208" t="s">
        <v>275</v>
      </c>
      <c r="G166" s="206"/>
      <c r="H166" s="209">
        <v>105.6</v>
      </c>
      <c r="I166" s="210"/>
      <c r="J166" s="206"/>
      <c r="K166" s="206"/>
      <c r="L166" s="211"/>
      <c r="M166" s="212"/>
      <c r="N166" s="213"/>
      <c r="O166" s="213"/>
      <c r="P166" s="213"/>
      <c r="Q166" s="213"/>
      <c r="R166" s="213"/>
      <c r="S166" s="213"/>
      <c r="T166" s="214"/>
      <c r="AT166" s="215" t="s">
        <v>141</v>
      </c>
      <c r="AU166" s="215" t="s">
        <v>137</v>
      </c>
      <c r="AV166" s="11" t="s">
        <v>137</v>
      </c>
      <c r="AW166" s="11" t="s">
        <v>35</v>
      </c>
      <c r="AX166" s="11" t="s">
        <v>80</v>
      </c>
      <c r="AY166" s="215" t="s">
        <v>128</v>
      </c>
    </row>
    <row r="167" spans="2:65" s="1" customFormat="1" ht="22.9" customHeight="1">
      <c r="B167" s="39"/>
      <c r="C167" s="190" t="s">
        <v>276</v>
      </c>
      <c r="D167" s="190" t="s">
        <v>131</v>
      </c>
      <c r="E167" s="191" t="s">
        <v>277</v>
      </c>
      <c r="F167" s="192" t="s">
        <v>278</v>
      </c>
      <c r="G167" s="193" t="s">
        <v>134</v>
      </c>
      <c r="H167" s="194">
        <v>21.97</v>
      </c>
      <c r="I167" s="195"/>
      <c r="J167" s="196">
        <f>ROUND(I167*H167,2)</f>
        <v>0</v>
      </c>
      <c r="K167" s="192" t="s">
        <v>135</v>
      </c>
      <c r="L167" s="59"/>
      <c r="M167" s="197" t="s">
        <v>21</v>
      </c>
      <c r="N167" s="198" t="s">
        <v>44</v>
      </c>
      <c r="O167" s="40"/>
      <c r="P167" s="199">
        <f>O167*H167</f>
        <v>0</v>
      </c>
      <c r="Q167" s="199">
        <v>6.9999999999999994E-5</v>
      </c>
      <c r="R167" s="199">
        <f>Q167*H167</f>
        <v>1.5378999999999998E-3</v>
      </c>
      <c r="S167" s="199">
        <v>0</v>
      </c>
      <c r="T167" s="200">
        <f>S167*H167</f>
        <v>0</v>
      </c>
      <c r="AR167" s="22" t="s">
        <v>222</v>
      </c>
      <c r="AT167" s="22" t="s">
        <v>131</v>
      </c>
      <c r="AU167" s="22" t="s">
        <v>137</v>
      </c>
      <c r="AY167" s="22" t="s">
        <v>128</v>
      </c>
      <c r="BE167" s="201">
        <f>IF(N167="základní",J167,0)</f>
        <v>0</v>
      </c>
      <c r="BF167" s="201">
        <f>IF(N167="snížená",J167,0)</f>
        <v>0</v>
      </c>
      <c r="BG167" s="201">
        <f>IF(N167="zákl. přenesená",J167,0)</f>
        <v>0</v>
      </c>
      <c r="BH167" s="201">
        <f>IF(N167="sníž. přenesená",J167,0)</f>
        <v>0</v>
      </c>
      <c r="BI167" s="201">
        <f>IF(N167="nulová",J167,0)</f>
        <v>0</v>
      </c>
      <c r="BJ167" s="22" t="s">
        <v>137</v>
      </c>
      <c r="BK167" s="201">
        <f>ROUND(I167*H167,2)</f>
        <v>0</v>
      </c>
      <c r="BL167" s="22" t="s">
        <v>222</v>
      </c>
      <c r="BM167" s="22" t="s">
        <v>279</v>
      </c>
    </row>
    <row r="168" spans="2:65" s="1" customFormat="1" ht="40.5">
      <c r="B168" s="39"/>
      <c r="C168" s="61"/>
      <c r="D168" s="202" t="s">
        <v>139</v>
      </c>
      <c r="E168" s="61"/>
      <c r="F168" s="203" t="s">
        <v>280</v>
      </c>
      <c r="G168" s="61"/>
      <c r="H168" s="61"/>
      <c r="I168" s="161"/>
      <c r="J168" s="61"/>
      <c r="K168" s="61"/>
      <c r="L168" s="59"/>
      <c r="M168" s="204"/>
      <c r="N168" s="40"/>
      <c r="O168" s="40"/>
      <c r="P168" s="40"/>
      <c r="Q168" s="40"/>
      <c r="R168" s="40"/>
      <c r="S168" s="40"/>
      <c r="T168" s="76"/>
      <c r="AT168" s="22" t="s">
        <v>139</v>
      </c>
      <c r="AU168" s="22" t="s">
        <v>137</v>
      </c>
    </row>
    <row r="169" spans="2:65" s="11" customFormat="1">
      <c r="B169" s="205"/>
      <c r="C169" s="206"/>
      <c r="D169" s="202" t="s">
        <v>141</v>
      </c>
      <c r="E169" s="207" t="s">
        <v>21</v>
      </c>
      <c r="F169" s="208" t="s">
        <v>281</v>
      </c>
      <c r="G169" s="206"/>
      <c r="H169" s="209">
        <v>21.97</v>
      </c>
      <c r="I169" s="210"/>
      <c r="J169" s="206"/>
      <c r="K169" s="206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141</v>
      </c>
      <c r="AU169" s="215" t="s">
        <v>137</v>
      </c>
      <c r="AV169" s="11" t="s">
        <v>137</v>
      </c>
      <c r="AW169" s="11" t="s">
        <v>35</v>
      </c>
      <c r="AX169" s="11" t="s">
        <v>80</v>
      </c>
      <c r="AY169" s="215" t="s">
        <v>128</v>
      </c>
    </row>
    <row r="170" spans="2:65" s="1" customFormat="1" ht="14.45" customHeight="1">
      <c r="B170" s="39"/>
      <c r="C170" s="216" t="s">
        <v>282</v>
      </c>
      <c r="D170" s="216" t="s">
        <v>143</v>
      </c>
      <c r="E170" s="217" t="s">
        <v>283</v>
      </c>
      <c r="F170" s="218" t="s">
        <v>284</v>
      </c>
      <c r="G170" s="219" t="s">
        <v>134</v>
      </c>
      <c r="H170" s="220">
        <v>27.792999999999999</v>
      </c>
      <c r="I170" s="221"/>
      <c r="J170" s="222">
        <f>ROUND(I170*H170,2)</f>
        <v>0</v>
      </c>
      <c r="K170" s="218" t="s">
        <v>135</v>
      </c>
      <c r="L170" s="223"/>
      <c r="M170" s="224" t="s">
        <v>21</v>
      </c>
      <c r="N170" s="225" t="s">
        <v>44</v>
      </c>
      <c r="O170" s="40"/>
      <c r="P170" s="199">
        <f>O170*H170</f>
        <v>0</v>
      </c>
      <c r="Q170" s="199">
        <v>1.2800000000000001E-2</v>
      </c>
      <c r="R170" s="199">
        <f>Q170*H170</f>
        <v>0.35575040000000002</v>
      </c>
      <c r="S170" s="199">
        <v>0</v>
      </c>
      <c r="T170" s="200">
        <f>S170*H170</f>
        <v>0</v>
      </c>
      <c r="AR170" s="22" t="s">
        <v>256</v>
      </c>
      <c r="AT170" s="22" t="s">
        <v>143</v>
      </c>
      <c r="AU170" s="22" t="s">
        <v>137</v>
      </c>
      <c r="AY170" s="22" t="s">
        <v>128</v>
      </c>
      <c r="BE170" s="201">
        <f>IF(N170="základní",J170,0)</f>
        <v>0</v>
      </c>
      <c r="BF170" s="201">
        <f>IF(N170="snížená",J170,0)</f>
        <v>0</v>
      </c>
      <c r="BG170" s="201">
        <f>IF(N170="zákl. přenesená",J170,0)</f>
        <v>0</v>
      </c>
      <c r="BH170" s="201">
        <f>IF(N170="sníž. přenesená",J170,0)</f>
        <v>0</v>
      </c>
      <c r="BI170" s="201">
        <f>IF(N170="nulová",J170,0)</f>
        <v>0</v>
      </c>
      <c r="BJ170" s="22" t="s">
        <v>137</v>
      </c>
      <c r="BK170" s="201">
        <f>ROUND(I170*H170,2)</f>
        <v>0</v>
      </c>
      <c r="BL170" s="22" t="s">
        <v>222</v>
      </c>
      <c r="BM170" s="22" t="s">
        <v>285</v>
      </c>
    </row>
    <row r="171" spans="2:65" s="1" customFormat="1">
      <c r="B171" s="39"/>
      <c r="C171" s="61"/>
      <c r="D171" s="202" t="s">
        <v>139</v>
      </c>
      <c r="E171" s="61"/>
      <c r="F171" s="203" t="s">
        <v>284</v>
      </c>
      <c r="G171" s="61"/>
      <c r="H171" s="61"/>
      <c r="I171" s="161"/>
      <c r="J171" s="61"/>
      <c r="K171" s="61"/>
      <c r="L171" s="59"/>
      <c r="M171" s="204"/>
      <c r="N171" s="40"/>
      <c r="O171" s="40"/>
      <c r="P171" s="40"/>
      <c r="Q171" s="40"/>
      <c r="R171" s="40"/>
      <c r="S171" s="40"/>
      <c r="T171" s="76"/>
      <c r="AT171" s="22" t="s">
        <v>139</v>
      </c>
      <c r="AU171" s="22" t="s">
        <v>137</v>
      </c>
    </row>
    <row r="172" spans="2:65" s="11" customFormat="1">
      <c r="B172" s="205"/>
      <c r="C172" s="206"/>
      <c r="D172" s="202" t="s">
        <v>141</v>
      </c>
      <c r="E172" s="207" t="s">
        <v>21</v>
      </c>
      <c r="F172" s="208" t="s">
        <v>286</v>
      </c>
      <c r="G172" s="206"/>
      <c r="H172" s="209">
        <v>25.265999999999998</v>
      </c>
      <c r="I172" s="210"/>
      <c r="J172" s="206"/>
      <c r="K172" s="206"/>
      <c r="L172" s="211"/>
      <c r="M172" s="212"/>
      <c r="N172" s="213"/>
      <c r="O172" s="213"/>
      <c r="P172" s="213"/>
      <c r="Q172" s="213"/>
      <c r="R172" s="213"/>
      <c r="S172" s="213"/>
      <c r="T172" s="214"/>
      <c r="AT172" s="215" t="s">
        <v>141</v>
      </c>
      <c r="AU172" s="215" t="s">
        <v>137</v>
      </c>
      <c r="AV172" s="11" t="s">
        <v>137</v>
      </c>
      <c r="AW172" s="11" t="s">
        <v>35</v>
      </c>
      <c r="AX172" s="11" t="s">
        <v>80</v>
      </c>
      <c r="AY172" s="215" t="s">
        <v>128</v>
      </c>
    </row>
    <row r="173" spans="2:65" s="11" customFormat="1">
      <c r="B173" s="205"/>
      <c r="C173" s="206"/>
      <c r="D173" s="202" t="s">
        <v>141</v>
      </c>
      <c r="E173" s="206"/>
      <c r="F173" s="208" t="s">
        <v>287</v>
      </c>
      <c r="G173" s="206"/>
      <c r="H173" s="209">
        <v>27.792999999999999</v>
      </c>
      <c r="I173" s="210"/>
      <c r="J173" s="206"/>
      <c r="K173" s="206"/>
      <c r="L173" s="211"/>
      <c r="M173" s="212"/>
      <c r="N173" s="213"/>
      <c r="O173" s="213"/>
      <c r="P173" s="213"/>
      <c r="Q173" s="213"/>
      <c r="R173" s="213"/>
      <c r="S173" s="213"/>
      <c r="T173" s="214"/>
      <c r="AT173" s="215" t="s">
        <v>141</v>
      </c>
      <c r="AU173" s="215" t="s">
        <v>137</v>
      </c>
      <c r="AV173" s="11" t="s">
        <v>137</v>
      </c>
      <c r="AW173" s="11" t="s">
        <v>6</v>
      </c>
      <c r="AX173" s="11" t="s">
        <v>80</v>
      </c>
      <c r="AY173" s="215" t="s">
        <v>128</v>
      </c>
    </row>
    <row r="174" spans="2:65" s="1" customFormat="1" ht="22.9" customHeight="1">
      <c r="B174" s="39"/>
      <c r="C174" s="190" t="s">
        <v>288</v>
      </c>
      <c r="D174" s="190" t="s">
        <v>131</v>
      </c>
      <c r="E174" s="191" t="s">
        <v>289</v>
      </c>
      <c r="F174" s="192" t="s">
        <v>290</v>
      </c>
      <c r="G174" s="193" t="s">
        <v>134</v>
      </c>
      <c r="H174" s="194">
        <v>7.5</v>
      </c>
      <c r="I174" s="195"/>
      <c r="J174" s="196">
        <f>ROUND(I174*H174,2)</f>
        <v>0</v>
      </c>
      <c r="K174" s="192" t="s">
        <v>135</v>
      </c>
      <c r="L174" s="59"/>
      <c r="M174" s="197" t="s">
        <v>21</v>
      </c>
      <c r="N174" s="198" t="s">
        <v>44</v>
      </c>
      <c r="O174" s="40"/>
      <c r="P174" s="199">
        <f>O174*H174</f>
        <v>0</v>
      </c>
      <c r="Q174" s="199">
        <v>0</v>
      </c>
      <c r="R174" s="199">
        <f>Q174*H174</f>
        <v>0</v>
      </c>
      <c r="S174" s="199">
        <v>1.4E-2</v>
      </c>
      <c r="T174" s="200">
        <f>S174*H174</f>
        <v>0.105</v>
      </c>
      <c r="AR174" s="22" t="s">
        <v>222</v>
      </c>
      <c r="AT174" s="22" t="s">
        <v>131</v>
      </c>
      <c r="AU174" s="22" t="s">
        <v>137</v>
      </c>
      <c r="AY174" s="22" t="s">
        <v>128</v>
      </c>
      <c r="BE174" s="201">
        <f>IF(N174="základní",J174,0)</f>
        <v>0</v>
      </c>
      <c r="BF174" s="201">
        <f>IF(N174="snížená",J174,0)</f>
        <v>0</v>
      </c>
      <c r="BG174" s="201">
        <f>IF(N174="zákl. přenesená",J174,0)</f>
        <v>0</v>
      </c>
      <c r="BH174" s="201">
        <f>IF(N174="sníž. přenesená",J174,0)</f>
        <v>0</v>
      </c>
      <c r="BI174" s="201">
        <f>IF(N174="nulová",J174,0)</f>
        <v>0</v>
      </c>
      <c r="BJ174" s="22" t="s">
        <v>137</v>
      </c>
      <c r="BK174" s="201">
        <f>ROUND(I174*H174,2)</f>
        <v>0</v>
      </c>
      <c r="BL174" s="22" t="s">
        <v>222</v>
      </c>
      <c r="BM174" s="22" t="s">
        <v>291</v>
      </c>
    </row>
    <row r="175" spans="2:65" s="1" customFormat="1" ht="27">
      <c r="B175" s="39"/>
      <c r="C175" s="61"/>
      <c r="D175" s="202" t="s">
        <v>139</v>
      </c>
      <c r="E175" s="61"/>
      <c r="F175" s="203" t="s">
        <v>292</v>
      </c>
      <c r="G175" s="61"/>
      <c r="H175" s="61"/>
      <c r="I175" s="161"/>
      <c r="J175" s="61"/>
      <c r="K175" s="61"/>
      <c r="L175" s="59"/>
      <c r="M175" s="204"/>
      <c r="N175" s="40"/>
      <c r="O175" s="40"/>
      <c r="P175" s="40"/>
      <c r="Q175" s="40"/>
      <c r="R175" s="40"/>
      <c r="S175" s="40"/>
      <c r="T175" s="76"/>
      <c r="AT175" s="22" t="s">
        <v>139</v>
      </c>
      <c r="AU175" s="22" t="s">
        <v>137</v>
      </c>
    </row>
    <row r="176" spans="2:65" s="11" customFormat="1">
      <c r="B176" s="205"/>
      <c r="C176" s="206"/>
      <c r="D176" s="202" t="s">
        <v>141</v>
      </c>
      <c r="E176" s="207" t="s">
        <v>21</v>
      </c>
      <c r="F176" s="208" t="s">
        <v>293</v>
      </c>
      <c r="G176" s="206"/>
      <c r="H176" s="209">
        <v>7.5</v>
      </c>
      <c r="I176" s="210"/>
      <c r="J176" s="206"/>
      <c r="K176" s="206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141</v>
      </c>
      <c r="AU176" s="215" t="s">
        <v>137</v>
      </c>
      <c r="AV176" s="11" t="s">
        <v>137</v>
      </c>
      <c r="AW176" s="11" t="s">
        <v>35</v>
      </c>
      <c r="AX176" s="11" t="s">
        <v>80</v>
      </c>
      <c r="AY176" s="215" t="s">
        <v>128</v>
      </c>
    </row>
    <row r="177" spans="2:65" s="1" customFormat="1" ht="14.45" customHeight="1">
      <c r="B177" s="39"/>
      <c r="C177" s="190" t="s">
        <v>294</v>
      </c>
      <c r="D177" s="190" t="s">
        <v>131</v>
      </c>
      <c r="E177" s="191" t="s">
        <v>295</v>
      </c>
      <c r="F177" s="192" t="s">
        <v>296</v>
      </c>
      <c r="G177" s="193" t="s">
        <v>195</v>
      </c>
      <c r="H177" s="194">
        <v>6.4320000000000004</v>
      </c>
      <c r="I177" s="195"/>
      <c r="J177" s="196">
        <f>ROUND(I177*H177,2)</f>
        <v>0</v>
      </c>
      <c r="K177" s="192" t="s">
        <v>135</v>
      </c>
      <c r="L177" s="59"/>
      <c r="M177" s="197" t="s">
        <v>21</v>
      </c>
      <c r="N177" s="198" t="s">
        <v>44</v>
      </c>
      <c r="O177" s="40"/>
      <c r="P177" s="199">
        <f>O177*H177</f>
        <v>0</v>
      </c>
      <c r="Q177" s="199">
        <v>0</v>
      </c>
      <c r="R177" s="199">
        <f>Q177*H177</f>
        <v>0</v>
      </c>
      <c r="S177" s="199">
        <v>0</v>
      </c>
      <c r="T177" s="200">
        <f>S177*H177</f>
        <v>0</v>
      </c>
      <c r="AR177" s="22" t="s">
        <v>222</v>
      </c>
      <c r="AT177" s="22" t="s">
        <v>131</v>
      </c>
      <c r="AU177" s="22" t="s">
        <v>137</v>
      </c>
      <c r="AY177" s="22" t="s">
        <v>128</v>
      </c>
      <c r="BE177" s="201">
        <f>IF(N177="základní",J177,0)</f>
        <v>0</v>
      </c>
      <c r="BF177" s="201">
        <f>IF(N177="snížená",J177,0)</f>
        <v>0</v>
      </c>
      <c r="BG177" s="201">
        <f>IF(N177="zákl. přenesená",J177,0)</f>
        <v>0</v>
      </c>
      <c r="BH177" s="201">
        <f>IF(N177="sníž. přenesená",J177,0)</f>
        <v>0</v>
      </c>
      <c r="BI177" s="201">
        <f>IF(N177="nulová",J177,0)</f>
        <v>0</v>
      </c>
      <c r="BJ177" s="22" t="s">
        <v>137</v>
      </c>
      <c r="BK177" s="201">
        <f>ROUND(I177*H177,2)</f>
        <v>0</v>
      </c>
      <c r="BL177" s="22" t="s">
        <v>222</v>
      </c>
      <c r="BM177" s="22" t="s">
        <v>297</v>
      </c>
    </row>
    <row r="178" spans="2:65" s="1" customFormat="1" ht="27">
      <c r="B178" s="39"/>
      <c r="C178" s="61"/>
      <c r="D178" s="202" t="s">
        <v>139</v>
      </c>
      <c r="E178" s="61"/>
      <c r="F178" s="203" t="s">
        <v>298</v>
      </c>
      <c r="G178" s="61"/>
      <c r="H178" s="61"/>
      <c r="I178" s="161"/>
      <c r="J178" s="61"/>
      <c r="K178" s="61"/>
      <c r="L178" s="59"/>
      <c r="M178" s="204"/>
      <c r="N178" s="40"/>
      <c r="O178" s="40"/>
      <c r="P178" s="40"/>
      <c r="Q178" s="40"/>
      <c r="R178" s="40"/>
      <c r="S178" s="40"/>
      <c r="T178" s="76"/>
      <c r="AT178" s="22" t="s">
        <v>139</v>
      </c>
      <c r="AU178" s="22" t="s">
        <v>137</v>
      </c>
    </row>
    <row r="179" spans="2:65" s="10" customFormat="1" ht="29.85" customHeight="1">
      <c r="B179" s="174"/>
      <c r="C179" s="175"/>
      <c r="D179" s="176" t="s">
        <v>71</v>
      </c>
      <c r="E179" s="188" t="s">
        <v>299</v>
      </c>
      <c r="F179" s="188" t="s">
        <v>300</v>
      </c>
      <c r="G179" s="175"/>
      <c r="H179" s="175"/>
      <c r="I179" s="178"/>
      <c r="J179" s="189">
        <f>BK179</f>
        <v>0</v>
      </c>
      <c r="K179" s="175"/>
      <c r="L179" s="180"/>
      <c r="M179" s="181"/>
      <c r="N179" s="182"/>
      <c r="O179" s="182"/>
      <c r="P179" s="183">
        <f>SUM(P180:P191)</f>
        <v>0</v>
      </c>
      <c r="Q179" s="182"/>
      <c r="R179" s="183">
        <f>SUM(R180:R191)</f>
        <v>0.19450000000000001</v>
      </c>
      <c r="S179" s="182"/>
      <c r="T179" s="184">
        <f>SUM(T180:T191)</f>
        <v>0.31576800000000005</v>
      </c>
      <c r="AR179" s="185" t="s">
        <v>137</v>
      </c>
      <c r="AT179" s="186" t="s">
        <v>71</v>
      </c>
      <c r="AU179" s="186" t="s">
        <v>80</v>
      </c>
      <c r="AY179" s="185" t="s">
        <v>128</v>
      </c>
      <c r="BK179" s="187">
        <f>SUM(BK180:BK191)</f>
        <v>0</v>
      </c>
    </row>
    <row r="180" spans="2:65" s="1" customFormat="1" ht="14.45" customHeight="1">
      <c r="B180" s="39"/>
      <c r="C180" s="190" t="s">
        <v>301</v>
      </c>
      <c r="D180" s="190" t="s">
        <v>131</v>
      </c>
      <c r="E180" s="191" t="s">
        <v>302</v>
      </c>
      <c r="F180" s="192" t="s">
        <v>303</v>
      </c>
      <c r="G180" s="193" t="s">
        <v>172</v>
      </c>
      <c r="H180" s="194">
        <v>48.8</v>
      </c>
      <c r="I180" s="195"/>
      <c r="J180" s="196">
        <f>ROUND(I180*H180,2)</f>
        <v>0</v>
      </c>
      <c r="K180" s="192" t="s">
        <v>135</v>
      </c>
      <c r="L180" s="59"/>
      <c r="M180" s="197" t="s">
        <v>21</v>
      </c>
      <c r="N180" s="198" t="s">
        <v>44</v>
      </c>
      <c r="O180" s="40"/>
      <c r="P180" s="199">
        <f>O180*H180</f>
        <v>0</v>
      </c>
      <c r="Q180" s="199">
        <v>0</v>
      </c>
      <c r="R180" s="199">
        <f>Q180*H180</f>
        <v>0</v>
      </c>
      <c r="S180" s="199">
        <v>0</v>
      </c>
      <c r="T180" s="200">
        <f>S180*H180</f>
        <v>0</v>
      </c>
      <c r="AR180" s="22" t="s">
        <v>222</v>
      </c>
      <c r="AT180" s="22" t="s">
        <v>131</v>
      </c>
      <c r="AU180" s="22" t="s">
        <v>137</v>
      </c>
      <c r="AY180" s="22" t="s">
        <v>128</v>
      </c>
      <c r="BE180" s="201">
        <f>IF(N180="základní",J180,0)</f>
        <v>0</v>
      </c>
      <c r="BF180" s="201">
        <f>IF(N180="snížená",J180,0)</f>
        <v>0</v>
      </c>
      <c r="BG180" s="201">
        <f>IF(N180="zákl. přenesená",J180,0)</f>
        <v>0</v>
      </c>
      <c r="BH180" s="201">
        <f>IF(N180="sníž. přenesená",J180,0)</f>
        <v>0</v>
      </c>
      <c r="BI180" s="201">
        <f>IF(N180="nulová",J180,0)</f>
        <v>0</v>
      </c>
      <c r="BJ180" s="22" t="s">
        <v>137</v>
      </c>
      <c r="BK180" s="201">
        <f>ROUND(I180*H180,2)</f>
        <v>0</v>
      </c>
      <c r="BL180" s="22" t="s">
        <v>222</v>
      </c>
      <c r="BM180" s="22" t="s">
        <v>304</v>
      </c>
    </row>
    <row r="181" spans="2:65" s="1" customFormat="1" ht="27">
      <c r="B181" s="39"/>
      <c r="C181" s="61"/>
      <c r="D181" s="202" t="s">
        <v>139</v>
      </c>
      <c r="E181" s="61"/>
      <c r="F181" s="203" t="s">
        <v>305</v>
      </c>
      <c r="G181" s="61"/>
      <c r="H181" s="61"/>
      <c r="I181" s="161"/>
      <c r="J181" s="61"/>
      <c r="K181" s="61"/>
      <c r="L181" s="59"/>
      <c r="M181" s="204"/>
      <c r="N181" s="40"/>
      <c r="O181" s="40"/>
      <c r="P181" s="40"/>
      <c r="Q181" s="40"/>
      <c r="R181" s="40"/>
      <c r="S181" s="40"/>
      <c r="T181" s="76"/>
      <c r="AT181" s="22" t="s">
        <v>139</v>
      </c>
      <c r="AU181" s="22" t="s">
        <v>137</v>
      </c>
    </row>
    <row r="182" spans="2:65" s="1" customFormat="1" ht="14.45" customHeight="1">
      <c r="B182" s="39"/>
      <c r="C182" s="190" t="s">
        <v>306</v>
      </c>
      <c r="D182" s="190" t="s">
        <v>131</v>
      </c>
      <c r="E182" s="191" t="s">
        <v>307</v>
      </c>
      <c r="F182" s="192" t="s">
        <v>308</v>
      </c>
      <c r="G182" s="193" t="s">
        <v>134</v>
      </c>
      <c r="H182" s="194">
        <v>35</v>
      </c>
      <c r="I182" s="195"/>
      <c r="J182" s="196">
        <f>ROUND(I182*H182,2)</f>
        <v>0</v>
      </c>
      <c r="K182" s="192" t="s">
        <v>135</v>
      </c>
      <c r="L182" s="59"/>
      <c r="M182" s="197" t="s">
        <v>21</v>
      </c>
      <c r="N182" s="198" t="s">
        <v>44</v>
      </c>
      <c r="O182" s="40"/>
      <c r="P182" s="199">
        <f>O182*H182</f>
        <v>0</v>
      </c>
      <c r="Q182" s="199">
        <v>2.0000000000000001E-4</v>
      </c>
      <c r="R182" s="199">
        <f>Q182*H182</f>
        <v>7.0000000000000001E-3</v>
      </c>
      <c r="S182" s="199">
        <v>0</v>
      </c>
      <c r="T182" s="200">
        <f>S182*H182</f>
        <v>0</v>
      </c>
      <c r="AR182" s="22" t="s">
        <v>222</v>
      </c>
      <c r="AT182" s="22" t="s">
        <v>131</v>
      </c>
      <c r="AU182" s="22" t="s">
        <v>137</v>
      </c>
      <c r="AY182" s="22" t="s">
        <v>128</v>
      </c>
      <c r="BE182" s="201">
        <f>IF(N182="základní",J182,0)</f>
        <v>0</v>
      </c>
      <c r="BF182" s="201">
        <f>IF(N182="snížená",J182,0)</f>
        <v>0</v>
      </c>
      <c r="BG182" s="201">
        <f>IF(N182="zákl. přenesená",J182,0)</f>
        <v>0</v>
      </c>
      <c r="BH182" s="201">
        <f>IF(N182="sníž. přenesená",J182,0)</f>
        <v>0</v>
      </c>
      <c r="BI182" s="201">
        <f>IF(N182="nulová",J182,0)</f>
        <v>0</v>
      </c>
      <c r="BJ182" s="22" t="s">
        <v>137</v>
      </c>
      <c r="BK182" s="201">
        <f>ROUND(I182*H182,2)</f>
        <v>0</v>
      </c>
      <c r="BL182" s="22" t="s">
        <v>222</v>
      </c>
      <c r="BM182" s="22" t="s">
        <v>309</v>
      </c>
    </row>
    <row r="183" spans="2:65" s="1" customFormat="1" ht="27">
      <c r="B183" s="39"/>
      <c r="C183" s="61"/>
      <c r="D183" s="202" t="s">
        <v>139</v>
      </c>
      <c r="E183" s="61"/>
      <c r="F183" s="203" t="s">
        <v>310</v>
      </c>
      <c r="G183" s="61"/>
      <c r="H183" s="61"/>
      <c r="I183" s="161"/>
      <c r="J183" s="61"/>
      <c r="K183" s="61"/>
      <c r="L183" s="59"/>
      <c r="M183" s="204"/>
      <c r="N183" s="40"/>
      <c r="O183" s="40"/>
      <c r="P183" s="40"/>
      <c r="Q183" s="40"/>
      <c r="R183" s="40"/>
      <c r="S183" s="40"/>
      <c r="T183" s="76"/>
      <c r="AT183" s="22" t="s">
        <v>139</v>
      </c>
      <c r="AU183" s="22" t="s">
        <v>137</v>
      </c>
    </row>
    <row r="184" spans="2:65" s="11" customFormat="1">
      <c r="B184" s="205"/>
      <c r="C184" s="206"/>
      <c r="D184" s="202" t="s">
        <v>141</v>
      </c>
      <c r="E184" s="207" t="s">
        <v>21</v>
      </c>
      <c r="F184" s="208" t="s">
        <v>311</v>
      </c>
      <c r="G184" s="206"/>
      <c r="H184" s="209">
        <v>35</v>
      </c>
      <c r="I184" s="210"/>
      <c r="J184" s="206"/>
      <c r="K184" s="206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141</v>
      </c>
      <c r="AU184" s="215" t="s">
        <v>137</v>
      </c>
      <c r="AV184" s="11" t="s">
        <v>137</v>
      </c>
      <c r="AW184" s="11" t="s">
        <v>35</v>
      </c>
      <c r="AX184" s="11" t="s">
        <v>80</v>
      </c>
      <c r="AY184" s="215" t="s">
        <v>128</v>
      </c>
    </row>
    <row r="185" spans="2:65" s="1" customFormat="1" ht="22.9" customHeight="1">
      <c r="B185" s="39"/>
      <c r="C185" s="190" t="s">
        <v>312</v>
      </c>
      <c r="D185" s="190" t="s">
        <v>131</v>
      </c>
      <c r="E185" s="191" t="s">
        <v>313</v>
      </c>
      <c r="F185" s="192" t="s">
        <v>314</v>
      </c>
      <c r="G185" s="193" t="s">
        <v>315</v>
      </c>
      <c r="H185" s="194">
        <v>10</v>
      </c>
      <c r="I185" s="195"/>
      <c r="J185" s="196">
        <f>ROUND(I185*H185,2)</f>
        <v>0</v>
      </c>
      <c r="K185" s="192" t="s">
        <v>135</v>
      </c>
      <c r="L185" s="59"/>
      <c r="M185" s="197" t="s">
        <v>21</v>
      </c>
      <c r="N185" s="198" t="s">
        <v>44</v>
      </c>
      <c r="O185" s="40"/>
      <c r="P185" s="199">
        <f>O185*H185</f>
        <v>0</v>
      </c>
      <c r="Q185" s="199">
        <v>1.8749999999999999E-2</v>
      </c>
      <c r="R185" s="199">
        <f>Q185*H185</f>
        <v>0.1875</v>
      </c>
      <c r="S185" s="199">
        <v>1.5180000000000001E-2</v>
      </c>
      <c r="T185" s="200">
        <f>S185*H185</f>
        <v>0.15180000000000002</v>
      </c>
      <c r="AR185" s="22" t="s">
        <v>222</v>
      </c>
      <c r="AT185" s="22" t="s">
        <v>131</v>
      </c>
      <c r="AU185" s="22" t="s">
        <v>137</v>
      </c>
      <c r="AY185" s="22" t="s">
        <v>128</v>
      </c>
      <c r="BE185" s="201">
        <f>IF(N185="základní",J185,0)</f>
        <v>0</v>
      </c>
      <c r="BF185" s="201">
        <f>IF(N185="snížená",J185,0)</f>
        <v>0</v>
      </c>
      <c r="BG185" s="201">
        <f>IF(N185="zákl. přenesená",J185,0)</f>
        <v>0</v>
      </c>
      <c r="BH185" s="201">
        <f>IF(N185="sníž. přenesená",J185,0)</f>
        <v>0</v>
      </c>
      <c r="BI185" s="201">
        <f>IF(N185="nulová",J185,0)</f>
        <v>0</v>
      </c>
      <c r="BJ185" s="22" t="s">
        <v>137</v>
      </c>
      <c r="BK185" s="201">
        <f>ROUND(I185*H185,2)</f>
        <v>0</v>
      </c>
      <c r="BL185" s="22" t="s">
        <v>222</v>
      </c>
      <c r="BM185" s="22" t="s">
        <v>316</v>
      </c>
    </row>
    <row r="186" spans="2:65" s="1" customFormat="1" ht="27">
      <c r="B186" s="39"/>
      <c r="C186" s="61"/>
      <c r="D186" s="202" t="s">
        <v>139</v>
      </c>
      <c r="E186" s="61"/>
      <c r="F186" s="203" t="s">
        <v>317</v>
      </c>
      <c r="G186" s="61"/>
      <c r="H186" s="61"/>
      <c r="I186" s="161"/>
      <c r="J186" s="61"/>
      <c r="K186" s="61"/>
      <c r="L186" s="59"/>
      <c r="M186" s="204"/>
      <c r="N186" s="40"/>
      <c r="O186" s="40"/>
      <c r="P186" s="40"/>
      <c r="Q186" s="40"/>
      <c r="R186" s="40"/>
      <c r="S186" s="40"/>
      <c r="T186" s="76"/>
      <c r="AT186" s="22" t="s">
        <v>139</v>
      </c>
      <c r="AU186" s="22" t="s">
        <v>137</v>
      </c>
    </row>
    <row r="187" spans="2:65" s="1" customFormat="1" ht="22.9" customHeight="1">
      <c r="B187" s="39"/>
      <c r="C187" s="190" t="s">
        <v>318</v>
      </c>
      <c r="D187" s="190" t="s">
        <v>131</v>
      </c>
      <c r="E187" s="191" t="s">
        <v>319</v>
      </c>
      <c r="F187" s="192" t="s">
        <v>320</v>
      </c>
      <c r="G187" s="193" t="s">
        <v>134</v>
      </c>
      <c r="H187" s="194">
        <v>14.64</v>
      </c>
      <c r="I187" s="195"/>
      <c r="J187" s="196">
        <f>ROUND(I187*H187,2)</f>
        <v>0</v>
      </c>
      <c r="K187" s="192" t="s">
        <v>135</v>
      </c>
      <c r="L187" s="59"/>
      <c r="M187" s="197" t="s">
        <v>21</v>
      </c>
      <c r="N187" s="198" t="s">
        <v>44</v>
      </c>
      <c r="O187" s="40"/>
      <c r="P187" s="199">
        <f>O187*H187</f>
        <v>0</v>
      </c>
      <c r="Q187" s="199">
        <v>0</v>
      </c>
      <c r="R187" s="199">
        <f>Q187*H187</f>
        <v>0</v>
      </c>
      <c r="S187" s="199">
        <v>1.12E-2</v>
      </c>
      <c r="T187" s="200">
        <f>S187*H187</f>
        <v>0.163968</v>
      </c>
      <c r="AR187" s="22" t="s">
        <v>222</v>
      </c>
      <c r="AT187" s="22" t="s">
        <v>131</v>
      </c>
      <c r="AU187" s="22" t="s">
        <v>137</v>
      </c>
      <c r="AY187" s="22" t="s">
        <v>128</v>
      </c>
      <c r="BE187" s="201">
        <f>IF(N187="základní",J187,0)</f>
        <v>0</v>
      </c>
      <c r="BF187" s="201">
        <f>IF(N187="snížená",J187,0)</f>
        <v>0</v>
      </c>
      <c r="BG187" s="201">
        <f>IF(N187="zákl. přenesená",J187,0)</f>
        <v>0</v>
      </c>
      <c r="BH187" s="201">
        <f>IF(N187="sníž. přenesená",J187,0)</f>
        <v>0</v>
      </c>
      <c r="BI187" s="201">
        <f>IF(N187="nulová",J187,0)</f>
        <v>0</v>
      </c>
      <c r="BJ187" s="22" t="s">
        <v>137</v>
      </c>
      <c r="BK187" s="201">
        <f>ROUND(I187*H187,2)</f>
        <v>0</v>
      </c>
      <c r="BL187" s="22" t="s">
        <v>222</v>
      </c>
      <c r="BM187" s="22" t="s">
        <v>321</v>
      </c>
    </row>
    <row r="188" spans="2:65" s="1" customFormat="1" ht="27">
      <c r="B188" s="39"/>
      <c r="C188" s="61"/>
      <c r="D188" s="202" t="s">
        <v>139</v>
      </c>
      <c r="E188" s="61"/>
      <c r="F188" s="203" t="s">
        <v>322</v>
      </c>
      <c r="G188" s="61"/>
      <c r="H188" s="61"/>
      <c r="I188" s="161"/>
      <c r="J188" s="61"/>
      <c r="K188" s="61"/>
      <c r="L188" s="59"/>
      <c r="M188" s="204"/>
      <c r="N188" s="40"/>
      <c r="O188" s="40"/>
      <c r="P188" s="40"/>
      <c r="Q188" s="40"/>
      <c r="R188" s="40"/>
      <c r="S188" s="40"/>
      <c r="T188" s="76"/>
      <c r="AT188" s="22" t="s">
        <v>139</v>
      </c>
      <c r="AU188" s="22" t="s">
        <v>137</v>
      </c>
    </row>
    <row r="189" spans="2:65" s="11" customFormat="1">
      <c r="B189" s="205"/>
      <c r="C189" s="206"/>
      <c r="D189" s="202" t="s">
        <v>141</v>
      </c>
      <c r="E189" s="207" t="s">
        <v>21</v>
      </c>
      <c r="F189" s="208" t="s">
        <v>323</v>
      </c>
      <c r="G189" s="206"/>
      <c r="H189" s="209">
        <v>14.64</v>
      </c>
      <c r="I189" s="210"/>
      <c r="J189" s="206"/>
      <c r="K189" s="206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141</v>
      </c>
      <c r="AU189" s="215" t="s">
        <v>137</v>
      </c>
      <c r="AV189" s="11" t="s">
        <v>137</v>
      </c>
      <c r="AW189" s="11" t="s">
        <v>35</v>
      </c>
      <c r="AX189" s="11" t="s">
        <v>80</v>
      </c>
      <c r="AY189" s="215" t="s">
        <v>128</v>
      </c>
    </row>
    <row r="190" spans="2:65" s="1" customFormat="1" ht="14.45" customHeight="1">
      <c r="B190" s="39"/>
      <c r="C190" s="190" t="s">
        <v>256</v>
      </c>
      <c r="D190" s="190" t="s">
        <v>131</v>
      </c>
      <c r="E190" s="191" t="s">
        <v>324</v>
      </c>
      <c r="F190" s="192" t="s">
        <v>325</v>
      </c>
      <c r="G190" s="193" t="s">
        <v>195</v>
      </c>
      <c r="H190" s="194">
        <v>0.19500000000000001</v>
      </c>
      <c r="I190" s="195"/>
      <c r="J190" s="196">
        <f>ROUND(I190*H190,2)</f>
        <v>0</v>
      </c>
      <c r="K190" s="192" t="s">
        <v>135</v>
      </c>
      <c r="L190" s="59"/>
      <c r="M190" s="197" t="s">
        <v>21</v>
      </c>
      <c r="N190" s="198" t="s">
        <v>44</v>
      </c>
      <c r="O190" s="40"/>
      <c r="P190" s="199">
        <f>O190*H190</f>
        <v>0</v>
      </c>
      <c r="Q190" s="199">
        <v>0</v>
      </c>
      <c r="R190" s="199">
        <f>Q190*H190</f>
        <v>0</v>
      </c>
      <c r="S190" s="199">
        <v>0</v>
      </c>
      <c r="T190" s="200">
        <f>S190*H190</f>
        <v>0</v>
      </c>
      <c r="AR190" s="22" t="s">
        <v>222</v>
      </c>
      <c r="AT190" s="22" t="s">
        <v>131</v>
      </c>
      <c r="AU190" s="22" t="s">
        <v>137</v>
      </c>
      <c r="AY190" s="22" t="s">
        <v>128</v>
      </c>
      <c r="BE190" s="201">
        <f>IF(N190="základní",J190,0)</f>
        <v>0</v>
      </c>
      <c r="BF190" s="201">
        <f>IF(N190="snížená",J190,0)</f>
        <v>0</v>
      </c>
      <c r="BG190" s="201">
        <f>IF(N190="zákl. přenesená",J190,0)</f>
        <v>0</v>
      </c>
      <c r="BH190" s="201">
        <f>IF(N190="sníž. přenesená",J190,0)</f>
        <v>0</v>
      </c>
      <c r="BI190" s="201">
        <f>IF(N190="nulová",J190,0)</f>
        <v>0</v>
      </c>
      <c r="BJ190" s="22" t="s">
        <v>137</v>
      </c>
      <c r="BK190" s="201">
        <f>ROUND(I190*H190,2)</f>
        <v>0</v>
      </c>
      <c r="BL190" s="22" t="s">
        <v>222</v>
      </c>
      <c r="BM190" s="22" t="s">
        <v>326</v>
      </c>
    </row>
    <row r="191" spans="2:65" s="1" customFormat="1" ht="27">
      <c r="B191" s="39"/>
      <c r="C191" s="61"/>
      <c r="D191" s="202" t="s">
        <v>139</v>
      </c>
      <c r="E191" s="61"/>
      <c r="F191" s="203" t="s">
        <v>327</v>
      </c>
      <c r="G191" s="61"/>
      <c r="H191" s="61"/>
      <c r="I191" s="161"/>
      <c r="J191" s="61"/>
      <c r="K191" s="61"/>
      <c r="L191" s="59"/>
      <c r="M191" s="204"/>
      <c r="N191" s="40"/>
      <c r="O191" s="40"/>
      <c r="P191" s="40"/>
      <c r="Q191" s="40"/>
      <c r="R191" s="40"/>
      <c r="S191" s="40"/>
      <c r="T191" s="76"/>
      <c r="AT191" s="22" t="s">
        <v>139</v>
      </c>
      <c r="AU191" s="22" t="s">
        <v>137</v>
      </c>
    </row>
    <row r="192" spans="2:65" s="10" customFormat="1" ht="29.85" customHeight="1">
      <c r="B192" s="174"/>
      <c r="C192" s="175"/>
      <c r="D192" s="176" t="s">
        <v>71</v>
      </c>
      <c r="E192" s="188" t="s">
        <v>328</v>
      </c>
      <c r="F192" s="188" t="s">
        <v>329</v>
      </c>
      <c r="G192" s="175"/>
      <c r="H192" s="175"/>
      <c r="I192" s="178"/>
      <c r="J192" s="189">
        <f>BK192</f>
        <v>0</v>
      </c>
      <c r="K192" s="175"/>
      <c r="L192" s="180"/>
      <c r="M192" s="181"/>
      <c r="N192" s="182"/>
      <c r="O192" s="182"/>
      <c r="P192" s="183">
        <f>SUM(P193:P295)</f>
        <v>0</v>
      </c>
      <c r="Q192" s="182"/>
      <c r="R192" s="183">
        <f>SUM(R193:R295)</f>
        <v>9.4758259999999943</v>
      </c>
      <c r="S192" s="182"/>
      <c r="T192" s="184">
        <f>SUM(T193:T295)</f>
        <v>0.91361800000000004</v>
      </c>
      <c r="AR192" s="185" t="s">
        <v>137</v>
      </c>
      <c r="AT192" s="186" t="s">
        <v>71</v>
      </c>
      <c r="AU192" s="186" t="s">
        <v>80</v>
      </c>
      <c r="AY192" s="185" t="s">
        <v>128</v>
      </c>
      <c r="BK192" s="187">
        <f>SUM(BK193:BK295)</f>
        <v>0</v>
      </c>
    </row>
    <row r="193" spans="2:65" s="1" customFormat="1" ht="14.45" customHeight="1">
      <c r="B193" s="39"/>
      <c r="C193" s="190" t="s">
        <v>330</v>
      </c>
      <c r="D193" s="190" t="s">
        <v>131</v>
      </c>
      <c r="E193" s="191" t="s">
        <v>331</v>
      </c>
      <c r="F193" s="192" t="s">
        <v>332</v>
      </c>
      <c r="G193" s="193" t="s">
        <v>172</v>
      </c>
      <c r="H193" s="194">
        <v>22.6</v>
      </c>
      <c r="I193" s="195"/>
      <c r="J193" s="196">
        <f>ROUND(I193*H193,2)</f>
        <v>0</v>
      </c>
      <c r="K193" s="192" t="s">
        <v>135</v>
      </c>
      <c r="L193" s="59"/>
      <c r="M193" s="197" t="s">
        <v>21</v>
      </c>
      <c r="N193" s="198" t="s">
        <v>44</v>
      </c>
      <c r="O193" s="40"/>
      <c r="P193" s="199">
        <f>O193*H193</f>
        <v>0</v>
      </c>
      <c r="Q193" s="199">
        <v>0</v>
      </c>
      <c r="R193" s="199">
        <f>Q193*H193</f>
        <v>0</v>
      </c>
      <c r="S193" s="199">
        <v>3.48E-3</v>
      </c>
      <c r="T193" s="200">
        <f>S193*H193</f>
        <v>7.864800000000001E-2</v>
      </c>
      <c r="AR193" s="22" t="s">
        <v>222</v>
      </c>
      <c r="AT193" s="22" t="s">
        <v>131</v>
      </c>
      <c r="AU193" s="22" t="s">
        <v>137</v>
      </c>
      <c r="AY193" s="22" t="s">
        <v>128</v>
      </c>
      <c r="BE193" s="201">
        <f>IF(N193="základní",J193,0)</f>
        <v>0</v>
      </c>
      <c r="BF193" s="201">
        <f>IF(N193="snížená",J193,0)</f>
        <v>0</v>
      </c>
      <c r="BG193" s="201">
        <f>IF(N193="zákl. přenesená",J193,0)</f>
        <v>0</v>
      </c>
      <c r="BH193" s="201">
        <f>IF(N193="sníž. přenesená",J193,0)</f>
        <v>0</v>
      </c>
      <c r="BI193" s="201">
        <f>IF(N193="nulová",J193,0)</f>
        <v>0</v>
      </c>
      <c r="BJ193" s="22" t="s">
        <v>137</v>
      </c>
      <c r="BK193" s="201">
        <f>ROUND(I193*H193,2)</f>
        <v>0</v>
      </c>
      <c r="BL193" s="22" t="s">
        <v>222</v>
      </c>
      <c r="BM193" s="22" t="s">
        <v>333</v>
      </c>
    </row>
    <row r="194" spans="2:65" s="1" customFormat="1">
      <c r="B194" s="39"/>
      <c r="C194" s="61"/>
      <c r="D194" s="202" t="s">
        <v>139</v>
      </c>
      <c r="E194" s="61"/>
      <c r="F194" s="203" t="s">
        <v>334</v>
      </c>
      <c r="G194" s="61"/>
      <c r="H194" s="61"/>
      <c r="I194" s="161"/>
      <c r="J194" s="61"/>
      <c r="K194" s="61"/>
      <c r="L194" s="59"/>
      <c r="M194" s="204"/>
      <c r="N194" s="40"/>
      <c r="O194" s="40"/>
      <c r="P194" s="40"/>
      <c r="Q194" s="40"/>
      <c r="R194" s="40"/>
      <c r="S194" s="40"/>
      <c r="T194" s="76"/>
      <c r="AT194" s="22" t="s">
        <v>139</v>
      </c>
      <c r="AU194" s="22" t="s">
        <v>137</v>
      </c>
    </row>
    <row r="195" spans="2:65" s="1" customFormat="1" ht="14.45" customHeight="1">
      <c r="B195" s="39"/>
      <c r="C195" s="190" t="s">
        <v>335</v>
      </c>
      <c r="D195" s="190" t="s">
        <v>131</v>
      </c>
      <c r="E195" s="191" t="s">
        <v>336</v>
      </c>
      <c r="F195" s="192" t="s">
        <v>337</v>
      </c>
      <c r="G195" s="193" t="s">
        <v>172</v>
      </c>
      <c r="H195" s="194">
        <v>40.799999999999997</v>
      </c>
      <c r="I195" s="195"/>
      <c r="J195" s="196">
        <f>ROUND(I195*H195,2)</f>
        <v>0</v>
      </c>
      <c r="K195" s="192" t="s">
        <v>135</v>
      </c>
      <c r="L195" s="59"/>
      <c r="M195" s="197" t="s">
        <v>21</v>
      </c>
      <c r="N195" s="198" t="s">
        <v>44</v>
      </c>
      <c r="O195" s="40"/>
      <c r="P195" s="199">
        <f>O195*H195</f>
        <v>0</v>
      </c>
      <c r="Q195" s="199">
        <v>0</v>
      </c>
      <c r="R195" s="199">
        <f>Q195*H195</f>
        <v>0</v>
      </c>
      <c r="S195" s="199">
        <v>1.6999999999999999E-3</v>
      </c>
      <c r="T195" s="200">
        <f>S195*H195</f>
        <v>6.9359999999999991E-2</v>
      </c>
      <c r="AR195" s="22" t="s">
        <v>222</v>
      </c>
      <c r="AT195" s="22" t="s">
        <v>131</v>
      </c>
      <c r="AU195" s="22" t="s">
        <v>137</v>
      </c>
      <c r="AY195" s="22" t="s">
        <v>128</v>
      </c>
      <c r="BE195" s="201">
        <f>IF(N195="základní",J195,0)</f>
        <v>0</v>
      </c>
      <c r="BF195" s="201">
        <f>IF(N195="snížená",J195,0)</f>
        <v>0</v>
      </c>
      <c r="BG195" s="201">
        <f>IF(N195="zákl. přenesená",J195,0)</f>
        <v>0</v>
      </c>
      <c r="BH195" s="201">
        <f>IF(N195="sníž. přenesená",J195,0)</f>
        <v>0</v>
      </c>
      <c r="BI195" s="201">
        <f>IF(N195="nulová",J195,0)</f>
        <v>0</v>
      </c>
      <c r="BJ195" s="22" t="s">
        <v>137</v>
      </c>
      <c r="BK195" s="201">
        <f>ROUND(I195*H195,2)</f>
        <v>0</v>
      </c>
      <c r="BL195" s="22" t="s">
        <v>222</v>
      </c>
      <c r="BM195" s="22" t="s">
        <v>338</v>
      </c>
    </row>
    <row r="196" spans="2:65" s="1" customFormat="1">
      <c r="B196" s="39"/>
      <c r="C196" s="61"/>
      <c r="D196" s="202" t="s">
        <v>139</v>
      </c>
      <c r="E196" s="61"/>
      <c r="F196" s="203" t="s">
        <v>339</v>
      </c>
      <c r="G196" s="61"/>
      <c r="H196" s="61"/>
      <c r="I196" s="161"/>
      <c r="J196" s="61"/>
      <c r="K196" s="61"/>
      <c r="L196" s="59"/>
      <c r="M196" s="204"/>
      <c r="N196" s="40"/>
      <c r="O196" s="40"/>
      <c r="P196" s="40"/>
      <c r="Q196" s="40"/>
      <c r="R196" s="40"/>
      <c r="S196" s="40"/>
      <c r="T196" s="76"/>
      <c r="AT196" s="22" t="s">
        <v>139</v>
      </c>
      <c r="AU196" s="22" t="s">
        <v>137</v>
      </c>
    </row>
    <row r="197" spans="2:65" s="1" customFormat="1" ht="14.45" customHeight="1">
      <c r="B197" s="39"/>
      <c r="C197" s="190" t="s">
        <v>340</v>
      </c>
      <c r="D197" s="190" t="s">
        <v>131</v>
      </c>
      <c r="E197" s="191" t="s">
        <v>341</v>
      </c>
      <c r="F197" s="192" t="s">
        <v>342</v>
      </c>
      <c r="G197" s="193" t="s">
        <v>172</v>
      </c>
      <c r="H197" s="194">
        <v>82.7</v>
      </c>
      <c r="I197" s="195"/>
      <c r="J197" s="196">
        <f>ROUND(I197*H197,2)</f>
        <v>0</v>
      </c>
      <c r="K197" s="192" t="s">
        <v>135</v>
      </c>
      <c r="L197" s="59"/>
      <c r="M197" s="197" t="s">
        <v>21</v>
      </c>
      <c r="N197" s="198" t="s">
        <v>44</v>
      </c>
      <c r="O197" s="40"/>
      <c r="P197" s="199">
        <f>O197*H197</f>
        <v>0</v>
      </c>
      <c r="Q197" s="199">
        <v>0</v>
      </c>
      <c r="R197" s="199">
        <f>Q197*H197</f>
        <v>0</v>
      </c>
      <c r="S197" s="199">
        <v>1.7700000000000001E-3</v>
      </c>
      <c r="T197" s="200">
        <f>S197*H197</f>
        <v>0.14637900000000001</v>
      </c>
      <c r="AR197" s="22" t="s">
        <v>222</v>
      </c>
      <c r="AT197" s="22" t="s">
        <v>131</v>
      </c>
      <c r="AU197" s="22" t="s">
        <v>137</v>
      </c>
      <c r="AY197" s="22" t="s">
        <v>128</v>
      </c>
      <c r="BE197" s="201">
        <f>IF(N197="základní",J197,0)</f>
        <v>0</v>
      </c>
      <c r="BF197" s="201">
        <f>IF(N197="snížená",J197,0)</f>
        <v>0</v>
      </c>
      <c r="BG197" s="201">
        <f>IF(N197="zákl. přenesená",J197,0)</f>
        <v>0</v>
      </c>
      <c r="BH197" s="201">
        <f>IF(N197="sníž. přenesená",J197,0)</f>
        <v>0</v>
      </c>
      <c r="BI197" s="201">
        <f>IF(N197="nulová",J197,0)</f>
        <v>0</v>
      </c>
      <c r="BJ197" s="22" t="s">
        <v>137</v>
      </c>
      <c r="BK197" s="201">
        <f>ROUND(I197*H197,2)</f>
        <v>0</v>
      </c>
      <c r="BL197" s="22" t="s">
        <v>222</v>
      </c>
      <c r="BM197" s="22" t="s">
        <v>343</v>
      </c>
    </row>
    <row r="198" spans="2:65" s="1" customFormat="1">
      <c r="B198" s="39"/>
      <c r="C198" s="61"/>
      <c r="D198" s="202" t="s">
        <v>139</v>
      </c>
      <c r="E198" s="61"/>
      <c r="F198" s="203" t="s">
        <v>344</v>
      </c>
      <c r="G198" s="61"/>
      <c r="H198" s="61"/>
      <c r="I198" s="161"/>
      <c r="J198" s="61"/>
      <c r="K198" s="61"/>
      <c r="L198" s="59"/>
      <c r="M198" s="204"/>
      <c r="N198" s="40"/>
      <c r="O198" s="40"/>
      <c r="P198" s="40"/>
      <c r="Q198" s="40"/>
      <c r="R198" s="40"/>
      <c r="S198" s="40"/>
      <c r="T198" s="76"/>
      <c r="AT198" s="22" t="s">
        <v>139</v>
      </c>
      <c r="AU198" s="22" t="s">
        <v>137</v>
      </c>
    </row>
    <row r="199" spans="2:65" s="11" customFormat="1">
      <c r="B199" s="205"/>
      <c r="C199" s="206"/>
      <c r="D199" s="202" t="s">
        <v>141</v>
      </c>
      <c r="E199" s="207" t="s">
        <v>21</v>
      </c>
      <c r="F199" s="208" t="s">
        <v>345</v>
      </c>
      <c r="G199" s="206"/>
      <c r="H199" s="209">
        <v>82.7</v>
      </c>
      <c r="I199" s="210"/>
      <c r="J199" s="206"/>
      <c r="K199" s="206"/>
      <c r="L199" s="211"/>
      <c r="M199" s="212"/>
      <c r="N199" s="213"/>
      <c r="O199" s="213"/>
      <c r="P199" s="213"/>
      <c r="Q199" s="213"/>
      <c r="R199" s="213"/>
      <c r="S199" s="213"/>
      <c r="T199" s="214"/>
      <c r="AT199" s="215" t="s">
        <v>141</v>
      </c>
      <c r="AU199" s="215" t="s">
        <v>137</v>
      </c>
      <c r="AV199" s="11" t="s">
        <v>137</v>
      </c>
      <c r="AW199" s="11" t="s">
        <v>35</v>
      </c>
      <c r="AX199" s="11" t="s">
        <v>80</v>
      </c>
      <c r="AY199" s="215" t="s">
        <v>128</v>
      </c>
    </row>
    <row r="200" spans="2:65" s="1" customFormat="1" ht="14.45" customHeight="1">
      <c r="B200" s="39"/>
      <c r="C200" s="190" t="s">
        <v>346</v>
      </c>
      <c r="D200" s="190" t="s">
        <v>131</v>
      </c>
      <c r="E200" s="191" t="s">
        <v>347</v>
      </c>
      <c r="F200" s="192" t="s">
        <v>348</v>
      </c>
      <c r="G200" s="193" t="s">
        <v>172</v>
      </c>
      <c r="H200" s="194">
        <v>11</v>
      </c>
      <c r="I200" s="195"/>
      <c r="J200" s="196">
        <f>ROUND(I200*H200,2)</f>
        <v>0</v>
      </c>
      <c r="K200" s="192" t="s">
        <v>135</v>
      </c>
      <c r="L200" s="59"/>
      <c r="M200" s="197" t="s">
        <v>21</v>
      </c>
      <c r="N200" s="198" t="s">
        <v>44</v>
      </c>
      <c r="O200" s="40"/>
      <c r="P200" s="199">
        <f>O200*H200</f>
        <v>0</v>
      </c>
      <c r="Q200" s="199">
        <v>0</v>
      </c>
      <c r="R200" s="199">
        <f>Q200*H200</f>
        <v>0</v>
      </c>
      <c r="S200" s="199">
        <v>1.67E-3</v>
      </c>
      <c r="T200" s="200">
        <f>S200*H200</f>
        <v>1.8370000000000001E-2</v>
      </c>
      <c r="AR200" s="22" t="s">
        <v>222</v>
      </c>
      <c r="AT200" s="22" t="s">
        <v>131</v>
      </c>
      <c r="AU200" s="22" t="s">
        <v>137</v>
      </c>
      <c r="AY200" s="22" t="s">
        <v>128</v>
      </c>
      <c r="BE200" s="201">
        <f>IF(N200="základní",J200,0)</f>
        <v>0</v>
      </c>
      <c r="BF200" s="201">
        <f>IF(N200="snížená",J200,0)</f>
        <v>0</v>
      </c>
      <c r="BG200" s="201">
        <f>IF(N200="zákl. přenesená",J200,0)</f>
        <v>0</v>
      </c>
      <c r="BH200" s="201">
        <f>IF(N200="sníž. přenesená",J200,0)</f>
        <v>0</v>
      </c>
      <c r="BI200" s="201">
        <f>IF(N200="nulová",J200,0)</f>
        <v>0</v>
      </c>
      <c r="BJ200" s="22" t="s">
        <v>137</v>
      </c>
      <c r="BK200" s="201">
        <f>ROUND(I200*H200,2)</f>
        <v>0</v>
      </c>
      <c r="BL200" s="22" t="s">
        <v>222</v>
      </c>
      <c r="BM200" s="22" t="s">
        <v>349</v>
      </c>
    </row>
    <row r="201" spans="2:65" s="1" customFormat="1">
      <c r="B201" s="39"/>
      <c r="C201" s="61"/>
      <c r="D201" s="202" t="s">
        <v>139</v>
      </c>
      <c r="E201" s="61"/>
      <c r="F201" s="203" t="s">
        <v>350</v>
      </c>
      <c r="G201" s="61"/>
      <c r="H201" s="61"/>
      <c r="I201" s="161"/>
      <c r="J201" s="61"/>
      <c r="K201" s="61"/>
      <c r="L201" s="59"/>
      <c r="M201" s="204"/>
      <c r="N201" s="40"/>
      <c r="O201" s="40"/>
      <c r="P201" s="40"/>
      <c r="Q201" s="40"/>
      <c r="R201" s="40"/>
      <c r="S201" s="40"/>
      <c r="T201" s="76"/>
      <c r="AT201" s="22" t="s">
        <v>139</v>
      </c>
      <c r="AU201" s="22" t="s">
        <v>137</v>
      </c>
    </row>
    <row r="202" spans="2:65" s="1" customFormat="1" ht="14.45" customHeight="1">
      <c r="B202" s="39"/>
      <c r="C202" s="190" t="s">
        <v>351</v>
      </c>
      <c r="D202" s="190" t="s">
        <v>131</v>
      </c>
      <c r="E202" s="191" t="s">
        <v>352</v>
      </c>
      <c r="F202" s="192" t="s">
        <v>353</v>
      </c>
      <c r="G202" s="193" t="s">
        <v>172</v>
      </c>
      <c r="H202" s="194">
        <v>188.5</v>
      </c>
      <c r="I202" s="195"/>
      <c r="J202" s="196">
        <f>ROUND(I202*H202,2)</f>
        <v>0</v>
      </c>
      <c r="K202" s="192" t="s">
        <v>135</v>
      </c>
      <c r="L202" s="59"/>
      <c r="M202" s="197" t="s">
        <v>21</v>
      </c>
      <c r="N202" s="198" t="s">
        <v>44</v>
      </c>
      <c r="O202" s="40"/>
      <c r="P202" s="199">
        <f>O202*H202</f>
        <v>0</v>
      </c>
      <c r="Q202" s="199">
        <v>0</v>
      </c>
      <c r="R202" s="199">
        <f>Q202*H202</f>
        <v>0</v>
      </c>
      <c r="S202" s="199">
        <v>1.75E-3</v>
      </c>
      <c r="T202" s="200">
        <f>S202*H202</f>
        <v>0.32987500000000003</v>
      </c>
      <c r="AR202" s="22" t="s">
        <v>222</v>
      </c>
      <c r="AT202" s="22" t="s">
        <v>131</v>
      </c>
      <c r="AU202" s="22" t="s">
        <v>137</v>
      </c>
      <c r="AY202" s="22" t="s">
        <v>128</v>
      </c>
      <c r="BE202" s="201">
        <f>IF(N202="základní",J202,0)</f>
        <v>0</v>
      </c>
      <c r="BF202" s="201">
        <f>IF(N202="snížená",J202,0)</f>
        <v>0</v>
      </c>
      <c r="BG202" s="201">
        <f>IF(N202="zákl. přenesená",J202,0)</f>
        <v>0</v>
      </c>
      <c r="BH202" s="201">
        <f>IF(N202="sníž. přenesená",J202,0)</f>
        <v>0</v>
      </c>
      <c r="BI202" s="201">
        <f>IF(N202="nulová",J202,0)</f>
        <v>0</v>
      </c>
      <c r="BJ202" s="22" t="s">
        <v>137</v>
      </c>
      <c r="BK202" s="201">
        <f>ROUND(I202*H202,2)</f>
        <v>0</v>
      </c>
      <c r="BL202" s="22" t="s">
        <v>222</v>
      </c>
      <c r="BM202" s="22" t="s">
        <v>354</v>
      </c>
    </row>
    <row r="203" spans="2:65" s="1" customFormat="1">
      <c r="B203" s="39"/>
      <c r="C203" s="61"/>
      <c r="D203" s="202" t="s">
        <v>139</v>
      </c>
      <c r="E203" s="61"/>
      <c r="F203" s="203" t="s">
        <v>355</v>
      </c>
      <c r="G203" s="61"/>
      <c r="H203" s="61"/>
      <c r="I203" s="161"/>
      <c r="J203" s="61"/>
      <c r="K203" s="61"/>
      <c r="L203" s="59"/>
      <c r="M203" s="204"/>
      <c r="N203" s="40"/>
      <c r="O203" s="40"/>
      <c r="P203" s="40"/>
      <c r="Q203" s="40"/>
      <c r="R203" s="40"/>
      <c r="S203" s="40"/>
      <c r="T203" s="76"/>
      <c r="AT203" s="22" t="s">
        <v>139</v>
      </c>
      <c r="AU203" s="22" t="s">
        <v>137</v>
      </c>
    </row>
    <row r="204" spans="2:65" s="11" customFormat="1">
      <c r="B204" s="205"/>
      <c r="C204" s="206"/>
      <c r="D204" s="202" t="s">
        <v>141</v>
      </c>
      <c r="E204" s="207" t="s">
        <v>21</v>
      </c>
      <c r="F204" s="208" t="s">
        <v>356</v>
      </c>
      <c r="G204" s="206"/>
      <c r="H204" s="209">
        <v>188.5</v>
      </c>
      <c r="I204" s="210"/>
      <c r="J204" s="206"/>
      <c r="K204" s="206"/>
      <c r="L204" s="211"/>
      <c r="M204" s="212"/>
      <c r="N204" s="213"/>
      <c r="O204" s="213"/>
      <c r="P204" s="213"/>
      <c r="Q204" s="213"/>
      <c r="R204" s="213"/>
      <c r="S204" s="213"/>
      <c r="T204" s="214"/>
      <c r="AT204" s="215" t="s">
        <v>141</v>
      </c>
      <c r="AU204" s="215" t="s">
        <v>137</v>
      </c>
      <c r="AV204" s="11" t="s">
        <v>137</v>
      </c>
      <c r="AW204" s="11" t="s">
        <v>35</v>
      </c>
      <c r="AX204" s="11" t="s">
        <v>80</v>
      </c>
      <c r="AY204" s="215" t="s">
        <v>128</v>
      </c>
    </row>
    <row r="205" spans="2:65" s="1" customFormat="1" ht="14.45" customHeight="1">
      <c r="B205" s="39"/>
      <c r="C205" s="190" t="s">
        <v>357</v>
      </c>
      <c r="D205" s="190" t="s">
        <v>131</v>
      </c>
      <c r="E205" s="191" t="s">
        <v>358</v>
      </c>
      <c r="F205" s="192" t="s">
        <v>359</v>
      </c>
      <c r="G205" s="193" t="s">
        <v>134</v>
      </c>
      <c r="H205" s="194">
        <v>6</v>
      </c>
      <c r="I205" s="195"/>
      <c r="J205" s="196">
        <f>ROUND(I205*H205,2)</f>
        <v>0</v>
      </c>
      <c r="K205" s="192" t="s">
        <v>135</v>
      </c>
      <c r="L205" s="59"/>
      <c r="M205" s="197" t="s">
        <v>21</v>
      </c>
      <c r="N205" s="198" t="s">
        <v>44</v>
      </c>
      <c r="O205" s="40"/>
      <c r="P205" s="199">
        <f>O205*H205</f>
        <v>0</v>
      </c>
      <c r="Q205" s="199">
        <v>0</v>
      </c>
      <c r="R205" s="199">
        <f>Q205*H205</f>
        <v>0</v>
      </c>
      <c r="S205" s="199">
        <v>5.8399999999999997E-3</v>
      </c>
      <c r="T205" s="200">
        <f>S205*H205</f>
        <v>3.5040000000000002E-2</v>
      </c>
      <c r="AR205" s="22" t="s">
        <v>222</v>
      </c>
      <c r="AT205" s="22" t="s">
        <v>131</v>
      </c>
      <c r="AU205" s="22" t="s">
        <v>137</v>
      </c>
      <c r="AY205" s="22" t="s">
        <v>128</v>
      </c>
      <c r="BE205" s="201">
        <f>IF(N205="základní",J205,0)</f>
        <v>0</v>
      </c>
      <c r="BF205" s="201">
        <f>IF(N205="snížená",J205,0)</f>
        <v>0</v>
      </c>
      <c r="BG205" s="201">
        <f>IF(N205="zákl. přenesená",J205,0)</f>
        <v>0</v>
      </c>
      <c r="BH205" s="201">
        <f>IF(N205="sníž. přenesená",J205,0)</f>
        <v>0</v>
      </c>
      <c r="BI205" s="201">
        <f>IF(N205="nulová",J205,0)</f>
        <v>0</v>
      </c>
      <c r="BJ205" s="22" t="s">
        <v>137</v>
      </c>
      <c r="BK205" s="201">
        <f>ROUND(I205*H205,2)</f>
        <v>0</v>
      </c>
      <c r="BL205" s="22" t="s">
        <v>222</v>
      </c>
      <c r="BM205" s="22" t="s">
        <v>360</v>
      </c>
    </row>
    <row r="206" spans="2:65" s="1" customFormat="1">
      <c r="B206" s="39"/>
      <c r="C206" s="61"/>
      <c r="D206" s="202" t="s">
        <v>139</v>
      </c>
      <c r="E206" s="61"/>
      <c r="F206" s="203" t="s">
        <v>361</v>
      </c>
      <c r="G206" s="61"/>
      <c r="H206" s="61"/>
      <c r="I206" s="161"/>
      <c r="J206" s="61"/>
      <c r="K206" s="61"/>
      <c r="L206" s="59"/>
      <c r="M206" s="204"/>
      <c r="N206" s="40"/>
      <c r="O206" s="40"/>
      <c r="P206" s="40"/>
      <c r="Q206" s="40"/>
      <c r="R206" s="40"/>
      <c r="S206" s="40"/>
      <c r="T206" s="76"/>
      <c r="AT206" s="22" t="s">
        <v>139</v>
      </c>
      <c r="AU206" s="22" t="s">
        <v>137</v>
      </c>
    </row>
    <row r="207" spans="2:65" s="1" customFormat="1" ht="14.45" customHeight="1">
      <c r="B207" s="39"/>
      <c r="C207" s="190" t="s">
        <v>362</v>
      </c>
      <c r="D207" s="190" t="s">
        <v>131</v>
      </c>
      <c r="E207" s="191" t="s">
        <v>363</v>
      </c>
      <c r="F207" s="192" t="s">
        <v>364</v>
      </c>
      <c r="G207" s="193" t="s">
        <v>172</v>
      </c>
      <c r="H207" s="194">
        <v>51.5</v>
      </c>
      <c r="I207" s="195"/>
      <c r="J207" s="196">
        <f>ROUND(I207*H207,2)</f>
        <v>0</v>
      </c>
      <c r="K207" s="192" t="s">
        <v>135</v>
      </c>
      <c r="L207" s="59"/>
      <c r="M207" s="197" t="s">
        <v>21</v>
      </c>
      <c r="N207" s="198" t="s">
        <v>44</v>
      </c>
      <c r="O207" s="40"/>
      <c r="P207" s="199">
        <f>O207*H207</f>
        <v>0</v>
      </c>
      <c r="Q207" s="199">
        <v>0</v>
      </c>
      <c r="R207" s="199">
        <f>Q207*H207</f>
        <v>0</v>
      </c>
      <c r="S207" s="199">
        <v>2.5999999999999999E-3</v>
      </c>
      <c r="T207" s="200">
        <f>S207*H207</f>
        <v>0.13389999999999999</v>
      </c>
      <c r="AR207" s="22" t="s">
        <v>222</v>
      </c>
      <c r="AT207" s="22" t="s">
        <v>131</v>
      </c>
      <c r="AU207" s="22" t="s">
        <v>137</v>
      </c>
      <c r="AY207" s="22" t="s">
        <v>128</v>
      </c>
      <c r="BE207" s="201">
        <f>IF(N207="základní",J207,0)</f>
        <v>0</v>
      </c>
      <c r="BF207" s="201">
        <f>IF(N207="snížená",J207,0)</f>
        <v>0</v>
      </c>
      <c r="BG207" s="201">
        <f>IF(N207="zákl. přenesená",J207,0)</f>
        <v>0</v>
      </c>
      <c r="BH207" s="201">
        <f>IF(N207="sníž. přenesená",J207,0)</f>
        <v>0</v>
      </c>
      <c r="BI207" s="201">
        <f>IF(N207="nulová",J207,0)</f>
        <v>0</v>
      </c>
      <c r="BJ207" s="22" t="s">
        <v>137</v>
      </c>
      <c r="BK207" s="201">
        <f>ROUND(I207*H207,2)</f>
        <v>0</v>
      </c>
      <c r="BL207" s="22" t="s">
        <v>222</v>
      </c>
      <c r="BM207" s="22" t="s">
        <v>365</v>
      </c>
    </row>
    <row r="208" spans="2:65" s="1" customFormat="1">
      <c r="B208" s="39"/>
      <c r="C208" s="61"/>
      <c r="D208" s="202" t="s">
        <v>139</v>
      </c>
      <c r="E208" s="61"/>
      <c r="F208" s="203" t="s">
        <v>366</v>
      </c>
      <c r="G208" s="61"/>
      <c r="H208" s="61"/>
      <c r="I208" s="161"/>
      <c r="J208" s="61"/>
      <c r="K208" s="61"/>
      <c r="L208" s="59"/>
      <c r="M208" s="204"/>
      <c r="N208" s="40"/>
      <c r="O208" s="40"/>
      <c r="P208" s="40"/>
      <c r="Q208" s="40"/>
      <c r="R208" s="40"/>
      <c r="S208" s="40"/>
      <c r="T208" s="76"/>
      <c r="AT208" s="22" t="s">
        <v>139</v>
      </c>
      <c r="AU208" s="22" t="s">
        <v>137</v>
      </c>
    </row>
    <row r="209" spans="2:65" s="1" customFormat="1" ht="14.45" customHeight="1">
      <c r="B209" s="39"/>
      <c r="C209" s="190" t="s">
        <v>367</v>
      </c>
      <c r="D209" s="190" t="s">
        <v>131</v>
      </c>
      <c r="E209" s="191" t="s">
        <v>368</v>
      </c>
      <c r="F209" s="192" t="s">
        <v>369</v>
      </c>
      <c r="G209" s="193" t="s">
        <v>172</v>
      </c>
      <c r="H209" s="194">
        <v>25.9</v>
      </c>
      <c r="I209" s="195"/>
      <c r="J209" s="196">
        <f>ROUND(I209*H209,2)</f>
        <v>0</v>
      </c>
      <c r="K209" s="192" t="s">
        <v>135</v>
      </c>
      <c r="L209" s="59"/>
      <c r="M209" s="197" t="s">
        <v>21</v>
      </c>
      <c r="N209" s="198" t="s">
        <v>44</v>
      </c>
      <c r="O209" s="40"/>
      <c r="P209" s="199">
        <f>O209*H209</f>
        <v>0</v>
      </c>
      <c r="Q209" s="199">
        <v>0</v>
      </c>
      <c r="R209" s="199">
        <f>Q209*H209</f>
        <v>0</v>
      </c>
      <c r="S209" s="199">
        <v>3.9399999999999999E-3</v>
      </c>
      <c r="T209" s="200">
        <f>S209*H209</f>
        <v>0.102046</v>
      </c>
      <c r="AR209" s="22" t="s">
        <v>222</v>
      </c>
      <c r="AT209" s="22" t="s">
        <v>131</v>
      </c>
      <c r="AU209" s="22" t="s">
        <v>137</v>
      </c>
      <c r="AY209" s="22" t="s">
        <v>128</v>
      </c>
      <c r="BE209" s="201">
        <f>IF(N209="základní",J209,0)</f>
        <v>0</v>
      </c>
      <c r="BF209" s="201">
        <f>IF(N209="snížená",J209,0)</f>
        <v>0</v>
      </c>
      <c r="BG209" s="201">
        <f>IF(N209="zákl. přenesená",J209,0)</f>
        <v>0</v>
      </c>
      <c r="BH209" s="201">
        <f>IF(N209="sníž. přenesená",J209,0)</f>
        <v>0</v>
      </c>
      <c r="BI209" s="201">
        <f>IF(N209="nulová",J209,0)</f>
        <v>0</v>
      </c>
      <c r="BJ209" s="22" t="s">
        <v>137</v>
      </c>
      <c r="BK209" s="201">
        <f>ROUND(I209*H209,2)</f>
        <v>0</v>
      </c>
      <c r="BL209" s="22" t="s">
        <v>222</v>
      </c>
      <c r="BM209" s="22" t="s">
        <v>370</v>
      </c>
    </row>
    <row r="210" spans="2:65" s="1" customFormat="1">
      <c r="B210" s="39"/>
      <c r="C210" s="61"/>
      <c r="D210" s="202" t="s">
        <v>139</v>
      </c>
      <c r="E210" s="61"/>
      <c r="F210" s="203" t="s">
        <v>371</v>
      </c>
      <c r="G210" s="61"/>
      <c r="H210" s="61"/>
      <c r="I210" s="161"/>
      <c r="J210" s="61"/>
      <c r="K210" s="61"/>
      <c r="L210" s="59"/>
      <c r="M210" s="204"/>
      <c r="N210" s="40"/>
      <c r="O210" s="40"/>
      <c r="P210" s="40"/>
      <c r="Q210" s="40"/>
      <c r="R210" s="40"/>
      <c r="S210" s="40"/>
      <c r="T210" s="76"/>
      <c r="AT210" s="22" t="s">
        <v>139</v>
      </c>
      <c r="AU210" s="22" t="s">
        <v>137</v>
      </c>
    </row>
    <row r="211" spans="2:65" s="11" customFormat="1">
      <c r="B211" s="205"/>
      <c r="C211" s="206"/>
      <c r="D211" s="202" t="s">
        <v>141</v>
      </c>
      <c r="E211" s="207" t="s">
        <v>21</v>
      </c>
      <c r="F211" s="208" t="s">
        <v>372</v>
      </c>
      <c r="G211" s="206"/>
      <c r="H211" s="209">
        <v>25.9</v>
      </c>
      <c r="I211" s="210"/>
      <c r="J211" s="206"/>
      <c r="K211" s="206"/>
      <c r="L211" s="211"/>
      <c r="M211" s="212"/>
      <c r="N211" s="213"/>
      <c r="O211" s="213"/>
      <c r="P211" s="213"/>
      <c r="Q211" s="213"/>
      <c r="R211" s="213"/>
      <c r="S211" s="213"/>
      <c r="T211" s="214"/>
      <c r="AT211" s="215" t="s">
        <v>141</v>
      </c>
      <c r="AU211" s="215" t="s">
        <v>137</v>
      </c>
      <c r="AV211" s="11" t="s">
        <v>137</v>
      </c>
      <c r="AW211" s="11" t="s">
        <v>35</v>
      </c>
      <c r="AX211" s="11" t="s">
        <v>80</v>
      </c>
      <c r="AY211" s="215" t="s">
        <v>128</v>
      </c>
    </row>
    <row r="212" spans="2:65" s="1" customFormat="1" ht="14.45" customHeight="1">
      <c r="B212" s="39"/>
      <c r="C212" s="190" t="s">
        <v>373</v>
      </c>
      <c r="D212" s="190" t="s">
        <v>131</v>
      </c>
      <c r="E212" s="191" t="s">
        <v>374</v>
      </c>
      <c r="F212" s="192" t="s">
        <v>375</v>
      </c>
      <c r="G212" s="193" t="s">
        <v>172</v>
      </c>
      <c r="H212" s="194">
        <v>47.8</v>
      </c>
      <c r="I212" s="195"/>
      <c r="J212" s="196">
        <f>ROUND(I212*H212,2)</f>
        <v>0</v>
      </c>
      <c r="K212" s="192" t="s">
        <v>135</v>
      </c>
      <c r="L212" s="59"/>
      <c r="M212" s="197" t="s">
        <v>21</v>
      </c>
      <c r="N212" s="198" t="s">
        <v>44</v>
      </c>
      <c r="O212" s="40"/>
      <c r="P212" s="199">
        <f>O212*H212</f>
        <v>0</v>
      </c>
      <c r="Q212" s="199">
        <v>1.32E-3</v>
      </c>
      <c r="R212" s="199">
        <f>Q212*H212</f>
        <v>6.3095999999999999E-2</v>
      </c>
      <c r="S212" s="199">
        <v>0</v>
      </c>
      <c r="T212" s="200">
        <f>S212*H212</f>
        <v>0</v>
      </c>
      <c r="AR212" s="22" t="s">
        <v>222</v>
      </c>
      <c r="AT212" s="22" t="s">
        <v>131</v>
      </c>
      <c r="AU212" s="22" t="s">
        <v>137</v>
      </c>
      <c r="AY212" s="22" t="s">
        <v>128</v>
      </c>
      <c r="BE212" s="201">
        <f>IF(N212="základní",J212,0)</f>
        <v>0</v>
      </c>
      <c r="BF212" s="201">
        <f>IF(N212="snížená",J212,0)</f>
        <v>0</v>
      </c>
      <c r="BG212" s="201">
        <f>IF(N212="zákl. přenesená",J212,0)</f>
        <v>0</v>
      </c>
      <c r="BH212" s="201">
        <f>IF(N212="sníž. přenesená",J212,0)</f>
        <v>0</v>
      </c>
      <c r="BI212" s="201">
        <f>IF(N212="nulová",J212,0)</f>
        <v>0</v>
      </c>
      <c r="BJ212" s="22" t="s">
        <v>137</v>
      </c>
      <c r="BK212" s="201">
        <f>ROUND(I212*H212,2)</f>
        <v>0</v>
      </c>
      <c r="BL212" s="22" t="s">
        <v>222</v>
      </c>
      <c r="BM212" s="22" t="s">
        <v>376</v>
      </c>
    </row>
    <row r="213" spans="2:65" s="1" customFormat="1">
      <c r="B213" s="39"/>
      <c r="C213" s="61"/>
      <c r="D213" s="202" t="s">
        <v>139</v>
      </c>
      <c r="E213" s="61"/>
      <c r="F213" s="203" t="s">
        <v>377</v>
      </c>
      <c r="G213" s="61"/>
      <c r="H213" s="61"/>
      <c r="I213" s="161"/>
      <c r="J213" s="61"/>
      <c r="K213" s="61"/>
      <c r="L213" s="59"/>
      <c r="M213" s="204"/>
      <c r="N213" s="40"/>
      <c r="O213" s="40"/>
      <c r="P213" s="40"/>
      <c r="Q213" s="40"/>
      <c r="R213" s="40"/>
      <c r="S213" s="40"/>
      <c r="T213" s="76"/>
      <c r="AT213" s="22" t="s">
        <v>139</v>
      </c>
      <c r="AU213" s="22" t="s">
        <v>137</v>
      </c>
    </row>
    <row r="214" spans="2:65" s="11" customFormat="1">
      <c r="B214" s="205"/>
      <c r="C214" s="206"/>
      <c r="D214" s="202" t="s">
        <v>141</v>
      </c>
      <c r="E214" s="207" t="s">
        <v>21</v>
      </c>
      <c r="F214" s="208" t="s">
        <v>378</v>
      </c>
      <c r="G214" s="206"/>
      <c r="H214" s="209">
        <v>47.8</v>
      </c>
      <c r="I214" s="210"/>
      <c r="J214" s="206"/>
      <c r="K214" s="206"/>
      <c r="L214" s="211"/>
      <c r="M214" s="212"/>
      <c r="N214" s="213"/>
      <c r="O214" s="213"/>
      <c r="P214" s="213"/>
      <c r="Q214" s="213"/>
      <c r="R214" s="213"/>
      <c r="S214" s="213"/>
      <c r="T214" s="214"/>
      <c r="AT214" s="215" t="s">
        <v>141</v>
      </c>
      <c r="AU214" s="215" t="s">
        <v>137</v>
      </c>
      <c r="AV214" s="11" t="s">
        <v>137</v>
      </c>
      <c r="AW214" s="11" t="s">
        <v>35</v>
      </c>
      <c r="AX214" s="11" t="s">
        <v>80</v>
      </c>
      <c r="AY214" s="215" t="s">
        <v>128</v>
      </c>
    </row>
    <row r="215" spans="2:65" s="1" customFormat="1" ht="14.45" customHeight="1">
      <c r="B215" s="39"/>
      <c r="C215" s="190" t="s">
        <v>379</v>
      </c>
      <c r="D215" s="190" t="s">
        <v>131</v>
      </c>
      <c r="E215" s="191" t="s">
        <v>380</v>
      </c>
      <c r="F215" s="192" t="s">
        <v>381</v>
      </c>
      <c r="G215" s="193" t="s">
        <v>134</v>
      </c>
      <c r="H215" s="194">
        <v>533.47</v>
      </c>
      <c r="I215" s="195"/>
      <c r="J215" s="196">
        <f>ROUND(I215*H215,2)</f>
        <v>0</v>
      </c>
      <c r="K215" s="192" t="s">
        <v>135</v>
      </c>
      <c r="L215" s="59"/>
      <c r="M215" s="197" t="s">
        <v>21</v>
      </c>
      <c r="N215" s="198" t="s">
        <v>44</v>
      </c>
      <c r="O215" s="40"/>
      <c r="P215" s="199">
        <f>O215*H215</f>
        <v>0</v>
      </c>
      <c r="Q215" s="199">
        <v>0</v>
      </c>
      <c r="R215" s="199">
        <f>Q215*H215</f>
        <v>0</v>
      </c>
      <c r="S215" s="199">
        <v>0</v>
      </c>
      <c r="T215" s="200">
        <f>S215*H215</f>
        <v>0</v>
      </c>
      <c r="AR215" s="22" t="s">
        <v>222</v>
      </c>
      <c r="AT215" s="22" t="s">
        <v>131</v>
      </c>
      <c r="AU215" s="22" t="s">
        <v>137</v>
      </c>
      <c r="AY215" s="22" t="s">
        <v>128</v>
      </c>
      <c r="BE215" s="201">
        <f>IF(N215="základní",J215,0)</f>
        <v>0</v>
      </c>
      <c r="BF215" s="201">
        <f>IF(N215="snížená",J215,0)</f>
        <v>0</v>
      </c>
      <c r="BG215" s="201">
        <f>IF(N215="zákl. přenesená",J215,0)</f>
        <v>0</v>
      </c>
      <c r="BH215" s="201">
        <f>IF(N215="sníž. přenesená",J215,0)</f>
        <v>0</v>
      </c>
      <c r="BI215" s="201">
        <f>IF(N215="nulová",J215,0)</f>
        <v>0</v>
      </c>
      <c r="BJ215" s="22" t="s">
        <v>137</v>
      </c>
      <c r="BK215" s="201">
        <f>ROUND(I215*H215,2)</f>
        <v>0</v>
      </c>
      <c r="BL215" s="22" t="s">
        <v>222</v>
      </c>
      <c r="BM215" s="22" t="s">
        <v>382</v>
      </c>
    </row>
    <row r="216" spans="2:65" s="1" customFormat="1" ht="27">
      <c r="B216" s="39"/>
      <c r="C216" s="61"/>
      <c r="D216" s="202" t="s">
        <v>139</v>
      </c>
      <c r="E216" s="61"/>
      <c r="F216" s="203" t="s">
        <v>383</v>
      </c>
      <c r="G216" s="61"/>
      <c r="H216" s="61"/>
      <c r="I216" s="161"/>
      <c r="J216" s="61"/>
      <c r="K216" s="61"/>
      <c r="L216" s="59"/>
      <c r="M216" s="204"/>
      <c r="N216" s="40"/>
      <c r="O216" s="40"/>
      <c r="P216" s="40"/>
      <c r="Q216" s="40"/>
      <c r="R216" s="40"/>
      <c r="S216" s="40"/>
      <c r="T216" s="76"/>
      <c r="AT216" s="22" t="s">
        <v>139</v>
      </c>
      <c r="AU216" s="22" t="s">
        <v>137</v>
      </c>
    </row>
    <row r="217" spans="2:65" s="1" customFormat="1" ht="14.45" customHeight="1">
      <c r="B217" s="39"/>
      <c r="C217" s="216" t="s">
        <v>384</v>
      </c>
      <c r="D217" s="216" t="s">
        <v>143</v>
      </c>
      <c r="E217" s="217" t="s">
        <v>385</v>
      </c>
      <c r="F217" s="218" t="s">
        <v>386</v>
      </c>
      <c r="G217" s="219" t="s">
        <v>315</v>
      </c>
      <c r="H217" s="220">
        <v>1354</v>
      </c>
      <c r="I217" s="221"/>
      <c r="J217" s="222">
        <f>ROUND(I217*H217,2)</f>
        <v>0</v>
      </c>
      <c r="K217" s="218" t="s">
        <v>135</v>
      </c>
      <c r="L217" s="223"/>
      <c r="M217" s="224" t="s">
        <v>21</v>
      </c>
      <c r="N217" s="225" t="s">
        <v>44</v>
      </c>
      <c r="O217" s="40"/>
      <c r="P217" s="199">
        <f>O217*H217</f>
        <v>0</v>
      </c>
      <c r="Q217" s="199">
        <v>5.0000000000000001E-3</v>
      </c>
      <c r="R217" s="199">
        <f>Q217*H217</f>
        <v>6.7700000000000005</v>
      </c>
      <c r="S217" s="199">
        <v>0</v>
      </c>
      <c r="T217" s="200">
        <f>S217*H217</f>
        <v>0</v>
      </c>
      <c r="AR217" s="22" t="s">
        <v>256</v>
      </c>
      <c r="AT217" s="22" t="s">
        <v>143</v>
      </c>
      <c r="AU217" s="22" t="s">
        <v>137</v>
      </c>
      <c r="AY217" s="22" t="s">
        <v>128</v>
      </c>
      <c r="BE217" s="201">
        <f>IF(N217="základní",J217,0)</f>
        <v>0</v>
      </c>
      <c r="BF217" s="201">
        <f>IF(N217="snížená",J217,0)</f>
        <v>0</v>
      </c>
      <c r="BG217" s="201">
        <f>IF(N217="zákl. přenesená",J217,0)</f>
        <v>0</v>
      </c>
      <c r="BH217" s="201">
        <f>IF(N217="sníž. přenesená",J217,0)</f>
        <v>0</v>
      </c>
      <c r="BI217" s="201">
        <f>IF(N217="nulová",J217,0)</f>
        <v>0</v>
      </c>
      <c r="BJ217" s="22" t="s">
        <v>137</v>
      </c>
      <c r="BK217" s="201">
        <f>ROUND(I217*H217,2)</f>
        <v>0</v>
      </c>
      <c r="BL217" s="22" t="s">
        <v>222</v>
      </c>
      <c r="BM217" s="22" t="s">
        <v>387</v>
      </c>
    </row>
    <row r="218" spans="2:65" s="1" customFormat="1">
      <c r="B218" s="39"/>
      <c r="C218" s="61"/>
      <c r="D218" s="202" t="s">
        <v>139</v>
      </c>
      <c r="E218" s="61"/>
      <c r="F218" s="203" t="s">
        <v>386</v>
      </c>
      <c r="G218" s="61"/>
      <c r="H218" s="61"/>
      <c r="I218" s="161"/>
      <c r="J218" s="61"/>
      <c r="K218" s="61"/>
      <c r="L218" s="59"/>
      <c r="M218" s="204"/>
      <c r="N218" s="40"/>
      <c r="O218" s="40"/>
      <c r="P218" s="40"/>
      <c r="Q218" s="40"/>
      <c r="R218" s="40"/>
      <c r="S218" s="40"/>
      <c r="T218" s="76"/>
      <c r="AT218" s="22" t="s">
        <v>139</v>
      </c>
      <c r="AU218" s="22" t="s">
        <v>137</v>
      </c>
    </row>
    <row r="219" spans="2:65" s="1" customFormat="1" ht="14.45" customHeight="1">
      <c r="B219" s="39"/>
      <c r="C219" s="216" t="s">
        <v>388</v>
      </c>
      <c r="D219" s="216" t="s">
        <v>143</v>
      </c>
      <c r="E219" s="217" t="s">
        <v>389</v>
      </c>
      <c r="F219" s="218" t="s">
        <v>390</v>
      </c>
      <c r="G219" s="219" t="s">
        <v>315</v>
      </c>
      <c r="H219" s="220">
        <v>69</v>
      </c>
      <c r="I219" s="221"/>
      <c r="J219" s="222">
        <f>ROUND(I219*H219,2)</f>
        <v>0</v>
      </c>
      <c r="K219" s="218" t="s">
        <v>135</v>
      </c>
      <c r="L219" s="223"/>
      <c r="M219" s="224" t="s">
        <v>21</v>
      </c>
      <c r="N219" s="225" t="s">
        <v>44</v>
      </c>
      <c r="O219" s="40"/>
      <c r="P219" s="199">
        <f>O219*H219</f>
        <v>0</v>
      </c>
      <c r="Q219" s="199">
        <v>5.0000000000000001E-3</v>
      </c>
      <c r="R219" s="199">
        <f>Q219*H219</f>
        <v>0.34500000000000003</v>
      </c>
      <c r="S219" s="199">
        <v>0</v>
      </c>
      <c r="T219" s="200">
        <f>S219*H219</f>
        <v>0</v>
      </c>
      <c r="AR219" s="22" t="s">
        <v>256</v>
      </c>
      <c r="AT219" s="22" t="s">
        <v>143</v>
      </c>
      <c r="AU219" s="22" t="s">
        <v>137</v>
      </c>
      <c r="AY219" s="22" t="s">
        <v>128</v>
      </c>
      <c r="BE219" s="201">
        <f>IF(N219="základní",J219,0)</f>
        <v>0</v>
      </c>
      <c r="BF219" s="201">
        <f>IF(N219="snížená",J219,0)</f>
        <v>0</v>
      </c>
      <c r="BG219" s="201">
        <f>IF(N219="zákl. přenesená",J219,0)</f>
        <v>0</v>
      </c>
      <c r="BH219" s="201">
        <f>IF(N219="sníž. přenesená",J219,0)</f>
        <v>0</v>
      </c>
      <c r="BI219" s="201">
        <f>IF(N219="nulová",J219,0)</f>
        <v>0</v>
      </c>
      <c r="BJ219" s="22" t="s">
        <v>137</v>
      </c>
      <c r="BK219" s="201">
        <f>ROUND(I219*H219,2)</f>
        <v>0</v>
      </c>
      <c r="BL219" s="22" t="s">
        <v>222</v>
      </c>
      <c r="BM219" s="22" t="s">
        <v>391</v>
      </c>
    </row>
    <row r="220" spans="2:65" s="1" customFormat="1">
      <c r="B220" s="39"/>
      <c r="C220" s="61"/>
      <c r="D220" s="202" t="s">
        <v>139</v>
      </c>
      <c r="E220" s="61"/>
      <c r="F220" s="203" t="s">
        <v>390</v>
      </c>
      <c r="G220" s="61"/>
      <c r="H220" s="61"/>
      <c r="I220" s="161"/>
      <c r="J220" s="61"/>
      <c r="K220" s="61"/>
      <c r="L220" s="59"/>
      <c r="M220" s="204"/>
      <c r="N220" s="40"/>
      <c r="O220" s="40"/>
      <c r="P220" s="40"/>
      <c r="Q220" s="40"/>
      <c r="R220" s="40"/>
      <c r="S220" s="40"/>
      <c r="T220" s="76"/>
      <c r="AT220" s="22" t="s">
        <v>139</v>
      </c>
      <c r="AU220" s="22" t="s">
        <v>137</v>
      </c>
    </row>
    <row r="221" spans="2:65" s="1" customFormat="1" ht="14.45" customHeight="1">
      <c r="B221" s="39"/>
      <c r="C221" s="216" t="s">
        <v>392</v>
      </c>
      <c r="D221" s="216" t="s">
        <v>143</v>
      </c>
      <c r="E221" s="217" t="s">
        <v>393</v>
      </c>
      <c r="F221" s="218" t="s">
        <v>394</v>
      </c>
      <c r="G221" s="219" t="s">
        <v>315</v>
      </c>
      <c r="H221" s="220">
        <v>30</v>
      </c>
      <c r="I221" s="221"/>
      <c r="J221" s="222">
        <f>ROUND(I221*H221,2)</f>
        <v>0</v>
      </c>
      <c r="K221" s="218" t="s">
        <v>135</v>
      </c>
      <c r="L221" s="223"/>
      <c r="M221" s="224" t="s">
        <v>21</v>
      </c>
      <c r="N221" s="225" t="s">
        <v>44</v>
      </c>
      <c r="O221" s="40"/>
      <c r="P221" s="199">
        <f>O221*H221</f>
        <v>0</v>
      </c>
      <c r="Q221" s="199">
        <v>5.0000000000000001E-3</v>
      </c>
      <c r="R221" s="199">
        <f>Q221*H221</f>
        <v>0.15</v>
      </c>
      <c r="S221" s="199">
        <v>0</v>
      </c>
      <c r="T221" s="200">
        <f>S221*H221</f>
        <v>0</v>
      </c>
      <c r="AR221" s="22" t="s">
        <v>256</v>
      </c>
      <c r="AT221" s="22" t="s">
        <v>143</v>
      </c>
      <c r="AU221" s="22" t="s">
        <v>137</v>
      </c>
      <c r="AY221" s="22" t="s">
        <v>128</v>
      </c>
      <c r="BE221" s="201">
        <f>IF(N221="základní",J221,0)</f>
        <v>0</v>
      </c>
      <c r="BF221" s="201">
        <f>IF(N221="snížená",J221,0)</f>
        <v>0</v>
      </c>
      <c r="BG221" s="201">
        <f>IF(N221="zákl. přenesená",J221,0)</f>
        <v>0</v>
      </c>
      <c r="BH221" s="201">
        <f>IF(N221="sníž. přenesená",J221,0)</f>
        <v>0</v>
      </c>
      <c r="BI221" s="201">
        <f>IF(N221="nulová",J221,0)</f>
        <v>0</v>
      </c>
      <c r="BJ221" s="22" t="s">
        <v>137</v>
      </c>
      <c r="BK221" s="201">
        <f>ROUND(I221*H221,2)</f>
        <v>0</v>
      </c>
      <c r="BL221" s="22" t="s">
        <v>222</v>
      </c>
      <c r="BM221" s="22" t="s">
        <v>395</v>
      </c>
    </row>
    <row r="222" spans="2:65" s="1" customFormat="1">
      <c r="B222" s="39"/>
      <c r="C222" s="61"/>
      <c r="D222" s="202" t="s">
        <v>139</v>
      </c>
      <c r="E222" s="61"/>
      <c r="F222" s="203" t="s">
        <v>394</v>
      </c>
      <c r="G222" s="61"/>
      <c r="H222" s="61"/>
      <c r="I222" s="161"/>
      <c r="J222" s="61"/>
      <c r="K222" s="61"/>
      <c r="L222" s="59"/>
      <c r="M222" s="204"/>
      <c r="N222" s="40"/>
      <c r="O222" s="40"/>
      <c r="P222" s="40"/>
      <c r="Q222" s="40"/>
      <c r="R222" s="40"/>
      <c r="S222" s="40"/>
      <c r="T222" s="76"/>
      <c r="AT222" s="22" t="s">
        <v>139</v>
      </c>
      <c r="AU222" s="22" t="s">
        <v>137</v>
      </c>
    </row>
    <row r="223" spans="2:65" s="1" customFormat="1" ht="14.45" customHeight="1">
      <c r="B223" s="39"/>
      <c r="C223" s="216" t="s">
        <v>396</v>
      </c>
      <c r="D223" s="216" t="s">
        <v>143</v>
      </c>
      <c r="E223" s="217" t="s">
        <v>397</v>
      </c>
      <c r="F223" s="218" t="s">
        <v>398</v>
      </c>
      <c r="G223" s="219" t="s">
        <v>315</v>
      </c>
      <c r="H223" s="220">
        <v>28</v>
      </c>
      <c r="I223" s="221"/>
      <c r="J223" s="222">
        <f>ROUND(I223*H223,2)</f>
        <v>0</v>
      </c>
      <c r="K223" s="218" t="s">
        <v>135</v>
      </c>
      <c r="L223" s="223"/>
      <c r="M223" s="224" t="s">
        <v>21</v>
      </c>
      <c r="N223" s="225" t="s">
        <v>44</v>
      </c>
      <c r="O223" s="40"/>
      <c r="P223" s="199">
        <f>O223*H223</f>
        <v>0</v>
      </c>
      <c r="Q223" s="199">
        <v>5.0000000000000001E-3</v>
      </c>
      <c r="R223" s="199">
        <f>Q223*H223</f>
        <v>0.14000000000000001</v>
      </c>
      <c r="S223" s="199">
        <v>0</v>
      </c>
      <c r="T223" s="200">
        <f>S223*H223</f>
        <v>0</v>
      </c>
      <c r="AR223" s="22" t="s">
        <v>256</v>
      </c>
      <c r="AT223" s="22" t="s">
        <v>143</v>
      </c>
      <c r="AU223" s="22" t="s">
        <v>137</v>
      </c>
      <c r="AY223" s="22" t="s">
        <v>128</v>
      </c>
      <c r="BE223" s="201">
        <f>IF(N223="základní",J223,0)</f>
        <v>0</v>
      </c>
      <c r="BF223" s="201">
        <f>IF(N223="snížená",J223,0)</f>
        <v>0</v>
      </c>
      <c r="BG223" s="201">
        <f>IF(N223="zákl. přenesená",J223,0)</f>
        <v>0</v>
      </c>
      <c r="BH223" s="201">
        <f>IF(N223="sníž. přenesená",J223,0)</f>
        <v>0</v>
      </c>
      <c r="BI223" s="201">
        <f>IF(N223="nulová",J223,0)</f>
        <v>0</v>
      </c>
      <c r="BJ223" s="22" t="s">
        <v>137</v>
      </c>
      <c r="BK223" s="201">
        <f>ROUND(I223*H223,2)</f>
        <v>0</v>
      </c>
      <c r="BL223" s="22" t="s">
        <v>222</v>
      </c>
      <c r="BM223" s="22" t="s">
        <v>399</v>
      </c>
    </row>
    <row r="224" spans="2:65" s="1" customFormat="1">
      <c r="B224" s="39"/>
      <c r="C224" s="61"/>
      <c r="D224" s="202" t="s">
        <v>139</v>
      </c>
      <c r="E224" s="61"/>
      <c r="F224" s="203" t="s">
        <v>398</v>
      </c>
      <c r="G224" s="61"/>
      <c r="H224" s="61"/>
      <c r="I224" s="161"/>
      <c r="J224" s="61"/>
      <c r="K224" s="61"/>
      <c r="L224" s="59"/>
      <c r="M224" s="204"/>
      <c r="N224" s="40"/>
      <c r="O224" s="40"/>
      <c r="P224" s="40"/>
      <c r="Q224" s="40"/>
      <c r="R224" s="40"/>
      <c r="S224" s="40"/>
      <c r="T224" s="76"/>
      <c r="AT224" s="22" t="s">
        <v>139</v>
      </c>
      <c r="AU224" s="22" t="s">
        <v>137</v>
      </c>
    </row>
    <row r="225" spans="2:65" s="1" customFormat="1" ht="14.45" customHeight="1">
      <c r="B225" s="39"/>
      <c r="C225" s="216" t="s">
        <v>400</v>
      </c>
      <c r="D225" s="216" t="s">
        <v>143</v>
      </c>
      <c r="E225" s="217" t="s">
        <v>401</v>
      </c>
      <c r="F225" s="218" t="s">
        <v>402</v>
      </c>
      <c r="G225" s="219" t="s">
        <v>315</v>
      </c>
      <c r="H225" s="220">
        <v>28</v>
      </c>
      <c r="I225" s="221"/>
      <c r="J225" s="222">
        <f>ROUND(I225*H225,2)</f>
        <v>0</v>
      </c>
      <c r="K225" s="218" t="s">
        <v>135</v>
      </c>
      <c r="L225" s="223"/>
      <c r="M225" s="224" t="s">
        <v>21</v>
      </c>
      <c r="N225" s="225" t="s">
        <v>44</v>
      </c>
      <c r="O225" s="40"/>
      <c r="P225" s="199">
        <f>O225*H225</f>
        <v>0</v>
      </c>
      <c r="Q225" s="199">
        <v>5.0000000000000001E-3</v>
      </c>
      <c r="R225" s="199">
        <f>Q225*H225</f>
        <v>0.14000000000000001</v>
      </c>
      <c r="S225" s="199">
        <v>0</v>
      </c>
      <c r="T225" s="200">
        <f>S225*H225</f>
        <v>0</v>
      </c>
      <c r="AR225" s="22" t="s">
        <v>256</v>
      </c>
      <c r="AT225" s="22" t="s">
        <v>143</v>
      </c>
      <c r="AU225" s="22" t="s">
        <v>137</v>
      </c>
      <c r="AY225" s="22" t="s">
        <v>128</v>
      </c>
      <c r="BE225" s="201">
        <f>IF(N225="základní",J225,0)</f>
        <v>0</v>
      </c>
      <c r="BF225" s="201">
        <f>IF(N225="snížená",J225,0)</f>
        <v>0</v>
      </c>
      <c r="BG225" s="201">
        <f>IF(N225="zákl. přenesená",J225,0)</f>
        <v>0</v>
      </c>
      <c r="BH225" s="201">
        <f>IF(N225="sníž. přenesená",J225,0)</f>
        <v>0</v>
      </c>
      <c r="BI225" s="201">
        <f>IF(N225="nulová",J225,0)</f>
        <v>0</v>
      </c>
      <c r="BJ225" s="22" t="s">
        <v>137</v>
      </c>
      <c r="BK225" s="201">
        <f>ROUND(I225*H225,2)</f>
        <v>0</v>
      </c>
      <c r="BL225" s="22" t="s">
        <v>222</v>
      </c>
      <c r="BM225" s="22" t="s">
        <v>403</v>
      </c>
    </row>
    <row r="226" spans="2:65" s="1" customFormat="1">
      <c r="B226" s="39"/>
      <c r="C226" s="61"/>
      <c r="D226" s="202" t="s">
        <v>139</v>
      </c>
      <c r="E226" s="61"/>
      <c r="F226" s="203" t="s">
        <v>402</v>
      </c>
      <c r="G226" s="61"/>
      <c r="H226" s="61"/>
      <c r="I226" s="161"/>
      <c r="J226" s="61"/>
      <c r="K226" s="61"/>
      <c r="L226" s="59"/>
      <c r="M226" s="204"/>
      <c r="N226" s="40"/>
      <c r="O226" s="40"/>
      <c r="P226" s="40"/>
      <c r="Q226" s="40"/>
      <c r="R226" s="40"/>
      <c r="S226" s="40"/>
      <c r="T226" s="76"/>
      <c r="AT226" s="22" t="s">
        <v>139</v>
      </c>
      <c r="AU226" s="22" t="s">
        <v>137</v>
      </c>
    </row>
    <row r="227" spans="2:65" s="1" customFormat="1" ht="14.45" customHeight="1">
      <c r="B227" s="39"/>
      <c r="C227" s="216" t="s">
        <v>404</v>
      </c>
      <c r="D227" s="216" t="s">
        <v>143</v>
      </c>
      <c r="E227" s="217" t="s">
        <v>405</v>
      </c>
      <c r="F227" s="218" t="s">
        <v>406</v>
      </c>
      <c r="G227" s="219" t="s">
        <v>315</v>
      </c>
      <c r="H227" s="220">
        <v>27</v>
      </c>
      <c r="I227" s="221"/>
      <c r="J227" s="222">
        <f>ROUND(I227*H227,2)</f>
        <v>0</v>
      </c>
      <c r="K227" s="218" t="s">
        <v>135</v>
      </c>
      <c r="L227" s="223"/>
      <c r="M227" s="224" t="s">
        <v>21</v>
      </c>
      <c r="N227" s="225" t="s">
        <v>44</v>
      </c>
      <c r="O227" s="40"/>
      <c r="P227" s="199">
        <f>O227*H227</f>
        <v>0</v>
      </c>
      <c r="Q227" s="199">
        <v>0</v>
      </c>
      <c r="R227" s="199">
        <f>Q227*H227</f>
        <v>0</v>
      </c>
      <c r="S227" s="199">
        <v>0</v>
      </c>
      <c r="T227" s="200">
        <f>S227*H227</f>
        <v>0</v>
      </c>
      <c r="AR227" s="22" t="s">
        <v>256</v>
      </c>
      <c r="AT227" s="22" t="s">
        <v>143</v>
      </c>
      <c r="AU227" s="22" t="s">
        <v>137</v>
      </c>
      <c r="AY227" s="22" t="s">
        <v>128</v>
      </c>
      <c r="BE227" s="201">
        <f>IF(N227="základní",J227,0)</f>
        <v>0</v>
      </c>
      <c r="BF227" s="201">
        <f>IF(N227="snížená",J227,0)</f>
        <v>0</v>
      </c>
      <c r="BG227" s="201">
        <f>IF(N227="zákl. přenesená",J227,0)</f>
        <v>0</v>
      </c>
      <c r="BH227" s="201">
        <f>IF(N227="sníž. přenesená",J227,0)</f>
        <v>0</v>
      </c>
      <c r="BI227" s="201">
        <f>IF(N227="nulová",J227,0)</f>
        <v>0</v>
      </c>
      <c r="BJ227" s="22" t="s">
        <v>137</v>
      </c>
      <c r="BK227" s="201">
        <f>ROUND(I227*H227,2)</f>
        <v>0</v>
      </c>
      <c r="BL227" s="22" t="s">
        <v>222</v>
      </c>
      <c r="BM227" s="22" t="s">
        <v>407</v>
      </c>
    </row>
    <row r="228" spans="2:65" s="1" customFormat="1">
      <c r="B228" s="39"/>
      <c r="C228" s="61"/>
      <c r="D228" s="202" t="s">
        <v>139</v>
      </c>
      <c r="E228" s="61"/>
      <c r="F228" s="203" t="s">
        <v>406</v>
      </c>
      <c r="G228" s="61"/>
      <c r="H228" s="61"/>
      <c r="I228" s="161"/>
      <c r="J228" s="61"/>
      <c r="K228" s="61"/>
      <c r="L228" s="59"/>
      <c r="M228" s="204"/>
      <c r="N228" s="40"/>
      <c r="O228" s="40"/>
      <c r="P228" s="40"/>
      <c r="Q228" s="40"/>
      <c r="R228" s="40"/>
      <c r="S228" s="40"/>
      <c r="T228" s="76"/>
      <c r="AT228" s="22" t="s">
        <v>139</v>
      </c>
      <c r="AU228" s="22" t="s">
        <v>137</v>
      </c>
    </row>
    <row r="229" spans="2:65" s="1" customFormat="1" ht="14.45" customHeight="1">
      <c r="B229" s="39"/>
      <c r="C229" s="190" t="s">
        <v>408</v>
      </c>
      <c r="D229" s="190" t="s">
        <v>131</v>
      </c>
      <c r="E229" s="191" t="s">
        <v>409</v>
      </c>
      <c r="F229" s="192" t="s">
        <v>410</v>
      </c>
      <c r="G229" s="193" t="s">
        <v>172</v>
      </c>
      <c r="H229" s="194">
        <v>47.85</v>
      </c>
      <c r="I229" s="195"/>
      <c r="J229" s="196">
        <f>ROUND(I229*H229,2)</f>
        <v>0</v>
      </c>
      <c r="K229" s="192" t="s">
        <v>135</v>
      </c>
      <c r="L229" s="59"/>
      <c r="M229" s="197" t="s">
        <v>21</v>
      </c>
      <c r="N229" s="198" t="s">
        <v>44</v>
      </c>
      <c r="O229" s="40"/>
      <c r="P229" s="199">
        <f>O229*H229</f>
        <v>0</v>
      </c>
      <c r="Q229" s="199">
        <v>0</v>
      </c>
      <c r="R229" s="199">
        <f>Q229*H229</f>
        <v>0</v>
      </c>
      <c r="S229" s="199">
        <v>0</v>
      </c>
      <c r="T229" s="200">
        <f>S229*H229</f>
        <v>0</v>
      </c>
      <c r="AR229" s="22" t="s">
        <v>222</v>
      </c>
      <c r="AT229" s="22" t="s">
        <v>131</v>
      </c>
      <c r="AU229" s="22" t="s">
        <v>137</v>
      </c>
      <c r="AY229" s="22" t="s">
        <v>128</v>
      </c>
      <c r="BE229" s="201">
        <f>IF(N229="základní",J229,0)</f>
        <v>0</v>
      </c>
      <c r="BF229" s="201">
        <f>IF(N229="snížená",J229,0)</f>
        <v>0</v>
      </c>
      <c r="BG229" s="201">
        <f>IF(N229="zákl. přenesená",J229,0)</f>
        <v>0</v>
      </c>
      <c r="BH229" s="201">
        <f>IF(N229="sníž. přenesená",J229,0)</f>
        <v>0</v>
      </c>
      <c r="BI229" s="201">
        <f>IF(N229="nulová",J229,0)</f>
        <v>0</v>
      </c>
      <c r="BJ229" s="22" t="s">
        <v>137</v>
      </c>
      <c r="BK229" s="201">
        <f>ROUND(I229*H229,2)</f>
        <v>0</v>
      </c>
      <c r="BL229" s="22" t="s">
        <v>222</v>
      </c>
      <c r="BM229" s="22" t="s">
        <v>411</v>
      </c>
    </row>
    <row r="230" spans="2:65" s="1" customFormat="1">
      <c r="B230" s="39"/>
      <c r="C230" s="61"/>
      <c r="D230" s="202" t="s">
        <v>139</v>
      </c>
      <c r="E230" s="61"/>
      <c r="F230" s="203" t="s">
        <v>412</v>
      </c>
      <c r="G230" s="61"/>
      <c r="H230" s="61"/>
      <c r="I230" s="161"/>
      <c r="J230" s="61"/>
      <c r="K230" s="61"/>
      <c r="L230" s="59"/>
      <c r="M230" s="204"/>
      <c r="N230" s="40"/>
      <c r="O230" s="40"/>
      <c r="P230" s="40"/>
      <c r="Q230" s="40"/>
      <c r="R230" s="40"/>
      <c r="S230" s="40"/>
      <c r="T230" s="76"/>
      <c r="AT230" s="22" t="s">
        <v>139</v>
      </c>
      <c r="AU230" s="22" t="s">
        <v>137</v>
      </c>
    </row>
    <row r="231" spans="2:65" s="11" customFormat="1">
      <c r="B231" s="205"/>
      <c r="C231" s="206"/>
      <c r="D231" s="202" t="s">
        <v>141</v>
      </c>
      <c r="E231" s="207" t="s">
        <v>21</v>
      </c>
      <c r="F231" s="208" t="s">
        <v>413</v>
      </c>
      <c r="G231" s="206"/>
      <c r="H231" s="209">
        <v>47.85</v>
      </c>
      <c r="I231" s="210"/>
      <c r="J231" s="206"/>
      <c r="K231" s="206"/>
      <c r="L231" s="211"/>
      <c r="M231" s="212"/>
      <c r="N231" s="213"/>
      <c r="O231" s="213"/>
      <c r="P231" s="213"/>
      <c r="Q231" s="213"/>
      <c r="R231" s="213"/>
      <c r="S231" s="213"/>
      <c r="T231" s="214"/>
      <c r="AT231" s="215" t="s">
        <v>141</v>
      </c>
      <c r="AU231" s="215" t="s">
        <v>137</v>
      </c>
      <c r="AV231" s="11" t="s">
        <v>137</v>
      </c>
      <c r="AW231" s="11" t="s">
        <v>35</v>
      </c>
      <c r="AX231" s="11" t="s">
        <v>80</v>
      </c>
      <c r="AY231" s="215" t="s">
        <v>128</v>
      </c>
    </row>
    <row r="232" spans="2:65" s="1" customFormat="1" ht="14.45" customHeight="1">
      <c r="B232" s="39"/>
      <c r="C232" s="216" t="s">
        <v>414</v>
      </c>
      <c r="D232" s="216" t="s">
        <v>143</v>
      </c>
      <c r="E232" s="217" t="s">
        <v>415</v>
      </c>
      <c r="F232" s="218" t="s">
        <v>416</v>
      </c>
      <c r="G232" s="219" t="s">
        <v>315</v>
      </c>
      <c r="H232" s="220">
        <v>42</v>
      </c>
      <c r="I232" s="221"/>
      <c r="J232" s="222">
        <f>ROUND(I232*H232,2)</f>
        <v>0</v>
      </c>
      <c r="K232" s="218" t="s">
        <v>135</v>
      </c>
      <c r="L232" s="223"/>
      <c r="M232" s="224" t="s">
        <v>21</v>
      </c>
      <c r="N232" s="225" t="s">
        <v>44</v>
      </c>
      <c r="O232" s="40"/>
      <c r="P232" s="199">
        <f>O232*H232</f>
        <v>0</v>
      </c>
      <c r="Q232" s="199">
        <v>8.9999999999999993E-3</v>
      </c>
      <c r="R232" s="199">
        <f>Q232*H232</f>
        <v>0.37799999999999995</v>
      </c>
      <c r="S232" s="199">
        <v>0</v>
      </c>
      <c r="T232" s="200">
        <f>S232*H232</f>
        <v>0</v>
      </c>
      <c r="AR232" s="22" t="s">
        <v>256</v>
      </c>
      <c r="AT232" s="22" t="s">
        <v>143</v>
      </c>
      <c r="AU232" s="22" t="s">
        <v>137</v>
      </c>
      <c r="AY232" s="22" t="s">
        <v>128</v>
      </c>
      <c r="BE232" s="201">
        <f>IF(N232="základní",J232,0)</f>
        <v>0</v>
      </c>
      <c r="BF232" s="201">
        <f>IF(N232="snížená",J232,0)</f>
        <v>0</v>
      </c>
      <c r="BG232" s="201">
        <f>IF(N232="zákl. přenesená",J232,0)</f>
        <v>0</v>
      </c>
      <c r="BH232" s="201">
        <f>IF(N232="sníž. přenesená",J232,0)</f>
        <v>0</v>
      </c>
      <c r="BI232" s="201">
        <f>IF(N232="nulová",J232,0)</f>
        <v>0</v>
      </c>
      <c r="BJ232" s="22" t="s">
        <v>137</v>
      </c>
      <c r="BK232" s="201">
        <f>ROUND(I232*H232,2)</f>
        <v>0</v>
      </c>
      <c r="BL232" s="22" t="s">
        <v>222</v>
      </c>
      <c r="BM232" s="22" t="s">
        <v>417</v>
      </c>
    </row>
    <row r="233" spans="2:65" s="1" customFormat="1">
      <c r="B233" s="39"/>
      <c r="C233" s="61"/>
      <c r="D233" s="202" t="s">
        <v>139</v>
      </c>
      <c r="E233" s="61"/>
      <c r="F233" s="203" t="s">
        <v>416</v>
      </c>
      <c r="G233" s="61"/>
      <c r="H233" s="61"/>
      <c r="I233" s="161"/>
      <c r="J233" s="61"/>
      <c r="K233" s="61"/>
      <c r="L233" s="59"/>
      <c r="M233" s="204"/>
      <c r="N233" s="40"/>
      <c r="O233" s="40"/>
      <c r="P233" s="40"/>
      <c r="Q233" s="40"/>
      <c r="R233" s="40"/>
      <c r="S233" s="40"/>
      <c r="T233" s="76"/>
      <c r="AT233" s="22" t="s">
        <v>139</v>
      </c>
      <c r="AU233" s="22" t="s">
        <v>137</v>
      </c>
    </row>
    <row r="234" spans="2:65" s="1" customFormat="1" ht="14.45" customHeight="1">
      <c r="B234" s="39"/>
      <c r="C234" s="216" t="s">
        <v>418</v>
      </c>
      <c r="D234" s="216" t="s">
        <v>143</v>
      </c>
      <c r="E234" s="217" t="s">
        <v>419</v>
      </c>
      <c r="F234" s="218" t="s">
        <v>420</v>
      </c>
      <c r="G234" s="219" t="s">
        <v>315</v>
      </c>
      <c r="H234" s="220">
        <v>10</v>
      </c>
      <c r="I234" s="221"/>
      <c r="J234" s="222">
        <f>ROUND(I234*H234,2)</f>
        <v>0</v>
      </c>
      <c r="K234" s="218" t="s">
        <v>135</v>
      </c>
      <c r="L234" s="223"/>
      <c r="M234" s="224" t="s">
        <v>21</v>
      </c>
      <c r="N234" s="225" t="s">
        <v>44</v>
      </c>
      <c r="O234" s="40"/>
      <c r="P234" s="199">
        <f>O234*H234</f>
        <v>0</v>
      </c>
      <c r="Q234" s="199">
        <v>8.9999999999999993E-3</v>
      </c>
      <c r="R234" s="199">
        <f>Q234*H234</f>
        <v>0.09</v>
      </c>
      <c r="S234" s="199">
        <v>0</v>
      </c>
      <c r="T234" s="200">
        <f>S234*H234</f>
        <v>0</v>
      </c>
      <c r="AR234" s="22" t="s">
        <v>256</v>
      </c>
      <c r="AT234" s="22" t="s">
        <v>143</v>
      </c>
      <c r="AU234" s="22" t="s">
        <v>137</v>
      </c>
      <c r="AY234" s="22" t="s">
        <v>128</v>
      </c>
      <c r="BE234" s="201">
        <f>IF(N234="základní",J234,0)</f>
        <v>0</v>
      </c>
      <c r="BF234" s="201">
        <f>IF(N234="snížená",J234,0)</f>
        <v>0</v>
      </c>
      <c r="BG234" s="201">
        <f>IF(N234="zákl. přenesená",J234,0)</f>
        <v>0</v>
      </c>
      <c r="BH234" s="201">
        <f>IF(N234="sníž. přenesená",J234,0)</f>
        <v>0</v>
      </c>
      <c r="BI234" s="201">
        <f>IF(N234="nulová",J234,0)</f>
        <v>0</v>
      </c>
      <c r="BJ234" s="22" t="s">
        <v>137</v>
      </c>
      <c r="BK234" s="201">
        <f>ROUND(I234*H234,2)</f>
        <v>0</v>
      </c>
      <c r="BL234" s="22" t="s">
        <v>222</v>
      </c>
      <c r="BM234" s="22" t="s">
        <v>421</v>
      </c>
    </row>
    <row r="235" spans="2:65" s="1" customFormat="1">
      <c r="B235" s="39"/>
      <c r="C235" s="61"/>
      <c r="D235" s="202" t="s">
        <v>139</v>
      </c>
      <c r="E235" s="61"/>
      <c r="F235" s="203" t="s">
        <v>420</v>
      </c>
      <c r="G235" s="61"/>
      <c r="H235" s="61"/>
      <c r="I235" s="161"/>
      <c r="J235" s="61"/>
      <c r="K235" s="61"/>
      <c r="L235" s="59"/>
      <c r="M235" s="204"/>
      <c r="N235" s="40"/>
      <c r="O235" s="40"/>
      <c r="P235" s="40"/>
      <c r="Q235" s="40"/>
      <c r="R235" s="40"/>
      <c r="S235" s="40"/>
      <c r="T235" s="76"/>
      <c r="AT235" s="22" t="s">
        <v>139</v>
      </c>
      <c r="AU235" s="22" t="s">
        <v>137</v>
      </c>
    </row>
    <row r="236" spans="2:65" s="1" customFormat="1" ht="14.45" customHeight="1">
      <c r="B236" s="39"/>
      <c r="C236" s="216" t="s">
        <v>422</v>
      </c>
      <c r="D236" s="216" t="s">
        <v>143</v>
      </c>
      <c r="E236" s="217" t="s">
        <v>423</v>
      </c>
      <c r="F236" s="218" t="s">
        <v>424</v>
      </c>
      <c r="G236" s="219" t="s">
        <v>172</v>
      </c>
      <c r="H236" s="220">
        <v>50</v>
      </c>
      <c r="I236" s="221"/>
      <c r="J236" s="222">
        <f>ROUND(I236*H236,2)</f>
        <v>0</v>
      </c>
      <c r="K236" s="218" t="s">
        <v>135</v>
      </c>
      <c r="L236" s="223"/>
      <c r="M236" s="224" t="s">
        <v>21</v>
      </c>
      <c r="N236" s="225" t="s">
        <v>44</v>
      </c>
      <c r="O236" s="40"/>
      <c r="P236" s="199">
        <f>O236*H236</f>
        <v>0</v>
      </c>
      <c r="Q236" s="199">
        <v>6.9999999999999999E-4</v>
      </c>
      <c r="R236" s="199">
        <f>Q236*H236</f>
        <v>3.4999999999999996E-2</v>
      </c>
      <c r="S236" s="199">
        <v>0</v>
      </c>
      <c r="T236" s="200">
        <f>S236*H236</f>
        <v>0</v>
      </c>
      <c r="AR236" s="22" t="s">
        <v>256</v>
      </c>
      <c r="AT236" s="22" t="s">
        <v>143</v>
      </c>
      <c r="AU236" s="22" t="s">
        <v>137</v>
      </c>
      <c r="AY236" s="22" t="s">
        <v>128</v>
      </c>
      <c r="BE236" s="201">
        <f>IF(N236="základní",J236,0)</f>
        <v>0</v>
      </c>
      <c r="BF236" s="201">
        <f>IF(N236="snížená",J236,0)</f>
        <v>0</v>
      </c>
      <c r="BG236" s="201">
        <f>IF(N236="zákl. přenesená",J236,0)</f>
        <v>0</v>
      </c>
      <c r="BH236" s="201">
        <f>IF(N236="sníž. přenesená",J236,0)</f>
        <v>0</v>
      </c>
      <c r="BI236" s="201">
        <f>IF(N236="nulová",J236,0)</f>
        <v>0</v>
      </c>
      <c r="BJ236" s="22" t="s">
        <v>137</v>
      </c>
      <c r="BK236" s="201">
        <f>ROUND(I236*H236,2)</f>
        <v>0</v>
      </c>
      <c r="BL236" s="22" t="s">
        <v>222</v>
      </c>
      <c r="BM236" s="22" t="s">
        <v>425</v>
      </c>
    </row>
    <row r="237" spans="2:65" s="1" customFormat="1">
      <c r="B237" s="39"/>
      <c r="C237" s="61"/>
      <c r="D237" s="202" t="s">
        <v>139</v>
      </c>
      <c r="E237" s="61"/>
      <c r="F237" s="203" t="s">
        <v>424</v>
      </c>
      <c r="G237" s="61"/>
      <c r="H237" s="61"/>
      <c r="I237" s="161"/>
      <c r="J237" s="61"/>
      <c r="K237" s="61"/>
      <c r="L237" s="59"/>
      <c r="M237" s="204"/>
      <c r="N237" s="40"/>
      <c r="O237" s="40"/>
      <c r="P237" s="40"/>
      <c r="Q237" s="40"/>
      <c r="R237" s="40"/>
      <c r="S237" s="40"/>
      <c r="T237" s="76"/>
      <c r="AT237" s="22" t="s">
        <v>139</v>
      </c>
      <c r="AU237" s="22" t="s">
        <v>137</v>
      </c>
    </row>
    <row r="238" spans="2:65" s="1" customFormat="1" ht="22.9" customHeight="1">
      <c r="B238" s="39"/>
      <c r="C238" s="190" t="s">
        <v>426</v>
      </c>
      <c r="D238" s="190" t="s">
        <v>131</v>
      </c>
      <c r="E238" s="191" t="s">
        <v>427</v>
      </c>
      <c r="F238" s="192" t="s">
        <v>428</v>
      </c>
      <c r="G238" s="193" t="s">
        <v>172</v>
      </c>
      <c r="H238" s="194">
        <v>108</v>
      </c>
      <c r="I238" s="195"/>
      <c r="J238" s="196">
        <f>ROUND(I238*H238,2)</f>
        <v>0</v>
      </c>
      <c r="K238" s="192" t="s">
        <v>135</v>
      </c>
      <c r="L238" s="59"/>
      <c r="M238" s="197" t="s">
        <v>21</v>
      </c>
      <c r="N238" s="198" t="s">
        <v>44</v>
      </c>
      <c r="O238" s="40"/>
      <c r="P238" s="199">
        <f>O238*H238</f>
        <v>0</v>
      </c>
      <c r="Q238" s="199">
        <v>0</v>
      </c>
      <c r="R238" s="199">
        <f>Q238*H238</f>
        <v>0</v>
      </c>
      <c r="S238" s="199">
        <v>0</v>
      </c>
      <c r="T238" s="200">
        <f>S238*H238</f>
        <v>0</v>
      </c>
      <c r="AR238" s="22" t="s">
        <v>222</v>
      </c>
      <c r="AT238" s="22" t="s">
        <v>131</v>
      </c>
      <c r="AU238" s="22" t="s">
        <v>137</v>
      </c>
      <c r="AY238" s="22" t="s">
        <v>128</v>
      </c>
      <c r="BE238" s="201">
        <f>IF(N238="základní",J238,0)</f>
        <v>0</v>
      </c>
      <c r="BF238" s="201">
        <f>IF(N238="snížená",J238,0)</f>
        <v>0</v>
      </c>
      <c r="BG238" s="201">
        <f>IF(N238="zákl. přenesená",J238,0)</f>
        <v>0</v>
      </c>
      <c r="BH238" s="201">
        <f>IF(N238="sníž. přenesená",J238,0)</f>
        <v>0</v>
      </c>
      <c r="BI238" s="201">
        <f>IF(N238="nulová",J238,0)</f>
        <v>0</v>
      </c>
      <c r="BJ238" s="22" t="s">
        <v>137</v>
      </c>
      <c r="BK238" s="201">
        <f>ROUND(I238*H238,2)</f>
        <v>0</v>
      </c>
      <c r="BL238" s="22" t="s">
        <v>222</v>
      </c>
      <c r="BM238" s="22" t="s">
        <v>429</v>
      </c>
    </row>
    <row r="239" spans="2:65" s="1" customFormat="1" ht="27">
      <c r="B239" s="39"/>
      <c r="C239" s="61"/>
      <c r="D239" s="202" t="s">
        <v>139</v>
      </c>
      <c r="E239" s="61"/>
      <c r="F239" s="203" t="s">
        <v>430</v>
      </c>
      <c r="G239" s="61"/>
      <c r="H239" s="61"/>
      <c r="I239" s="161"/>
      <c r="J239" s="61"/>
      <c r="K239" s="61"/>
      <c r="L239" s="59"/>
      <c r="M239" s="204"/>
      <c r="N239" s="40"/>
      <c r="O239" s="40"/>
      <c r="P239" s="40"/>
      <c r="Q239" s="40"/>
      <c r="R239" s="40"/>
      <c r="S239" s="40"/>
      <c r="T239" s="76"/>
      <c r="AT239" s="22" t="s">
        <v>139</v>
      </c>
      <c r="AU239" s="22" t="s">
        <v>137</v>
      </c>
    </row>
    <row r="240" spans="2:65" s="11" customFormat="1">
      <c r="B240" s="205"/>
      <c r="C240" s="206"/>
      <c r="D240" s="202" t="s">
        <v>141</v>
      </c>
      <c r="E240" s="207" t="s">
        <v>21</v>
      </c>
      <c r="F240" s="208" t="s">
        <v>431</v>
      </c>
      <c r="G240" s="206"/>
      <c r="H240" s="209">
        <v>108</v>
      </c>
      <c r="I240" s="210"/>
      <c r="J240" s="206"/>
      <c r="K240" s="206"/>
      <c r="L240" s="211"/>
      <c r="M240" s="212"/>
      <c r="N240" s="213"/>
      <c r="O240" s="213"/>
      <c r="P240" s="213"/>
      <c r="Q240" s="213"/>
      <c r="R240" s="213"/>
      <c r="S240" s="213"/>
      <c r="T240" s="214"/>
      <c r="AT240" s="215" t="s">
        <v>141</v>
      </c>
      <c r="AU240" s="215" t="s">
        <v>137</v>
      </c>
      <c r="AV240" s="11" t="s">
        <v>137</v>
      </c>
      <c r="AW240" s="11" t="s">
        <v>35</v>
      </c>
      <c r="AX240" s="11" t="s">
        <v>72</v>
      </c>
      <c r="AY240" s="215" t="s">
        <v>128</v>
      </c>
    </row>
    <row r="241" spans="2:65" s="12" customFormat="1">
      <c r="B241" s="226"/>
      <c r="C241" s="227"/>
      <c r="D241" s="202" t="s">
        <v>141</v>
      </c>
      <c r="E241" s="228" t="s">
        <v>21</v>
      </c>
      <c r="F241" s="229" t="s">
        <v>158</v>
      </c>
      <c r="G241" s="227"/>
      <c r="H241" s="230">
        <v>108</v>
      </c>
      <c r="I241" s="231"/>
      <c r="J241" s="227"/>
      <c r="K241" s="227"/>
      <c r="L241" s="232"/>
      <c r="M241" s="233"/>
      <c r="N241" s="234"/>
      <c r="O241" s="234"/>
      <c r="P241" s="234"/>
      <c r="Q241" s="234"/>
      <c r="R241" s="234"/>
      <c r="S241" s="234"/>
      <c r="T241" s="235"/>
      <c r="AT241" s="236" t="s">
        <v>141</v>
      </c>
      <c r="AU241" s="236" t="s">
        <v>137</v>
      </c>
      <c r="AV241" s="12" t="s">
        <v>136</v>
      </c>
      <c r="AW241" s="12" t="s">
        <v>35</v>
      </c>
      <c r="AX241" s="12" t="s">
        <v>80</v>
      </c>
      <c r="AY241" s="236" t="s">
        <v>128</v>
      </c>
    </row>
    <row r="242" spans="2:65" s="1" customFormat="1" ht="14.45" customHeight="1">
      <c r="B242" s="39"/>
      <c r="C242" s="216" t="s">
        <v>432</v>
      </c>
      <c r="D242" s="216" t="s">
        <v>143</v>
      </c>
      <c r="E242" s="217" t="s">
        <v>433</v>
      </c>
      <c r="F242" s="218" t="s">
        <v>434</v>
      </c>
      <c r="G242" s="219" t="s">
        <v>172</v>
      </c>
      <c r="H242" s="220">
        <v>108</v>
      </c>
      <c r="I242" s="221"/>
      <c r="J242" s="222">
        <f>ROUND(I242*H242,2)</f>
        <v>0</v>
      </c>
      <c r="K242" s="218" t="s">
        <v>135</v>
      </c>
      <c r="L242" s="223"/>
      <c r="M242" s="224" t="s">
        <v>21</v>
      </c>
      <c r="N242" s="225" t="s">
        <v>44</v>
      </c>
      <c r="O242" s="40"/>
      <c r="P242" s="199">
        <f>O242*H242</f>
        <v>0</v>
      </c>
      <c r="Q242" s="199">
        <v>5.1000000000000004E-4</v>
      </c>
      <c r="R242" s="199">
        <f>Q242*H242</f>
        <v>5.5080000000000004E-2</v>
      </c>
      <c r="S242" s="199">
        <v>0</v>
      </c>
      <c r="T242" s="200">
        <f>S242*H242</f>
        <v>0</v>
      </c>
      <c r="AR242" s="22" t="s">
        <v>256</v>
      </c>
      <c r="AT242" s="22" t="s">
        <v>143</v>
      </c>
      <c r="AU242" s="22" t="s">
        <v>137</v>
      </c>
      <c r="AY242" s="22" t="s">
        <v>128</v>
      </c>
      <c r="BE242" s="201">
        <f>IF(N242="základní",J242,0)</f>
        <v>0</v>
      </c>
      <c r="BF242" s="201">
        <f>IF(N242="snížená",J242,0)</f>
        <v>0</v>
      </c>
      <c r="BG242" s="201">
        <f>IF(N242="zákl. přenesená",J242,0)</f>
        <v>0</v>
      </c>
      <c r="BH242" s="201">
        <f>IF(N242="sníž. přenesená",J242,0)</f>
        <v>0</v>
      </c>
      <c r="BI242" s="201">
        <f>IF(N242="nulová",J242,0)</f>
        <v>0</v>
      </c>
      <c r="BJ242" s="22" t="s">
        <v>137</v>
      </c>
      <c r="BK242" s="201">
        <f>ROUND(I242*H242,2)</f>
        <v>0</v>
      </c>
      <c r="BL242" s="22" t="s">
        <v>222</v>
      </c>
      <c r="BM242" s="22" t="s">
        <v>435</v>
      </c>
    </row>
    <row r="243" spans="2:65" s="1" customFormat="1">
      <c r="B243" s="39"/>
      <c r="C243" s="61"/>
      <c r="D243" s="202" t="s">
        <v>139</v>
      </c>
      <c r="E243" s="61"/>
      <c r="F243" s="203" t="s">
        <v>434</v>
      </c>
      <c r="G243" s="61"/>
      <c r="H243" s="61"/>
      <c r="I243" s="161"/>
      <c r="J243" s="61"/>
      <c r="K243" s="61"/>
      <c r="L243" s="59"/>
      <c r="M243" s="204"/>
      <c r="N243" s="40"/>
      <c r="O243" s="40"/>
      <c r="P243" s="40"/>
      <c r="Q243" s="40"/>
      <c r="R243" s="40"/>
      <c r="S243" s="40"/>
      <c r="T243" s="76"/>
      <c r="AT243" s="22" t="s">
        <v>139</v>
      </c>
      <c r="AU243" s="22" t="s">
        <v>137</v>
      </c>
    </row>
    <row r="244" spans="2:65" s="11" customFormat="1">
      <c r="B244" s="205"/>
      <c r="C244" s="206"/>
      <c r="D244" s="202" t="s">
        <v>141</v>
      </c>
      <c r="E244" s="207" t="s">
        <v>21</v>
      </c>
      <c r="F244" s="208" t="s">
        <v>436</v>
      </c>
      <c r="G244" s="206"/>
      <c r="H244" s="209">
        <v>108</v>
      </c>
      <c r="I244" s="210"/>
      <c r="J244" s="206"/>
      <c r="K244" s="206"/>
      <c r="L244" s="211"/>
      <c r="M244" s="212"/>
      <c r="N244" s="213"/>
      <c r="O244" s="213"/>
      <c r="P244" s="213"/>
      <c r="Q244" s="213"/>
      <c r="R244" s="213"/>
      <c r="S244" s="213"/>
      <c r="T244" s="214"/>
      <c r="AT244" s="215" t="s">
        <v>141</v>
      </c>
      <c r="AU244" s="215" t="s">
        <v>137</v>
      </c>
      <c r="AV244" s="11" t="s">
        <v>137</v>
      </c>
      <c r="AW244" s="11" t="s">
        <v>35</v>
      </c>
      <c r="AX244" s="11" t="s">
        <v>80</v>
      </c>
      <c r="AY244" s="215" t="s">
        <v>128</v>
      </c>
    </row>
    <row r="245" spans="2:65" s="1" customFormat="1" ht="14.45" customHeight="1">
      <c r="B245" s="39"/>
      <c r="C245" s="216" t="s">
        <v>437</v>
      </c>
      <c r="D245" s="216" t="s">
        <v>143</v>
      </c>
      <c r="E245" s="217" t="s">
        <v>438</v>
      </c>
      <c r="F245" s="218" t="s">
        <v>439</v>
      </c>
      <c r="G245" s="219" t="s">
        <v>315</v>
      </c>
      <c r="H245" s="220">
        <v>104</v>
      </c>
      <c r="I245" s="221"/>
      <c r="J245" s="222">
        <f>ROUND(I245*H245,2)</f>
        <v>0</v>
      </c>
      <c r="K245" s="218" t="s">
        <v>135</v>
      </c>
      <c r="L245" s="223"/>
      <c r="M245" s="224" t="s">
        <v>21</v>
      </c>
      <c r="N245" s="225" t="s">
        <v>44</v>
      </c>
      <c r="O245" s="40"/>
      <c r="P245" s="199">
        <f>O245*H245</f>
        <v>0</v>
      </c>
      <c r="Q245" s="199">
        <v>4.4000000000000002E-4</v>
      </c>
      <c r="R245" s="199">
        <f>Q245*H245</f>
        <v>4.5760000000000002E-2</v>
      </c>
      <c r="S245" s="199">
        <v>0</v>
      </c>
      <c r="T245" s="200">
        <f>S245*H245</f>
        <v>0</v>
      </c>
      <c r="AR245" s="22" t="s">
        <v>256</v>
      </c>
      <c r="AT245" s="22" t="s">
        <v>143</v>
      </c>
      <c r="AU245" s="22" t="s">
        <v>137</v>
      </c>
      <c r="AY245" s="22" t="s">
        <v>128</v>
      </c>
      <c r="BE245" s="201">
        <f>IF(N245="základní",J245,0)</f>
        <v>0</v>
      </c>
      <c r="BF245" s="201">
        <f>IF(N245="snížená",J245,0)</f>
        <v>0</v>
      </c>
      <c r="BG245" s="201">
        <f>IF(N245="zákl. přenesená",J245,0)</f>
        <v>0</v>
      </c>
      <c r="BH245" s="201">
        <f>IF(N245="sníž. přenesená",J245,0)</f>
        <v>0</v>
      </c>
      <c r="BI245" s="201">
        <f>IF(N245="nulová",J245,0)</f>
        <v>0</v>
      </c>
      <c r="BJ245" s="22" t="s">
        <v>137</v>
      </c>
      <c r="BK245" s="201">
        <f>ROUND(I245*H245,2)</f>
        <v>0</v>
      </c>
      <c r="BL245" s="22" t="s">
        <v>222</v>
      </c>
      <c r="BM245" s="22" t="s">
        <v>440</v>
      </c>
    </row>
    <row r="246" spans="2:65" s="1" customFormat="1">
      <c r="B246" s="39"/>
      <c r="C246" s="61"/>
      <c r="D246" s="202" t="s">
        <v>139</v>
      </c>
      <c r="E246" s="61"/>
      <c r="F246" s="203" t="s">
        <v>441</v>
      </c>
      <c r="G246" s="61"/>
      <c r="H246" s="61"/>
      <c r="I246" s="161"/>
      <c r="J246" s="61"/>
      <c r="K246" s="61"/>
      <c r="L246" s="59"/>
      <c r="M246" s="204"/>
      <c r="N246" s="40"/>
      <c r="O246" s="40"/>
      <c r="P246" s="40"/>
      <c r="Q246" s="40"/>
      <c r="R246" s="40"/>
      <c r="S246" s="40"/>
      <c r="T246" s="76"/>
      <c r="AT246" s="22" t="s">
        <v>139</v>
      </c>
      <c r="AU246" s="22" t="s">
        <v>137</v>
      </c>
    </row>
    <row r="247" spans="2:65" s="11" customFormat="1">
      <c r="B247" s="205"/>
      <c r="C247" s="206"/>
      <c r="D247" s="202" t="s">
        <v>141</v>
      </c>
      <c r="E247" s="207" t="s">
        <v>21</v>
      </c>
      <c r="F247" s="208" t="s">
        <v>442</v>
      </c>
      <c r="G247" s="206"/>
      <c r="H247" s="209">
        <v>104</v>
      </c>
      <c r="I247" s="210"/>
      <c r="J247" s="206"/>
      <c r="K247" s="206"/>
      <c r="L247" s="211"/>
      <c r="M247" s="212"/>
      <c r="N247" s="213"/>
      <c r="O247" s="213"/>
      <c r="P247" s="213"/>
      <c r="Q247" s="213"/>
      <c r="R247" s="213"/>
      <c r="S247" s="213"/>
      <c r="T247" s="214"/>
      <c r="AT247" s="215" t="s">
        <v>141</v>
      </c>
      <c r="AU247" s="215" t="s">
        <v>137</v>
      </c>
      <c r="AV247" s="11" t="s">
        <v>137</v>
      </c>
      <c r="AW247" s="11" t="s">
        <v>35</v>
      </c>
      <c r="AX247" s="11" t="s">
        <v>80</v>
      </c>
      <c r="AY247" s="215" t="s">
        <v>128</v>
      </c>
    </row>
    <row r="248" spans="2:65" s="1" customFormat="1" ht="22.9" customHeight="1">
      <c r="B248" s="39"/>
      <c r="C248" s="190" t="s">
        <v>443</v>
      </c>
      <c r="D248" s="190" t="s">
        <v>131</v>
      </c>
      <c r="E248" s="191" t="s">
        <v>444</v>
      </c>
      <c r="F248" s="192" t="s">
        <v>445</v>
      </c>
      <c r="G248" s="193" t="s">
        <v>172</v>
      </c>
      <c r="H248" s="194">
        <v>20.2</v>
      </c>
      <c r="I248" s="195"/>
      <c r="J248" s="196">
        <f>ROUND(I248*H248,2)</f>
        <v>0</v>
      </c>
      <c r="K248" s="192" t="s">
        <v>135</v>
      </c>
      <c r="L248" s="59"/>
      <c r="M248" s="197" t="s">
        <v>21</v>
      </c>
      <c r="N248" s="198" t="s">
        <v>44</v>
      </c>
      <c r="O248" s="40"/>
      <c r="P248" s="199">
        <f>O248*H248</f>
        <v>0</v>
      </c>
      <c r="Q248" s="199">
        <v>4.3299999999999996E-3</v>
      </c>
      <c r="R248" s="199">
        <f>Q248*H248</f>
        <v>8.7465999999999988E-2</v>
      </c>
      <c r="S248" s="199">
        <v>0</v>
      </c>
      <c r="T248" s="200">
        <f>S248*H248</f>
        <v>0</v>
      </c>
      <c r="AR248" s="22" t="s">
        <v>222</v>
      </c>
      <c r="AT248" s="22" t="s">
        <v>131</v>
      </c>
      <c r="AU248" s="22" t="s">
        <v>137</v>
      </c>
      <c r="AY248" s="22" t="s">
        <v>128</v>
      </c>
      <c r="BE248" s="201">
        <f>IF(N248="základní",J248,0)</f>
        <v>0</v>
      </c>
      <c r="BF248" s="201">
        <f>IF(N248="snížená",J248,0)</f>
        <v>0</v>
      </c>
      <c r="BG248" s="201">
        <f>IF(N248="zákl. přenesená",J248,0)</f>
        <v>0</v>
      </c>
      <c r="BH248" s="201">
        <f>IF(N248="sníž. přenesená",J248,0)</f>
        <v>0</v>
      </c>
      <c r="BI248" s="201">
        <f>IF(N248="nulová",J248,0)</f>
        <v>0</v>
      </c>
      <c r="BJ248" s="22" t="s">
        <v>137</v>
      </c>
      <c r="BK248" s="201">
        <f>ROUND(I248*H248,2)</f>
        <v>0</v>
      </c>
      <c r="BL248" s="22" t="s">
        <v>222</v>
      </c>
      <c r="BM248" s="22" t="s">
        <v>446</v>
      </c>
    </row>
    <row r="249" spans="2:65" s="1" customFormat="1" ht="27">
      <c r="B249" s="39"/>
      <c r="C249" s="61"/>
      <c r="D249" s="202" t="s">
        <v>139</v>
      </c>
      <c r="E249" s="61"/>
      <c r="F249" s="203" t="s">
        <v>447</v>
      </c>
      <c r="G249" s="61"/>
      <c r="H249" s="61"/>
      <c r="I249" s="161"/>
      <c r="J249" s="61"/>
      <c r="K249" s="61"/>
      <c r="L249" s="59"/>
      <c r="M249" s="204"/>
      <c r="N249" s="40"/>
      <c r="O249" s="40"/>
      <c r="P249" s="40"/>
      <c r="Q249" s="40"/>
      <c r="R249" s="40"/>
      <c r="S249" s="40"/>
      <c r="T249" s="76"/>
      <c r="AT249" s="22" t="s">
        <v>139</v>
      </c>
      <c r="AU249" s="22" t="s">
        <v>137</v>
      </c>
    </row>
    <row r="250" spans="2:65" s="11" customFormat="1">
      <c r="B250" s="205"/>
      <c r="C250" s="206"/>
      <c r="D250" s="202" t="s">
        <v>141</v>
      </c>
      <c r="E250" s="207" t="s">
        <v>21</v>
      </c>
      <c r="F250" s="208" t="s">
        <v>448</v>
      </c>
      <c r="G250" s="206"/>
      <c r="H250" s="209">
        <v>20.2</v>
      </c>
      <c r="I250" s="210"/>
      <c r="J250" s="206"/>
      <c r="K250" s="206"/>
      <c r="L250" s="211"/>
      <c r="M250" s="212"/>
      <c r="N250" s="213"/>
      <c r="O250" s="213"/>
      <c r="P250" s="213"/>
      <c r="Q250" s="213"/>
      <c r="R250" s="213"/>
      <c r="S250" s="213"/>
      <c r="T250" s="214"/>
      <c r="AT250" s="215" t="s">
        <v>141</v>
      </c>
      <c r="AU250" s="215" t="s">
        <v>137</v>
      </c>
      <c r="AV250" s="11" t="s">
        <v>137</v>
      </c>
      <c r="AW250" s="11" t="s">
        <v>35</v>
      </c>
      <c r="AX250" s="11" t="s">
        <v>80</v>
      </c>
      <c r="AY250" s="215" t="s">
        <v>128</v>
      </c>
    </row>
    <row r="251" spans="2:65" s="1" customFormat="1" ht="22.9" customHeight="1">
      <c r="B251" s="39"/>
      <c r="C251" s="190" t="s">
        <v>449</v>
      </c>
      <c r="D251" s="190" t="s">
        <v>131</v>
      </c>
      <c r="E251" s="191" t="s">
        <v>450</v>
      </c>
      <c r="F251" s="192" t="s">
        <v>451</v>
      </c>
      <c r="G251" s="193" t="s">
        <v>172</v>
      </c>
      <c r="H251" s="194">
        <v>30</v>
      </c>
      <c r="I251" s="195"/>
      <c r="J251" s="196">
        <f>ROUND(I251*H251,2)</f>
        <v>0</v>
      </c>
      <c r="K251" s="192" t="s">
        <v>135</v>
      </c>
      <c r="L251" s="59"/>
      <c r="M251" s="197" t="s">
        <v>21</v>
      </c>
      <c r="N251" s="198" t="s">
        <v>44</v>
      </c>
      <c r="O251" s="40"/>
      <c r="P251" s="199">
        <f>O251*H251</f>
        <v>0</v>
      </c>
      <c r="Q251" s="199">
        <v>5.7999999999999996E-3</v>
      </c>
      <c r="R251" s="199">
        <f>Q251*H251</f>
        <v>0.17399999999999999</v>
      </c>
      <c r="S251" s="199">
        <v>0</v>
      </c>
      <c r="T251" s="200">
        <f>S251*H251</f>
        <v>0</v>
      </c>
      <c r="AR251" s="22" t="s">
        <v>222</v>
      </c>
      <c r="AT251" s="22" t="s">
        <v>131</v>
      </c>
      <c r="AU251" s="22" t="s">
        <v>137</v>
      </c>
      <c r="AY251" s="22" t="s">
        <v>128</v>
      </c>
      <c r="BE251" s="201">
        <f>IF(N251="základní",J251,0)</f>
        <v>0</v>
      </c>
      <c r="BF251" s="201">
        <f>IF(N251="snížená",J251,0)</f>
        <v>0</v>
      </c>
      <c r="BG251" s="201">
        <f>IF(N251="zákl. přenesená",J251,0)</f>
        <v>0</v>
      </c>
      <c r="BH251" s="201">
        <f>IF(N251="sníž. přenesená",J251,0)</f>
        <v>0</v>
      </c>
      <c r="BI251" s="201">
        <f>IF(N251="nulová",J251,0)</f>
        <v>0</v>
      </c>
      <c r="BJ251" s="22" t="s">
        <v>137</v>
      </c>
      <c r="BK251" s="201">
        <f>ROUND(I251*H251,2)</f>
        <v>0</v>
      </c>
      <c r="BL251" s="22" t="s">
        <v>222</v>
      </c>
      <c r="BM251" s="22" t="s">
        <v>452</v>
      </c>
    </row>
    <row r="252" spans="2:65" s="1" customFormat="1" ht="27">
      <c r="B252" s="39"/>
      <c r="C252" s="61"/>
      <c r="D252" s="202" t="s">
        <v>139</v>
      </c>
      <c r="E252" s="61"/>
      <c r="F252" s="203" t="s">
        <v>453</v>
      </c>
      <c r="G252" s="61"/>
      <c r="H252" s="61"/>
      <c r="I252" s="161"/>
      <c r="J252" s="61"/>
      <c r="K252" s="61"/>
      <c r="L252" s="59"/>
      <c r="M252" s="204"/>
      <c r="N252" s="40"/>
      <c r="O252" s="40"/>
      <c r="P252" s="40"/>
      <c r="Q252" s="40"/>
      <c r="R252" s="40"/>
      <c r="S252" s="40"/>
      <c r="T252" s="76"/>
      <c r="AT252" s="22" t="s">
        <v>139</v>
      </c>
      <c r="AU252" s="22" t="s">
        <v>137</v>
      </c>
    </row>
    <row r="253" spans="2:65" s="11" customFormat="1">
      <c r="B253" s="205"/>
      <c r="C253" s="206"/>
      <c r="D253" s="202" t="s">
        <v>141</v>
      </c>
      <c r="E253" s="207" t="s">
        <v>21</v>
      </c>
      <c r="F253" s="208" t="s">
        <v>454</v>
      </c>
      <c r="G253" s="206"/>
      <c r="H253" s="209">
        <v>30</v>
      </c>
      <c r="I253" s="210"/>
      <c r="J253" s="206"/>
      <c r="K253" s="206"/>
      <c r="L253" s="211"/>
      <c r="M253" s="212"/>
      <c r="N253" s="213"/>
      <c r="O253" s="213"/>
      <c r="P253" s="213"/>
      <c r="Q253" s="213"/>
      <c r="R253" s="213"/>
      <c r="S253" s="213"/>
      <c r="T253" s="214"/>
      <c r="AT253" s="215" t="s">
        <v>141</v>
      </c>
      <c r="AU253" s="215" t="s">
        <v>137</v>
      </c>
      <c r="AV253" s="11" t="s">
        <v>137</v>
      </c>
      <c r="AW253" s="11" t="s">
        <v>35</v>
      </c>
      <c r="AX253" s="11" t="s">
        <v>80</v>
      </c>
      <c r="AY253" s="215" t="s">
        <v>128</v>
      </c>
    </row>
    <row r="254" spans="2:65" s="1" customFormat="1" ht="22.9" customHeight="1">
      <c r="B254" s="39"/>
      <c r="C254" s="190" t="s">
        <v>455</v>
      </c>
      <c r="D254" s="190" t="s">
        <v>131</v>
      </c>
      <c r="E254" s="191" t="s">
        <v>456</v>
      </c>
      <c r="F254" s="192" t="s">
        <v>457</v>
      </c>
      <c r="G254" s="193" t="s">
        <v>172</v>
      </c>
      <c r="H254" s="194">
        <v>84.1</v>
      </c>
      <c r="I254" s="195"/>
      <c r="J254" s="196">
        <f>ROUND(I254*H254,2)</f>
        <v>0</v>
      </c>
      <c r="K254" s="192" t="s">
        <v>135</v>
      </c>
      <c r="L254" s="59"/>
      <c r="M254" s="197" t="s">
        <v>21</v>
      </c>
      <c r="N254" s="198" t="s">
        <v>44</v>
      </c>
      <c r="O254" s="40"/>
      <c r="P254" s="199">
        <f>O254*H254</f>
        <v>0</v>
      </c>
      <c r="Q254" s="199">
        <v>1.8400000000000001E-3</v>
      </c>
      <c r="R254" s="199">
        <f>Q254*H254</f>
        <v>0.15474399999999999</v>
      </c>
      <c r="S254" s="199">
        <v>0</v>
      </c>
      <c r="T254" s="200">
        <f>S254*H254</f>
        <v>0</v>
      </c>
      <c r="AR254" s="22" t="s">
        <v>222</v>
      </c>
      <c r="AT254" s="22" t="s">
        <v>131</v>
      </c>
      <c r="AU254" s="22" t="s">
        <v>137</v>
      </c>
      <c r="AY254" s="22" t="s">
        <v>128</v>
      </c>
      <c r="BE254" s="201">
        <f>IF(N254="základní",J254,0)</f>
        <v>0</v>
      </c>
      <c r="BF254" s="201">
        <f>IF(N254="snížená",J254,0)</f>
        <v>0</v>
      </c>
      <c r="BG254" s="201">
        <f>IF(N254="zákl. přenesená",J254,0)</f>
        <v>0</v>
      </c>
      <c r="BH254" s="201">
        <f>IF(N254="sníž. přenesená",J254,0)</f>
        <v>0</v>
      </c>
      <c r="BI254" s="201">
        <f>IF(N254="nulová",J254,0)</f>
        <v>0</v>
      </c>
      <c r="BJ254" s="22" t="s">
        <v>137</v>
      </c>
      <c r="BK254" s="201">
        <f>ROUND(I254*H254,2)</f>
        <v>0</v>
      </c>
      <c r="BL254" s="22" t="s">
        <v>222</v>
      </c>
      <c r="BM254" s="22" t="s">
        <v>458</v>
      </c>
    </row>
    <row r="255" spans="2:65" s="1" customFormat="1" ht="27">
      <c r="B255" s="39"/>
      <c r="C255" s="61"/>
      <c r="D255" s="202" t="s">
        <v>139</v>
      </c>
      <c r="E255" s="61"/>
      <c r="F255" s="203" t="s">
        <v>459</v>
      </c>
      <c r="G255" s="61"/>
      <c r="H255" s="61"/>
      <c r="I255" s="161"/>
      <c r="J255" s="61"/>
      <c r="K255" s="61"/>
      <c r="L255" s="59"/>
      <c r="M255" s="204"/>
      <c r="N255" s="40"/>
      <c r="O255" s="40"/>
      <c r="P255" s="40"/>
      <c r="Q255" s="40"/>
      <c r="R255" s="40"/>
      <c r="S255" s="40"/>
      <c r="T255" s="76"/>
      <c r="AT255" s="22" t="s">
        <v>139</v>
      </c>
      <c r="AU255" s="22" t="s">
        <v>137</v>
      </c>
    </row>
    <row r="256" spans="2:65" s="11" customFormat="1">
      <c r="B256" s="205"/>
      <c r="C256" s="206"/>
      <c r="D256" s="202" t="s">
        <v>141</v>
      </c>
      <c r="E256" s="207" t="s">
        <v>21</v>
      </c>
      <c r="F256" s="208" t="s">
        <v>460</v>
      </c>
      <c r="G256" s="206"/>
      <c r="H256" s="209">
        <v>84.1</v>
      </c>
      <c r="I256" s="210"/>
      <c r="J256" s="206"/>
      <c r="K256" s="206"/>
      <c r="L256" s="211"/>
      <c r="M256" s="212"/>
      <c r="N256" s="213"/>
      <c r="O256" s="213"/>
      <c r="P256" s="213"/>
      <c r="Q256" s="213"/>
      <c r="R256" s="213"/>
      <c r="S256" s="213"/>
      <c r="T256" s="214"/>
      <c r="AT256" s="215" t="s">
        <v>141</v>
      </c>
      <c r="AU256" s="215" t="s">
        <v>137</v>
      </c>
      <c r="AV256" s="11" t="s">
        <v>137</v>
      </c>
      <c r="AW256" s="11" t="s">
        <v>35</v>
      </c>
      <c r="AX256" s="11" t="s">
        <v>80</v>
      </c>
      <c r="AY256" s="215" t="s">
        <v>128</v>
      </c>
    </row>
    <row r="257" spans="2:65" s="1" customFormat="1" ht="22.9" customHeight="1">
      <c r="B257" s="39"/>
      <c r="C257" s="190" t="s">
        <v>461</v>
      </c>
      <c r="D257" s="190" t="s">
        <v>131</v>
      </c>
      <c r="E257" s="191" t="s">
        <v>462</v>
      </c>
      <c r="F257" s="192" t="s">
        <v>463</v>
      </c>
      <c r="G257" s="193" t="s">
        <v>172</v>
      </c>
      <c r="H257" s="194">
        <v>11</v>
      </c>
      <c r="I257" s="195"/>
      <c r="J257" s="196">
        <f>ROUND(I257*H257,2)</f>
        <v>0</v>
      </c>
      <c r="K257" s="192" t="s">
        <v>135</v>
      </c>
      <c r="L257" s="59"/>
      <c r="M257" s="197" t="s">
        <v>21</v>
      </c>
      <c r="N257" s="198" t="s">
        <v>44</v>
      </c>
      <c r="O257" s="40"/>
      <c r="P257" s="199">
        <f>O257*H257</f>
        <v>0</v>
      </c>
      <c r="Q257" s="199">
        <v>2.2200000000000002E-3</v>
      </c>
      <c r="R257" s="199">
        <f>Q257*H257</f>
        <v>2.4420000000000001E-2</v>
      </c>
      <c r="S257" s="199">
        <v>0</v>
      </c>
      <c r="T257" s="200">
        <f>S257*H257</f>
        <v>0</v>
      </c>
      <c r="AR257" s="22" t="s">
        <v>222</v>
      </c>
      <c r="AT257" s="22" t="s">
        <v>131</v>
      </c>
      <c r="AU257" s="22" t="s">
        <v>137</v>
      </c>
      <c r="AY257" s="22" t="s">
        <v>128</v>
      </c>
      <c r="BE257" s="201">
        <f>IF(N257="základní",J257,0)</f>
        <v>0</v>
      </c>
      <c r="BF257" s="201">
        <f>IF(N257="snížená",J257,0)</f>
        <v>0</v>
      </c>
      <c r="BG257" s="201">
        <f>IF(N257="zákl. přenesená",J257,0)</f>
        <v>0</v>
      </c>
      <c r="BH257" s="201">
        <f>IF(N257="sníž. přenesená",J257,0)</f>
        <v>0</v>
      </c>
      <c r="BI257" s="201">
        <f>IF(N257="nulová",J257,0)</f>
        <v>0</v>
      </c>
      <c r="BJ257" s="22" t="s">
        <v>137</v>
      </c>
      <c r="BK257" s="201">
        <f>ROUND(I257*H257,2)</f>
        <v>0</v>
      </c>
      <c r="BL257" s="22" t="s">
        <v>222</v>
      </c>
      <c r="BM257" s="22" t="s">
        <v>464</v>
      </c>
    </row>
    <row r="258" spans="2:65" s="1" customFormat="1" ht="27">
      <c r="B258" s="39"/>
      <c r="C258" s="61"/>
      <c r="D258" s="202" t="s">
        <v>139</v>
      </c>
      <c r="E258" s="61"/>
      <c r="F258" s="203" t="s">
        <v>465</v>
      </c>
      <c r="G258" s="61"/>
      <c r="H258" s="61"/>
      <c r="I258" s="161"/>
      <c r="J258" s="61"/>
      <c r="K258" s="61"/>
      <c r="L258" s="59"/>
      <c r="M258" s="204"/>
      <c r="N258" s="40"/>
      <c r="O258" s="40"/>
      <c r="P258" s="40"/>
      <c r="Q258" s="40"/>
      <c r="R258" s="40"/>
      <c r="S258" s="40"/>
      <c r="T258" s="76"/>
      <c r="AT258" s="22" t="s">
        <v>139</v>
      </c>
      <c r="AU258" s="22" t="s">
        <v>137</v>
      </c>
    </row>
    <row r="259" spans="2:65" s="11" customFormat="1">
      <c r="B259" s="205"/>
      <c r="C259" s="206"/>
      <c r="D259" s="202" t="s">
        <v>141</v>
      </c>
      <c r="E259" s="207" t="s">
        <v>21</v>
      </c>
      <c r="F259" s="208" t="s">
        <v>466</v>
      </c>
      <c r="G259" s="206"/>
      <c r="H259" s="209">
        <v>11</v>
      </c>
      <c r="I259" s="210"/>
      <c r="J259" s="206"/>
      <c r="K259" s="206"/>
      <c r="L259" s="211"/>
      <c r="M259" s="212"/>
      <c r="N259" s="213"/>
      <c r="O259" s="213"/>
      <c r="P259" s="213"/>
      <c r="Q259" s="213"/>
      <c r="R259" s="213"/>
      <c r="S259" s="213"/>
      <c r="T259" s="214"/>
      <c r="AT259" s="215" t="s">
        <v>141</v>
      </c>
      <c r="AU259" s="215" t="s">
        <v>137</v>
      </c>
      <c r="AV259" s="11" t="s">
        <v>137</v>
      </c>
      <c r="AW259" s="11" t="s">
        <v>35</v>
      </c>
      <c r="AX259" s="11" t="s">
        <v>80</v>
      </c>
      <c r="AY259" s="215" t="s">
        <v>128</v>
      </c>
    </row>
    <row r="260" spans="2:65" s="1" customFormat="1" ht="22.9" customHeight="1">
      <c r="B260" s="39"/>
      <c r="C260" s="190" t="s">
        <v>467</v>
      </c>
      <c r="D260" s="190" t="s">
        <v>131</v>
      </c>
      <c r="E260" s="191" t="s">
        <v>468</v>
      </c>
      <c r="F260" s="192" t="s">
        <v>469</v>
      </c>
      <c r="G260" s="193" t="s">
        <v>134</v>
      </c>
      <c r="H260" s="194">
        <v>5.5</v>
      </c>
      <c r="I260" s="195"/>
      <c r="J260" s="196">
        <f>ROUND(I260*H260,2)</f>
        <v>0</v>
      </c>
      <c r="K260" s="192" t="s">
        <v>135</v>
      </c>
      <c r="L260" s="59"/>
      <c r="M260" s="197" t="s">
        <v>21</v>
      </c>
      <c r="N260" s="198" t="s">
        <v>44</v>
      </c>
      <c r="O260" s="40"/>
      <c r="P260" s="199">
        <f>O260*H260</f>
        <v>0</v>
      </c>
      <c r="Q260" s="199">
        <v>0</v>
      </c>
      <c r="R260" s="199">
        <f>Q260*H260</f>
        <v>0</v>
      </c>
      <c r="S260" s="199">
        <v>0</v>
      </c>
      <c r="T260" s="200">
        <f>S260*H260</f>
        <v>0</v>
      </c>
      <c r="AR260" s="22" t="s">
        <v>222</v>
      </c>
      <c r="AT260" s="22" t="s">
        <v>131</v>
      </c>
      <c r="AU260" s="22" t="s">
        <v>137</v>
      </c>
      <c r="AY260" s="22" t="s">
        <v>128</v>
      </c>
      <c r="BE260" s="201">
        <f>IF(N260="základní",J260,0)</f>
        <v>0</v>
      </c>
      <c r="BF260" s="201">
        <f>IF(N260="snížená",J260,0)</f>
        <v>0</v>
      </c>
      <c r="BG260" s="201">
        <f>IF(N260="zákl. přenesená",J260,0)</f>
        <v>0</v>
      </c>
      <c r="BH260" s="201">
        <f>IF(N260="sníž. přenesená",J260,0)</f>
        <v>0</v>
      </c>
      <c r="BI260" s="201">
        <f>IF(N260="nulová",J260,0)</f>
        <v>0</v>
      </c>
      <c r="BJ260" s="22" t="s">
        <v>137</v>
      </c>
      <c r="BK260" s="201">
        <f>ROUND(I260*H260,2)</f>
        <v>0</v>
      </c>
      <c r="BL260" s="22" t="s">
        <v>222</v>
      </c>
      <c r="BM260" s="22" t="s">
        <v>470</v>
      </c>
    </row>
    <row r="261" spans="2:65" s="1" customFormat="1" ht="27">
      <c r="B261" s="39"/>
      <c r="C261" s="61"/>
      <c r="D261" s="202" t="s">
        <v>139</v>
      </c>
      <c r="E261" s="61"/>
      <c r="F261" s="203" t="s">
        <v>471</v>
      </c>
      <c r="G261" s="61"/>
      <c r="H261" s="61"/>
      <c r="I261" s="161"/>
      <c r="J261" s="61"/>
      <c r="K261" s="61"/>
      <c r="L261" s="59"/>
      <c r="M261" s="204"/>
      <c r="N261" s="40"/>
      <c r="O261" s="40"/>
      <c r="P261" s="40"/>
      <c r="Q261" s="40"/>
      <c r="R261" s="40"/>
      <c r="S261" s="40"/>
      <c r="T261" s="76"/>
      <c r="AT261" s="22" t="s">
        <v>139</v>
      </c>
      <c r="AU261" s="22" t="s">
        <v>137</v>
      </c>
    </row>
    <row r="262" spans="2:65" s="11" customFormat="1">
      <c r="B262" s="205"/>
      <c r="C262" s="206"/>
      <c r="D262" s="202" t="s">
        <v>141</v>
      </c>
      <c r="E262" s="207" t="s">
        <v>21</v>
      </c>
      <c r="F262" s="208" t="s">
        <v>472</v>
      </c>
      <c r="G262" s="206"/>
      <c r="H262" s="209">
        <v>5.5</v>
      </c>
      <c r="I262" s="210"/>
      <c r="J262" s="206"/>
      <c r="K262" s="206"/>
      <c r="L262" s="211"/>
      <c r="M262" s="212"/>
      <c r="N262" s="213"/>
      <c r="O262" s="213"/>
      <c r="P262" s="213"/>
      <c r="Q262" s="213"/>
      <c r="R262" s="213"/>
      <c r="S262" s="213"/>
      <c r="T262" s="214"/>
      <c r="AT262" s="215" t="s">
        <v>141</v>
      </c>
      <c r="AU262" s="215" t="s">
        <v>137</v>
      </c>
      <c r="AV262" s="11" t="s">
        <v>137</v>
      </c>
      <c r="AW262" s="11" t="s">
        <v>35</v>
      </c>
      <c r="AX262" s="11" t="s">
        <v>80</v>
      </c>
      <c r="AY262" s="215" t="s">
        <v>128</v>
      </c>
    </row>
    <row r="263" spans="2:65" s="1" customFormat="1" ht="14.45" customHeight="1">
      <c r="B263" s="39"/>
      <c r="C263" s="216" t="s">
        <v>473</v>
      </c>
      <c r="D263" s="216" t="s">
        <v>143</v>
      </c>
      <c r="E263" s="217" t="s">
        <v>474</v>
      </c>
      <c r="F263" s="218" t="s">
        <v>475</v>
      </c>
      <c r="G263" s="219" t="s">
        <v>315</v>
      </c>
      <c r="H263" s="220">
        <v>5</v>
      </c>
      <c r="I263" s="221"/>
      <c r="J263" s="222">
        <f>ROUND(I263*H263,2)</f>
        <v>0</v>
      </c>
      <c r="K263" s="218" t="s">
        <v>21</v>
      </c>
      <c r="L263" s="223"/>
      <c r="M263" s="224" t="s">
        <v>21</v>
      </c>
      <c r="N263" s="225" t="s">
        <v>44</v>
      </c>
      <c r="O263" s="40"/>
      <c r="P263" s="199">
        <f>O263*H263</f>
        <v>0</v>
      </c>
      <c r="Q263" s="199">
        <v>6.4999999999999997E-4</v>
      </c>
      <c r="R263" s="199">
        <f>Q263*H263</f>
        <v>3.2499999999999999E-3</v>
      </c>
      <c r="S263" s="199">
        <v>0</v>
      </c>
      <c r="T263" s="200">
        <f>S263*H263</f>
        <v>0</v>
      </c>
      <c r="AR263" s="22" t="s">
        <v>256</v>
      </c>
      <c r="AT263" s="22" t="s">
        <v>143</v>
      </c>
      <c r="AU263" s="22" t="s">
        <v>137</v>
      </c>
      <c r="AY263" s="22" t="s">
        <v>128</v>
      </c>
      <c r="BE263" s="201">
        <f>IF(N263="základní",J263,0)</f>
        <v>0</v>
      </c>
      <c r="BF263" s="201">
        <f>IF(N263="snížená",J263,0)</f>
        <v>0</v>
      </c>
      <c r="BG263" s="201">
        <f>IF(N263="zákl. přenesená",J263,0)</f>
        <v>0</v>
      </c>
      <c r="BH263" s="201">
        <f>IF(N263="sníž. přenesená",J263,0)</f>
        <v>0</v>
      </c>
      <c r="BI263" s="201">
        <f>IF(N263="nulová",J263,0)</f>
        <v>0</v>
      </c>
      <c r="BJ263" s="22" t="s">
        <v>137</v>
      </c>
      <c r="BK263" s="201">
        <f>ROUND(I263*H263,2)</f>
        <v>0</v>
      </c>
      <c r="BL263" s="22" t="s">
        <v>222</v>
      </c>
      <c r="BM263" s="22" t="s">
        <v>476</v>
      </c>
    </row>
    <row r="264" spans="2:65" s="1" customFormat="1">
      <c r="B264" s="39"/>
      <c r="C264" s="61"/>
      <c r="D264" s="202" t="s">
        <v>139</v>
      </c>
      <c r="E264" s="61"/>
      <c r="F264" s="203" t="s">
        <v>475</v>
      </c>
      <c r="G264" s="61"/>
      <c r="H264" s="61"/>
      <c r="I264" s="161"/>
      <c r="J264" s="61"/>
      <c r="K264" s="61"/>
      <c r="L264" s="59"/>
      <c r="M264" s="204"/>
      <c r="N264" s="40"/>
      <c r="O264" s="40"/>
      <c r="P264" s="40"/>
      <c r="Q264" s="40"/>
      <c r="R264" s="40"/>
      <c r="S264" s="40"/>
      <c r="T264" s="76"/>
      <c r="AT264" s="22" t="s">
        <v>139</v>
      </c>
      <c r="AU264" s="22" t="s">
        <v>137</v>
      </c>
    </row>
    <row r="265" spans="2:65" s="1" customFormat="1" ht="22.9" customHeight="1">
      <c r="B265" s="39"/>
      <c r="C265" s="216" t="s">
        <v>477</v>
      </c>
      <c r="D265" s="216" t="s">
        <v>143</v>
      </c>
      <c r="E265" s="217" t="s">
        <v>478</v>
      </c>
      <c r="F265" s="218" t="s">
        <v>479</v>
      </c>
      <c r="G265" s="219" t="s">
        <v>315</v>
      </c>
      <c r="H265" s="220">
        <v>2</v>
      </c>
      <c r="I265" s="221"/>
      <c r="J265" s="222">
        <f>ROUND(I265*H265,2)</f>
        <v>0</v>
      </c>
      <c r="K265" s="218" t="s">
        <v>21</v>
      </c>
      <c r="L265" s="223"/>
      <c r="M265" s="224" t="s">
        <v>21</v>
      </c>
      <c r="N265" s="225" t="s">
        <v>44</v>
      </c>
      <c r="O265" s="40"/>
      <c r="P265" s="199">
        <f>O265*H265</f>
        <v>0</v>
      </c>
      <c r="Q265" s="199">
        <v>6.4999999999999997E-4</v>
      </c>
      <c r="R265" s="199">
        <f>Q265*H265</f>
        <v>1.2999999999999999E-3</v>
      </c>
      <c r="S265" s="199">
        <v>0</v>
      </c>
      <c r="T265" s="200">
        <f>S265*H265</f>
        <v>0</v>
      </c>
      <c r="AR265" s="22" t="s">
        <v>256</v>
      </c>
      <c r="AT265" s="22" t="s">
        <v>143</v>
      </c>
      <c r="AU265" s="22" t="s">
        <v>137</v>
      </c>
      <c r="AY265" s="22" t="s">
        <v>128</v>
      </c>
      <c r="BE265" s="201">
        <f>IF(N265="základní",J265,0)</f>
        <v>0</v>
      </c>
      <c r="BF265" s="201">
        <f>IF(N265="snížená",J265,0)</f>
        <v>0</v>
      </c>
      <c r="BG265" s="201">
        <f>IF(N265="zákl. přenesená",J265,0)</f>
        <v>0</v>
      </c>
      <c r="BH265" s="201">
        <f>IF(N265="sníž. přenesená",J265,0)</f>
        <v>0</v>
      </c>
      <c r="BI265" s="201">
        <f>IF(N265="nulová",J265,0)</f>
        <v>0</v>
      </c>
      <c r="BJ265" s="22" t="s">
        <v>137</v>
      </c>
      <c r="BK265" s="201">
        <f>ROUND(I265*H265,2)</f>
        <v>0</v>
      </c>
      <c r="BL265" s="22" t="s">
        <v>222</v>
      </c>
      <c r="BM265" s="22" t="s">
        <v>480</v>
      </c>
    </row>
    <row r="266" spans="2:65" s="1" customFormat="1">
      <c r="B266" s="39"/>
      <c r="C266" s="61"/>
      <c r="D266" s="202" t="s">
        <v>139</v>
      </c>
      <c r="E266" s="61"/>
      <c r="F266" s="203" t="s">
        <v>479</v>
      </c>
      <c r="G266" s="61"/>
      <c r="H266" s="61"/>
      <c r="I266" s="161"/>
      <c r="J266" s="61"/>
      <c r="K266" s="61"/>
      <c r="L266" s="59"/>
      <c r="M266" s="204"/>
      <c r="N266" s="40"/>
      <c r="O266" s="40"/>
      <c r="P266" s="40"/>
      <c r="Q266" s="40"/>
      <c r="R266" s="40"/>
      <c r="S266" s="40"/>
      <c r="T266" s="76"/>
      <c r="AT266" s="22" t="s">
        <v>139</v>
      </c>
      <c r="AU266" s="22" t="s">
        <v>137</v>
      </c>
    </row>
    <row r="267" spans="2:65" s="1" customFormat="1" ht="14.45" customHeight="1">
      <c r="B267" s="39"/>
      <c r="C267" s="216" t="s">
        <v>481</v>
      </c>
      <c r="D267" s="216" t="s">
        <v>143</v>
      </c>
      <c r="E267" s="217" t="s">
        <v>482</v>
      </c>
      <c r="F267" s="218" t="s">
        <v>483</v>
      </c>
      <c r="G267" s="219" t="s">
        <v>315</v>
      </c>
      <c r="H267" s="220">
        <v>4</v>
      </c>
      <c r="I267" s="221"/>
      <c r="J267" s="222">
        <f>ROUND(I267*H267,2)</f>
        <v>0</v>
      </c>
      <c r="K267" s="218" t="s">
        <v>21</v>
      </c>
      <c r="L267" s="223"/>
      <c r="M267" s="224" t="s">
        <v>21</v>
      </c>
      <c r="N267" s="225" t="s">
        <v>44</v>
      </c>
      <c r="O267" s="40"/>
      <c r="P267" s="199">
        <f>O267*H267</f>
        <v>0</v>
      </c>
      <c r="Q267" s="199">
        <v>6.4999999999999997E-4</v>
      </c>
      <c r="R267" s="199">
        <f>Q267*H267</f>
        <v>2.5999999999999999E-3</v>
      </c>
      <c r="S267" s="199">
        <v>0</v>
      </c>
      <c r="T267" s="200">
        <f>S267*H267</f>
        <v>0</v>
      </c>
      <c r="AR267" s="22" t="s">
        <v>256</v>
      </c>
      <c r="AT267" s="22" t="s">
        <v>143</v>
      </c>
      <c r="AU267" s="22" t="s">
        <v>137</v>
      </c>
      <c r="AY267" s="22" t="s">
        <v>128</v>
      </c>
      <c r="BE267" s="201">
        <f>IF(N267="základní",J267,0)</f>
        <v>0</v>
      </c>
      <c r="BF267" s="201">
        <f>IF(N267="snížená",J267,0)</f>
        <v>0</v>
      </c>
      <c r="BG267" s="201">
        <f>IF(N267="zákl. přenesená",J267,0)</f>
        <v>0</v>
      </c>
      <c r="BH267" s="201">
        <f>IF(N267="sníž. přenesená",J267,0)</f>
        <v>0</v>
      </c>
      <c r="BI267" s="201">
        <f>IF(N267="nulová",J267,0)</f>
        <v>0</v>
      </c>
      <c r="BJ267" s="22" t="s">
        <v>137</v>
      </c>
      <c r="BK267" s="201">
        <f>ROUND(I267*H267,2)</f>
        <v>0</v>
      </c>
      <c r="BL267" s="22" t="s">
        <v>222</v>
      </c>
      <c r="BM267" s="22" t="s">
        <v>484</v>
      </c>
    </row>
    <row r="268" spans="2:65" s="1" customFormat="1">
      <c r="B268" s="39"/>
      <c r="C268" s="61"/>
      <c r="D268" s="202" t="s">
        <v>139</v>
      </c>
      <c r="E268" s="61"/>
      <c r="F268" s="203" t="s">
        <v>483</v>
      </c>
      <c r="G268" s="61"/>
      <c r="H268" s="61"/>
      <c r="I268" s="161"/>
      <c r="J268" s="61"/>
      <c r="K268" s="61"/>
      <c r="L268" s="59"/>
      <c r="M268" s="204"/>
      <c r="N268" s="40"/>
      <c r="O268" s="40"/>
      <c r="P268" s="40"/>
      <c r="Q268" s="40"/>
      <c r="R268" s="40"/>
      <c r="S268" s="40"/>
      <c r="T268" s="76"/>
      <c r="AT268" s="22" t="s">
        <v>139</v>
      </c>
      <c r="AU268" s="22" t="s">
        <v>137</v>
      </c>
    </row>
    <row r="269" spans="2:65" s="1" customFormat="1" ht="22.9" customHeight="1">
      <c r="B269" s="39"/>
      <c r="C269" s="190" t="s">
        <v>485</v>
      </c>
      <c r="D269" s="190" t="s">
        <v>131</v>
      </c>
      <c r="E269" s="191" t="s">
        <v>486</v>
      </c>
      <c r="F269" s="192" t="s">
        <v>487</v>
      </c>
      <c r="G269" s="193" t="s">
        <v>172</v>
      </c>
      <c r="H269" s="194">
        <v>62.5</v>
      </c>
      <c r="I269" s="195"/>
      <c r="J269" s="196">
        <f>ROUND(I269*H269,2)</f>
        <v>0</v>
      </c>
      <c r="K269" s="192" t="s">
        <v>135</v>
      </c>
      <c r="L269" s="59"/>
      <c r="M269" s="197" t="s">
        <v>21</v>
      </c>
      <c r="N269" s="198" t="s">
        <v>44</v>
      </c>
      <c r="O269" s="40"/>
      <c r="P269" s="199">
        <f>O269*H269</f>
        <v>0</v>
      </c>
      <c r="Q269" s="199">
        <v>2.8900000000000002E-3</v>
      </c>
      <c r="R269" s="199">
        <f>Q269*H269</f>
        <v>0.18062500000000001</v>
      </c>
      <c r="S269" s="199">
        <v>0</v>
      </c>
      <c r="T269" s="200">
        <f>S269*H269</f>
        <v>0</v>
      </c>
      <c r="AR269" s="22" t="s">
        <v>222</v>
      </c>
      <c r="AT269" s="22" t="s">
        <v>131</v>
      </c>
      <c r="AU269" s="22" t="s">
        <v>137</v>
      </c>
      <c r="AY269" s="22" t="s">
        <v>128</v>
      </c>
      <c r="BE269" s="201">
        <f>IF(N269="základní",J269,0)</f>
        <v>0</v>
      </c>
      <c r="BF269" s="201">
        <f>IF(N269="snížená",J269,0)</f>
        <v>0</v>
      </c>
      <c r="BG269" s="201">
        <f>IF(N269="zákl. přenesená",J269,0)</f>
        <v>0</v>
      </c>
      <c r="BH269" s="201">
        <f>IF(N269="sníž. přenesená",J269,0)</f>
        <v>0</v>
      </c>
      <c r="BI269" s="201">
        <f>IF(N269="nulová",J269,0)</f>
        <v>0</v>
      </c>
      <c r="BJ269" s="22" t="s">
        <v>137</v>
      </c>
      <c r="BK269" s="201">
        <f>ROUND(I269*H269,2)</f>
        <v>0</v>
      </c>
      <c r="BL269" s="22" t="s">
        <v>222</v>
      </c>
      <c r="BM269" s="22" t="s">
        <v>488</v>
      </c>
    </row>
    <row r="270" spans="2:65" s="1" customFormat="1" ht="27">
      <c r="B270" s="39"/>
      <c r="C270" s="61"/>
      <c r="D270" s="202" t="s">
        <v>139</v>
      </c>
      <c r="E270" s="61"/>
      <c r="F270" s="203" t="s">
        <v>489</v>
      </c>
      <c r="G270" s="61"/>
      <c r="H270" s="61"/>
      <c r="I270" s="161"/>
      <c r="J270" s="61"/>
      <c r="K270" s="61"/>
      <c r="L270" s="59"/>
      <c r="M270" s="204"/>
      <c r="N270" s="40"/>
      <c r="O270" s="40"/>
      <c r="P270" s="40"/>
      <c r="Q270" s="40"/>
      <c r="R270" s="40"/>
      <c r="S270" s="40"/>
      <c r="T270" s="76"/>
      <c r="AT270" s="22" t="s">
        <v>139</v>
      </c>
      <c r="AU270" s="22" t="s">
        <v>137</v>
      </c>
    </row>
    <row r="271" spans="2:65" s="11" customFormat="1">
      <c r="B271" s="205"/>
      <c r="C271" s="206"/>
      <c r="D271" s="202" t="s">
        <v>141</v>
      </c>
      <c r="E271" s="207" t="s">
        <v>21</v>
      </c>
      <c r="F271" s="208" t="s">
        <v>490</v>
      </c>
      <c r="G271" s="206"/>
      <c r="H271" s="209">
        <v>47.8</v>
      </c>
      <c r="I271" s="210"/>
      <c r="J271" s="206"/>
      <c r="K271" s="206"/>
      <c r="L271" s="211"/>
      <c r="M271" s="212"/>
      <c r="N271" s="213"/>
      <c r="O271" s="213"/>
      <c r="P271" s="213"/>
      <c r="Q271" s="213"/>
      <c r="R271" s="213"/>
      <c r="S271" s="213"/>
      <c r="T271" s="214"/>
      <c r="AT271" s="215" t="s">
        <v>141</v>
      </c>
      <c r="AU271" s="215" t="s">
        <v>137</v>
      </c>
      <c r="AV271" s="11" t="s">
        <v>137</v>
      </c>
      <c r="AW271" s="11" t="s">
        <v>35</v>
      </c>
      <c r="AX271" s="11" t="s">
        <v>72</v>
      </c>
      <c r="AY271" s="215" t="s">
        <v>128</v>
      </c>
    </row>
    <row r="272" spans="2:65" s="11" customFormat="1">
      <c r="B272" s="205"/>
      <c r="C272" s="206"/>
      <c r="D272" s="202" t="s">
        <v>141</v>
      </c>
      <c r="E272" s="207" t="s">
        <v>21</v>
      </c>
      <c r="F272" s="208" t="s">
        <v>491</v>
      </c>
      <c r="G272" s="206"/>
      <c r="H272" s="209">
        <v>14.7</v>
      </c>
      <c r="I272" s="210"/>
      <c r="J272" s="206"/>
      <c r="K272" s="206"/>
      <c r="L272" s="211"/>
      <c r="M272" s="212"/>
      <c r="N272" s="213"/>
      <c r="O272" s="213"/>
      <c r="P272" s="213"/>
      <c r="Q272" s="213"/>
      <c r="R272" s="213"/>
      <c r="S272" s="213"/>
      <c r="T272" s="214"/>
      <c r="AT272" s="215" t="s">
        <v>141</v>
      </c>
      <c r="AU272" s="215" t="s">
        <v>137</v>
      </c>
      <c r="AV272" s="11" t="s">
        <v>137</v>
      </c>
      <c r="AW272" s="11" t="s">
        <v>35</v>
      </c>
      <c r="AX272" s="11" t="s">
        <v>72</v>
      </c>
      <c r="AY272" s="215" t="s">
        <v>128</v>
      </c>
    </row>
    <row r="273" spans="2:65" s="12" customFormat="1">
      <c r="B273" s="226"/>
      <c r="C273" s="227"/>
      <c r="D273" s="202" t="s">
        <v>141</v>
      </c>
      <c r="E273" s="228" t="s">
        <v>21</v>
      </c>
      <c r="F273" s="229" t="s">
        <v>158</v>
      </c>
      <c r="G273" s="227"/>
      <c r="H273" s="230">
        <v>62.5</v>
      </c>
      <c r="I273" s="231"/>
      <c r="J273" s="227"/>
      <c r="K273" s="227"/>
      <c r="L273" s="232"/>
      <c r="M273" s="233"/>
      <c r="N273" s="234"/>
      <c r="O273" s="234"/>
      <c r="P273" s="234"/>
      <c r="Q273" s="234"/>
      <c r="R273" s="234"/>
      <c r="S273" s="234"/>
      <c r="T273" s="235"/>
      <c r="AT273" s="236" t="s">
        <v>141</v>
      </c>
      <c r="AU273" s="236" t="s">
        <v>137</v>
      </c>
      <c r="AV273" s="12" t="s">
        <v>136</v>
      </c>
      <c r="AW273" s="12" t="s">
        <v>35</v>
      </c>
      <c r="AX273" s="12" t="s">
        <v>80</v>
      </c>
      <c r="AY273" s="236" t="s">
        <v>128</v>
      </c>
    </row>
    <row r="274" spans="2:65" s="1" customFormat="1" ht="22.9" customHeight="1">
      <c r="B274" s="39"/>
      <c r="C274" s="190" t="s">
        <v>492</v>
      </c>
      <c r="D274" s="190" t="s">
        <v>131</v>
      </c>
      <c r="E274" s="191" t="s">
        <v>493</v>
      </c>
      <c r="F274" s="192" t="s">
        <v>494</v>
      </c>
      <c r="G274" s="193" t="s">
        <v>172</v>
      </c>
      <c r="H274" s="194">
        <v>40.799999999999997</v>
      </c>
      <c r="I274" s="195"/>
      <c r="J274" s="196">
        <f>ROUND(I274*H274,2)</f>
        <v>0</v>
      </c>
      <c r="K274" s="192" t="s">
        <v>135</v>
      </c>
      <c r="L274" s="59"/>
      <c r="M274" s="197" t="s">
        <v>21</v>
      </c>
      <c r="N274" s="198" t="s">
        <v>44</v>
      </c>
      <c r="O274" s="40"/>
      <c r="P274" s="199">
        <f>O274*H274</f>
        <v>0</v>
      </c>
      <c r="Q274" s="199">
        <v>4.3600000000000002E-3</v>
      </c>
      <c r="R274" s="199">
        <f>Q274*H274</f>
        <v>0.17788799999999999</v>
      </c>
      <c r="S274" s="199">
        <v>0</v>
      </c>
      <c r="T274" s="200">
        <f>S274*H274</f>
        <v>0</v>
      </c>
      <c r="AR274" s="22" t="s">
        <v>222</v>
      </c>
      <c r="AT274" s="22" t="s">
        <v>131</v>
      </c>
      <c r="AU274" s="22" t="s">
        <v>137</v>
      </c>
      <c r="AY274" s="22" t="s">
        <v>128</v>
      </c>
      <c r="BE274" s="201">
        <f>IF(N274="základní",J274,0)</f>
        <v>0</v>
      </c>
      <c r="BF274" s="201">
        <f>IF(N274="snížená",J274,0)</f>
        <v>0</v>
      </c>
      <c r="BG274" s="201">
        <f>IF(N274="zákl. přenesená",J274,0)</f>
        <v>0</v>
      </c>
      <c r="BH274" s="201">
        <f>IF(N274="sníž. přenesená",J274,0)</f>
        <v>0</v>
      </c>
      <c r="BI274" s="201">
        <f>IF(N274="nulová",J274,0)</f>
        <v>0</v>
      </c>
      <c r="BJ274" s="22" t="s">
        <v>137</v>
      </c>
      <c r="BK274" s="201">
        <f>ROUND(I274*H274,2)</f>
        <v>0</v>
      </c>
      <c r="BL274" s="22" t="s">
        <v>222</v>
      </c>
      <c r="BM274" s="22" t="s">
        <v>495</v>
      </c>
    </row>
    <row r="275" spans="2:65" s="1" customFormat="1" ht="27">
      <c r="B275" s="39"/>
      <c r="C275" s="61"/>
      <c r="D275" s="202" t="s">
        <v>139</v>
      </c>
      <c r="E275" s="61"/>
      <c r="F275" s="203" t="s">
        <v>496</v>
      </c>
      <c r="G275" s="61"/>
      <c r="H275" s="61"/>
      <c r="I275" s="161"/>
      <c r="J275" s="61"/>
      <c r="K275" s="61"/>
      <c r="L275" s="59"/>
      <c r="M275" s="204"/>
      <c r="N275" s="40"/>
      <c r="O275" s="40"/>
      <c r="P275" s="40"/>
      <c r="Q275" s="40"/>
      <c r="R275" s="40"/>
      <c r="S275" s="40"/>
      <c r="T275" s="76"/>
      <c r="AT275" s="22" t="s">
        <v>139</v>
      </c>
      <c r="AU275" s="22" t="s">
        <v>137</v>
      </c>
    </row>
    <row r="276" spans="2:65" s="11" customFormat="1">
      <c r="B276" s="205"/>
      <c r="C276" s="206"/>
      <c r="D276" s="202" t="s">
        <v>141</v>
      </c>
      <c r="E276" s="207" t="s">
        <v>21</v>
      </c>
      <c r="F276" s="208" t="s">
        <v>497</v>
      </c>
      <c r="G276" s="206"/>
      <c r="H276" s="209">
        <v>40.799999999999997</v>
      </c>
      <c r="I276" s="210"/>
      <c r="J276" s="206"/>
      <c r="K276" s="206"/>
      <c r="L276" s="211"/>
      <c r="M276" s="212"/>
      <c r="N276" s="213"/>
      <c r="O276" s="213"/>
      <c r="P276" s="213"/>
      <c r="Q276" s="213"/>
      <c r="R276" s="213"/>
      <c r="S276" s="213"/>
      <c r="T276" s="214"/>
      <c r="AT276" s="215" t="s">
        <v>141</v>
      </c>
      <c r="AU276" s="215" t="s">
        <v>137</v>
      </c>
      <c r="AV276" s="11" t="s">
        <v>137</v>
      </c>
      <c r="AW276" s="11" t="s">
        <v>35</v>
      </c>
      <c r="AX276" s="11" t="s">
        <v>80</v>
      </c>
      <c r="AY276" s="215" t="s">
        <v>128</v>
      </c>
    </row>
    <row r="277" spans="2:65" s="1" customFormat="1" ht="22.9" customHeight="1">
      <c r="B277" s="39"/>
      <c r="C277" s="190" t="s">
        <v>498</v>
      </c>
      <c r="D277" s="190" t="s">
        <v>131</v>
      </c>
      <c r="E277" s="191" t="s">
        <v>499</v>
      </c>
      <c r="F277" s="192" t="s">
        <v>500</v>
      </c>
      <c r="G277" s="193" t="s">
        <v>172</v>
      </c>
      <c r="H277" s="194">
        <v>40</v>
      </c>
      <c r="I277" s="195"/>
      <c r="J277" s="196">
        <f>ROUND(I277*H277,2)</f>
        <v>0</v>
      </c>
      <c r="K277" s="192" t="s">
        <v>135</v>
      </c>
      <c r="L277" s="59"/>
      <c r="M277" s="197" t="s">
        <v>21</v>
      </c>
      <c r="N277" s="198" t="s">
        <v>44</v>
      </c>
      <c r="O277" s="40"/>
      <c r="P277" s="199">
        <f>O277*H277</f>
        <v>0</v>
      </c>
      <c r="Q277" s="199">
        <v>5.8199999999999997E-3</v>
      </c>
      <c r="R277" s="199">
        <f>Q277*H277</f>
        <v>0.23279999999999998</v>
      </c>
      <c r="S277" s="199">
        <v>0</v>
      </c>
      <c r="T277" s="200">
        <f>S277*H277</f>
        <v>0</v>
      </c>
      <c r="AR277" s="22" t="s">
        <v>222</v>
      </c>
      <c r="AT277" s="22" t="s">
        <v>131</v>
      </c>
      <c r="AU277" s="22" t="s">
        <v>137</v>
      </c>
      <c r="AY277" s="22" t="s">
        <v>128</v>
      </c>
      <c r="BE277" s="201">
        <f>IF(N277="základní",J277,0)</f>
        <v>0</v>
      </c>
      <c r="BF277" s="201">
        <f>IF(N277="snížená",J277,0)</f>
        <v>0</v>
      </c>
      <c r="BG277" s="201">
        <f>IF(N277="zákl. přenesená",J277,0)</f>
        <v>0</v>
      </c>
      <c r="BH277" s="201">
        <f>IF(N277="sníž. přenesená",J277,0)</f>
        <v>0</v>
      </c>
      <c r="BI277" s="201">
        <f>IF(N277="nulová",J277,0)</f>
        <v>0</v>
      </c>
      <c r="BJ277" s="22" t="s">
        <v>137</v>
      </c>
      <c r="BK277" s="201">
        <f>ROUND(I277*H277,2)</f>
        <v>0</v>
      </c>
      <c r="BL277" s="22" t="s">
        <v>222</v>
      </c>
      <c r="BM277" s="22" t="s">
        <v>501</v>
      </c>
    </row>
    <row r="278" spans="2:65" s="1" customFormat="1" ht="27">
      <c r="B278" s="39"/>
      <c r="C278" s="61"/>
      <c r="D278" s="202" t="s">
        <v>139</v>
      </c>
      <c r="E278" s="61"/>
      <c r="F278" s="203" t="s">
        <v>502</v>
      </c>
      <c r="G278" s="61"/>
      <c r="H278" s="61"/>
      <c r="I278" s="161"/>
      <c r="J278" s="61"/>
      <c r="K278" s="61"/>
      <c r="L278" s="59"/>
      <c r="M278" s="204"/>
      <c r="N278" s="40"/>
      <c r="O278" s="40"/>
      <c r="P278" s="40"/>
      <c r="Q278" s="40"/>
      <c r="R278" s="40"/>
      <c r="S278" s="40"/>
      <c r="T278" s="76"/>
      <c r="AT278" s="22" t="s">
        <v>139</v>
      </c>
      <c r="AU278" s="22" t="s">
        <v>137</v>
      </c>
    </row>
    <row r="279" spans="2:65" s="11" customFormat="1">
      <c r="B279" s="205"/>
      <c r="C279" s="206"/>
      <c r="D279" s="202" t="s">
        <v>141</v>
      </c>
      <c r="E279" s="207" t="s">
        <v>21</v>
      </c>
      <c r="F279" s="208" t="s">
        <v>503</v>
      </c>
      <c r="G279" s="206"/>
      <c r="H279" s="209">
        <v>40</v>
      </c>
      <c r="I279" s="210"/>
      <c r="J279" s="206"/>
      <c r="K279" s="206"/>
      <c r="L279" s="211"/>
      <c r="M279" s="212"/>
      <c r="N279" s="213"/>
      <c r="O279" s="213"/>
      <c r="P279" s="213"/>
      <c r="Q279" s="213"/>
      <c r="R279" s="213"/>
      <c r="S279" s="213"/>
      <c r="T279" s="214"/>
      <c r="AT279" s="215" t="s">
        <v>141</v>
      </c>
      <c r="AU279" s="215" t="s">
        <v>137</v>
      </c>
      <c r="AV279" s="11" t="s">
        <v>137</v>
      </c>
      <c r="AW279" s="11" t="s">
        <v>35</v>
      </c>
      <c r="AX279" s="11" t="s">
        <v>80</v>
      </c>
      <c r="AY279" s="215" t="s">
        <v>128</v>
      </c>
    </row>
    <row r="280" spans="2:65" s="1" customFormat="1" ht="22.9" customHeight="1">
      <c r="B280" s="39"/>
      <c r="C280" s="190" t="s">
        <v>504</v>
      </c>
      <c r="D280" s="190" t="s">
        <v>131</v>
      </c>
      <c r="E280" s="191" t="s">
        <v>505</v>
      </c>
      <c r="F280" s="192" t="s">
        <v>506</v>
      </c>
      <c r="G280" s="193" t="s">
        <v>134</v>
      </c>
      <c r="H280" s="194">
        <v>1.5</v>
      </c>
      <c r="I280" s="195"/>
      <c r="J280" s="196">
        <f>ROUND(I280*H280,2)</f>
        <v>0</v>
      </c>
      <c r="K280" s="192" t="s">
        <v>135</v>
      </c>
      <c r="L280" s="59"/>
      <c r="M280" s="197" t="s">
        <v>21</v>
      </c>
      <c r="N280" s="198" t="s">
        <v>44</v>
      </c>
      <c r="O280" s="40"/>
      <c r="P280" s="199">
        <f>O280*H280</f>
        <v>0</v>
      </c>
      <c r="Q280" s="199">
        <v>1.082E-2</v>
      </c>
      <c r="R280" s="199">
        <f>Q280*H280</f>
        <v>1.6230000000000001E-2</v>
      </c>
      <c r="S280" s="199">
        <v>0</v>
      </c>
      <c r="T280" s="200">
        <f>S280*H280</f>
        <v>0</v>
      </c>
      <c r="AR280" s="22" t="s">
        <v>222</v>
      </c>
      <c r="AT280" s="22" t="s">
        <v>131</v>
      </c>
      <c r="AU280" s="22" t="s">
        <v>137</v>
      </c>
      <c r="AY280" s="22" t="s">
        <v>128</v>
      </c>
      <c r="BE280" s="201">
        <f>IF(N280="základní",J280,0)</f>
        <v>0</v>
      </c>
      <c r="BF280" s="201">
        <f>IF(N280="snížená",J280,0)</f>
        <v>0</v>
      </c>
      <c r="BG280" s="201">
        <f>IF(N280="zákl. přenesená",J280,0)</f>
        <v>0</v>
      </c>
      <c r="BH280" s="201">
        <f>IF(N280="sníž. přenesená",J280,0)</f>
        <v>0</v>
      </c>
      <c r="BI280" s="201">
        <f>IF(N280="nulová",J280,0)</f>
        <v>0</v>
      </c>
      <c r="BJ280" s="22" t="s">
        <v>137</v>
      </c>
      <c r="BK280" s="201">
        <f>ROUND(I280*H280,2)</f>
        <v>0</v>
      </c>
      <c r="BL280" s="22" t="s">
        <v>222</v>
      </c>
      <c r="BM280" s="22" t="s">
        <v>507</v>
      </c>
    </row>
    <row r="281" spans="2:65" s="1" customFormat="1" ht="27">
      <c r="B281" s="39"/>
      <c r="C281" s="61"/>
      <c r="D281" s="202" t="s">
        <v>139</v>
      </c>
      <c r="E281" s="61"/>
      <c r="F281" s="203" t="s">
        <v>508</v>
      </c>
      <c r="G281" s="61"/>
      <c r="H281" s="61"/>
      <c r="I281" s="161"/>
      <c r="J281" s="61"/>
      <c r="K281" s="61"/>
      <c r="L281" s="59"/>
      <c r="M281" s="204"/>
      <c r="N281" s="40"/>
      <c r="O281" s="40"/>
      <c r="P281" s="40"/>
      <c r="Q281" s="40"/>
      <c r="R281" s="40"/>
      <c r="S281" s="40"/>
      <c r="T281" s="76"/>
      <c r="AT281" s="22" t="s">
        <v>139</v>
      </c>
      <c r="AU281" s="22" t="s">
        <v>137</v>
      </c>
    </row>
    <row r="282" spans="2:65" s="11" customFormat="1">
      <c r="B282" s="205"/>
      <c r="C282" s="206"/>
      <c r="D282" s="202" t="s">
        <v>141</v>
      </c>
      <c r="E282" s="207" t="s">
        <v>21</v>
      </c>
      <c r="F282" s="208" t="s">
        <v>509</v>
      </c>
      <c r="G282" s="206"/>
      <c r="H282" s="209">
        <v>1.5</v>
      </c>
      <c r="I282" s="210"/>
      <c r="J282" s="206"/>
      <c r="K282" s="206"/>
      <c r="L282" s="211"/>
      <c r="M282" s="212"/>
      <c r="N282" s="213"/>
      <c r="O282" s="213"/>
      <c r="P282" s="213"/>
      <c r="Q282" s="213"/>
      <c r="R282" s="213"/>
      <c r="S282" s="213"/>
      <c r="T282" s="214"/>
      <c r="AT282" s="215" t="s">
        <v>141</v>
      </c>
      <c r="AU282" s="215" t="s">
        <v>137</v>
      </c>
      <c r="AV282" s="11" t="s">
        <v>137</v>
      </c>
      <c r="AW282" s="11" t="s">
        <v>35</v>
      </c>
      <c r="AX282" s="11" t="s">
        <v>80</v>
      </c>
      <c r="AY282" s="215" t="s">
        <v>128</v>
      </c>
    </row>
    <row r="283" spans="2:65" s="1" customFormat="1" ht="14.45" customHeight="1">
      <c r="B283" s="39"/>
      <c r="C283" s="190" t="s">
        <v>510</v>
      </c>
      <c r="D283" s="190" t="s">
        <v>131</v>
      </c>
      <c r="E283" s="191" t="s">
        <v>511</v>
      </c>
      <c r="F283" s="192" t="s">
        <v>512</v>
      </c>
      <c r="G283" s="193" t="s">
        <v>172</v>
      </c>
      <c r="H283" s="194">
        <v>51.5</v>
      </c>
      <c r="I283" s="195"/>
      <c r="J283" s="196">
        <f>ROUND(I283*H283,2)</f>
        <v>0</v>
      </c>
      <c r="K283" s="192" t="s">
        <v>135</v>
      </c>
      <c r="L283" s="59"/>
      <c r="M283" s="197" t="s">
        <v>21</v>
      </c>
      <c r="N283" s="198" t="s">
        <v>44</v>
      </c>
      <c r="O283" s="40"/>
      <c r="P283" s="199">
        <f>O283*H283</f>
        <v>0</v>
      </c>
      <c r="Q283" s="199">
        <v>2.8600000000000001E-3</v>
      </c>
      <c r="R283" s="199">
        <f>Q283*H283</f>
        <v>0.14729</v>
      </c>
      <c r="S283" s="199">
        <v>0</v>
      </c>
      <c r="T283" s="200">
        <f>S283*H283</f>
        <v>0</v>
      </c>
      <c r="AR283" s="22" t="s">
        <v>222</v>
      </c>
      <c r="AT283" s="22" t="s">
        <v>131</v>
      </c>
      <c r="AU283" s="22" t="s">
        <v>137</v>
      </c>
      <c r="AY283" s="22" t="s">
        <v>128</v>
      </c>
      <c r="BE283" s="201">
        <f>IF(N283="základní",J283,0)</f>
        <v>0</v>
      </c>
      <c r="BF283" s="201">
        <f>IF(N283="snížená",J283,0)</f>
        <v>0</v>
      </c>
      <c r="BG283" s="201">
        <f>IF(N283="zákl. přenesená",J283,0)</f>
        <v>0</v>
      </c>
      <c r="BH283" s="201">
        <f>IF(N283="sníž. přenesená",J283,0)</f>
        <v>0</v>
      </c>
      <c r="BI283" s="201">
        <f>IF(N283="nulová",J283,0)</f>
        <v>0</v>
      </c>
      <c r="BJ283" s="22" t="s">
        <v>137</v>
      </c>
      <c r="BK283" s="201">
        <f>ROUND(I283*H283,2)</f>
        <v>0</v>
      </c>
      <c r="BL283" s="22" t="s">
        <v>222</v>
      </c>
      <c r="BM283" s="22" t="s">
        <v>513</v>
      </c>
    </row>
    <row r="284" spans="2:65" s="1" customFormat="1" ht="27">
      <c r="B284" s="39"/>
      <c r="C284" s="61"/>
      <c r="D284" s="202" t="s">
        <v>139</v>
      </c>
      <c r="E284" s="61"/>
      <c r="F284" s="203" t="s">
        <v>514</v>
      </c>
      <c r="G284" s="61"/>
      <c r="H284" s="61"/>
      <c r="I284" s="161"/>
      <c r="J284" s="61"/>
      <c r="K284" s="61"/>
      <c r="L284" s="59"/>
      <c r="M284" s="204"/>
      <c r="N284" s="40"/>
      <c r="O284" s="40"/>
      <c r="P284" s="40"/>
      <c r="Q284" s="40"/>
      <c r="R284" s="40"/>
      <c r="S284" s="40"/>
      <c r="T284" s="76"/>
      <c r="AT284" s="22" t="s">
        <v>139</v>
      </c>
      <c r="AU284" s="22" t="s">
        <v>137</v>
      </c>
    </row>
    <row r="285" spans="2:65" s="11" customFormat="1">
      <c r="B285" s="205"/>
      <c r="C285" s="206"/>
      <c r="D285" s="202" t="s">
        <v>141</v>
      </c>
      <c r="E285" s="207" t="s">
        <v>21</v>
      </c>
      <c r="F285" s="208" t="s">
        <v>515</v>
      </c>
      <c r="G285" s="206"/>
      <c r="H285" s="209">
        <v>51.5</v>
      </c>
      <c r="I285" s="210"/>
      <c r="J285" s="206"/>
      <c r="K285" s="206"/>
      <c r="L285" s="211"/>
      <c r="M285" s="212"/>
      <c r="N285" s="213"/>
      <c r="O285" s="213"/>
      <c r="P285" s="213"/>
      <c r="Q285" s="213"/>
      <c r="R285" s="213"/>
      <c r="S285" s="213"/>
      <c r="T285" s="214"/>
      <c r="AT285" s="215" t="s">
        <v>141</v>
      </c>
      <c r="AU285" s="215" t="s">
        <v>137</v>
      </c>
      <c r="AV285" s="11" t="s">
        <v>137</v>
      </c>
      <c r="AW285" s="11" t="s">
        <v>35</v>
      </c>
      <c r="AX285" s="11" t="s">
        <v>80</v>
      </c>
      <c r="AY285" s="215" t="s">
        <v>128</v>
      </c>
    </row>
    <row r="286" spans="2:65" s="1" customFormat="1" ht="22.9" customHeight="1">
      <c r="B286" s="39"/>
      <c r="C286" s="190" t="s">
        <v>516</v>
      </c>
      <c r="D286" s="190" t="s">
        <v>131</v>
      </c>
      <c r="E286" s="191" t="s">
        <v>517</v>
      </c>
      <c r="F286" s="192" t="s">
        <v>518</v>
      </c>
      <c r="G286" s="193" t="s">
        <v>315</v>
      </c>
      <c r="H286" s="194">
        <v>4</v>
      </c>
      <c r="I286" s="195"/>
      <c r="J286" s="196">
        <f>ROUND(I286*H286,2)</f>
        <v>0</v>
      </c>
      <c r="K286" s="192" t="s">
        <v>135</v>
      </c>
      <c r="L286" s="59"/>
      <c r="M286" s="197" t="s">
        <v>21</v>
      </c>
      <c r="N286" s="198" t="s">
        <v>44</v>
      </c>
      <c r="O286" s="40"/>
      <c r="P286" s="199">
        <f>O286*H286</f>
        <v>0</v>
      </c>
      <c r="Q286" s="199">
        <v>4.8000000000000001E-4</v>
      </c>
      <c r="R286" s="199">
        <f>Q286*H286</f>
        <v>1.92E-3</v>
      </c>
      <c r="S286" s="199">
        <v>0</v>
      </c>
      <c r="T286" s="200">
        <f>S286*H286</f>
        <v>0</v>
      </c>
      <c r="AR286" s="22" t="s">
        <v>222</v>
      </c>
      <c r="AT286" s="22" t="s">
        <v>131</v>
      </c>
      <c r="AU286" s="22" t="s">
        <v>137</v>
      </c>
      <c r="AY286" s="22" t="s">
        <v>128</v>
      </c>
      <c r="BE286" s="201">
        <f>IF(N286="základní",J286,0)</f>
        <v>0</v>
      </c>
      <c r="BF286" s="201">
        <f>IF(N286="snížená",J286,0)</f>
        <v>0</v>
      </c>
      <c r="BG286" s="201">
        <f>IF(N286="zákl. přenesená",J286,0)</f>
        <v>0</v>
      </c>
      <c r="BH286" s="201">
        <f>IF(N286="sníž. přenesená",J286,0)</f>
        <v>0</v>
      </c>
      <c r="BI286" s="201">
        <f>IF(N286="nulová",J286,0)</f>
        <v>0</v>
      </c>
      <c r="BJ286" s="22" t="s">
        <v>137</v>
      </c>
      <c r="BK286" s="201">
        <f>ROUND(I286*H286,2)</f>
        <v>0</v>
      </c>
      <c r="BL286" s="22" t="s">
        <v>222</v>
      </c>
      <c r="BM286" s="22" t="s">
        <v>519</v>
      </c>
    </row>
    <row r="287" spans="2:65" s="1" customFormat="1" ht="27">
      <c r="B287" s="39"/>
      <c r="C287" s="61"/>
      <c r="D287" s="202" t="s">
        <v>139</v>
      </c>
      <c r="E287" s="61"/>
      <c r="F287" s="203" t="s">
        <v>520</v>
      </c>
      <c r="G287" s="61"/>
      <c r="H287" s="61"/>
      <c r="I287" s="161"/>
      <c r="J287" s="61"/>
      <c r="K287" s="61"/>
      <c r="L287" s="59"/>
      <c r="M287" s="204"/>
      <c r="N287" s="40"/>
      <c r="O287" s="40"/>
      <c r="P287" s="40"/>
      <c r="Q287" s="40"/>
      <c r="R287" s="40"/>
      <c r="S287" s="40"/>
      <c r="T287" s="76"/>
      <c r="AT287" s="22" t="s">
        <v>139</v>
      </c>
      <c r="AU287" s="22" t="s">
        <v>137</v>
      </c>
    </row>
    <row r="288" spans="2:65" s="11" customFormat="1">
      <c r="B288" s="205"/>
      <c r="C288" s="206"/>
      <c r="D288" s="202" t="s">
        <v>141</v>
      </c>
      <c r="E288" s="207" t="s">
        <v>21</v>
      </c>
      <c r="F288" s="208" t="s">
        <v>521</v>
      </c>
      <c r="G288" s="206"/>
      <c r="H288" s="209">
        <v>4</v>
      </c>
      <c r="I288" s="210"/>
      <c r="J288" s="206"/>
      <c r="K288" s="206"/>
      <c r="L288" s="211"/>
      <c r="M288" s="212"/>
      <c r="N288" s="213"/>
      <c r="O288" s="213"/>
      <c r="P288" s="213"/>
      <c r="Q288" s="213"/>
      <c r="R288" s="213"/>
      <c r="S288" s="213"/>
      <c r="T288" s="214"/>
      <c r="AT288" s="215" t="s">
        <v>141</v>
      </c>
      <c r="AU288" s="215" t="s">
        <v>137</v>
      </c>
      <c r="AV288" s="11" t="s">
        <v>137</v>
      </c>
      <c r="AW288" s="11" t="s">
        <v>35</v>
      </c>
      <c r="AX288" s="11" t="s">
        <v>80</v>
      </c>
      <c r="AY288" s="215" t="s">
        <v>128</v>
      </c>
    </row>
    <row r="289" spans="2:65" s="1" customFormat="1" ht="22.9" customHeight="1">
      <c r="B289" s="39"/>
      <c r="C289" s="190" t="s">
        <v>522</v>
      </c>
      <c r="D289" s="190" t="s">
        <v>131</v>
      </c>
      <c r="E289" s="191" t="s">
        <v>523</v>
      </c>
      <c r="F289" s="192" t="s">
        <v>524</v>
      </c>
      <c r="G289" s="193" t="s">
        <v>172</v>
      </c>
      <c r="H289" s="194">
        <v>2</v>
      </c>
      <c r="I289" s="195"/>
      <c r="J289" s="196">
        <f>ROUND(I289*H289,2)</f>
        <v>0</v>
      </c>
      <c r="K289" s="192" t="s">
        <v>135</v>
      </c>
      <c r="L289" s="59"/>
      <c r="M289" s="197" t="s">
        <v>21</v>
      </c>
      <c r="N289" s="198" t="s">
        <v>44</v>
      </c>
      <c r="O289" s="40"/>
      <c r="P289" s="199">
        <f>O289*H289</f>
        <v>0</v>
      </c>
      <c r="Q289" s="199">
        <v>8.0000000000000004E-4</v>
      </c>
      <c r="R289" s="199">
        <f>Q289*H289</f>
        <v>1.6000000000000001E-3</v>
      </c>
      <c r="S289" s="199">
        <v>0</v>
      </c>
      <c r="T289" s="200">
        <f>S289*H289</f>
        <v>0</v>
      </c>
      <c r="AR289" s="22" t="s">
        <v>222</v>
      </c>
      <c r="AT289" s="22" t="s">
        <v>131</v>
      </c>
      <c r="AU289" s="22" t="s">
        <v>137</v>
      </c>
      <c r="AY289" s="22" t="s">
        <v>128</v>
      </c>
      <c r="BE289" s="201">
        <f>IF(N289="základní",J289,0)</f>
        <v>0</v>
      </c>
      <c r="BF289" s="201">
        <f>IF(N289="snížená",J289,0)</f>
        <v>0</v>
      </c>
      <c r="BG289" s="201">
        <f>IF(N289="zákl. přenesená",J289,0)</f>
        <v>0</v>
      </c>
      <c r="BH289" s="201">
        <f>IF(N289="sníž. přenesená",J289,0)</f>
        <v>0</v>
      </c>
      <c r="BI289" s="201">
        <f>IF(N289="nulová",J289,0)</f>
        <v>0</v>
      </c>
      <c r="BJ289" s="22" t="s">
        <v>137</v>
      </c>
      <c r="BK289" s="201">
        <f>ROUND(I289*H289,2)</f>
        <v>0</v>
      </c>
      <c r="BL289" s="22" t="s">
        <v>222</v>
      </c>
      <c r="BM289" s="22" t="s">
        <v>525</v>
      </c>
    </row>
    <row r="290" spans="2:65" s="1" customFormat="1" ht="27">
      <c r="B290" s="39"/>
      <c r="C290" s="61"/>
      <c r="D290" s="202" t="s">
        <v>139</v>
      </c>
      <c r="E290" s="61"/>
      <c r="F290" s="203" t="s">
        <v>526</v>
      </c>
      <c r="G290" s="61"/>
      <c r="H290" s="61"/>
      <c r="I290" s="161"/>
      <c r="J290" s="61"/>
      <c r="K290" s="61"/>
      <c r="L290" s="59"/>
      <c r="M290" s="204"/>
      <c r="N290" s="40"/>
      <c r="O290" s="40"/>
      <c r="P290" s="40"/>
      <c r="Q290" s="40"/>
      <c r="R290" s="40"/>
      <c r="S290" s="40"/>
      <c r="T290" s="76"/>
      <c r="AT290" s="22" t="s">
        <v>139</v>
      </c>
      <c r="AU290" s="22" t="s">
        <v>137</v>
      </c>
    </row>
    <row r="291" spans="2:65" s="1" customFormat="1" ht="22.9" customHeight="1">
      <c r="B291" s="39"/>
      <c r="C291" s="190" t="s">
        <v>527</v>
      </c>
      <c r="D291" s="190" t="s">
        <v>131</v>
      </c>
      <c r="E291" s="191" t="s">
        <v>528</v>
      </c>
      <c r="F291" s="192" t="s">
        <v>529</v>
      </c>
      <c r="G291" s="193" t="s">
        <v>172</v>
      </c>
      <c r="H291" s="194">
        <v>25.9</v>
      </c>
      <c r="I291" s="195"/>
      <c r="J291" s="196">
        <f>ROUND(I291*H291,2)</f>
        <v>0</v>
      </c>
      <c r="K291" s="192" t="s">
        <v>135</v>
      </c>
      <c r="L291" s="59"/>
      <c r="M291" s="197" t="s">
        <v>21</v>
      </c>
      <c r="N291" s="198" t="s">
        <v>44</v>
      </c>
      <c r="O291" s="40"/>
      <c r="P291" s="199">
        <f>O291*H291</f>
        <v>0</v>
      </c>
      <c r="Q291" s="199">
        <v>2.2300000000000002E-3</v>
      </c>
      <c r="R291" s="199">
        <f>Q291*H291</f>
        <v>5.7757000000000003E-2</v>
      </c>
      <c r="S291" s="199">
        <v>0</v>
      </c>
      <c r="T291" s="200">
        <f>S291*H291</f>
        <v>0</v>
      </c>
      <c r="AR291" s="22" t="s">
        <v>222</v>
      </c>
      <c r="AT291" s="22" t="s">
        <v>131</v>
      </c>
      <c r="AU291" s="22" t="s">
        <v>137</v>
      </c>
      <c r="AY291" s="22" t="s">
        <v>128</v>
      </c>
      <c r="BE291" s="201">
        <f>IF(N291="základní",J291,0)</f>
        <v>0</v>
      </c>
      <c r="BF291" s="201">
        <f>IF(N291="snížená",J291,0)</f>
        <v>0</v>
      </c>
      <c r="BG291" s="201">
        <f>IF(N291="zákl. přenesená",J291,0)</f>
        <v>0</v>
      </c>
      <c r="BH291" s="201">
        <f>IF(N291="sníž. přenesená",J291,0)</f>
        <v>0</v>
      </c>
      <c r="BI291" s="201">
        <f>IF(N291="nulová",J291,0)</f>
        <v>0</v>
      </c>
      <c r="BJ291" s="22" t="s">
        <v>137</v>
      </c>
      <c r="BK291" s="201">
        <f>ROUND(I291*H291,2)</f>
        <v>0</v>
      </c>
      <c r="BL291" s="22" t="s">
        <v>222</v>
      </c>
      <c r="BM291" s="22" t="s">
        <v>530</v>
      </c>
    </row>
    <row r="292" spans="2:65" s="1" customFormat="1" ht="27">
      <c r="B292" s="39"/>
      <c r="C292" s="61"/>
      <c r="D292" s="202" t="s">
        <v>139</v>
      </c>
      <c r="E292" s="61"/>
      <c r="F292" s="203" t="s">
        <v>531</v>
      </c>
      <c r="G292" s="61"/>
      <c r="H292" s="61"/>
      <c r="I292" s="161"/>
      <c r="J292" s="61"/>
      <c r="K292" s="61"/>
      <c r="L292" s="59"/>
      <c r="M292" s="204"/>
      <c r="N292" s="40"/>
      <c r="O292" s="40"/>
      <c r="P292" s="40"/>
      <c r="Q292" s="40"/>
      <c r="R292" s="40"/>
      <c r="S292" s="40"/>
      <c r="T292" s="76"/>
      <c r="AT292" s="22" t="s">
        <v>139</v>
      </c>
      <c r="AU292" s="22" t="s">
        <v>137</v>
      </c>
    </row>
    <row r="293" spans="2:65" s="11" customFormat="1">
      <c r="B293" s="205"/>
      <c r="C293" s="206"/>
      <c r="D293" s="202" t="s">
        <v>141</v>
      </c>
      <c r="E293" s="207" t="s">
        <v>21</v>
      </c>
      <c r="F293" s="208" t="s">
        <v>532</v>
      </c>
      <c r="G293" s="206"/>
      <c r="H293" s="209">
        <v>25.9</v>
      </c>
      <c r="I293" s="210"/>
      <c r="J293" s="206"/>
      <c r="K293" s="206"/>
      <c r="L293" s="211"/>
      <c r="M293" s="212"/>
      <c r="N293" s="213"/>
      <c r="O293" s="213"/>
      <c r="P293" s="213"/>
      <c r="Q293" s="213"/>
      <c r="R293" s="213"/>
      <c r="S293" s="213"/>
      <c r="T293" s="214"/>
      <c r="AT293" s="215" t="s">
        <v>141</v>
      </c>
      <c r="AU293" s="215" t="s">
        <v>137</v>
      </c>
      <c r="AV293" s="11" t="s">
        <v>137</v>
      </c>
      <c r="AW293" s="11" t="s">
        <v>35</v>
      </c>
      <c r="AX293" s="11" t="s">
        <v>80</v>
      </c>
      <c r="AY293" s="215" t="s">
        <v>128</v>
      </c>
    </row>
    <row r="294" spans="2:65" s="1" customFormat="1" ht="22.9" customHeight="1">
      <c r="B294" s="39"/>
      <c r="C294" s="190" t="s">
        <v>533</v>
      </c>
      <c r="D294" s="190" t="s">
        <v>131</v>
      </c>
      <c r="E294" s="191" t="s">
        <v>534</v>
      </c>
      <c r="F294" s="192" t="s">
        <v>535</v>
      </c>
      <c r="G294" s="193" t="s">
        <v>195</v>
      </c>
      <c r="H294" s="194">
        <v>9.4760000000000009</v>
      </c>
      <c r="I294" s="195"/>
      <c r="J294" s="196">
        <f>ROUND(I294*H294,2)</f>
        <v>0</v>
      </c>
      <c r="K294" s="192" t="s">
        <v>135</v>
      </c>
      <c r="L294" s="59"/>
      <c r="M294" s="197" t="s">
        <v>21</v>
      </c>
      <c r="N294" s="198" t="s">
        <v>44</v>
      </c>
      <c r="O294" s="40"/>
      <c r="P294" s="199">
        <f>O294*H294</f>
        <v>0</v>
      </c>
      <c r="Q294" s="199">
        <v>0</v>
      </c>
      <c r="R294" s="199">
        <f>Q294*H294</f>
        <v>0</v>
      </c>
      <c r="S294" s="199">
        <v>0</v>
      </c>
      <c r="T294" s="200">
        <f>S294*H294</f>
        <v>0</v>
      </c>
      <c r="AR294" s="22" t="s">
        <v>222</v>
      </c>
      <c r="AT294" s="22" t="s">
        <v>131</v>
      </c>
      <c r="AU294" s="22" t="s">
        <v>137</v>
      </c>
      <c r="AY294" s="22" t="s">
        <v>128</v>
      </c>
      <c r="BE294" s="201">
        <f>IF(N294="základní",J294,0)</f>
        <v>0</v>
      </c>
      <c r="BF294" s="201">
        <f>IF(N294="snížená",J294,0)</f>
        <v>0</v>
      </c>
      <c r="BG294" s="201">
        <f>IF(N294="zákl. přenesená",J294,0)</f>
        <v>0</v>
      </c>
      <c r="BH294" s="201">
        <f>IF(N294="sníž. přenesená",J294,0)</f>
        <v>0</v>
      </c>
      <c r="BI294" s="201">
        <f>IF(N294="nulová",J294,0)</f>
        <v>0</v>
      </c>
      <c r="BJ294" s="22" t="s">
        <v>137</v>
      </c>
      <c r="BK294" s="201">
        <f>ROUND(I294*H294,2)</f>
        <v>0</v>
      </c>
      <c r="BL294" s="22" t="s">
        <v>222</v>
      </c>
      <c r="BM294" s="22" t="s">
        <v>536</v>
      </c>
    </row>
    <row r="295" spans="2:65" s="1" customFormat="1" ht="27">
      <c r="B295" s="39"/>
      <c r="C295" s="61"/>
      <c r="D295" s="202" t="s">
        <v>139</v>
      </c>
      <c r="E295" s="61"/>
      <c r="F295" s="203" t="s">
        <v>537</v>
      </c>
      <c r="G295" s="61"/>
      <c r="H295" s="61"/>
      <c r="I295" s="161"/>
      <c r="J295" s="61"/>
      <c r="K295" s="61"/>
      <c r="L295" s="59"/>
      <c r="M295" s="204"/>
      <c r="N295" s="40"/>
      <c r="O295" s="40"/>
      <c r="P295" s="40"/>
      <c r="Q295" s="40"/>
      <c r="R295" s="40"/>
      <c r="S295" s="40"/>
      <c r="T295" s="76"/>
      <c r="AT295" s="22" t="s">
        <v>139</v>
      </c>
      <c r="AU295" s="22" t="s">
        <v>137</v>
      </c>
    </row>
    <row r="296" spans="2:65" s="10" customFormat="1" ht="29.85" customHeight="1">
      <c r="B296" s="174"/>
      <c r="C296" s="175"/>
      <c r="D296" s="176" t="s">
        <v>71</v>
      </c>
      <c r="E296" s="188" t="s">
        <v>538</v>
      </c>
      <c r="F296" s="188" t="s">
        <v>539</v>
      </c>
      <c r="G296" s="175"/>
      <c r="H296" s="175"/>
      <c r="I296" s="178"/>
      <c r="J296" s="189">
        <f>BK296</f>
        <v>0</v>
      </c>
      <c r="K296" s="175"/>
      <c r="L296" s="180"/>
      <c r="M296" s="181"/>
      <c r="N296" s="182"/>
      <c r="O296" s="182"/>
      <c r="P296" s="183">
        <f>SUM(P297:P361)</f>
        <v>0</v>
      </c>
      <c r="Q296" s="182"/>
      <c r="R296" s="183">
        <f>SUM(R297:R361)</f>
        <v>0.36208222000000001</v>
      </c>
      <c r="S296" s="182"/>
      <c r="T296" s="184">
        <f>SUM(T297:T361)</f>
        <v>5.1373160999999996</v>
      </c>
      <c r="AR296" s="185" t="s">
        <v>137</v>
      </c>
      <c r="AT296" s="186" t="s">
        <v>71</v>
      </c>
      <c r="AU296" s="186" t="s">
        <v>80</v>
      </c>
      <c r="AY296" s="185" t="s">
        <v>128</v>
      </c>
      <c r="BK296" s="187">
        <f>SUM(BK297:BK361)</f>
        <v>0</v>
      </c>
    </row>
    <row r="297" spans="2:65" s="1" customFormat="1" ht="14.45" customHeight="1">
      <c r="B297" s="39"/>
      <c r="C297" s="190" t="s">
        <v>540</v>
      </c>
      <c r="D297" s="190" t="s">
        <v>131</v>
      </c>
      <c r="E297" s="191" t="s">
        <v>541</v>
      </c>
      <c r="F297" s="192" t="s">
        <v>542</v>
      </c>
      <c r="G297" s="193" t="s">
        <v>172</v>
      </c>
      <c r="H297" s="194">
        <v>84.1</v>
      </c>
      <c r="I297" s="195"/>
      <c r="J297" s="196">
        <f>ROUND(I297*H297,2)</f>
        <v>0</v>
      </c>
      <c r="K297" s="192" t="s">
        <v>135</v>
      </c>
      <c r="L297" s="59"/>
      <c r="M297" s="197" t="s">
        <v>21</v>
      </c>
      <c r="N297" s="198" t="s">
        <v>44</v>
      </c>
      <c r="O297" s="40"/>
      <c r="P297" s="199">
        <f>O297*H297</f>
        <v>0</v>
      </c>
      <c r="Q297" s="199">
        <v>1.0000000000000001E-5</v>
      </c>
      <c r="R297" s="199">
        <f>Q297*H297</f>
        <v>8.4100000000000006E-4</v>
      </c>
      <c r="S297" s="199">
        <v>0</v>
      </c>
      <c r="T297" s="200">
        <f>S297*H297</f>
        <v>0</v>
      </c>
      <c r="AR297" s="22" t="s">
        <v>222</v>
      </c>
      <c r="AT297" s="22" t="s">
        <v>131</v>
      </c>
      <c r="AU297" s="22" t="s">
        <v>137</v>
      </c>
      <c r="AY297" s="22" t="s">
        <v>128</v>
      </c>
      <c r="BE297" s="201">
        <f>IF(N297="základní",J297,0)</f>
        <v>0</v>
      </c>
      <c r="BF297" s="201">
        <f>IF(N297="snížená",J297,0)</f>
        <v>0</v>
      </c>
      <c r="BG297" s="201">
        <f>IF(N297="zákl. přenesená",J297,0)</f>
        <v>0</v>
      </c>
      <c r="BH297" s="201">
        <f>IF(N297="sníž. přenesená",J297,0)</f>
        <v>0</v>
      </c>
      <c r="BI297" s="201">
        <f>IF(N297="nulová",J297,0)</f>
        <v>0</v>
      </c>
      <c r="BJ297" s="22" t="s">
        <v>137</v>
      </c>
      <c r="BK297" s="201">
        <f>ROUND(I297*H297,2)</f>
        <v>0</v>
      </c>
      <c r="BL297" s="22" t="s">
        <v>222</v>
      </c>
      <c r="BM297" s="22" t="s">
        <v>543</v>
      </c>
    </row>
    <row r="298" spans="2:65" s="1" customFormat="1">
      <c r="B298" s="39"/>
      <c r="C298" s="61"/>
      <c r="D298" s="202" t="s">
        <v>139</v>
      </c>
      <c r="E298" s="61"/>
      <c r="F298" s="203" t="s">
        <v>544</v>
      </c>
      <c r="G298" s="61"/>
      <c r="H298" s="61"/>
      <c r="I298" s="161"/>
      <c r="J298" s="61"/>
      <c r="K298" s="61"/>
      <c r="L298" s="59"/>
      <c r="M298" s="204"/>
      <c r="N298" s="40"/>
      <c r="O298" s="40"/>
      <c r="P298" s="40"/>
      <c r="Q298" s="40"/>
      <c r="R298" s="40"/>
      <c r="S298" s="40"/>
      <c r="T298" s="76"/>
      <c r="AT298" s="22" t="s">
        <v>139</v>
      </c>
      <c r="AU298" s="22" t="s">
        <v>137</v>
      </c>
    </row>
    <row r="299" spans="2:65" s="1" customFormat="1" ht="14.45" customHeight="1">
      <c r="B299" s="39"/>
      <c r="C299" s="216" t="s">
        <v>545</v>
      </c>
      <c r="D299" s="216" t="s">
        <v>143</v>
      </c>
      <c r="E299" s="217" t="s">
        <v>546</v>
      </c>
      <c r="F299" s="218" t="s">
        <v>547</v>
      </c>
      <c r="G299" s="219" t="s">
        <v>134</v>
      </c>
      <c r="H299" s="220">
        <v>12.615</v>
      </c>
      <c r="I299" s="221"/>
      <c r="J299" s="222">
        <f>ROUND(I299*H299,2)</f>
        <v>0</v>
      </c>
      <c r="K299" s="218" t="s">
        <v>135</v>
      </c>
      <c r="L299" s="223"/>
      <c r="M299" s="224" t="s">
        <v>21</v>
      </c>
      <c r="N299" s="225" t="s">
        <v>44</v>
      </c>
      <c r="O299" s="40"/>
      <c r="P299" s="199">
        <f>O299*H299</f>
        <v>0</v>
      </c>
      <c r="Q299" s="199">
        <v>2.66E-3</v>
      </c>
      <c r="R299" s="199">
        <f>Q299*H299</f>
        <v>3.35559E-2</v>
      </c>
      <c r="S299" s="199">
        <v>0</v>
      </c>
      <c r="T299" s="200">
        <f>S299*H299</f>
        <v>0</v>
      </c>
      <c r="AR299" s="22" t="s">
        <v>256</v>
      </c>
      <c r="AT299" s="22" t="s">
        <v>143</v>
      </c>
      <c r="AU299" s="22" t="s">
        <v>137</v>
      </c>
      <c r="AY299" s="22" t="s">
        <v>128</v>
      </c>
      <c r="BE299" s="201">
        <f>IF(N299="základní",J299,0)</f>
        <v>0</v>
      </c>
      <c r="BF299" s="201">
        <f>IF(N299="snížená",J299,0)</f>
        <v>0</v>
      </c>
      <c r="BG299" s="201">
        <f>IF(N299="zákl. přenesená",J299,0)</f>
        <v>0</v>
      </c>
      <c r="BH299" s="201">
        <f>IF(N299="sníž. přenesená",J299,0)</f>
        <v>0</v>
      </c>
      <c r="BI299" s="201">
        <f>IF(N299="nulová",J299,0)</f>
        <v>0</v>
      </c>
      <c r="BJ299" s="22" t="s">
        <v>137</v>
      </c>
      <c r="BK299" s="201">
        <f>ROUND(I299*H299,2)</f>
        <v>0</v>
      </c>
      <c r="BL299" s="22" t="s">
        <v>222</v>
      </c>
      <c r="BM299" s="22" t="s">
        <v>548</v>
      </c>
    </row>
    <row r="300" spans="2:65" s="1" customFormat="1">
      <c r="B300" s="39"/>
      <c r="C300" s="61"/>
      <c r="D300" s="202" t="s">
        <v>139</v>
      </c>
      <c r="E300" s="61"/>
      <c r="F300" s="203" t="s">
        <v>547</v>
      </c>
      <c r="G300" s="61"/>
      <c r="H300" s="61"/>
      <c r="I300" s="161"/>
      <c r="J300" s="61"/>
      <c r="K300" s="61"/>
      <c r="L300" s="59"/>
      <c r="M300" s="204"/>
      <c r="N300" s="40"/>
      <c r="O300" s="40"/>
      <c r="P300" s="40"/>
      <c r="Q300" s="40"/>
      <c r="R300" s="40"/>
      <c r="S300" s="40"/>
      <c r="T300" s="76"/>
      <c r="AT300" s="22" t="s">
        <v>139</v>
      </c>
      <c r="AU300" s="22" t="s">
        <v>137</v>
      </c>
    </row>
    <row r="301" spans="2:65" s="11" customFormat="1">
      <c r="B301" s="205"/>
      <c r="C301" s="206"/>
      <c r="D301" s="202" t="s">
        <v>141</v>
      </c>
      <c r="E301" s="207" t="s">
        <v>21</v>
      </c>
      <c r="F301" s="208" t="s">
        <v>549</v>
      </c>
      <c r="G301" s="206"/>
      <c r="H301" s="209">
        <v>12.615</v>
      </c>
      <c r="I301" s="210"/>
      <c r="J301" s="206"/>
      <c r="K301" s="206"/>
      <c r="L301" s="211"/>
      <c r="M301" s="212"/>
      <c r="N301" s="213"/>
      <c r="O301" s="213"/>
      <c r="P301" s="213"/>
      <c r="Q301" s="213"/>
      <c r="R301" s="213"/>
      <c r="S301" s="213"/>
      <c r="T301" s="214"/>
      <c r="AT301" s="215" t="s">
        <v>141</v>
      </c>
      <c r="AU301" s="215" t="s">
        <v>137</v>
      </c>
      <c r="AV301" s="11" t="s">
        <v>137</v>
      </c>
      <c r="AW301" s="11" t="s">
        <v>35</v>
      </c>
      <c r="AX301" s="11" t="s">
        <v>80</v>
      </c>
      <c r="AY301" s="215" t="s">
        <v>128</v>
      </c>
    </row>
    <row r="302" spans="2:65" s="1" customFormat="1" ht="14.45" customHeight="1">
      <c r="B302" s="39"/>
      <c r="C302" s="190" t="s">
        <v>550</v>
      </c>
      <c r="D302" s="190" t="s">
        <v>131</v>
      </c>
      <c r="E302" s="191" t="s">
        <v>551</v>
      </c>
      <c r="F302" s="192" t="s">
        <v>552</v>
      </c>
      <c r="G302" s="193" t="s">
        <v>172</v>
      </c>
      <c r="H302" s="194">
        <v>68.400000000000006</v>
      </c>
      <c r="I302" s="195"/>
      <c r="J302" s="196">
        <f>ROUND(I302*H302,2)</f>
        <v>0</v>
      </c>
      <c r="K302" s="192" t="s">
        <v>21</v>
      </c>
      <c r="L302" s="59"/>
      <c r="M302" s="197" t="s">
        <v>21</v>
      </c>
      <c r="N302" s="198" t="s">
        <v>44</v>
      </c>
      <c r="O302" s="40"/>
      <c r="P302" s="199">
        <f>O302*H302</f>
        <v>0</v>
      </c>
      <c r="Q302" s="199">
        <v>1.1900000000000001E-3</v>
      </c>
      <c r="R302" s="199">
        <f>Q302*H302</f>
        <v>8.139600000000001E-2</v>
      </c>
      <c r="S302" s="199">
        <v>0</v>
      </c>
      <c r="T302" s="200">
        <f>S302*H302</f>
        <v>0</v>
      </c>
      <c r="AR302" s="22" t="s">
        <v>222</v>
      </c>
      <c r="AT302" s="22" t="s">
        <v>131</v>
      </c>
      <c r="AU302" s="22" t="s">
        <v>137</v>
      </c>
      <c r="AY302" s="22" t="s">
        <v>128</v>
      </c>
      <c r="BE302" s="201">
        <f>IF(N302="základní",J302,0)</f>
        <v>0</v>
      </c>
      <c r="BF302" s="201">
        <f>IF(N302="snížená",J302,0)</f>
        <v>0</v>
      </c>
      <c r="BG302" s="201">
        <f>IF(N302="zákl. přenesená",J302,0)</f>
        <v>0</v>
      </c>
      <c r="BH302" s="201">
        <f>IF(N302="sníž. přenesená",J302,0)</f>
        <v>0</v>
      </c>
      <c r="BI302" s="201">
        <f>IF(N302="nulová",J302,0)</f>
        <v>0</v>
      </c>
      <c r="BJ302" s="22" t="s">
        <v>137</v>
      </c>
      <c r="BK302" s="201">
        <f>ROUND(I302*H302,2)</f>
        <v>0</v>
      </c>
      <c r="BL302" s="22" t="s">
        <v>222</v>
      </c>
      <c r="BM302" s="22" t="s">
        <v>553</v>
      </c>
    </row>
    <row r="303" spans="2:65" s="1" customFormat="1">
      <c r="B303" s="39"/>
      <c r="C303" s="61"/>
      <c r="D303" s="202" t="s">
        <v>139</v>
      </c>
      <c r="E303" s="61"/>
      <c r="F303" s="203" t="s">
        <v>552</v>
      </c>
      <c r="G303" s="61"/>
      <c r="H303" s="61"/>
      <c r="I303" s="161"/>
      <c r="J303" s="61"/>
      <c r="K303" s="61"/>
      <c r="L303" s="59"/>
      <c r="M303" s="204"/>
      <c r="N303" s="40"/>
      <c r="O303" s="40"/>
      <c r="P303" s="40"/>
      <c r="Q303" s="40"/>
      <c r="R303" s="40"/>
      <c r="S303" s="40"/>
      <c r="T303" s="76"/>
      <c r="AT303" s="22" t="s">
        <v>139</v>
      </c>
      <c r="AU303" s="22" t="s">
        <v>137</v>
      </c>
    </row>
    <row r="304" spans="2:65" s="1" customFormat="1" ht="14.45" customHeight="1">
      <c r="B304" s="39"/>
      <c r="C304" s="190" t="s">
        <v>554</v>
      </c>
      <c r="D304" s="190" t="s">
        <v>131</v>
      </c>
      <c r="E304" s="191" t="s">
        <v>555</v>
      </c>
      <c r="F304" s="192" t="s">
        <v>556</v>
      </c>
      <c r="G304" s="193" t="s">
        <v>315</v>
      </c>
      <c r="H304" s="194">
        <v>2</v>
      </c>
      <c r="I304" s="195"/>
      <c r="J304" s="196">
        <f>ROUND(I304*H304,2)</f>
        <v>0</v>
      </c>
      <c r="K304" s="192" t="s">
        <v>21</v>
      </c>
      <c r="L304" s="59"/>
      <c r="M304" s="197" t="s">
        <v>21</v>
      </c>
      <c r="N304" s="198" t="s">
        <v>44</v>
      </c>
      <c r="O304" s="40"/>
      <c r="P304" s="199">
        <f>O304*H304</f>
        <v>0</v>
      </c>
      <c r="Q304" s="199">
        <v>1.1900000000000001E-3</v>
      </c>
      <c r="R304" s="199">
        <f>Q304*H304</f>
        <v>2.3800000000000002E-3</v>
      </c>
      <c r="S304" s="199">
        <v>0</v>
      </c>
      <c r="T304" s="200">
        <f>S304*H304</f>
        <v>0</v>
      </c>
      <c r="AR304" s="22" t="s">
        <v>222</v>
      </c>
      <c r="AT304" s="22" t="s">
        <v>131</v>
      </c>
      <c r="AU304" s="22" t="s">
        <v>137</v>
      </c>
      <c r="AY304" s="22" t="s">
        <v>128</v>
      </c>
      <c r="BE304" s="201">
        <f>IF(N304="základní",J304,0)</f>
        <v>0</v>
      </c>
      <c r="BF304" s="201">
        <f>IF(N304="snížená",J304,0)</f>
        <v>0</v>
      </c>
      <c r="BG304" s="201">
        <f>IF(N304="zákl. přenesená",J304,0)</f>
        <v>0</v>
      </c>
      <c r="BH304" s="201">
        <f>IF(N304="sníž. přenesená",J304,0)</f>
        <v>0</v>
      </c>
      <c r="BI304" s="201">
        <f>IF(N304="nulová",J304,0)</f>
        <v>0</v>
      </c>
      <c r="BJ304" s="22" t="s">
        <v>137</v>
      </c>
      <c r="BK304" s="201">
        <f>ROUND(I304*H304,2)</f>
        <v>0</v>
      </c>
      <c r="BL304" s="22" t="s">
        <v>222</v>
      </c>
      <c r="BM304" s="22" t="s">
        <v>557</v>
      </c>
    </row>
    <row r="305" spans="2:65" s="1" customFormat="1">
      <c r="B305" s="39"/>
      <c r="C305" s="61"/>
      <c r="D305" s="202" t="s">
        <v>139</v>
      </c>
      <c r="E305" s="61"/>
      <c r="F305" s="203" t="s">
        <v>556</v>
      </c>
      <c r="G305" s="61"/>
      <c r="H305" s="61"/>
      <c r="I305" s="161"/>
      <c r="J305" s="61"/>
      <c r="K305" s="61"/>
      <c r="L305" s="59"/>
      <c r="M305" s="204"/>
      <c r="N305" s="40"/>
      <c r="O305" s="40"/>
      <c r="P305" s="40"/>
      <c r="Q305" s="40"/>
      <c r="R305" s="40"/>
      <c r="S305" s="40"/>
      <c r="T305" s="76"/>
      <c r="AT305" s="22" t="s">
        <v>139</v>
      </c>
      <c r="AU305" s="22" t="s">
        <v>137</v>
      </c>
    </row>
    <row r="306" spans="2:65" s="1" customFormat="1" ht="14.45" customHeight="1">
      <c r="B306" s="39"/>
      <c r="C306" s="190" t="s">
        <v>558</v>
      </c>
      <c r="D306" s="190" t="s">
        <v>131</v>
      </c>
      <c r="E306" s="191" t="s">
        <v>559</v>
      </c>
      <c r="F306" s="192" t="s">
        <v>560</v>
      </c>
      <c r="G306" s="193" t="s">
        <v>315</v>
      </c>
      <c r="H306" s="194">
        <v>55</v>
      </c>
      <c r="I306" s="195"/>
      <c r="J306" s="196">
        <f>ROUND(I306*H306,2)</f>
        <v>0</v>
      </c>
      <c r="K306" s="192" t="s">
        <v>135</v>
      </c>
      <c r="L306" s="59"/>
      <c r="M306" s="197" t="s">
        <v>21</v>
      </c>
      <c r="N306" s="198" t="s">
        <v>44</v>
      </c>
      <c r="O306" s="40"/>
      <c r="P306" s="199">
        <f>O306*H306</f>
        <v>0</v>
      </c>
      <c r="Q306" s="199">
        <v>1.0000000000000001E-5</v>
      </c>
      <c r="R306" s="199">
        <f>Q306*H306</f>
        <v>5.5000000000000003E-4</v>
      </c>
      <c r="S306" s="199">
        <v>0</v>
      </c>
      <c r="T306" s="200">
        <f>S306*H306</f>
        <v>0</v>
      </c>
      <c r="AR306" s="22" t="s">
        <v>222</v>
      </c>
      <c r="AT306" s="22" t="s">
        <v>131</v>
      </c>
      <c r="AU306" s="22" t="s">
        <v>137</v>
      </c>
      <c r="AY306" s="22" t="s">
        <v>128</v>
      </c>
      <c r="BE306" s="201">
        <f>IF(N306="základní",J306,0)</f>
        <v>0</v>
      </c>
      <c r="BF306" s="201">
        <f>IF(N306="snížená",J306,0)</f>
        <v>0</v>
      </c>
      <c r="BG306" s="201">
        <f>IF(N306="zákl. přenesená",J306,0)</f>
        <v>0</v>
      </c>
      <c r="BH306" s="201">
        <f>IF(N306="sníž. přenesená",J306,0)</f>
        <v>0</v>
      </c>
      <c r="BI306" s="201">
        <f>IF(N306="nulová",J306,0)</f>
        <v>0</v>
      </c>
      <c r="BJ306" s="22" t="s">
        <v>137</v>
      </c>
      <c r="BK306" s="201">
        <f>ROUND(I306*H306,2)</f>
        <v>0</v>
      </c>
      <c r="BL306" s="22" t="s">
        <v>222</v>
      </c>
      <c r="BM306" s="22" t="s">
        <v>561</v>
      </c>
    </row>
    <row r="307" spans="2:65" s="1" customFormat="1" ht="40.5">
      <c r="B307" s="39"/>
      <c r="C307" s="61"/>
      <c r="D307" s="202" t="s">
        <v>139</v>
      </c>
      <c r="E307" s="61"/>
      <c r="F307" s="203" t="s">
        <v>562</v>
      </c>
      <c r="G307" s="61"/>
      <c r="H307" s="61"/>
      <c r="I307" s="161"/>
      <c r="J307" s="61"/>
      <c r="K307" s="61"/>
      <c r="L307" s="59"/>
      <c r="M307" s="204"/>
      <c r="N307" s="40"/>
      <c r="O307" s="40"/>
      <c r="P307" s="40"/>
      <c r="Q307" s="40"/>
      <c r="R307" s="40"/>
      <c r="S307" s="40"/>
      <c r="T307" s="76"/>
      <c r="AT307" s="22" t="s">
        <v>139</v>
      </c>
      <c r="AU307" s="22" t="s">
        <v>137</v>
      </c>
    </row>
    <row r="308" spans="2:65" s="11" customFormat="1">
      <c r="B308" s="205"/>
      <c r="C308" s="206"/>
      <c r="D308" s="202" t="s">
        <v>141</v>
      </c>
      <c r="E308" s="207" t="s">
        <v>21</v>
      </c>
      <c r="F308" s="208" t="s">
        <v>437</v>
      </c>
      <c r="G308" s="206"/>
      <c r="H308" s="209">
        <v>55</v>
      </c>
      <c r="I308" s="210"/>
      <c r="J308" s="206"/>
      <c r="K308" s="206"/>
      <c r="L308" s="211"/>
      <c r="M308" s="212"/>
      <c r="N308" s="213"/>
      <c r="O308" s="213"/>
      <c r="P308" s="213"/>
      <c r="Q308" s="213"/>
      <c r="R308" s="213"/>
      <c r="S308" s="213"/>
      <c r="T308" s="214"/>
      <c r="AT308" s="215" t="s">
        <v>141</v>
      </c>
      <c r="AU308" s="215" t="s">
        <v>137</v>
      </c>
      <c r="AV308" s="11" t="s">
        <v>137</v>
      </c>
      <c r="AW308" s="11" t="s">
        <v>35</v>
      </c>
      <c r="AX308" s="11" t="s">
        <v>80</v>
      </c>
      <c r="AY308" s="215" t="s">
        <v>128</v>
      </c>
    </row>
    <row r="309" spans="2:65" s="1" customFormat="1" ht="14.45" customHeight="1">
      <c r="B309" s="39"/>
      <c r="C309" s="216" t="s">
        <v>563</v>
      </c>
      <c r="D309" s="216" t="s">
        <v>143</v>
      </c>
      <c r="E309" s="217" t="s">
        <v>564</v>
      </c>
      <c r="F309" s="218" t="s">
        <v>565</v>
      </c>
      <c r="G309" s="219" t="s">
        <v>315</v>
      </c>
      <c r="H309" s="220">
        <v>55</v>
      </c>
      <c r="I309" s="221"/>
      <c r="J309" s="222">
        <f>ROUND(I309*H309,2)</f>
        <v>0</v>
      </c>
      <c r="K309" s="218" t="s">
        <v>135</v>
      </c>
      <c r="L309" s="223"/>
      <c r="M309" s="224" t="s">
        <v>21</v>
      </c>
      <c r="N309" s="225" t="s">
        <v>44</v>
      </c>
      <c r="O309" s="40"/>
      <c r="P309" s="199">
        <f>O309*H309</f>
        <v>0</v>
      </c>
      <c r="Q309" s="199">
        <v>1.1999999999999999E-3</v>
      </c>
      <c r="R309" s="199">
        <f>Q309*H309</f>
        <v>6.5999999999999989E-2</v>
      </c>
      <c r="S309" s="199">
        <v>0</v>
      </c>
      <c r="T309" s="200">
        <f>S309*H309</f>
        <v>0</v>
      </c>
      <c r="AR309" s="22" t="s">
        <v>256</v>
      </c>
      <c r="AT309" s="22" t="s">
        <v>143</v>
      </c>
      <c r="AU309" s="22" t="s">
        <v>137</v>
      </c>
      <c r="AY309" s="22" t="s">
        <v>128</v>
      </c>
      <c r="BE309" s="201">
        <f>IF(N309="základní",J309,0)</f>
        <v>0</v>
      </c>
      <c r="BF309" s="201">
        <f>IF(N309="snížená",J309,0)</f>
        <v>0</v>
      </c>
      <c r="BG309" s="201">
        <f>IF(N309="zákl. přenesená",J309,0)</f>
        <v>0</v>
      </c>
      <c r="BH309" s="201">
        <f>IF(N309="sníž. přenesená",J309,0)</f>
        <v>0</v>
      </c>
      <c r="BI309" s="201">
        <f>IF(N309="nulová",J309,0)</f>
        <v>0</v>
      </c>
      <c r="BJ309" s="22" t="s">
        <v>137</v>
      </c>
      <c r="BK309" s="201">
        <f>ROUND(I309*H309,2)</f>
        <v>0</v>
      </c>
      <c r="BL309" s="22" t="s">
        <v>222</v>
      </c>
      <c r="BM309" s="22" t="s">
        <v>566</v>
      </c>
    </row>
    <row r="310" spans="2:65" s="1" customFormat="1">
      <c r="B310" s="39"/>
      <c r="C310" s="61"/>
      <c r="D310" s="202" t="s">
        <v>139</v>
      </c>
      <c r="E310" s="61"/>
      <c r="F310" s="203" t="s">
        <v>565</v>
      </c>
      <c r="G310" s="61"/>
      <c r="H310" s="61"/>
      <c r="I310" s="161"/>
      <c r="J310" s="61"/>
      <c r="K310" s="61"/>
      <c r="L310" s="59"/>
      <c r="M310" s="204"/>
      <c r="N310" s="40"/>
      <c r="O310" s="40"/>
      <c r="P310" s="40"/>
      <c r="Q310" s="40"/>
      <c r="R310" s="40"/>
      <c r="S310" s="40"/>
      <c r="T310" s="76"/>
      <c r="AT310" s="22" t="s">
        <v>139</v>
      </c>
      <c r="AU310" s="22" t="s">
        <v>137</v>
      </c>
    </row>
    <row r="311" spans="2:65" s="1" customFormat="1" ht="14.45" customHeight="1">
      <c r="B311" s="39"/>
      <c r="C311" s="190" t="s">
        <v>567</v>
      </c>
      <c r="D311" s="190" t="s">
        <v>131</v>
      </c>
      <c r="E311" s="191" t="s">
        <v>568</v>
      </c>
      <c r="F311" s="192" t="s">
        <v>569</v>
      </c>
      <c r="G311" s="193" t="s">
        <v>315</v>
      </c>
      <c r="H311" s="194">
        <v>1</v>
      </c>
      <c r="I311" s="195"/>
      <c r="J311" s="196">
        <f>ROUND(I311*H311,2)</f>
        <v>0</v>
      </c>
      <c r="K311" s="192" t="s">
        <v>135</v>
      </c>
      <c r="L311" s="59"/>
      <c r="M311" s="197" t="s">
        <v>21</v>
      </c>
      <c r="N311" s="198" t="s">
        <v>44</v>
      </c>
      <c r="O311" s="40"/>
      <c r="P311" s="199">
        <f>O311*H311</f>
        <v>0</v>
      </c>
      <c r="Q311" s="199">
        <v>0</v>
      </c>
      <c r="R311" s="199">
        <f>Q311*H311</f>
        <v>0</v>
      </c>
      <c r="S311" s="199">
        <v>0</v>
      </c>
      <c r="T311" s="200">
        <f>S311*H311</f>
        <v>0</v>
      </c>
      <c r="AR311" s="22" t="s">
        <v>222</v>
      </c>
      <c r="AT311" s="22" t="s">
        <v>131</v>
      </c>
      <c r="AU311" s="22" t="s">
        <v>137</v>
      </c>
      <c r="AY311" s="22" t="s">
        <v>128</v>
      </c>
      <c r="BE311" s="201">
        <f>IF(N311="základní",J311,0)</f>
        <v>0</v>
      </c>
      <c r="BF311" s="201">
        <f>IF(N311="snížená",J311,0)</f>
        <v>0</v>
      </c>
      <c r="BG311" s="201">
        <f>IF(N311="zákl. přenesená",J311,0)</f>
        <v>0</v>
      </c>
      <c r="BH311" s="201">
        <f>IF(N311="sníž. přenesená",J311,0)</f>
        <v>0</v>
      </c>
      <c r="BI311" s="201">
        <f>IF(N311="nulová",J311,0)</f>
        <v>0</v>
      </c>
      <c r="BJ311" s="22" t="s">
        <v>137</v>
      </c>
      <c r="BK311" s="201">
        <f>ROUND(I311*H311,2)</f>
        <v>0</v>
      </c>
      <c r="BL311" s="22" t="s">
        <v>222</v>
      </c>
      <c r="BM311" s="22" t="s">
        <v>570</v>
      </c>
    </row>
    <row r="312" spans="2:65" s="1" customFormat="1" ht="27">
      <c r="B312" s="39"/>
      <c r="C312" s="61"/>
      <c r="D312" s="202" t="s">
        <v>139</v>
      </c>
      <c r="E312" s="61"/>
      <c r="F312" s="203" t="s">
        <v>571</v>
      </c>
      <c r="G312" s="61"/>
      <c r="H312" s="61"/>
      <c r="I312" s="161"/>
      <c r="J312" s="61"/>
      <c r="K312" s="61"/>
      <c r="L312" s="59"/>
      <c r="M312" s="204"/>
      <c r="N312" s="40"/>
      <c r="O312" s="40"/>
      <c r="P312" s="40"/>
      <c r="Q312" s="40"/>
      <c r="R312" s="40"/>
      <c r="S312" s="40"/>
      <c r="T312" s="76"/>
      <c r="AT312" s="22" t="s">
        <v>139</v>
      </c>
      <c r="AU312" s="22" t="s">
        <v>137</v>
      </c>
    </row>
    <row r="313" spans="2:65" s="1" customFormat="1" ht="22.9" customHeight="1">
      <c r="B313" s="39"/>
      <c r="C313" s="216" t="s">
        <v>572</v>
      </c>
      <c r="D313" s="216" t="s">
        <v>143</v>
      </c>
      <c r="E313" s="217" t="s">
        <v>573</v>
      </c>
      <c r="F313" s="218" t="s">
        <v>574</v>
      </c>
      <c r="G313" s="219" t="s">
        <v>315</v>
      </c>
      <c r="H313" s="220">
        <v>1</v>
      </c>
      <c r="I313" s="221"/>
      <c r="J313" s="222">
        <f>ROUND(I313*H313,2)</f>
        <v>0</v>
      </c>
      <c r="K313" s="218" t="s">
        <v>135</v>
      </c>
      <c r="L313" s="223"/>
      <c r="M313" s="224" t="s">
        <v>21</v>
      </c>
      <c r="N313" s="225" t="s">
        <v>44</v>
      </c>
      <c r="O313" s="40"/>
      <c r="P313" s="199">
        <f>O313*H313</f>
        <v>0</v>
      </c>
      <c r="Q313" s="199">
        <v>5.0000000000000001E-3</v>
      </c>
      <c r="R313" s="199">
        <f>Q313*H313</f>
        <v>5.0000000000000001E-3</v>
      </c>
      <c r="S313" s="199">
        <v>0</v>
      </c>
      <c r="T313" s="200">
        <f>S313*H313</f>
        <v>0</v>
      </c>
      <c r="AR313" s="22" t="s">
        <v>256</v>
      </c>
      <c r="AT313" s="22" t="s">
        <v>143</v>
      </c>
      <c r="AU313" s="22" t="s">
        <v>137</v>
      </c>
      <c r="AY313" s="22" t="s">
        <v>128</v>
      </c>
      <c r="BE313" s="201">
        <f>IF(N313="základní",J313,0)</f>
        <v>0</v>
      </c>
      <c r="BF313" s="201">
        <f>IF(N313="snížená",J313,0)</f>
        <v>0</v>
      </c>
      <c r="BG313" s="201">
        <f>IF(N313="zákl. přenesená",J313,0)</f>
        <v>0</v>
      </c>
      <c r="BH313" s="201">
        <f>IF(N313="sníž. přenesená",J313,0)</f>
        <v>0</v>
      </c>
      <c r="BI313" s="201">
        <f>IF(N313="nulová",J313,0)</f>
        <v>0</v>
      </c>
      <c r="BJ313" s="22" t="s">
        <v>137</v>
      </c>
      <c r="BK313" s="201">
        <f>ROUND(I313*H313,2)</f>
        <v>0</v>
      </c>
      <c r="BL313" s="22" t="s">
        <v>222</v>
      </c>
      <c r="BM313" s="22" t="s">
        <v>575</v>
      </c>
    </row>
    <row r="314" spans="2:65" s="1" customFormat="1">
      <c r="B314" s="39"/>
      <c r="C314" s="61"/>
      <c r="D314" s="202" t="s">
        <v>139</v>
      </c>
      <c r="E314" s="61"/>
      <c r="F314" s="203" t="s">
        <v>574</v>
      </c>
      <c r="G314" s="61"/>
      <c r="H314" s="61"/>
      <c r="I314" s="161"/>
      <c r="J314" s="61"/>
      <c r="K314" s="61"/>
      <c r="L314" s="59"/>
      <c r="M314" s="204"/>
      <c r="N314" s="40"/>
      <c r="O314" s="40"/>
      <c r="P314" s="40"/>
      <c r="Q314" s="40"/>
      <c r="R314" s="40"/>
      <c r="S314" s="40"/>
      <c r="T314" s="76"/>
      <c r="AT314" s="22" t="s">
        <v>139</v>
      </c>
      <c r="AU314" s="22" t="s">
        <v>137</v>
      </c>
    </row>
    <row r="315" spans="2:65" s="1" customFormat="1" ht="14.45" customHeight="1">
      <c r="B315" s="39"/>
      <c r="C315" s="190" t="s">
        <v>576</v>
      </c>
      <c r="D315" s="190" t="s">
        <v>131</v>
      </c>
      <c r="E315" s="191" t="s">
        <v>577</v>
      </c>
      <c r="F315" s="192" t="s">
        <v>578</v>
      </c>
      <c r="G315" s="193" t="s">
        <v>315</v>
      </c>
      <c r="H315" s="194">
        <v>1</v>
      </c>
      <c r="I315" s="195"/>
      <c r="J315" s="196">
        <f>ROUND(I315*H315,2)</f>
        <v>0</v>
      </c>
      <c r="K315" s="192" t="s">
        <v>135</v>
      </c>
      <c r="L315" s="59"/>
      <c r="M315" s="197" t="s">
        <v>21</v>
      </c>
      <c r="N315" s="198" t="s">
        <v>44</v>
      </c>
      <c r="O315" s="40"/>
      <c r="P315" s="199">
        <f>O315*H315</f>
        <v>0</v>
      </c>
      <c r="Q315" s="199">
        <v>0</v>
      </c>
      <c r="R315" s="199">
        <f>Q315*H315</f>
        <v>0</v>
      </c>
      <c r="S315" s="199">
        <v>0</v>
      </c>
      <c r="T315" s="200">
        <f>S315*H315</f>
        <v>0</v>
      </c>
      <c r="AR315" s="22" t="s">
        <v>222</v>
      </c>
      <c r="AT315" s="22" t="s">
        <v>131</v>
      </c>
      <c r="AU315" s="22" t="s">
        <v>137</v>
      </c>
      <c r="AY315" s="22" t="s">
        <v>128</v>
      </c>
      <c r="BE315" s="201">
        <f>IF(N315="základní",J315,0)</f>
        <v>0</v>
      </c>
      <c r="BF315" s="201">
        <f>IF(N315="snížená",J315,0)</f>
        <v>0</v>
      </c>
      <c r="BG315" s="201">
        <f>IF(N315="zákl. přenesená",J315,0)</f>
        <v>0</v>
      </c>
      <c r="BH315" s="201">
        <f>IF(N315="sníž. přenesená",J315,0)</f>
        <v>0</v>
      </c>
      <c r="BI315" s="201">
        <f>IF(N315="nulová",J315,0)</f>
        <v>0</v>
      </c>
      <c r="BJ315" s="22" t="s">
        <v>137</v>
      </c>
      <c r="BK315" s="201">
        <f>ROUND(I315*H315,2)</f>
        <v>0</v>
      </c>
      <c r="BL315" s="22" t="s">
        <v>222</v>
      </c>
      <c r="BM315" s="22" t="s">
        <v>579</v>
      </c>
    </row>
    <row r="316" spans="2:65" s="1" customFormat="1">
      <c r="B316" s="39"/>
      <c r="C316" s="61"/>
      <c r="D316" s="202" t="s">
        <v>139</v>
      </c>
      <c r="E316" s="61"/>
      <c r="F316" s="203" t="s">
        <v>580</v>
      </c>
      <c r="G316" s="61"/>
      <c r="H316" s="61"/>
      <c r="I316" s="161"/>
      <c r="J316" s="61"/>
      <c r="K316" s="61"/>
      <c r="L316" s="59"/>
      <c r="M316" s="204"/>
      <c r="N316" s="40"/>
      <c r="O316" s="40"/>
      <c r="P316" s="40"/>
      <c r="Q316" s="40"/>
      <c r="R316" s="40"/>
      <c r="S316" s="40"/>
      <c r="T316" s="76"/>
      <c r="AT316" s="22" t="s">
        <v>139</v>
      </c>
      <c r="AU316" s="22" t="s">
        <v>137</v>
      </c>
    </row>
    <row r="317" spans="2:65" s="1" customFormat="1" ht="22.9" customHeight="1">
      <c r="B317" s="39"/>
      <c r="C317" s="216" t="s">
        <v>581</v>
      </c>
      <c r="D317" s="216" t="s">
        <v>143</v>
      </c>
      <c r="E317" s="217" t="s">
        <v>582</v>
      </c>
      <c r="F317" s="218" t="s">
        <v>583</v>
      </c>
      <c r="G317" s="219" t="s">
        <v>315</v>
      </c>
      <c r="H317" s="220">
        <v>2</v>
      </c>
      <c r="I317" s="221"/>
      <c r="J317" s="222">
        <f>ROUND(I317*H317,2)</f>
        <v>0</v>
      </c>
      <c r="K317" s="218" t="s">
        <v>135</v>
      </c>
      <c r="L317" s="223"/>
      <c r="M317" s="224" t="s">
        <v>21</v>
      </c>
      <c r="N317" s="225" t="s">
        <v>44</v>
      </c>
      <c r="O317" s="40"/>
      <c r="P317" s="199">
        <f>O317*H317</f>
        <v>0</v>
      </c>
      <c r="Q317" s="199">
        <v>6.6E-4</v>
      </c>
      <c r="R317" s="199">
        <f>Q317*H317</f>
        <v>1.32E-3</v>
      </c>
      <c r="S317" s="199">
        <v>0</v>
      </c>
      <c r="T317" s="200">
        <f>S317*H317</f>
        <v>0</v>
      </c>
      <c r="AR317" s="22" t="s">
        <v>256</v>
      </c>
      <c r="AT317" s="22" t="s">
        <v>143</v>
      </c>
      <c r="AU317" s="22" t="s">
        <v>137</v>
      </c>
      <c r="AY317" s="22" t="s">
        <v>128</v>
      </c>
      <c r="BE317" s="201">
        <f>IF(N317="základní",J317,0)</f>
        <v>0</v>
      </c>
      <c r="BF317" s="201">
        <f>IF(N317="snížená",J317,0)</f>
        <v>0</v>
      </c>
      <c r="BG317" s="201">
        <f>IF(N317="zákl. přenesená",J317,0)</f>
        <v>0</v>
      </c>
      <c r="BH317" s="201">
        <f>IF(N317="sníž. přenesená",J317,0)</f>
        <v>0</v>
      </c>
      <c r="BI317" s="201">
        <f>IF(N317="nulová",J317,0)</f>
        <v>0</v>
      </c>
      <c r="BJ317" s="22" t="s">
        <v>137</v>
      </c>
      <c r="BK317" s="201">
        <f>ROUND(I317*H317,2)</f>
        <v>0</v>
      </c>
      <c r="BL317" s="22" t="s">
        <v>222</v>
      </c>
      <c r="BM317" s="22" t="s">
        <v>584</v>
      </c>
    </row>
    <row r="318" spans="2:65" s="1" customFormat="1">
      <c r="B318" s="39"/>
      <c r="C318" s="61"/>
      <c r="D318" s="202" t="s">
        <v>139</v>
      </c>
      <c r="E318" s="61"/>
      <c r="F318" s="203" t="s">
        <v>583</v>
      </c>
      <c r="G318" s="61"/>
      <c r="H318" s="61"/>
      <c r="I318" s="161"/>
      <c r="J318" s="61"/>
      <c r="K318" s="61"/>
      <c r="L318" s="59"/>
      <c r="M318" s="204"/>
      <c r="N318" s="40"/>
      <c r="O318" s="40"/>
      <c r="P318" s="40"/>
      <c r="Q318" s="40"/>
      <c r="R318" s="40"/>
      <c r="S318" s="40"/>
      <c r="T318" s="76"/>
      <c r="AT318" s="22" t="s">
        <v>139</v>
      </c>
      <c r="AU318" s="22" t="s">
        <v>137</v>
      </c>
    </row>
    <row r="319" spans="2:65" s="1" customFormat="1" ht="14.45" customHeight="1">
      <c r="B319" s="39"/>
      <c r="C319" s="216" t="s">
        <v>585</v>
      </c>
      <c r="D319" s="216" t="s">
        <v>143</v>
      </c>
      <c r="E319" s="217" t="s">
        <v>586</v>
      </c>
      <c r="F319" s="218" t="s">
        <v>587</v>
      </c>
      <c r="G319" s="219" t="s">
        <v>315</v>
      </c>
      <c r="H319" s="220">
        <v>1</v>
      </c>
      <c r="I319" s="221"/>
      <c r="J319" s="222">
        <f>ROUND(I319*H319,2)</f>
        <v>0</v>
      </c>
      <c r="K319" s="218" t="s">
        <v>135</v>
      </c>
      <c r="L319" s="223"/>
      <c r="M319" s="224" t="s">
        <v>21</v>
      </c>
      <c r="N319" s="225" t="s">
        <v>44</v>
      </c>
      <c r="O319" s="40"/>
      <c r="P319" s="199">
        <f>O319*H319</f>
        <v>0</v>
      </c>
      <c r="Q319" s="199">
        <v>3.3E-3</v>
      </c>
      <c r="R319" s="199">
        <f>Q319*H319</f>
        <v>3.3E-3</v>
      </c>
      <c r="S319" s="199">
        <v>0</v>
      </c>
      <c r="T319" s="200">
        <f>S319*H319</f>
        <v>0</v>
      </c>
      <c r="AR319" s="22" t="s">
        <v>256</v>
      </c>
      <c r="AT319" s="22" t="s">
        <v>143</v>
      </c>
      <c r="AU319" s="22" t="s">
        <v>137</v>
      </c>
      <c r="AY319" s="22" t="s">
        <v>128</v>
      </c>
      <c r="BE319" s="201">
        <f>IF(N319="základní",J319,0)</f>
        <v>0</v>
      </c>
      <c r="BF319" s="201">
        <f>IF(N319="snížená",J319,0)</f>
        <v>0</v>
      </c>
      <c r="BG319" s="201">
        <f>IF(N319="zákl. přenesená",J319,0)</f>
        <v>0</v>
      </c>
      <c r="BH319" s="201">
        <f>IF(N319="sníž. přenesená",J319,0)</f>
        <v>0</v>
      </c>
      <c r="BI319" s="201">
        <f>IF(N319="nulová",J319,0)</f>
        <v>0</v>
      </c>
      <c r="BJ319" s="22" t="s">
        <v>137</v>
      </c>
      <c r="BK319" s="201">
        <f>ROUND(I319*H319,2)</f>
        <v>0</v>
      </c>
      <c r="BL319" s="22" t="s">
        <v>222</v>
      </c>
      <c r="BM319" s="22" t="s">
        <v>588</v>
      </c>
    </row>
    <row r="320" spans="2:65" s="1" customFormat="1">
      <c r="B320" s="39"/>
      <c r="C320" s="61"/>
      <c r="D320" s="202" t="s">
        <v>139</v>
      </c>
      <c r="E320" s="61"/>
      <c r="F320" s="203" t="s">
        <v>589</v>
      </c>
      <c r="G320" s="61"/>
      <c r="H320" s="61"/>
      <c r="I320" s="161"/>
      <c r="J320" s="61"/>
      <c r="K320" s="61"/>
      <c r="L320" s="59"/>
      <c r="M320" s="204"/>
      <c r="N320" s="40"/>
      <c r="O320" s="40"/>
      <c r="P320" s="40"/>
      <c r="Q320" s="40"/>
      <c r="R320" s="40"/>
      <c r="S320" s="40"/>
      <c r="T320" s="76"/>
      <c r="AT320" s="22" t="s">
        <v>139</v>
      </c>
      <c r="AU320" s="22" t="s">
        <v>137</v>
      </c>
    </row>
    <row r="321" spans="2:65" s="1" customFormat="1" ht="14.45" customHeight="1">
      <c r="B321" s="39"/>
      <c r="C321" s="190" t="s">
        <v>590</v>
      </c>
      <c r="D321" s="190" t="s">
        <v>131</v>
      </c>
      <c r="E321" s="191" t="s">
        <v>591</v>
      </c>
      <c r="F321" s="192" t="s">
        <v>592</v>
      </c>
      <c r="G321" s="193" t="s">
        <v>315</v>
      </c>
      <c r="H321" s="194">
        <v>2</v>
      </c>
      <c r="I321" s="195"/>
      <c r="J321" s="196">
        <f>ROUND(I321*H321,2)</f>
        <v>0</v>
      </c>
      <c r="K321" s="192" t="s">
        <v>135</v>
      </c>
      <c r="L321" s="59"/>
      <c r="M321" s="197" t="s">
        <v>21</v>
      </c>
      <c r="N321" s="198" t="s">
        <v>44</v>
      </c>
      <c r="O321" s="40"/>
      <c r="P321" s="199">
        <f>O321*H321</f>
        <v>0</v>
      </c>
      <c r="Q321" s="199">
        <v>0</v>
      </c>
      <c r="R321" s="199">
        <f>Q321*H321</f>
        <v>0</v>
      </c>
      <c r="S321" s="199">
        <v>0</v>
      </c>
      <c r="T321" s="200">
        <f>S321*H321</f>
        <v>0</v>
      </c>
      <c r="AR321" s="22" t="s">
        <v>222</v>
      </c>
      <c r="AT321" s="22" t="s">
        <v>131</v>
      </c>
      <c r="AU321" s="22" t="s">
        <v>137</v>
      </c>
      <c r="AY321" s="22" t="s">
        <v>128</v>
      </c>
      <c r="BE321" s="201">
        <f>IF(N321="základní",J321,0)</f>
        <v>0</v>
      </c>
      <c r="BF321" s="201">
        <f>IF(N321="snížená",J321,0)</f>
        <v>0</v>
      </c>
      <c r="BG321" s="201">
        <f>IF(N321="zákl. přenesená",J321,0)</f>
        <v>0</v>
      </c>
      <c r="BH321" s="201">
        <f>IF(N321="sníž. přenesená",J321,0)</f>
        <v>0</v>
      </c>
      <c r="BI321" s="201">
        <f>IF(N321="nulová",J321,0)</f>
        <v>0</v>
      </c>
      <c r="BJ321" s="22" t="s">
        <v>137</v>
      </c>
      <c r="BK321" s="201">
        <f>ROUND(I321*H321,2)</f>
        <v>0</v>
      </c>
      <c r="BL321" s="22" t="s">
        <v>222</v>
      </c>
      <c r="BM321" s="22" t="s">
        <v>593</v>
      </c>
    </row>
    <row r="322" spans="2:65" s="1" customFormat="1">
      <c r="B322" s="39"/>
      <c r="C322" s="61"/>
      <c r="D322" s="202" t="s">
        <v>139</v>
      </c>
      <c r="E322" s="61"/>
      <c r="F322" s="203" t="s">
        <v>594</v>
      </c>
      <c r="G322" s="61"/>
      <c r="H322" s="61"/>
      <c r="I322" s="161"/>
      <c r="J322" s="61"/>
      <c r="K322" s="61"/>
      <c r="L322" s="59"/>
      <c r="M322" s="204"/>
      <c r="N322" s="40"/>
      <c r="O322" s="40"/>
      <c r="P322" s="40"/>
      <c r="Q322" s="40"/>
      <c r="R322" s="40"/>
      <c r="S322" s="40"/>
      <c r="T322" s="76"/>
      <c r="AT322" s="22" t="s">
        <v>139</v>
      </c>
      <c r="AU322" s="22" t="s">
        <v>137</v>
      </c>
    </row>
    <row r="323" spans="2:65" s="1" customFormat="1" ht="14.45" customHeight="1">
      <c r="B323" s="39"/>
      <c r="C323" s="216" t="s">
        <v>595</v>
      </c>
      <c r="D323" s="216" t="s">
        <v>143</v>
      </c>
      <c r="E323" s="217" t="s">
        <v>596</v>
      </c>
      <c r="F323" s="218" t="s">
        <v>597</v>
      </c>
      <c r="G323" s="219" t="s">
        <v>315</v>
      </c>
      <c r="H323" s="220">
        <v>2</v>
      </c>
      <c r="I323" s="221"/>
      <c r="J323" s="222">
        <f>ROUND(I323*H323,2)</f>
        <v>0</v>
      </c>
      <c r="K323" s="218" t="s">
        <v>135</v>
      </c>
      <c r="L323" s="223"/>
      <c r="M323" s="224" t="s">
        <v>21</v>
      </c>
      <c r="N323" s="225" t="s">
        <v>44</v>
      </c>
      <c r="O323" s="40"/>
      <c r="P323" s="199">
        <f>O323*H323</f>
        <v>0</v>
      </c>
      <c r="Q323" s="199">
        <v>2E-3</v>
      </c>
      <c r="R323" s="199">
        <f>Q323*H323</f>
        <v>4.0000000000000001E-3</v>
      </c>
      <c r="S323" s="199">
        <v>0</v>
      </c>
      <c r="T323" s="200">
        <f>S323*H323</f>
        <v>0</v>
      </c>
      <c r="AR323" s="22" t="s">
        <v>256</v>
      </c>
      <c r="AT323" s="22" t="s">
        <v>143</v>
      </c>
      <c r="AU323" s="22" t="s">
        <v>137</v>
      </c>
      <c r="AY323" s="22" t="s">
        <v>128</v>
      </c>
      <c r="BE323" s="201">
        <f>IF(N323="základní",J323,0)</f>
        <v>0</v>
      </c>
      <c r="BF323" s="201">
        <f>IF(N323="snížená",J323,0)</f>
        <v>0</v>
      </c>
      <c r="BG323" s="201">
        <f>IF(N323="zákl. přenesená",J323,0)</f>
        <v>0</v>
      </c>
      <c r="BH323" s="201">
        <f>IF(N323="sníž. přenesená",J323,0)</f>
        <v>0</v>
      </c>
      <c r="BI323" s="201">
        <f>IF(N323="nulová",J323,0)</f>
        <v>0</v>
      </c>
      <c r="BJ323" s="22" t="s">
        <v>137</v>
      </c>
      <c r="BK323" s="201">
        <f>ROUND(I323*H323,2)</f>
        <v>0</v>
      </c>
      <c r="BL323" s="22" t="s">
        <v>222</v>
      </c>
      <c r="BM323" s="22" t="s">
        <v>598</v>
      </c>
    </row>
    <row r="324" spans="2:65" s="1" customFormat="1">
      <c r="B324" s="39"/>
      <c r="C324" s="61"/>
      <c r="D324" s="202" t="s">
        <v>139</v>
      </c>
      <c r="E324" s="61"/>
      <c r="F324" s="203" t="s">
        <v>597</v>
      </c>
      <c r="G324" s="61"/>
      <c r="H324" s="61"/>
      <c r="I324" s="161"/>
      <c r="J324" s="61"/>
      <c r="K324" s="61"/>
      <c r="L324" s="59"/>
      <c r="M324" s="204"/>
      <c r="N324" s="40"/>
      <c r="O324" s="40"/>
      <c r="P324" s="40"/>
      <c r="Q324" s="40"/>
      <c r="R324" s="40"/>
      <c r="S324" s="40"/>
      <c r="T324" s="76"/>
      <c r="AT324" s="22" t="s">
        <v>139</v>
      </c>
      <c r="AU324" s="22" t="s">
        <v>137</v>
      </c>
    </row>
    <row r="325" spans="2:65" s="1" customFormat="1" ht="14.45" customHeight="1">
      <c r="B325" s="39"/>
      <c r="C325" s="190" t="s">
        <v>599</v>
      </c>
      <c r="D325" s="190" t="s">
        <v>131</v>
      </c>
      <c r="E325" s="191" t="s">
        <v>600</v>
      </c>
      <c r="F325" s="192" t="s">
        <v>601</v>
      </c>
      <c r="G325" s="193" t="s">
        <v>134</v>
      </c>
      <c r="H325" s="194">
        <v>533.47</v>
      </c>
      <c r="I325" s="195"/>
      <c r="J325" s="196">
        <f>ROUND(I325*H325,2)</f>
        <v>0</v>
      </c>
      <c r="K325" s="192" t="s">
        <v>135</v>
      </c>
      <c r="L325" s="59"/>
      <c r="M325" s="197" t="s">
        <v>21</v>
      </c>
      <c r="N325" s="198" t="s">
        <v>44</v>
      </c>
      <c r="O325" s="40"/>
      <c r="P325" s="199">
        <f>O325*H325</f>
        <v>0</v>
      </c>
      <c r="Q325" s="199">
        <v>0</v>
      </c>
      <c r="R325" s="199">
        <f>Q325*H325</f>
        <v>0</v>
      </c>
      <c r="S325" s="199">
        <v>9.4999999999999998E-3</v>
      </c>
      <c r="T325" s="200">
        <f>S325*H325</f>
        <v>5.0679650000000001</v>
      </c>
      <c r="AR325" s="22" t="s">
        <v>222</v>
      </c>
      <c r="AT325" s="22" t="s">
        <v>131</v>
      </c>
      <c r="AU325" s="22" t="s">
        <v>137</v>
      </c>
      <c r="AY325" s="22" t="s">
        <v>128</v>
      </c>
      <c r="BE325" s="201">
        <f>IF(N325="základní",J325,0)</f>
        <v>0</v>
      </c>
      <c r="BF325" s="201">
        <f>IF(N325="snížená",J325,0)</f>
        <v>0</v>
      </c>
      <c r="BG325" s="201">
        <f>IF(N325="zákl. přenesená",J325,0)</f>
        <v>0</v>
      </c>
      <c r="BH325" s="201">
        <f>IF(N325="sníž. přenesená",J325,0)</f>
        <v>0</v>
      </c>
      <c r="BI325" s="201">
        <f>IF(N325="nulová",J325,0)</f>
        <v>0</v>
      </c>
      <c r="BJ325" s="22" t="s">
        <v>137</v>
      </c>
      <c r="BK325" s="201">
        <f>ROUND(I325*H325,2)</f>
        <v>0</v>
      </c>
      <c r="BL325" s="22" t="s">
        <v>222</v>
      </c>
      <c r="BM325" s="22" t="s">
        <v>602</v>
      </c>
    </row>
    <row r="326" spans="2:65" s="1" customFormat="1">
      <c r="B326" s="39"/>
      <c r="C326" s="61"/>
      <c r="D326" s="202" t="s">
        <v>139</v>
      </c>
      <c r="E326" s="61"/>
      <c r="F326" s="203" t="s">
        <v>603</v>
      </c>
      <c r="G326" s="61"/>
      <c r="H326" s="61"/>
      <c r="I326" s="161"/>
      <c r="J326" s="61"/>
      <c r="K326" s="61"/>
      <c r="L326" s="59"/>
      <c r="M326" s="204"/>
      <c r="N326" s="40"/>
      <c r="O326" s="40"/>
      <c r="P326" s="40"/>
      <c r="Q326" s="40"/>
      <c r="R326" s="40"/>
      <c r="S326" s="40"/>
      <c r="T326" s="76"/>
      <c r="AT326" s="22" t="s">
        <v>139</v>
      </c>
      <c r="AU326" s="22" t="s">
        <v>137</v>
      </c>
    </row>
    <row r="327" spans="2:65" s="11" customFormat="1">
      <c r="B327" s="205"/>
      <c r="C327" s="206"/>
      <c r="D327" s="202" t="s">
        <v>141</v>
      </c>
      <c r="E327" s="207" t="s">
        <v>21</v>
      </c>
      <c r="F327" s="208" t="s">
        <v>251</v>
      </c>
      <c r="G327" s="206"/>
      <c r="H327" s="209">
        <v>533.47</v>
      </c>
      <c r="I327" s="210"/>
      <c r="J327" s="206"/>
      <c r="K327" s="206"/>
      <c r="L327" s="211"/>
      <c r="M327" s="212"/>
      <c r="N327" s="213"/>
      <c r="O327" s="213"/>
      <c r="P327" s="213"/>
      <c r="Q327" s="213"/>
      <c r="R327" s="213"/>
      <c r="S327" s="213"/>
      <c r="T327" s="214"/>
      <c r="AT327" s="215" t="s">
        <v>141</v>
      </c>
      <c r="AU327" s="215" t="s">
        <v>137</v>
      </c>
      <c r="AV327" s="11" t="s">
        <v>137</v>
      </c>
      <c r="AW327" s="11" t="s">
        <v>35</v>
      </c>
      <c r="AX327" s="11" t="s">
        <v>80</v>
      </c>
      <c r="AY327" s="215" t="s">
        <v>128</v>
      </c>
    </row>
    <row r="328" spans="2:65" s="1" customFormat="1" ht="22.9" customHeight="1">
      <c r="B328" s="39"/>
      <c r="C328" s="190" t="s">
        <v>604</v>
      </c>
      <c r="D328" s="190" t="s">
        <v>131</v>
      </c>
      <c r="E328" s="191" t="s">
        <v>605</v>
      </c>
      <c r="F328" s="192" t="s">
        <v>606</v>
      </c>
      <c r="G328" s="193" t="s">
        <v>172</v>
      </c>
      <c r="H328" s="194">
        <v>47.85</v>
      </c>
      <c r="I328" s="195"/>
      <c r="J328" s="196">
        <f>ROUND(I328*H328,2)</f>
        <v>0</v>
      </c>
      <c r="K328" s="192" t="s">
        <v>135</v>
      </c>
      <c r="L328" s="59"/>
      <c r="M328" s="197" t="s">
        <v>21</v>
      </c>
      <c r="N328" s="198" t="s">
        <v>44</v>
      </c>
      <c r="O328" s="40"/>
      <c r="P328" s="199">
        <f>O328*H328</f>
        <v>0</v>
      </c>
      <c r="Q328" s="199">
        <v>0</v>
      </c>
      <c r="R328" s="199">
        <f>Q328*H328</f>
        <v>0</v>
      </c>
      <c r="S328" s="199">
        <v>0</v>
      </c>
      <c r="T328" s="200">
        <f>S328*H328</f>
        <v>0</v>
      </c>
      <c r="AR328" s="22" t="s">
        <v>222</v>
      </c>
      <c r="AT328" s="22" t="s">
        <v>131</v>
      </c>
      <c r="AU328" s="22" t="s">
        <v>137</v>
      </c>
      <c r="AY328" s="22" t="s">
        <v>128</v>
      </c>
      <c r="BE328" s="201">
        <f>IF(N328="základní",J328,0)</f>
        <v>0</v>
      </c>
      <c r="BF328" s="201">
        <f>IF(N328="snížená",J328,0)</f>
        <v>0</v>
      </c>
      <c r="BG328" s="201">
        <f>IF(N328="zákl. přenesená",J328,0)</f>
        <v>0</v>
      </c>
      <c r="BH328" s="201">
        <f>IF(N328="sníž. přenesená",J328,0)</f>
        <v>0</v>
      </c>
      <c r="BI328" s="201">
        <f>IF(N328="nulová",J328,0)</f>
        <v>0</v>
      </c>
      <c r="BJ328" s="22" t="s">
        <v>137</v>
      </c>
      <c r="BK328" s="201">
        <f>ROUND(I328*H328,2)</f>
        <v>0</v>
      </c>
      <c r="BL328" s="22" t="s">
        <v>222</v>
      </c>
      <c r="BM328" s="22" t="s">
        <v>607</v>
      </c>
    </row>
    <row r="329" spans="2:65" s="1" customFormat="1">
      <c r="B329" s="39"/>
      <c r="C329" s="61"/>
      <c r="D329" s="202" t="s">
        <v>139</v>
      </c>
      <c r="E329" s="61"/>
      <c r="F329" s="203" t="s">
        <v>608</v>
      </c>
      <c r="G329" s="61"/>
      <c r="H329" s="61"/>
      <c r="I329" s="161"/>
      <c r="J329" s="61"/>
      <c r="K329" s="61"/>
      <c r="L329" s="59"/>
      <c r="M329" s="204"/>
      <c r="N329" s="40"/>
      <c r="O329" s="40"/>
      <c r="P329" s="40"/>
      <c r="Q329" s="40"/>
      <c r="R329" s="40"/>
      <c r="S329" s="40"/>
      <c r="T329" s="76"/>
      <c r="AT329" s="22" t="s">
        <v>139</v>
      </c>
      <c r="AU329" s="22" t="s">
        <v>137</v>
      </c>
    </row>
    <row r="330" spans="2:65" s="11" customFormat="1">
      <c r="B330" s="205"/>
      <c r="C330" s="206"/>
      <c r="D330" s="202" t="s">
        <v>141</v>
      </c>
      <c r="E330" s="207" t="s">
        <v>21</v>
      </c>
      <c r="F330" s="208" t="s">
        <v>609</v>
      </c>
      <c r="G330" s="206"/>
      <c r="H330" s="209">
        <v>47.85</v>
      </c>
      <c r="I330" s="210"/>
      <c r="J330" s="206"/>
      <c r="K330" s="206"/>
      <c r="L330" s="211"/>
      <c r="M330" s="212"/>
      <c r="N330" s="213"/>
      <c r="O330" s="213"/>
      <c r="P330" s="213"/>
      <c r="Q330" s="213"/>
      <c r="R330" s="213"/>
      <c r="S330" s="213"/>
      <c r="T330" s="214"/>
      <c r="AT330" s="215" t="s">
        <v>141</v>
      </c>
      <c r="AU330" s="215" t="s">
        <v>137</v>
      </c>
      <c r="AV330" s="11" t="s">
        <v>137</v>
      </c>
      <c r="AW330" s="11" t="s">
        <v>35</v>
      </c>
      <c r="AX330" s="11" t="s">
        <v>80</v>
      </c>
      <c r="AY330" s="215" t="s">
        <v>128</v>
      </c>
    </row>
    <row r="331" spans="2:65" s="1" customFormat="1" ht="22.9" customHeight="1">
      <c r="B331" s="39"/>
      <c r="C331" s="190" t="s">
        <v>610</v>
      </c>
      <c r="D331" s="190" t="s">
        <v>131</v>
      </c>
      <c r="E331" s="191" t="s">
        <v>611</v>
      </c>
      <c r="F331" s="192" t="s">
        <v>612</v>
      </c>
      <c r="G331" s="193" t="s">
        <v>134</v>
      </c>
      <c r="H331" s="194">
        <v>533.47</v>
      </c>
      <c r="I331" s="195"/>
      <c r="J331" s="196">
        <f>ROUND(I331*H331,2)</f>
        <v>0</v>
      </c>
      <c r="K331" s="192" t="s">
        <v>135</v>
      </c>
      <c r="L331" s="59"/>
      <c r="M331" s="197" t="s">
        <v>21</v>
      </c>
      <c r="N331" s="198" t="s">
        <v>44</v>
      </c>
      <c r="O331" s="40"/>
      <c r="P331" s="199">
        <f>O331*H331</f>
        <v>0</v>
      </c>
      <c r="Q331" s="199">
        <v>0</v>
      </c>
      <c r="R331" s="199">
        <f>Q331*H331</f>
        <v>0</v>
      </c>
      <c r="S331" s="199">
        <v>0</v>
      </c>
      <c r="T331" s="200">
        <f>S331*H331</f>
        <v>0</v>
      </c>
      <c r="AR331" s="22" t="s">
        <v>222</v>
      </c>
      <c r="AT331" s="22" t="s">
        <v>131</v>
      </c>
      <c r="AU331" s="22" t="s">
        <v>137</v>
      </c>
      <c r="AY331" s="22" t="s">
        <v>128</v>
      </c>
      <c r="BE331" s="201">
        <f>IF(N331="základní",J331,0)</f>
        <v>0</v>
      </c>
      <c r="BF331" s="201">
        <f>IF(N331="snížená",J331,0)</f>
        <v>0</v>
      </c>
      <c r="BG331" s="201">
        <f>IF(N331="zákl. přenesená",J331,0)</f>
        <v>0</v>
      </c>
      <c r="BH331" s="201">
        <f>IF(N331="sníž. přenesená",J331,0)</f>
        <v>0</v>
      </c>
      <c r="BI331" s="201">
        <f>IF(N331="nulová",J331,0)</f>
        <v>0</v>
      </c>
      <c r="BJ331" s="22" t="s">
        <v>137</v>
      </c>
      <c r="BK331" s="201">
        <f>ROUND(I331*H331,2)</f>
        <v>0</v>
      </c>
      <c r="BL331" s="22" t="s">
        <v>222</v>
      </c>
      <c r="BM331" s="22" t="s">
        <v>613</v>
      </c>
    </row>
    <row r="332" spans="2:65" s="1" customFormat="1" ht="27">
      <c r="B332" s="39"/>
      <c r="C332" s="61"/>
      <c r="D332" s="202" t="s">
        <v>139</v>
      </c>
      <c r="E332" s="61"/>
      <c r="F332" s="203" t="s">
        <v>614</v>
      </c>
      <c r="G332" s="61"/>
      <c r="H332" s="61"/>
      <c r="I332" s="161"/>
      <c r="J332" s="61"/>
      <c r="K332" s="61"/>
      <c r="L332" s="59"/>
      <c r="M332" s="204"/>
      <c r="N332" s="40"/>
      <c r="O332" s="40"/>
      <c r="P332" s="40"/>
      <c r="Q332" s="40"/>
      <c r="R332" s="40"/>
      <c r="S332" s="40"/>
      <c r="T332" s="76"/>
      <c r="AT332" s="22" t="s">
        <v>139</v>
      </c>
      <c r="AU332" s="22" t="s">
        <v>137</v>
      </c>
    </row>
    <row r="333" spans="2:65" s="1" customFormat="1" ht="22.9" customHeight="1">
      <c r="B333" s="39"/>
      <c r="C333" s="190" t="s">
        <v>615</v>
      </c>
      <c r="D333" s="190" t="s">
        <v>131</v>
      </c>
      <c r="E333" s="191" t="s">
        <v>616</v>
      </c>
      <c r="F333" s="192" t="s">
        <v>617</v>
      </c>
      <c r="G333" s="193" t="s">
        <v>172</v>
      </c>
      <c r="H333" s="194">
        <v>47.85</v>
      </c>
      <c r="I333" s="195"/>
      <c r="J333" s="196">
        <f>ROUND(I333*H333,2)</f>
        <v>0</v>
      </c>
      <c r="K333" s="192" t="s">
        <v>135</v>
      </c>
      <c r="L333" s="59"/>
      <c r="M333" s="197" t="s">
        <v>21</v>
      </c>
      <c r="N333" s="198" t="s">
        <v>44</v>
      </c>
      <c r="O333" s="40"/>
      <c r="P333" s="199">
        <f>O333*H333</f>
        <v>0</v>
      </c>
      <c r="Q333" s="199">
        <v>0</v>
      </c>
      <c r="R333" s="199">
        <f>Q333*H333</f>
        <v>0</v>
      </c>
      <c r="S333" s="199">
        <v>0</v>
      </c>
      <c r="T333" s="200">
        <f>S333*H333</f>
        <v>0</v>
      </c>
      <c r="AR333" s="22" t="s">
        <v>222</v>
      </c>
      <c r="AT333" s="22" t="s">
        <v>131</v>
      </c>
      <c r="AU333" s="22" t="s">
        <v>137</v>
      </c>
      <c r="AY333" s="22" t="s">
        <v>128</v>
      </c>
      <c r="BE333" s="201">
        <f>IF(N333="základní",J333,0)</f>
        <v>0</v>
      </c>
      <c r="BF333" s="201">
        <f>IF(N333="snížená",J333,0)</f>
        <v>0</v>
      </c>
      <c r="BG333" s="201">
        <f>IF(N333="zákl. přenesená",J333,0)</f>
        <v>0</v>
      </c>
      <c r="BH333" s="201">
        <f>IF(N333="sníž. přenesená",J333,0)</f>
        <v>0</v>
      </c>
      <c r="BI333" s="201">
        <f>IF(N333="nulová",J333,0)</f>
        <v>0</v>
      </c>
      <c r="BJ333" s="22" t="s">
        <v>137</v>
      </c>
      <c r="BK333" s="201">
        <f>ROUND(I333*H333,2)</f>
        <v>0</v>
      </c>
      <c r="BL333" s="22" t="s">
        <v>222</v>
      </c>
      <c r="BM333" s="22" t="s">
        <v>618</v>
      </c>
    </row>
    <row r="334" spans="2:65" s="1" customFormat="1" ht="27">
      <c r="B334" s="39"/>
      <c r="C334" s="61"/>
      <c r="D334" s="202" t="s">
        <v>139</v>
      </c>
      <c r="E334" s="61"/>
      <c r="F334" s="203" t="s">
        <v>619</v>
      </c>
      <c r="G334" s="61"/>
      <c r="H334" s="61"/>
      <c r="I334" s="161"/>
      <c r="J334" s="61"/>
      <c r="K334" s="61"/>
      <c r="L334" s="59"/>
      <c r="M334" s="204"/>
      <c r="N334" s="40"/>
      <c r="O334" s="40"/>
      <c r="P334" s="40"/>
      <c r="Q334" s="40"/>
      <c r="R334" s="40"/>
      <c r="S334" s="40"/>
      <c r="T334" s="76"/>
      <c r="AT334" s="22" t="s">
        <v>139</v>
      </c>
      <c r="AU334" s="22" t="s">
        <v>137</v>
      </c>
    </row>
    <row r="335" spans="2:65" s="1" customFormat="1" ht="22.9" customHeight="1">
      <c r="B335" s="39"/>
      <c r="C335" s="190" t="s">
        <v>620</v>
      </c>
      <c r="D335" s="190" t="s">
        <v>131</v>
      </c>
      <c r="E335" s="191" t="s">
        <v>621</v>
      </c>
      <c r="F335" s="192" t="s">
        <v>622</v>
      </c>
      <c r="G335" s="193" t="s">
        <v>134</v>
      </c>
      <c r="H335" s="194">
        <v>533.47</v>
      </c>
      <c r="I335" s="195"/>
      <c r="J335" s="196">
        <f>ROUND(I335*H335,2)</f>
        <v>0</v>
      </c>
      <c r="K335" s="192" t="s">
        <v>135</v>
      </c>
      <c r="L335" s="59"/>
      <c r="M335" s="197" t="s">
        <v>21</v>
      </c>
      <c r="N335" s="198" t="s">
        <v>44</v>
      </c>
      <c r="O335" s="40"/>
      <c r="P335" s="199">
        <f>O335*H335</f>
        <v>0</v>
      </c>
      <c r="Q335" s="199">
        <v>0</v>
      </c>
      <c r="R335" s="199">
        <f>Q335*H335</f>
        <v>0</v>
      </c>
      <c r="S335" s="199">
        <v>0</v>
      </c>
      <c r="T335" s="200">
        <f>S335*H335</f>
        <v>0</v>
      </c>
      <c r="AR335" s="22" t="s">
        <v>222</v>
      </c>
      <c r="AT335" s="22" t="s">
        <v>131</v>
      </c>
      <c r="AU335" s="22" t="s">
        <v>137</v>
      </c>
      <c r="AY335" s="22" t="s">
        <v>128</v>
      </c>
      <c r="BE335" s="201">
        <f>IF(N335="základní",J335,0)</f>
        <v>0</v>
      </c>
      <c r="BF335" s="201">
        <f>IF(N335="snížená",J335,0)</f>
        <v>0</v>
      </c>
      <c r="BG335" s="201">
        <f>IF(N335="zákl. přenesená",J335,0)</f>
        <v>0</v>
      </c>
      <c r="BH335" s="201">
        <f>IF(N335="sníž. přenesená",J335,0)</f>
        <v>0</v>
      </c>
      <c r="BI335" s="201">
        <f>IF(N335="nulová",J335,0)</f>
        <v>0</v>
      </c>
      <c r="BJ335" s="22" t="s">
        <v>137</v>
      </c>
      <c r="BK335" s="201">
        <f>ROUND(I335*H335,2)</f>
        <v>0</v>
      </c>
      <c r="BL335" s="22" t="s">
        <v>222</v>
      </c>
      <c r="BM335" s="22" t="s">
        <v>623</v>
      </c>
    </row>
    <row r="336" spans="2:65" s="1" customFormat="1" ht="27">
      <c r="B336" s="39"/>
      <c r="C336" s="61"/>
      <c r="D336" s="202" t="s">
        <v>139</v>
      </c>
      <c r="E336" s="61"/>
      <c r="F336" s="203" t="s">
        <v>624</v>
      </c>
      <c r="G336" s="61"/>
      <c r="H336" s="61"/>
      <c r="I336" s="161"/>
      <c r="J336" s="61"/>
      <c r="K336" s="61"/>
      <c r="L336" s="59"/>
      <c r="M336" s="204"/>
      <c r="N336" s="40"/>
      <c r="O336" s="40"/>
      <c r="P336" s="40"/>
      <c r="Q336" s="40"/>
      <c r="R336" s="40"/>
      <c r="S336" s="40"/>
      <c r="T336" s="76"/>
      <c r="AT336" s="22" t="s">
        <v>139</v>
      </c>
      <c r="AU336" s="22" t="s">
        <v>137</v>
      </c>
    </row>
    <row r="337" spans="2:65" s="1" customFormat="1" ht="14.45" customHeight="1">
      <c r="B337" s="39"/>
      <c r="C337" s="216" t="s">
        <v>625</v>
      </c>
      <c r="D337" s="216" t="s">
        <v>143</v>
      </c>
      <c r="E337" s="217" t="s">
        <v>626</v>
      </c>
      <c r="F337" s="218" t="s">
        <v>627</v>
      </c>
      <c r="G337" s="219" t="s">
        <v>134</v>
      </c>
      <c r="H337" s="220">
        <v>613.49099999999999</v>
      </c>
      <c r="I337" s="221"/>
      <c r="J337" s="222">
        <f>ROUND(I337*H337,2)</f>
        <v>0</v>
      </c>
      <c r="K337" s="218" t="s">
        <v>135</v>
      </c>
      <c r="L337" s="223"/>
      <c r="M337" s="224" t="s">
        <v>21</v>
      </c>
      <c r="N337" s="225" t="s">
        <v>44</v>
      </c>
      <c r="O337" s="40"/>
      <c r="P337" s="199">
        <f>O337*H337</f>
        <v>0</v>
      </c>
      <c r="Q337" s="199">
        <v>1.2E-4</v>
      </c>
      <c r="R337" s="199">
        <f>Q337*H337</f>
        <v>7.3618920000000004E-2</v>
      </c>
      <c r="S337" s="199">
        <v>0</v>
      </c>
      <c r="T337" s="200">
        <f>S337*H337</f>
        <v>0</v>
      </c>
      <c r="AR337" s="22" t="s">
        <v>256</v>
      </c>
      <c r="AT337" s="22" t="s">
        <v>143</v>
      </c>
      <c r="AU337" s="22" t="s">
        <v>137</v>
      </c>
      <c r="AY337" s="22" t="s">
        <v>128</v>
      </c>
      <c r="BE337" s="201">
        <f>IF(N337="základní",J337,0)</f>
        <v>0</v>
      </c>
      <c r="BF337" s="201">
        <f>IF(N337="snížená",J337,0)</f>
        <v>0</v>
      </c>
      <c r="BG337" s="201">
        <f>IF(N337="zákl. přenesená",J337,0)</f>
        <v>0</v>
      </c>
      <c r="BH337" s="201">
        <f>IF(N337="sníž. přenesená",J337,0)</f>
        <v>0</v>
      </c>
      <c r="BI337" s="201">
        <f>IF(N337="nulová",J337,0)</f>
        <v>0</v>
      </c>
      <c r="BJ337" s="22" t="s">
        <v>137</v>
      </c>
      <c r="BK337" s="201">
        <f>ROUND(I337*H337,2)</f>
        <v>0</v>
      </c>
      <c r="BL337" s="22" t="s">
        <v>222</v>
      </c>
      <c r="BM337" s="22" t="s">
        <v>628</v>
      </c>
    </row>
    <row r="338" spans="2:65" s="1" customFormat="1">
      <c r="B338" s="39"/>
      <c r="C338" s="61"/>
      <c r="D338" s="202" t="s">
        <v>139</v>
      </c>
      <c r="E338" s="61"/>
      <c r="F338" s="203" t="s">
        <v>629</v>
      </c>
      <c r="G338" s="61"/>
      <c r="H338" s="61"/>
      <c r="I338" s="161"/>
      <c r="J338" s="61"/>
      <c r="K338" s="61"/>
      <c r="L338" s="59"/>
      <c r="M338" s="204"/>
      <c r="N338" s="40"/>
      <c r="O338" s="40"/>
      <c r="P338" s="40"/>
      <c r="Q338" s="40"/>
      <c r="R338" s="40"/>
      <c r="S338" s="40"/>
      <c r="T338" s="76"/>
      <c r="AT338" s="22" t="s">
        <v>139</v>
      </c>
      <c r="AU338" s="22" t="s">
        <v>137</v>
      </c>
    </row>
    <row r="339" spans="2:65" s="11" customFormat="1">
      <c r="B339" s="205"/>
      <c r="C339" s="206"/>
      <c r="D339" s="202" t="s">
        <v>141</v>
      </c>
      <c r="E339" s="206"/>
      <c r="F339" s="208" t="s">
        <v>630</v>
      </c>
      <c r="G339" s="206"/>
      <c r="H339" s="209">
        <v>613.49099999999999</v>
      </c>
      <c r="I339" s="210"/>
      <c r="J339" s="206"/>
      <c r="K339" s="206"/>
      <c r="L339" s="211"/>
      <c r="M339" s="212"/>
      <c r="N339" s="213"/>
      <c r="O339" s="213"/>
      <c r="P339" s="213"/>
      <c r="Q339" s="213"/>
      <c r="R339" s="213"/>
      <c r="S339" s="213"/>
      <c r="T339" s="214"/>
      <c r="AT339" s="215" t="s">
        <v>141</v>
      </c>
      <c r="AU339" s="215" t="s">
        <v>137</v>
      </c>
      <c r="AV339" s="11" t="s">
        <v>137</v>
      </c>
      <c r="AW339" s="11" t="s">
        <v>6</v>
      </c>
      <c r="AX339" s="11" t="s">
        <v>80</v>
      </c>
      <c r="AY339" s="215" t="s">
        <v>128</v>
      </c>
    </row>
    <row r="340" spans="2:65" s="1" customFormat="1" ht="22.9" customHeight="1">
      <c r="B340" s="39"/>
      <c r="C340" s="190" t="s">
        <v>631</v>
      </c>
      <c r="D340" s="190" t="s">
        <v>131</v>
      </c>
      <c r="E340" s="191" t="s">
        <v>632</v>
      </c>
      <c r="F340" s="192" t="s">
        <v>633</v>
      </c>
      <c r="G340" s="193" t="s">
        <v>172</v>
      </c>
      <c r="H340" s="194">
        <v>742</v>
      </c>
      <c r="I340" s="195"/>
      <c r="J340" s="196">
        <f>ROUND(I340*H340,2)</f>
        <v>0</v>
      </c>
      <c r="K340" s="192" t="s">
        <v>135</v>
      </c>
      <c r="L340" s="59"/>
      <c r="M340" s="197" t="s">
        <v>21</v>
      </c>
      <c r="N340" s="198" t="s">
        <v>44</v>
      </c>
      <c r="O340" s="40"/>
      <c r="P340" s="199">
        <f>O340*H340</f>
        <v>0</v>
      </c>
      <c r="Q340" s="199">
        <v>0</v>
      </c>
      <c r="R340" s="199">
        <f>Q340*H340</f>
        <v>0</v>
      </c>
      <c r="S340" s="199">
        <v>0</v>
      </c>
      <c r="T340" s="200">
        <f>S340*H340</f>
        <v>0</v>
      </c>
      <c r="AR340" s="22" t="s">
        <v>222</v>
      </c>
      <c r="AT340" s="22" t="s">
        <v>131</v>
      </c>
      <c r="AU340" s="22" t="s">
        <v>137</v>
      </c>
      <c r="AY340" s="22" t="s">
        <v>128</v>
      </c>
      <c r="BE340" s="201">
        <f>IF(N340="základní",J340,0)</f>
        <v>0</v>
      </c>
      <c r="BF340" s="201">
        <f>IF(N340="snížená",J340,0)</f>
        <v>0</v>
      </c>
      <c r="BG340" s="201">
        <f>IF(N340="zákl. přenesená",J340,0)</f>
        <v>0</v>
      </c>
      <c r="BH340" s="201">
        <f>IF(N340="sníž. přenesená",J340,0)</f>
        <v>0</v>
      </c>
      <c r="BI340" s="201">
        <f>IF(N340="nulová",J340,0)</f>
        <v>0</v>
      </c>
      <c r="BJ340" s="22" t="s">
        <v>137</v>
      </c>
      <c r="BK340" s="201">
        <f>ROUND(I340*H340,2)</f>
        <v>0</v>
      </c>
      <c r="BL340" s="22" t="s">
        <v>222</v>
      </c>
      <c r="BM340" s="22" t="s">
        <v>634</v>
      </c>
    </row>
    <row r="341" spans="2:65" s="1" customFormat="1">
      <c r="B341" s="39"/>
      <c r="C341" s="61"/>
      <c r="D341" s="202" t="s">
        <v>139</v>
      </c>
      <c r="E341" s="61"/>
      <c r="F341" s="203" t="s">
        <v>633</v>
      </c>
      <c r="G341" s="61"/>
      <c r="H341" s="61"/>
      <c r="I341" s="161"/>
      <c r="J341" s="61"/>
      <c r="K341" s="61"/>
      <c r="L341" s="59"/>
      <c r="M341" s="204"/>
      <c r="N341" s="40"/>
      <c r="O341" s="40"/>
      <c r="P341" s="40"/>
      <c r="Q341" s="40"/>
      <c r="R341" s="40"/>
      <c r="S341" s="40"/>
      <c r="T341" s="76"/>
      <c r="AT341" s="22" t="s">
        <v>139</v>
      </c>
      <c r="AU341" s="22" t="s">
        <v>137</v>
      </c>
    </row>
    <row r="342" spans="2:65" s="1" customFormat="1" ht="14.45" customHeight="1">
      <c r="B342" s="39"/>
      <c r="C342" s="216" t="s">
        <v>635</v>
      </c>
      <c r="D342" s="216" t="s">
        <v>143</v>
      </c>
      <c r="E342" s="217" t="s">
        <v>636</v>
      </c>
      <c r="F342" s="218" t="s">
        <v>637</v>
      </c>
      <c r="G342" s="219" t="s">
        <v>172</v>
      </c>
      <c r="H342" s="220">
        <v>816.2</v>
      </c>
      <c r="I342" s="221"/>
      <c r="J342" s="222">
        <f>ROUND(I342*H342,2)</f>
        <v>0</v>
      </c>
      <c r="K342" s="218" t="s">
        <v>135</v>
      </c>
      <c r="L342" s="223"/>
      <c r="M342" s="224" t="s">
        <v>21</v>
      </c>
      <c r="N342" s="225" t="s">
        <v>44</v>
      </c>
      <c r="O342" s="40"/>
      <c r="P342" s="199">
        <f>O342*H342</f>
        <v>0</v>
      </c>
      <c r="Q342" s="199">
        <v>1.0000000000000001E-5</v>
      </c>
      <c r="R342" s="199">
        <f>Q342*H342</f>
        <v>8.1620000000000009E-3</v>
      </c>
      <c r="S342" s="199">
        <v>0</v>
      </c>
      <c r="T342" s="200">
        <f>S342*H342</f>
        <v>0</v>
      </c>
      <c r="AR342" s="22" t="s">
        <v>256</v>
      </c>
      <c r="AT342" s="22" t="s">
        <v>143</v>
      </c>
      <c r="AU342" s="22" t="s">
        <v>137</v>
      </c>
      <c r="AY342" s="22" t="s">
        <v>128</v>
      </c>
      <c r="BE342" s="201">
        <f>IF(N342="základní",J342,0)</f>
        <v>0</v>
      </c>
      <c r="BF342" s="201">
        <f>IF(N342="snížená",J342,0)</f>
        <v>0</v>
      </c>
      <c r="BG342" s="201">
        <f>IF(N342="zákl. přenesená",J342,0)</f>
        <v>0</v>
      </c>
      <c r="BH342" s="201">
        <f>IF(N342="sníž. přenesená",J342,0)</f>
        <v>0</v>
      </c>
      <c r="BI342" s="201">
        <f>IF(N342="nulová",J342,0)</f>
        <v>0</v>
      </c>
      <c r="BJ342" s="22" t="s">
        <v>137</v>
      </c>
      <c r="BK342" s="201">
        <f>ROUND(I342*H342,2)</f>
        <v>0</v>
      </c>
      <c r="BL342" s="22" t="s">
        <v>222</v>
      </c>
      <c r="BM342" s="22" t="s">
        <v>638</v>
      </c>
    </row>
    <row r="343" spans="2:65" s="1" customFormat="1">
      <c r="B343" s="39"/>
      <c r="C343" s="61"/>
      <c r="D343" s="202" t="s">
        <v>139</v>
      </c>
      <c r="E343" s="61"/>
      <c r="F343" s="203" t="s">
        <v>637</v>
      </c>
      <c r="G343" s="61"/>
      <c r="H343" s="61"/>
      <c r="I343" s="161"/>
      <c r="J343" s="61"/>
      <c r="K343" s="61"/>
      <c r="L343" s="59"/>
      <c r="M343" s="204"/>
      <c r="N343" s="40"/>
      <c r="O343" s="40"/>
      <c r="P343" s="40"/>
      <c r="Q343" s="40"/>
      <c r="R343" s="40"/>
      <c r="S343" s="40"/>
      <c r="T343" s="76"/>
      <c r="AT343" s="22" t="s">
        <v>139</v>
      </c>
      <c r="AU343" s="22" t="s">
        <v>137</v>
      </c>
    </row>
    <row r="344" spans="2:65" s="11" customFormat="1">
      <c r="B344" s="205"/>
      <c r="C344" s="206"/>
      <c r="D344" s="202" t="s">
        <v>141</v>
      </c>
      <c r="E344" s="206"/>
      <c r="F344" s="208" t="s">
        <v>639</v>
      </c>
      <c r="G344" s="206"/>
      <c r="H344" s="209">
        <v>816.2</v>
      </c>
      <c r="I344" s="210"/>
      <c r="J344" s="206"/>
      <c r="K344" s="206"/>
      <c r="L344" s="211"/>
      <c r="M344" s="212"/>
      <c r="N344" s="213"/>
      <c r="O344" s="213"/>
      <c r="P344" s="213"/>
      <c r="Q344" s="213"/>
      <c r="R344" s="213"/>
      <c r="S344" s="213"/>
      <c r="T344" s="214"/>
      <c r="AT344" s="215" t="s">
        <v>141</v>
      </c>
      <c r="AU344" s="215" t="s">
        <v>137</v>
      </c>
      <c r="AV344" s="11" t="s">
        <v>137</v>
      </c>
      <c r="AW344" s="11" t="s">
        <v>6</v>
      </c>
      <c r="AX344" s="11" t="s">
        <v>80</v>
      </c>
      <c r="AY344" s="215" t="s">
        <v>128</v>
      </c>
    </row>
    <row r="345" spans="2:65" s="1" customFormat="1" ht="14.45" customHeight="1">
      <c r="B345" s="39"/>
      <c r="C345" s="190" t="s">
        <v>640</v>
      </c>
      <c r="D345" s="190" t="s">
        <v>131</v>
      </c>
      <c r="E345" s="191" t="s">
        <v>641</v>
      </c>
      <c r="F345" s="192" t="s">
        <v>642</v>
      </c>
      <c r="G345" s="193" t="s">
        <v>172</v>
      </c>
      <c r="H345" s="194">
        <v>18.8</v>
      </c>
      <c r="I345" s="195"/>
      <c r="J345" s="196">
        <f>ROUND(I345*H345,2)</f>
        <v>0</v>
      </c>
      <c r="K345" s="192" t="s">
        <v>135</v>
      </c>
      <c r="L345" s="59"/>
      <c r="M345" s="197" t="s">
        <v>21</v>
      </c>
      <c r="N345" s="198" t="s">
        <v>44</v>
      </c>
      <c r="O345" s="40"/>
      <c r="P345" s="199">
        <f>O345*H345</f>
        <v>0</v>
      </c>
      <c r="Q345" s="199">
        <v>0</v>
      </c>
      <c r="R345" s="199">
        <f>Q345*H345</f>
        <v>0</v>
      </c>
      <c r="S345" s="199">
        <v>0</v>
      </c>
      <c r="T345" s="200">
        <f>S345*H345</f>
        <v>0</v>
      </c>
      <c r="AR345" s="22" t="s">
        <v>222</v>
      </c>
      <c r="AT345" s="22" t="s">
        <v>131</v>
      </c>
      <c r="AU345" s="22" t="s">
        <v>137</v>
      </c>
      <c r="AY345" s="22" t="s">
        <v>128</v>
      </c>
      <c r="BE345" s="201">
        <f>IF(N345="základní",J345,0)</f>
        <v>0</v>
      </c>
      <c r="BF345" s="201">
        <f>IF(N345="snížená",J345,0)</f>
        <v>0</v>
      </c>
      <c r="BG345" s="201">
        <f>IF(N345="zákl. přenesená",J345,0)</f>
        <v>0</v>
      </c>
      <c r="BH345" s="201">
        <f>IF(N345="sníž. přenesená",J345,0)</f>
        <v>0</v>
      </c>
      <c r="BI345" s="201">
        <f>IF(N345="nulová",J345,0)</f>
        <v>0</v>
      </c>
      <c r="BJ345" s="22" t="s">
        <v>137</v>
      </c>
      <c r="BK345" s="201">
        <f>ROUND(I345*H345,2)</f>
        <v>0</v>
      </c>
      <c r="BL345" s="22" t="s">
        <v>222</v>
      </c>
      <c r="BM345" s="22" t="s">
        <v>643</v>
      </c>
    </row>
    <row r="346" spans="2:65" s="1" customFormat="1">
      <c r="B346" s="39"/>
      <c r="C346" s="61"/>
      <c r="D346" s="202" t="s">
        <v>139</v>
      </c>
      <c r="E346" s="61"/>
      <c r="F346" s="203" t="s">
        <v>644</v>
      </c>
      <c r="G346" s="61"/>
      <c r="H346" s="61"/>
      <c r="I346" s="161"/>
      <c r="J346" s="61"/>
      <c r="K346" s="61"/>
      <c r="L346" s="59"/>
      <c r="M346" s="204"/>
      <c r="N346" s="40"/>
      <c r="O346" s="40"/>
      <c r="P346" s="40"/>
      <c r="Q346" s="40"/>
      <c r="R346" s="40"/>
      <c r="S346" s="40"/>
      <c r="T346" s="76"/>
      <c r="AT346" s="22" t="s">
        <v>139</v>
      </c>
      <c r="AU346" s="22" t="s">
        <v>137</v>
      </c>
    </row>
    <row r="347" spans="2:65" s="1" customFormat="1" ht="14.45" customHeight="1">
      <c r="B347" s="39"/>
      <c r="C347" s="216" t="s">
        <v>645</v>
      </c>
      <c r="D347" s="216" t="s">
        <v>143</v>
      </c>
      <c r="E347" s="217" t="s">
        <v>626</v>
      </c>
      <c r="F347" s="218" t="s">
        <v>627</v>
      </c>
      <c r="G347" s="219" t="s">
        <v>134</v>
      </c>
      <c r="H347" s="220">
        <v>21.62</v>
      </c>
      <c r="I347" s="221"/>
      <c r="J347" s="222">
        <f>ROUND(I347*H347,2)</f>
        <v>0</v>
      </c>
      <c r="K347" s="218" t="s">
        <v>135</v>
      </c>
      <c r="L347" s="223"/>
      <c r="M347" s="224" t="s">
        <v>21</v>
      </c>
      <c r="N347" s="225" t="s">
        <v>44</v>
      </c>
      <c r="O347" s="40"/>
      <c r="P347" s="199">
        <f>O347*H347</f>
        <v>0</v>
      </c>
      <c r="Q347" s="199">
        <v>1.2E-4</v>
      </c>
      <c r="R347" s="199">
        <f>Q347*H347</f>
        <v>2.5944000000000002E-3</v>
      </c>
      <c r="S347" s="199">
        <v>0</v>
      </c>
      <c r="T347" s="200">
        <f>S347*H347</f>
        <v>0</v>
      </c>
      <c r="AR347" s="22" t="s">
        <v>256</v>
      </c>
      <c r="AT347" s="22" t="s">
        <v>143</v>
      </c>
      <c r="AU347" s="22" t="s">
        <v>137</v>
      </c>
      <c r="AY347" s="22" t="s">
        <v>128</v>
      </c>
      <c r="BE347" s="201">
        <f>IF(N347="základní",J347,0)</f>
        <v>0</v>
      </c>
      <c r="BF347" s="201">
        <f>IF(N347="snížená",J347,0)</f>
        <v>0</v>
      </c>
      <c r="BG347" s="201">
        <f>IF(N347="zákl. přenesená",J347,0)</f>
        <v>0</v>
      </c>
      <c r="BH347" s="201">
        <f>IF(N347="sníž. přenesená",J347,0)</f>
        <v>0</v>
      </c>
      <c r="BI347" s="201">
        <f>IF(N347="nulová",J347,0)</f>
        <v>0</v>
      </c>
      <c r="BJ347" s="22" t="s">
        <v>137</v>
      </c>
      <c r="BK347" s="201">
        <f>ROUND(I347*H347,2)</f>
        <v>0</v>
      </c>
      <c r="BL347" s="22" t="s">
        <v>222</v>
      </c>
      <c r="BM347" s="22" t="s">
        <v>646</v>
      </c>
    </row>
    <row r="348" spans="2:65" s="1" customFormat="1">
      <c r="B348" s="39"/>
      <c r="C348" s="61"/>
      <c r="D348" s="202" t="s">
        <v>139</v>
      </c>
      <c r="E348" s="61"/>
      <c r="F348" s="203" t="s">
        <v>629</v>
      </c>
      <c r="G348" s="61"/>
      <c r="H348" s="61"/>
      <c r="I348" s="161"/>
      <c r="J348" s="61"/>
      <c r="K348" s="61"/>
      <c r="L348" s="59"/>
      <c r="M348" s="204"/>
      <c r="N348" s="40"/>
      <c r="O348" s="40"/>
      <c r="P348" s="40"/>
      <c r="Q348" s="40"/>
      <c r="R348" s="40"/>
      <c r="S348" s="40"/>
      <c r="T348" s="76"/>
      <c r="AT348" s="22" t="s">
        <v>139</v>
      </c>
      <c r="AU348" s="22" t="s">
        <v>137</v>
      </c>
    </row>
    <row r="349" spans="2:65" s="11" customFormat="1">
      <c r="B349" s="205"/>
      <c r="C349" s="206"/>
      <c r="D349" s="202" t="s">
        <v>141</v>
      </c>
      <c r="E349" s="206"/>
      <c r="F349" s="208" t="s">
        <v>647</v>
      </c>
      <c r="G349" s="206"/>
      <c r="H349" s="209">
        <v>21.62</v>
      </c>
      <c r="I349" s="210"/>
      <c r="J349" s="206"/>
      <c r="K349" s="206"/>
      <c r="L349" s="211"/>
      <c r="M349" s="212"/>
      <c r="N349" s="213"/>
      <c r="O349" s="213"/>
      <c r="P349" s="213"/>
      <c r="Q349" s="213"/>
      <c r="R349" s="213"/>
      <c r="S349" s="213"/>
      <c r="T349" s="214"/>
      <c r="AT349" s="215" t="s">
        <v>141</v>
      </c>
      <c r="AU349" s="215" t="s">
        <v>137</v>
      </c>
      <c r="AV349" s="11" t="s">
        <v>137</v>
      </c>
      <c r="AW349" s="11" t="s">
        <v>6</v>
      </c>
      <c r="AX349" s="11" t="s">
        <v>80</v>
      </c>
      <c r="AY349" s="215" t="s">
        <v>128</v>
      </c>
    </row>
    <row r="350" spans="2:65" s="1" customFormat="1" ht="14.45" customHeight="1">
      <c r="B350" s="39"/>
      <c r="C350" s="190" t="s">
        <v>648</v>
      </c>
      <c r="D350" s="190" t="s">
        <v>131</v>
      </c>
      <c r="E350" s="191" t="s">
        <v>649</v>
      </c>
      <c r="F350" s="192" t="s">
        <v>650</v>
      </c>
      <c r="G350" s="193" t="s">
        <v>172</v>
      </c>
      <c r="H350" s="194">
        <v>33.9</v>
      </c>
      <c r="I350" s="195"/>
      <c r="J350" s="196">
        <f>ROUND(I350*H350,2)</f>
        <v>0</v>
      </c>
      <c r="K350" s="192" t="s">
        <v>135</v>
      </c>
      <c r="L350" s="59"/>
      <c r="M350" s="197" t="s">
        <v>21</v>
      </c>
      <c r="N350" s="198" t="s">
        <v>44</v>
      </c>
      <c r="O350" s="40"/>
      <c r="P350" s="199">
        <f>O350*H350</f>
        <v>0</v>
      </c>
      <c r="Q350" s="199">
        <v>0</v>
      </c>
      <c r="R350" s="199">
        <f>Q350*H350</f>
        <v>0</v>
      </c>
      <c r="S350" s="199">
        <v>0</v>
      </c>
      <c r="T350" s="200">
        <f>S350*H350</f>
        <v>0</v>
      </c>
      <c r="AR350" s="22" t="s">
        <v>222</v>
      </c>
      <c r="AT350" s="22" t="s">
        <v>131</v>
      </c>
      <c r="AU350" s="22" t="s">
        <v>137</v>
      </c>
      <c r="AY350" s="22" t="s">
        <v>128</v>
      </c>
      <c r="BE350" s="201">
        <f>IF(N350="základní",J350,0)</f>
        <v>0</v>
      </c>
      <c r="BF350" s="201">
        <f>IF(N350="snížená",J350,0)</f>
        <v>0</v>
      </c>
      <c r="BG350" s="201">
        <f>IF(N350="zákl. přenesená",J350,0)</f>
        <v>0</v>
      </c>
      <c r="BH350" s="201">
        <f>IF(N350="sníž. přenesená",J350,0)</f>
        <v>0</v>
      </c>
      <c r="BI350" s="201">
        <f>IF(N350="nulová",J350,0)</f>
        <v>0</v>
      </c>
      <c r="BJ350" s="22" t="s">
        <v>137</v>
      </c>
      <c r="BK350" s="201">
        <f>ROUND(I350*H350,2)</f>
        <v>0</v>
      </c>
      <c r="BL350" s="22" t="s">
        <v>222</v>
      </c>
      <c r="BM350" s="22" t="s">
        <v>651</v>
      </c>
    </row>
    <row r="351" spans="2:65" s="1" customFormat="1">
      <c r="B351" s="39"/>
      <c r="C351" s="61"/>
      <c r="D351" s="202" t="s">
        <v>139</v>
      </c>
      <c r="E351" s="61"/>
      <c r="F351" s="203" t="s">
        <v>652</v>
      </c>
      <c r="G351" s="61"/>
      <c r="H351" s="61"/>
      <c r="I351" s="161"/>
      <c r="J351" s="61"/>
      <c r="K351" s="61"/>
      <c r="L351" s="59"/>
      <c r="M351" s="204"/>
      <c r="N351" s="40"/>
      <c r="O351" s="40"/>
      <c r="P351" s="40"/>
      <c r="Q351" s="40"/>
      <c r="R351" s="40"/>
      <c r="S351" s="40"/>
      <c r="T351" s="76"/>
      <c r="AT351" s="22" t="s">
        <v>139</v>
      </c>
      <c r="AU351" s="22" t="s">
        <v>137</v>
      </c>
    </row>
    <row r="352" spans="2:65" s="11" customFormat="1">
      <c r="B352" s="205"/>
      <c r="C352" s="206"/>
      <c r="D352" s="202" t="s">
        <v>141</v>
      </c>
      <c r="E352" s="207" t="s">
        <v>21</v>
      </c>
      <c r="F352" s="208" t="s">
        <v>653</v>
      </c>
      <c r="G352" s="206"/>
      <c r="H352" s="209">
        <v>33.9</v>
      </c>
      <c r="I352" s="210"/>
      <c r="J352" s="206"/>
      <c r="K352" s="206"/>
      <c r="L352" s="211"/>
      <c r="M352" s="212"/>
      <c r="N352" s="213"/>
      <c r="O352" s="213"/>
      <c r="P352" s="213"/>
      <c r="Q352" s="213"/>
      <c r="R352" s="213"/>
      <c r="S352" s="213"/>
      <c r="T352" s="214"/>
      <c r="AT352" s="215" t="s">
        <v>141</v>
      </c>
      <c r="AU352" s="215" t="s">
        <v>137</v>
      </c>
      <c r="AV352" s="11" t="s">
        <v>137</v>
      </c>
      <c r="AW352" s="11" t="s">
        <v>35</v>
      </c>
      <c r="AX352" s="11" t="s">
        <v>80</v>
      </c>
      <c r="AY352" s="215" t="s">
        <v>128</v>
      </c>
    </row>
    <row r="353" spans="2:65" s="1" customFormat="1" ht="14.45" customHeight="1">
      <c r="B353" s="39"/>
      <c r="C353" s="216" t="s">
        <v>654</v>
      </c>
      <c r="D353" s="216" t="s">
        <v>143</v>
      </c>
      <c r="E353" s="217" t="s">
        <v>626</v>
      </c>
      <c r="F353" s="218" t="s">
        <v>627</v>
      </c>
      <c r="G353" s="219" t="s">
        <v>134</v>
      </c>
      <c r="H353" s="220">
        <v>38.984999999999999</v>
      </c>
      <c r="I353" s="221"/>
      <c r="J353" s="222">
        <f>ROUND(I353*H353,2)</f>
        <v>0</v>
      </c>
      <c r="K353" s="218" t="s">
        <v>135</v>
      </c>
      <c r="L353" s="223"/>
      <c r="M353" s="224" t="s">
        <v>21</v>
      </c>
      <c r="N353" s="225" t="s">
        <v>44</v>
      </c>
      <c r="O353" s="40"/>
      <c r="P353" s="199">
        <f>O353*H353</f>
        <v>0</v>
      </c>
      <c r="Q353" s="199">
        <v>1.2E-4</v>
      </c>
      <c r="R353" s="199">
        <f>Q353*H353</f>
        <v>4.6782000000000004E-3</v>
      </c>
      <c r="S353" s="199">
        <v>0</v>
      </c>
      <c r="T353" s="200">
        <f>S353*H353</f>
        <v>0</v>
      </c>
      <c r="AR353" s="22" t="s">
        <v>256</v>
      </c>
      <c r="AT353" s="22" t="s">
        <v>143</v>
      </c>
      <c r="AU353" s="22" t="s">
        <v>137</v>
      </c>
      <c r="AY353" s="22" t="s">
        <v>128</v>
      </c>
      <c r="BE353" s="201">
        <f>IF(N353="základní",J353,0)</f>
        <v>0</v>
      </c>
      <c r="BF353" s="201">
        <f>IF(N353="snížená",J353,0)</f>
        <v>0</v>
      </c>
      <c r="BG353" s="201">
        <f>IF(N353="zákl. přenesená",J353,0)</f>
        <v>0</v>
      </c>
      <c r="BH353" s="201">
        <f>IF(N353="sníž. přenesená",J353,0)</f>
        <v>0</v>
      </c>
      <c r="BI353" s="201">
        <f>IF(N353="nulová",J353,0)</f>
        <v>0</v>
      </c>
      <c r="BJ353" s="22" t="s">
        <v>137</v>
      </c>
      <c r="BK353" s="201">
        <f>ROUND(I353*H353,2)</f>
        <v>0</v>
      </c>
      <c r="BL353" s="22" t="s">
        <v>222</v>
      </c>
      <c r="BM353" s="22" t="s">
        <v>655</v>
      </c>
    </row>
    <row r="354" spans="2:65" s="1" customFormat="1">
      <c r="B354" s="39"/>
      <c r="C354" s="61"/>
      <c r="D354" s="202" t="s">
        <v>139</v>
      </c>
      <c r="E354" s="61"/>
      <c r="F354" s="203" t="s">
        <v>629</v>
      </c>
      <c r="G354" s="61"/>
      <c r="H354" s="61"/>
      <c r="I354" s="161"/>
      <c r="J354" s="61"/>
      <c r="K354" s="61"/>
      <c r="L354" s="59"/>
      <c r="M354" s="204"/>
      <c r="N354" s="40"/>
      <c r="O354" s="40"/>
      <c r="P354" s="40"/>
      <c r="Q354" s="40"/>
      <c r="R354" s="40"/>
      <c r="S354" s="40"/>
      <c r="T354" s="76"/>
      <c r="AT354" s="22" t="s">
        <v>139</v>
      </c>
      <c r="AU354" s="22" t="s">
        <v>137</v>
      </c>
    </row>
    <row r="355" spans="2:65" s="11" customFormat="1">
      <c r="B355" s="205"/>
      <c r="C355" s="206"/>
      <c r="D355" s="202" t="s">
        <v>141</v>
      </c>
      <c r="E355" s="206"/>
      <c r="F355" s="208" t="s">
        <v>656</v>
      </c>
      <c r="G355" s="206"/>
      <c r="H355" s="209">
        <v>38.984999999999999</v>
      </c>
      <c r="I355" s="210"/>
      <c r="J355" s="206"/>
      <c r="K355" s="206"/>
      <c r="L355" s="211"/>
      <c r="M355" s="212"/>
      <c r="N355" s="213"/>
      <c r="O355" s="213"/>
      <c r="P355" s="213"/>
      <c r="Q355" s="213"/>
      <c r="R355" s="213"/>
      <c r="S355" s="213"/>
      <c r="T355" s="214"/>
      <c r="AT355" s="215" t="s">
        <v>141</v>
      </c>
      <c r="AU355" s="215" t="s">
        <v>137</v>
      </c>
      <c r="AV355" s="11" t="s">
        <v>137</v>
      </c>
      <c r="AW355" s="11" t="s">
        <v>6</v>
      </c>
      <c r="AX355" s="11" t="s">
        <v>80</v>
      </c>
      <c r="AY355" s="215" t="s">
        <v>128</v>
      </c>
    </row>
    <row r="356" spans="2:65" s="1" customFormat="1" ht="22.9" customHeight="1">
      <c r="B356" s="39"/>
      <c r="C356" s="190" t="s">
        <v>657</v>
      </c>
      <c r="D356" s="190" t="s">
        <v>131</v>
      </c>
      <c r="E356" s="191" t="s">
        <v>658</v>
      </c>
      <c r="F356" s="192" t="s">
        <v>659</v>
      </c>
      <c r="G356" s="193" t="s">
        <v>134</v>
      </c>
      <c r="H356" s="194">
        <v>533.47</v>
      </c>
      <c r="I356" s="195"/>
      <c r="J356" s="196">
        <f>ROUND(I356*H356,2)</f>
        <v>0</v>
      </c>
      <c r="K356" s="192" t="s">
        <v>135</v>
      </c>
      <c r="L356" s="59"/>
      <c r="M356" s="197" t="s">
        <v>21</v>
      </c>
      <c r="N356" s="198" t="s">
        <v>44</v>
      </c>
      <c r="O356" s="40"/>
      <c r="P356" s="199">
        <f>O356*H356</f>
        <v>0</v>
      </c>
      <c r="Q356" s="199">
        <v>0</v>
      </c>
      <c r="R356" s="199">
        <f>Q356*H356</f>
        <v>0</v>
      </c>
      <c r="S356" s="199">
        <v>1.2999999999999999E-4</v>
      </c>
      <c r="T356" s="200">
        <f>S356*H356</f>
        <v>6.9351099999999999E-2</v>
      </c>
      <c r="AR356" s="22" t="s">
        <v>222</v>
      </c>
      <c r="AT356" s="22" t="s">
        <v>131</v>
      </c>
      <c r="AU356" s="22" t="s">
        <v>137</v>
      </c>
      <c r="AY356" s="22" t="s">
        <v>128</v>
      </c>
      <c r="BE356" s="201">
        <f>IF(N356="základní",J356,0)</f>
        <v>0</v>
      </c>
      <c r="BF356" s="201">
        <f>IF(N356="snížená",J356,0)</f>
        <v>0</v>
      </c>
      <c r="BG356" s="201">
        <f>IF(N356="zákl. přenesená",J356,0)</f>
        <v>0</v>
      </c>
      <c r="BH356" s="201">
        <f>IF(N356="sníž. přenesená",J356,0)</f>
        <v>0</v>
      </c>
      <c r="BI356" s="201">
        <f>IF(N356="nulová",J356,0)</f>
        <v>0</v>
      </c>
      <c r="BJ356" s="22" t="s">
        <v>137</v>
      </c>
      <c r="BK356" s="201">
        <f>ROUND(I356*H356,2)</f>
        <v>0</v>
      </c>
      <c r="BL356" s="22" t="s">
        <v>222</v>
      </c>
      <c r="BM356" s="22" t="s">
        <v>660</v>
      </c>
    </row>
    <row r="357" spans="2:65" s="1" customFormat="1">
      <c r="B357" s="39"/>
      <c r="C357" s="61"/>
      <c r="D357" s="202" t="s">
        <v>139</v>
      </c>
      <c r="E357" s="61"/>
      <c r="F357" s="203" t="s">
        <v>659</v>
      </c>
      <c r="G357" s="61"/>
      <c r="H357" s="61"/>
      <c r="I357" s="161"/>
      <c r="J357" s="61"/>
      <c r="K357" s="61"/>
      <c r="L357" s="59"/>
      <c r="M357" s="204"/>
      <c r="N357" s="40"/>
      <c r="O357" s="40"/>
      <c r="P357" s="40"/>
      <c r="Q357" s="40"/>
      <c r="R357" s="40"/>
      <c r="S357" s="40"/>
      <c r="T357" s="76"/>
      <c r="AT357" s="22" t="s">
        <v>139</v>
      </c>
      <c r="AU357" s="22" t="s">
        <v>137</v>
      </c>
    </row>
    <row r="358" spans="2:65" s="1" customFormat="1" ht="14.45" customHeight="1">
      <c r="B358" s="39"/>
      <c r="C358" s="190" t="s">
        <v>661</v>
      </c>
      <c r="D358" s="190" t="s">
        <v>131</v>
      </c>
      <c r="E358" s="191" t="s">
        <v>662</v>
      </c>
      <c r="F358" s="192" t="s">
        <v>663</v>
      </c>
      <c r="G358" s="193" t="s">
        <v>134</v>
      </c>
      <c r="H358" s="194">
        <v>533.47</v>
      </c>
      <c r="I358" s="195"/>
      <c r="J358" s="196">
        <f>ROUND(I358*H358,2)</f>
        <v>0</v>
      </c>
      <c r="K358" s="192" t="s">
        <v>135</v>
      </c>
      <c r="L358" s="59"/>
      <c r="M358" s="197" t="s">
        <v>21</v>
      </c>
      <c r="N358" s="198" t="s">
        <v>44</v>
      </c>
      <c r="O358" s="40"/>
      <c r="P358" s="199">
        <f>O358*H358</f>
        <v>0</v>
      </c>
      <c r="Q358" s="199">
        <v>1.3999999999999999E-4</v>
      </c>
      <c r="R358" s="199">
        <f>Q358*H358</f>
        <v>7.4685799999999997E-2</v>
      </c>
      <c r="S358" s="199">
        <v>0</v>
      </c>
      <c r="T358" s="200">
        <f>S358*H358</f>
        <v>0</v>
      </c>
      <c r="AR358" s="22" t="s">
        <v>222</v>
      </c>
      <c r="AT358" s="22" t="s">
        <v>131</v>
      </c>
      <c r="AU358" s="22" t="s">
        <v>137</v>
      </c>
      <c r="AY358" s="22" t="s">
        <v>128</v>
      </c>
      <c r="BE358" s="201">
        <f>IF(N358="základní",J358,0)</f>
        <v>0</v>
      </c>
      <c r="BF358" s="201">
        <f>IF(N358="snížená",J358,0)</f>
        <v>0</v>
      </c>
      <c r="BG358" s="201">
        <f>IF(N358="zákl. přenesená",J358,0)</f>
        <v>0</v>
      </c>
      <c r="BH358" s="201">
        <f>IF(N358="sníž. přenesená",J358,0)</f>
        <v>0</v>
      </c>
      <c r="BI358" s="201">
        <f>IF(N358="nulová",J358,0)</f>
        <v>0</v>
      </c>
      <c r="BJ358" s="22" t="s">
        <v>137</v>
      </c>
      <c r="BK358" s="201">
        <f>ROUND(I358*H358,2)</f>
        <v>0</v>
      </c>
      <c r="BL358" s="22" t="s">
        <v>222</v>
      </c>
      <c r="BM358" s="22" t="s">
        <v>664</v>
      </c>
    </row>
    <row r="359" spans="2:65" s="1" customFormat="1">
      <c r="B359" s="39"/>
      <c r="C359" s="61"/>
      <c r="D359" s="202" t="s">
        <v>139</v>
      </c>
      <c r="E359" s="61"/>
      <c r="F359" s="203" t="s">
        <v>665</v>
      </c>
      <c r="G359" s="61"/>
      <c r="H359" s="61"/>
      <c r="I359" s="161"/>
      <c r="J359" s="61"/>
      <c r="K359" s="61"/>
      <c r="L359" s="59"/>
      <c r="M359" s="204"/>
      <c r="N359" s="40"/>
      <c r="O359" s="40"/>
      <c r="P359" s="40"/>
      <c r="Q359" s="40"/>
      <c r="R359" s="40"/>
      <c r="S359" s="40"/>
      <c r="T359" s="76"/>
      <c r="AT359" s="22" t="s">
        <v>139</v>
      </c>
      <c r="AU359" s="22" t="s">
        <v>137</v>
      </c>
    </row>
    <row r="360" spans="2:65" s="1" customFormat="1" ht="22.9" customHeight="1">
      <c r="B360" s="39"/>
      <c r="C360" s="190" t="s">
        <v>666</v>
      </c>
      <c r="D360" s="190" t="s">
        <v>131</v>
      </c>
      <c r="E360" s="191" t="s">
        <v>667</v>
      </c>
      <c r="F360" s="192" t="s">
        <v>668</v>
      </c>
      <c r="G360" s="193" t="s">
        <v>195</v>
      </c>
      <c r="H360" s="194">
        <v>0.36199999999999999</v>
      </c>
      <c r="I360" s="195"/>
      <c r="J360" s="196">
        <f>ROUND(I360*H360,2)</f>
        <v>0</v>
      </c>
      <c r="K360" s="192" t="s">
        <v>135</v>
      </c>
      <c r="L360" s="59"/>
      <c r="M360" s="197" t="s">
        <v>21</v>
      </c>
      <c r="N360" s="198" t="s">
        <v>44</v>
      </c>
      <c r="O360" s="40"/>
      <c r="P360" s="199">
        <f>O360*H360</f>
        <v>0</v>
      </c>
      <c r="Q360" s="199">
        <v>0</v>
      </c>
      <c r="R360" s="199">
        <f>Q360*H360</f>
        <v>0</v>
      </c>
      <c r="S360" s="199">
        <v>0</v>
      </c>
      <c r="T360" s="200">
        <f>S360*H360</f>
        <v>0</v>
      </c>
      <c r="AR360" s="22" t="s">
        <v>222</v>
      </c>
      <c r="AT360" s="22" t="s">
        <v>131</v>
      </c>
      <c r="AU360" s="22" t="s">
        <v>137</v>
      </c>
      <c r="AY360" s="22" t="s">
        <v>128</v>
      </c>
      <c r="BE360" s="201">
        <f>IF(N360="základní",J360,0)</f>
        <v>0</v>
      </c>
      <c r="BF360" s="201">
        <f>IF(N360="snížená",J360,0)</f>
        <v>0</v>
      </c>
      <c r="BG360" s="201">
        <f>IF(N360="zákl. přenesená",J360,0)</f>
        <v>0</v>
      </c>
      <c r="BH360" s="201">
        <f>IF(N360="sníž. přenesená",J360,0)</f>
        <v>0</v>
      </c>
      <c r="BI360" s="201">
        <f>IF(N360="nulová",J360,0)</f>
        <v>0</v>
      </c>
      <c r="BJ360" s="22" t="s">
        <v>137</v>
      </c>
      <c r="BK360" s="201">
        <f>ROUND(I360*H360,2)</f>
        <v>0</v>
      </c>
      <c r="BL360" s="22" t="s">
        <v>222</v>
      </c>
      <c r="BM360" s="22" t="s">
        <v>669</v>
      </c>
    </row>
    <row r="361" spans="2:65" s="1" customFormat="1" ht="27">
      <c r="B361" s="39"/>
      <c r="C361" s="61"/>
      <c r="D361" s="202" t="s">
        <v>139</v>
      </c>
      <c r="E361" s="61"/>
      <c r="F361" s="203" t="s">
        <v>670</v>
      </c>
      <c r="G361" s="61"/>
      <c r="H361" s="61"/>
      <c r="I361" s="161"/>
      <c r="J361" s="61"/>
      <c r="K361" s="61"/>
      <c r="L361" s="59"/>
      <c r="M361" s="204"/>
      <c r="N361" s="40"/>
      <c r="O361" s="40"/>
      <c r="P361" s="40"/>
      <c r="Q361" s="40"/>
      <c r="R361" s="40"/>
      <c r="S361" s="40"/>
      <c r="T361" s="76"/>
      <c r="AT361" s="22" t="s">
        <v>139</v>
      </c>
      <c r="AU361" s="22" t="s">
        <v>137</v>
      </c>
    </row>
    <row r="362" spans="2:65" s="10" customFormat="1" ht="29.85" customHeight="1">
      <c r="B362" s="174"/>
      <c r="C362" s="175"/>
      <c r="D362" s="176" t="s">
        <v>71</v>
      </c>
      <c r="E362" s="188" t="s">
        <v>671</v>
      </c>
      <c r="F362" s="188" t="s">
        <v>672</v>
      </c>
      <c r="G362" s="175"/>
      <c r="H362" s="175"/>
      <c r="I362" s="178"/>
      <c r="J362" s="189">
        <f>BK362</f>
        <v>0</v>
      </c>
      <c r="K362" s="175"/>
      <c r="L362" s="180"/>
      <c r="M362" s="181"/>
      <c r="N362" s="182"/>
      <c r="O362" s="182"/>
      <c r="P362" s="183">
        <f>SUM(P363:P377)</f>
        <v>0</v>
      </c>
      <c r="Q362" s="182"/>
      <c r="R362" s="183">
        <f>SUM(R363:R377)</f>
        <v>0.48512599999999989</v>
      </c>
      <c r="S362" s="182"/>
      <c r="T362" s="184">
        <f>SUM(T363:T377)</f>
        <v>0.03</v>
      </c>
      <c r="AR362" s="185" t="s">
        <v>137</v>
      </c>
      <c r="AT362" s="186" t="s">
        <v>71</v>
      </c>
      <c r="AU362" s="186" t="s">
        <v>80</v>
      </c>
      <c r="AY362" s="185" t="s">
        <v>128</v>
      </c>
      <c r="BK362" s="187">
        <f>SUM(BK363:BK377)</f>
        <v>0</v>
      </c>
    </row>
    <row r="363" spans="2:65" s="1" customFormat="1" ht="22.9" customHeight="1">
      <c r="B363" s="39"/>
      <c r="C363" s="190" t="s">
        <v>673</v>
      </c>
      <c r="D363" s="190" t="s">
        <v>131</v>
      </c>
      <c r="E363" s="191" t="s">
        <v>674</v>
      </c>
      <c r="F363" s="192" t="s">
        <v>675</v>
      </c>
      <c r="G363" s="193" t="s">
        <v>315</v>
      </c>
      <c r="H363" s="194">
        <v>10</v>
      </c>
      <c r="I363" s="195"/>
      <c r="J363" s="196">
        <f>ROUND(I363*H363,2)</f>
        <v>0</v>
      </c>
      <c r="K363" s="192" t="s">
        <v>135</v>
      </c>
      <c r="L363" s="59"/>
      <c r="M363" s="197" t="s">
        <v>21</v>
      </c>
      <c r="N363" s="198" t="s">
        <v>44</v>
      </c>
      <c r="O363" s="40"/>
      <c r="P363" s="199">
        <f>O363*H363</f>
        <v>0</v>
      </c>
      <c r="Q363" s="199">
        <v>0</v>
      </c>
      <c r="R363" s="199">
        <f>Q363*H363</f>
        <v>0</v>
      </c>
      <c r="S363" s="199">
        <v>3.0000000000000001E-3</v>
      </c>
      <c r="T363" s="200">
        <f>S363*H363</f>
        <v>0.03</v>
      </c>
      <c r="AR363" s="22" t="s">
        <v>222</v>
      </c>
      <c r="AT363" s="22" t="s">
        <v>131</v>
      </c>
      <c r="AU363" s="22" t="s">
        <v>137</v>
      </c>
      <c r="AY363" s="22" t="s">
        <v>128</v>
      </c>
      <c r="BE363" s="201">
        <f>IF(N363="základní",J363,0)</f>
        <v>0</v>
      </c>
      <c r="BF363" s="201">
        <f>IF(N363="snížená",J363,0)</f>
        <v>0</v>
      </c>
      <c r="BG363" s="201">
        <f>IF(N363="zákl. přenesená",J363,0)</f>
        <v>0</v>
      </c>
      <c r="BH363" s="201">
        <f>IF(N363="sníž. přenesená",J363,0)</f>
        <v>0</v>
      </c>
      <c r="BI363" s="201">
        <f>IF(N363="nulová",J363,0)</f>
        <v>0</v>
      </c>
      <c r="BJ363" s="22" t="s">
        <v>137</v>
      </c>
      <c r="BK363" s="201">
        <f>ROUND(I363*H363,2)</f>
        <v>0</v>
      </c>
      <c r="BL363" s="22" t="s">
        <v>222</v>
      </c>
      <c r="BM363" s="22" t="s">
        <v>676</v>
      </c>
    </row>
    <row r="364" spans="2:65" s="1" customFormat="1" ht="27">
      <c r="B364" s="39"/>
      <c r="C364" s="61"/>
      <c r="D364" s="202" t="s">
        <v>139</v>
      </c>
      <c r="E364" s="61"/>
      <c r="F364" s="203" t="s">
        <v>677</v>
      </c>
      <c r="G364" s="61"/>
      <c r="H364" s="61"/>
      <c r="I364" s="161"/>
      <c r="J364" s="61"/>
      <c r="K364" s="61"/>
      <c r="L364" s="59"/>
      <c r="M364" s="204"/>
      <c r="N364" s="40"/>
      <c r="O364" s="40"/>
      <c r="P364" s="40"/>
      <c r="Q364" s="40"/>
      <c r="R364" s="40"/>
      <c r="S364" s="40"/>
      <c r="T364" s="76"/>
      <c r="AT364" s="22" t="s">
        <v>139</v>
      </c>
      <c r="AU364" s="22" t="s">
        <v>137</v>
      </c>
    </row>
    <row r="365" spans="2:65" s="1" customFormat="1" ht="22.9" customHeight="1">
      <c r="B365" s="39"/>
      <c r="C365" s="190" t="s">
        <v>678</v>
      </c>
      <c r="D365" s="190" t="s">
        <v>131</v>
      </c>
      <c r="E365" s="191" t="s">
        <v>679</v>
      </c>
      <c r="F365" s="192" t="s">
        <v>680</v>
      </c>
      <c r="G365" s="193" t="s">
        <v>134</v>
      </c>
      <c r="H365" s="194">
        <v>15.1</v>
      </c>
      <c r="I365" s="195"/>
      <c r="J365" s="196">
        <f>ROUND(I365*H365,2)</f>
        <v>0</v>
      </c>
      <c r="K365" s="192" t="s">
        <v>135</v>
      </c>
      <c r="L365" s="59"/>
      <c r="M365" s="197" t="s">
        <v>21</v>
      </c>
      <c r="N365" s="198" t="s">
        <v>44</v>
      </c>
      <c r="O365" s="40"/>
      <c r="P365" s="199">
        <f>O365*H365</f>
        <v>0</v>
      </c>
      <c r="Q365" s="199">
        <v>2.5999999999999998E-4</v>
      </c>
      <c r="R365" s="199">
        <f>Q365*H365</f>
        <v>3.9259999999999998E-3</v>
      </c>
      <c r="S365" s="199">
        <v>0</v>
      </c>
      <c r="T365" s="200">
        <f>S365*H365</f>
        <v>0</v>
      </c>
      <c r="AR365" s="22" t="s">
        <v>222</v>
      </c>
      <c r="AT365" s="22" t="s">
        <v>131</v>
      </c>
      <c r="AU365" s="22" t="s">
        <v>137</v>
      </c>
      <c r="AY365" s="22" t="s">
        <v>128</v>
      </c>
      <c r="BE365" s="201">
        <f>IF(N365="základní",J365,0)</f>
        <v>0</v>
      </c>
      <c r="BF365" s="201">
        <f>IF(N365="snížená",J365,0)</f>
        <v>0</v>
      </c>
      <c r="BG365" s="201">
        <f>IF(N365="zákl. přenesená",J365,0)</f>
        <v>0</v>
      </c>
      <c r="BH365" s="201">
        <f>IF(N365="sníž. přenesená",J365,0)</f>
        <v>0</v>
      </c>
      <c r="BI365" s="201">
        <f>IF(N365="nulová",J365,0)</f>
        <v>0</v>
      </c>
      <c r="BJ365" s="22" t="s">
        <v>137</v>
      </c>
      <c r="BK365" s="201">
        <f>ROUND(I365*H365,2)</f>
        <v>0</v>
      </c>
      <c r="BL365" s="22" t="s">
        <v>222</v>
      </c>
      <c r="BM365" s="22" t="s">
        <v>681</v>
      </c>
    </row>
    <row r="366" spans="2:65" s="1" customFormat="1" ht="40.5">
      <c r="B366" s="39"/>
      <c r="C366" s="61"/>
      <c r="D366" s="202" t="s">
        <v>139</v>
      </c>
      <c r="E366" s="61"/>
      <c r="F366" s="203" t="s">
        <v>682</v>
      </c>
      <c r="G366" s="61"/>
      <c r="H366" s="61"/>
      <c r="I366" s="161"/>
      <c r="J366" s="61"/>
      <c r="K366" s="61"/>
      <c r="L366" s="59"/>
      <c r="M366" s="204"/>
      <c r="N366" s="40"/>
      <c r="O366" s="40"/>
      <c r="P366" s="40"/>
      <c r="Q366" s="40"/>
      <c r="R366" s="40"/>
      <c r="S366" s="40"/>
      <c r="T366" s="76"/>
      <c r="AT366" s="22" t="s">
        <v>139</v>
      </c>
      <c r="AU366" s="22" t="s">
        <v>137</v>
      </c>
    </row>
    <row r="367" spans="2:65" s="11" customFormat="1">
      <c r="B367" s="205"/>
      <c r="C367" s="206"/>
      <c r="D367" s="202" t="s">
        <v>141</v>
      </c>
      <c r="E367" s="207" t="s">
        <v>21</v>
      </c>
      <c r="F367" s="208" t="s">
        <v>683</v>
      </c>
      <c r="G367" s="206"/>
      <c r="H367" s="209">
        <v>15.1</v>
      </c>
      <c r="I367" s="210"/>
      <c r="J367" s="206"/>
      <c r="K367" s="206"/>
      <c r="L367" s="211"/>
      <c r="M367" s="212"/>
      <c r="N367" s="213"/>
      <c r="O367" s="213"/>
      <c r="P367" s="213"/>
      <c r="Q367" s="213"/>
      <c r="R367" s="213"/>
      <c r="S367" s="213"/>
      <c r="T367" s="214"/>
      <c r="AT367" s="215" t="s">
        <v>141</v>
      </c>
      <c r="AU367" s="215" t="s">
        <v>137</v>
      </c>
      <c r="AV367" s="11" t="s">
        <v>137</v>
      </c>
      <c r="AW367" s="11" t="s">
        <v>35</v>
      </c>
      <c r="AX367" s="11" t="s">
        <v>80</v>
      </c>
      <c r="AY367" s="215" t="s">
        <v>128</v>
      </c>
    </row>
    <row r="368" spans="2:65" s="1" customFormat="1" ht="14.45" customHeight="1">
      <c r="B368" s="39"/>
      <c r="C368" s="216" t="s">
        <v>684</v>
      </c>
      <c r="D368" s="216" t="s">
        <v>143</v>
      </c>
      <c r="E368" s="217" t="s">
        <v>685</v>
      </c>
      <c r="F368" s="218" t="s">
        <v>686</v>
      </c>
      <c r="G368" s="219" t="s">
        <v>315</v>
      </c>
      <c r="H368" s="220">
        <v>10</v>
      </c>
      <c r="I368" s="221"/>
      <c r="J368" s="222">
        <f>ROUND(I368*H368,2)</f>
        <v>0</v>
      </c>
      <c r="K368" s="218" t="s">
        <v>135</v>
      </c>
      <c r="L368" s="223"/>
      <c r="M368" s="224" t="s">
        <v>21</v>
      </c>
      <c r="N368" s="225" t="s">
        <v>44</v>
      </c>
      <c r="O368" s="40"/>
      <c r="P368" s="199">
        <f>O368*H368</f>
        <v>0</v>
      </c>
      <c r="Q368" s="199">
        <v>4.2999999999999997E-2</v>
      </c>
      <c r="R368" s="199">
        <f>Q368*H368</f>
        <v>0.42999999999999994</v>
      </c>
      <c r="S368" s="199">
        <v>0</v>
      </c>
      <c r="T368" s="200">
        <f>S368*H368</f>
        <v>0</v>
      </c>
      <c r="AR368" s="22" t="s">
        <v>256</v>
      </c>
      <c r="AT368" s="22" t="s">
        <v>143</v>
      </c>
      <c r="AU368" s="22" t="s">
        <v>137</v>
      </c>
      <c r="AY368" s="22" t="s">
        <v>128</v>
      </c>
      <c r="BE368" s="201">
        <f>IF(N368="základní",J368,0)</f>
        <v>0</v>
      </c>
      <c r="BF368" s="201">
        <f>IF(N368="snížená",J368,0)</f>
        <v>0</v>
      </c>
      <c r="BG368" s="201">
        <f>IF(N368="zákl. přenesená",J368,0)</f>
        <v>0</v>
      </c>
      <c r="BH368" s="201">
        <f>IF(N368="sníž. přenesená",J368,0)</f>
        <v>0</v>
      </c>
      <c r="BI368" s="201">
        <f>IF(N368="nulová",J368,0)</f>
        <v>0</v>
      </c>
      <c r="BJ368" s="22" t="s">
        <v>137</v>
      </c>
      <c r="BK368" s="201">
        <f>ROUND(I368*H368,2)</f>
        <v>0</v>
      </c>
      <c r="BL368" s="22" t="s">
        <v>222</v>
      </c>
      <c r="BM368" s="22" t="s">
        <v>687</v>
      </c>
    </row>
    <row r="369" spans="2:65" s="1" customFormat="1">
      <c r="B369" s="39"/>
      <c r="C369" s="61"/>
      <c r="D369" s="202" t="s">
        <v>139</v>
      </c>
      <c r="E369" s="61"/>
      <c r="F369" s="203" t="s">
        <v>686</v>
      </c>
      <c r="G369" s="61"/>
      <c r="H369" s="61"/>
      <c r="I369" s="161"/>
      <c r="J369" s="61"/>
      <c r="K369" s="61"/>
      <c r="L369" s="59"/>
      <c r="M369" s="204"/>
      <c r="N369" s="40"/>
      <c r="O369" s="40"/>
      <c r="P369" s="40"/>
      <c r="Q369" s="40"/>
      <c r="R369" s="40"/>
      <c r="S369" s="40"/>
      <c r="T369" s="76"/>
      <c r="AT369" s="22" t="s">
        <v>139</v>
      </c>
      <c r="AU369" s="22" t="s">
        <v>137</v>
      </c>
    </row>
    <row r="370" spans="2:65" s="1" customFormat="1" ht="22.9" customHeight="1">
      <c r="B370" s="39"/>
      <c r="C370" s="190" t="s">
        <v>442</v>
      </c>
      <c r="D370" s="190" t="s">
        <v>131</v>
      </c>
      <c r="E370" s="191" t="s">
        <v>688</v>
      </c>
      <c r="F370" s="192" t="s">
        <v>689</v>
      </c>
      <c r="G370" s="193" t="s">
        <v>315</v>
      </c>
      <c r="H370" s="194">
        <v>10</v>
      </c>
      <c r="I370" s="195"/>
      <c r="J370" s="196">
        <f>ROUND(I370*H370,2)</f>
        <v>0</v>
      </c>
      <c r="K370" s="192" t="s">
        <v>135</v>
      </c>
      <c r="L370" s="59"/>
      <c r="M370" s="197" t="s">
        <v>21</v>
      </c>
      <c r="N370" s="198" t="s">
        <v>44</v>
      </c>
      <c r="O370" s="40"/>
      <c r="P370" s="199">
        <f>O370*H370</f>
        <v>0</v>
      </c>
      <c r="Q370" s="199">
        <v>0</v>
      </c>
      <c r="R370" s="199">
        <f>Q370*H370</f>
        <v>0</v>
      </c>
      <c r="S370" s="199">
        <v>0</v>
      </c>
      <c r="T370" s="200">
        <f>S370*H370</f>
        <v>0</v>
      </c>
      <c r="AR370" s="22" t="s">
        <v>222</v>
      </c>
      <c r="AT370" s="22" t="s">
        <v>131</v>
      </c>
      <c r="AU370" s="22" t="s">
        <v>137</v>
      </c>
      <c r="AY370" s="22" t="s">
        <v>128</v>
      </c>
      <c r="BE370" s="201">
        <f>IF(N370="základní",J370,0)</f>
        <v>0</v>
      </c>
      <c r="BF370" s="201">
        <f>IF(N370="snížená",J370,0)</f>
        <v>0</v>
      </c>
      <c r="BG370" s="201">
        <f>IF(N370="zákl. přenesená",J370,0)</f>
        <v>0</v>
      </c>
      <c r="BH370" s="201">
        <f>IF(N370="sníž. přenesená",J370,0)</f>
        <v>0</v>
      </c>
      <c r="BI370" s="201">
        <f>IF(N370="nulová",J370,0)</f>
        <v>0</v>
      </c>
      <c r="BJ370" s="22" t="s">
        <v>137</v>
      </c>
      <c r="BK370" s="201">
        <f>ROUND(I370*H370,2)</f>
        <v>0</v>
      </c>
      <c r="BL370" s="22" t="s">
        <v>222</v>
      </c>
      <c r="BM370" s="22" t="s">
        <v>690</v>
      </c>
    </row>
    <row r="371" spans="2:65" s="1" customFormat="1" ht="27">
      <c r="B371" s="39"/>
      <c r="C371" s="61"/>
      <c r="D371" s="202" t="s">
        <v>139</v>
      </c>
      <c r="E371" s="61"/>
      <c r="F371" s="203" t="s">
        <v>691</v>
      </c>
      <c r="G371" s="61"/>
      <c r="H371" s="61"/>
      <c r="I371" s="161"/>
      <c r="J371" s="61"/>
      <c r="K371" s="61"/>
      <c r="L371" s="59"/>
      <c r="M371" s="204"/>
      <c r="N371" s="40"/>
      <c r="O371" s="40"/>
      <c r="P371" s="40"/>
      <c r="Q371" s="40"/>
      <c r="R371" s="40"/>
      <c r="S371" s="40"/>
      <c r="T371" s="76"/>
      <c r="AT371" s="22" t="s">
        <v>139</v>
      </c>
      <c r="AU371" s="22" t="s">
        <v>137</v>
      </c>
    </row>
    <row r="372" spans="2:65" s="1" customFormat="1" ht="14.45" customHeight="1">
      <c r="B372" s="39"/>
      <c r="C372" s="216" t="s">
        <v>692</v>
      </c>
      <c r="D372" s="216" t="s">
        <v>143</v>
      </c>
      <c r="E372" s="217" t="s">
        <v>693</v>
      </c>
      <c r="F372" s="218" t="s">
        <v>694</v>
      </c>
      <c r="G372" s="219" t="s">
        <v>172</v>
      </c>
      <c r="H372" s="220">
        <v>10</v>
      </c>
      <c r="I372" s="221"/>
      <c r="J372" s="222">
        <f>ROUND(I372*H372,2)</f>
        <v>0</v>
      </c>
      <c r="K372" s="218" t="s">
        <v>135</v>
      </c>
      <c r="L372" s="223"/>
      <c r="M372" s="224" t="s">
        <v>21</v>
      </c>
      <c r="N372" s="225" t="s">
        <v>44</v>
      </c>
      <c r="O372" s="40"/>
      <c r="P372" s="199">
        <f>O372*H372</f>
        <v>0</v>
      </c>
      <c r="Q372" s="199">
        <v>5.0000000000000001E-3</v>
      </c>
      <c r="R372" s="199">
        <f>Q372*H372</f>
        <v>0.05</v>
      </c>
      <c r="S372" s="199">
        <v>0</v>
      </c>
      <c r="T372" s="200">
        <f>S372*H372</f>
        <v>0</v>
      </c>
      <c r="AR372" s="22" t="s">
        <v>256</v>
      </c>
      <c r="AT372" s="22" t="s">
        <v>143</v>
      </c>
      <c r="AU372" s="22" t="s">
        <v>137</v>
      </c>
      <c r="AY372" s="22" t="s">
        <v>128</v>
      </c>
      <c r="BE372" s="201">
        <f>IF(N372="základní",J372,0)</f>
        <v>0</v>
      </c>
      <c r="BF372" s="201">
        <f>IF(N372="snížená",J372,0)</f>
        <v>0</v>
      </c>
      <c r="BG372" s="201">
        <f>IF(N372="zákl. přenesená",J372,0)</f>
        <v>0</v>
      </c>
      <c r="BH372" s="201">
        <f>IF(N372="sníž. přenesená",J372,0)</f>
        <v>0</v>
      </c>
      <c r="BI372" s="201">
        <f>IF(N372="nulová",J372,0)</f>
        <v>0</v>
      </c>
      <c r="BJ372" s="22" t="s">
        <v>137</v>
      </c>
      <c r="BK372" s="201">
        <f>ROUND(I372*H372,2)</f>
        <v>0</v>
      </c>
      <c r="BL372" s="22" t="s">
        <v>222</v>
      </c>
      <c r="BM372" s="22" t="s">
        <v>695</v>
      </c>
    </row>
    <row r="373" spans="2:65" s="1" customFormat="1">
      <c r="B373" s="39"/>
      <c r="C373" s="61"/>
      <c r="D373" s="202" t="s">
        <v>139</v>
      </c>
      <c r="E373" s="61"/>
      <c r="F373" s="203" t="s">
        <v>694</v>
      </c>
      <c r="G373" s="61"/>
      <c r="H373" s="61"/>
      <c r="I373" s="161"/>
      <c r="J373" s="61"/>
      <c r="K373" s="61"/>
      <c r="L373" s="59"/>
      <c r="M373" s="204"/>
      <c r="N373" s="40"/>
      <c r="O373" s="40"/>
      <c r="P373" s="40"/>
      <c r="Q373" s="40"/>
      <c r="R373" s="40"/>
      <c r="S373" s="40"/>
      <c r="T373" s="76"/>
      <c r="AT373" s="22" t="s">
        <v>139</v>
      </c>
      <c r="AU373" s="22" t="s">
        <v>137</v>
      </c>
    </row>
    <row r="374" spans="2:65" s="1" customFormat="1" ht="14.45" customHeight="1">
      <c r="B374" s="39"/>
      <c r="C374" s="216" t="s">
        <v>696</v>
      </c>
      <c r="D374" s="216" t="s">
        <v>143</v>
      </c>
      <c r="E374" s="217" t="s">
        <v>697</v>
      </c>
      <c r="F374" s="218" t="s">
        <v>698</v>
      </c>
      <c r="G374" s="219" t="s">
        <v>315</v>
      </c>
      <c r="H374" s="220">
        <v>20</v>
      </c>
      <c r="I374" s="221"/>
      <c r="J374" s="222">
        <f>ROUND(I374*H374,2)</f>
        <v>0</v>
      </c>
      <c r="K374" s="218" t="s">
        <v>135</v>
      </c>
      <c r="L374" s="223"/>
      <c r="M374" s="224" t="s">
        <v>21</v>
      </c>
      <c r="N374" s="225" t="s">
        <v>44</v>
      </c>
      <c r="O374" s="40"/>
      <c r="P374" s="199">
        <f>O374*H374</f>
        <v>0</v>
      </c>
      <c r="Q374" s="199">
        <v>6.0000000000000002E-5</v>
      </c>
      <c r="R374" s="199">
        <f>Q374*H374</f>
        <v>1.2000000000000001E-3</v>
      </c>
      <c r="S374" s="199">
        <v>0</v>
      </c>
      <c r="T374" s="200">
        <f>S374*H374</f>
        <v>0</v>
      </c>
      <c r="AR374" s="22" t="s">
        <v>256</v>
      </c>
      <c r="AT374" s="22" t="s">
        <v>143</v>
      </c>
      <c r="AU374" s="22" t="s">
        <v>137</v>
      </c>
      <c r="AY374" s="22" t="s">
        <v>128</v>
      </c>
      <c r="BE374" s="201">
        <f>IF(N374="základní",J374,0)</f>
        <v>0</v>
      </c>
      <c r="BF374" s="201">
        <f>IF(N374="snížená",J374,0)</f>
        <v>0</v>
      </c>
      <c r="BG374" s="201">
        <f>IF(N374="zákl. přenesená",J374,0)</f>
        <v>0</v>
      </c>
      <c r="BH374" s="201">
        <f>IF(N374="sníž. přenesená",J374,0)</f>
        <v>0</v>
      </c>
      <c r="BI374" s="201">
        <f>IF(N374="nulová",J374,0)</f>
        <v>0</v>
      </c>
      <c r="BJ374" s="22" t="s">
        <v>137</v>
      </c>
      <c r="BK374" s="201">
        <f>ROUND(I374*H374,2)</f>
        <v>0</v>
      </c>
      <c r="BL374" s="22" t="s">
        <v>222</v>
      </c>
      <c r="BM374" s="22" t="s">
        <v>699</v>
      </c>
    </row>
    <row r="375" spans="2:65" s="1" customFormat="1">
      <c r="B375" s="39"/>
      <c r="C375" s="61"/>
      <c r="D375" s="202" t="s">
        <v>139</v>
      </c>
      <c r="E375" s="61"/>
      <c r="F375" s="203" t="s">
        <v>698</v>
      </c>
      <c r="G375" s="61"/>
      <c r="H375" s="61"/>
      <c r="I375" s="161"/>
      <c r="J375" s="61"/>
      <c r="K375" s="61"/>
      <c r="L375" s="59"/>
      <c r="M375" s="204"/>
      <c r="N375" s="40"/>
      <c r="O375" s="40"/>
      <c r="P375" s="40"/>
      <c r="Q375" s="40"/>
      <c r="R375" s="40"/>
      <c r="S375" s="40"/>
      <c r="T375" s="76"/>
      <c r="AT375" s="22" t="s">
        <v>139</v>
      </c>
      <c r="AU375" s="22" t="s">
        <v>137</v>
      </c>
    </row>
    <row r="376" spans="2:65" s="1" customFormat="1" ht="22.9" customHeight="1">
      <c r="B376" s="39"/>
      <c r="C376" s="190" t="s">
        <v>700</v>
      </c>
      <c r="D376" s="190" t="s">
        <v>131</v>
      </c>
      <c r="E376" s="191" t="s">
        <v>701</v>
      </c>
      <c r="F376" s="192" t="s">
        <v>702</v>
      </c>
      <c r="G376" s="193" t="s">
        <v>195</v>
      </c>
      <c r="H376" s="194">
        <v>0.48499999999999999</v>
      </c>
      <c r="I376" s="195"/>
      <c r="J376" s="196">
        <f>ROUND(I376*H376,2)</f>
        <v>0</v>
      </c>
      <c r="K376" s="192" t="s">
        <v>135</v>
      </c>
      <c r="L376" s="59"/>
      <c r="M376" s="197" t="s">
        <v>21</v>
      </c>
      <c r="N376" s="198" t="s">
        <v>44</v>
      </c>
      <c r="O376" s="40"/>
      <c r="P376" s="199">
        <f>O376*H376</f>
        <v>0</v>
      </c>
      <c r="Q376" s="199">
        <v>0</v>
      </c>
      <c r="R376" s="199">
        <f>Q376*H376</f>
        <v>0</v>
      </c>
      <c r="S376" s="199">
        <v>0</v>
      </c>
      <c r="T376" s="200">
        <f>S376*H376</f>
        <v>0</v>
      </c>
      <c r="AR376" s="22" t="s">
        <v>222</v>
      </c>
      <c r="AT376" s="22" t="s">
        <v>131</v>
      </c>
      <c r="AU376" s="22" t="s">
        <v>137</v>
      </c>
      <c r="AY376" s="22" t="s">
        <v>128</v>
      </c>
      <c r="BE376" s="201">
        <f>IF(N376="základní",J376,0)</f>
        <v>0</v>
      </c>
      <c r="BF376" s="201">
        <f>IF(N376="snížená",J376,0)</f>
        <v>0</v>
      </c>
      <c r="BG376" s="201">
        <f>IF(N376="zákl. přenesená",J376,0)</f>
        <v>0</v>
      </c>
      <c r="BH376" s="201">
        <f>IF(N376="sníž. přenesená",J376,0)</f>
        <v>0</v>
      </c>
      <c r="BI376" s="201">
        <f>IF(N376="nulová",J376,0)</f>
        <v>0</v>
      </c>
      <c r="BJ376" s="22" t="s">
        <v>137</v>
      </c>
      <c r="BK376" s="201">
        <f>ROUND(I376*H376,2)</f>
        <v>0</v>
      </c>
      <c r="BL376" s="22" t="s">
        <v>222</v>
      </c>
      <c r="BM376" s="22" t="s">
        <v>703</v>
      </c>
    </row>
    <row r="377" spans="2:65" s="1" customFormat="1" ht="27">
      <c r="B377" s="39"/>
      <c r="C377" s="61"/>
      <c r="D377" s="202" t="s">
        <v>139</v>
      </c>
      <c r="E377" s="61"/>
      <c r="F377" s="203" t="s">
        <v>704</v>
      </c>
      <c r="G377" s="61"/>
      <c r="H377" s="61"/>
      <c r="I377" s="161"/>
      <c r="J377" s="61"/>
      <c r="K377" s="61"/>
      <c r="L377" s="59"/>
      <c r="M377" s="204"/>
      <c r="N377" s="40"/>
      <c r="O377" s="40"/>
      <c r="P377" s="40"/>
      <c r="Q377" s="40"/>
      <c r="R377" s="40"/>
      <c r="S377" s="40"/>
      <c r="T377" s="76"/>
      <c r="AT377" s="22" t="s">
        <v>139</v>
      </c>
      <c r="AU377" s="22" t="s">
        <v>137</v>
      </c>
    </row>
    <row r="378" spans="2:65" s="10" customFormat="1" ht="29.85" customHeight="1">
      <c r="B378" s="174"/>
      <c r="C378" s="175"/>
      <c r="D378" s="176" t="s">
        <v>71</v>
      </c>
      <c r="E378" s="188" t="s">
        <v>705</v>
      </c>
      <c r="F378" s="188" t="s">
        <v>706</v>
      </c>
      <c r="G378" s="175"/>
      <c r="H378" s="175"/>
      <c r="I378" s="178"/>
      <c r="J378" s="189">
        <f>BK378</f>
        <v>0</v>
      </c>
      <c r="K378" s="175"/>
      <c r="L378" s="180"/>
      <c r="M378" s="181"/>
      <c r="N378" s="182"/>
      <c r="O378" s="182"/>
      <c r="P378" s="183">
        <f>SUM(P379:P385)</f>
        <v>0</v>
      </c>
      <c r="Q378" s="182"/>
      <c r="R378" s="183">
        <f>SUM(R379:R385)</f>
        <v>2.1600000000000001E-2</v>
      </c>
      <c r="S378" s="182"/>
      <c r="T378" s="184">
        <f>SUM(T379:T385)</f>
        <v>0</v>
      </c>
      <c r="AR378" s="185" t="s">
        <v>137</v>
      </c>
      <c r="AT378" s="186" t="s">
        <v>71</v>
      </c>
      <c r="AU378" s="186" t="s">
        <v>80</v>
      </c>
      <c r="AY378" s="185" t="s">
        <v>128</v>
      </c>
      <c r="BK378" s="187">
        <f>SUM(BK379:BK385)</f>
        <v>0</v>
      </c>
    </row>
    <row r="379" spans="2:65" s="1" customFormat="1" ht="14.45" customHeight="1">
      <c r="B379" s="39"/>
      <c r="C379" s="190" t="s">
        <v>436</v>
      </c>
      <c r="D379" s="190" t="s">
        <v>131</v>
      </c>
      <c r="E379" s="191" t="s">
        <v>707</v>
      </c>
      <c r="F379" s="192" t="s">
        <v>708</v>
      </c>
      <c r="G379" s="193" t="s">
        <v>134</v>
      </c>
      <c r="H379" s="194">
        <v>90</v>
      </c>
      <c r="I379" s="195"/>
      <c r="J379" s="196">
        <f>ROUND(I379*H379,2)</f>
        <v>0</v>
      </c>
      <c r="K379" s="192" t="s">
        <v>135</v>
      </c>
      <c r="L379" s="59"/>
      <c r="M379" s="197" t="s">
        <v>21</v>
      </c>
      <c r="N379" s="198" t="s">
        <v>44</v>
      </c>
      <c r="O379" s="40"/>
      <c r="P379" s="199">
        <f>O379*H379</f>
        <v>0</v>
      </c>
      <c r="Q379" s="199">
        <v>2.0000000000000002E-5</v>
      </c>
      <c r="R379" s="199">
        <f>Q379*H379</f>
        <v>1.8000000000000002E-3</v>
      </c>
      <c r="S379" s="199">
        <v>0</v>
      </c>
      <c r="T379" s="200">
        <f>S379*H379</f>
        <v>0</v>
      </c>
      <c r="AR379" s="22" t="s">
        <v>222</v>
      </c>
      <c r="AT379" s="22" t="s">
        <v>131</v>
      </c>
      <c r="AU379" s="22" t="s">
        <v>137</v>
      </c>
      <c r="AY379" s="22" t="s">
        <v>128</v>
      </c>
      <c r="BE379" s="201">
        <f>IF(N379="základní",J379,0)</f>
        <v>0</v>
      </c>
      <c r="BF379" s="201">
        <f>IF(N379="snížená",J379,0)</f>
        <v>0</v>
      </c>
      <c r="BG379" s="201">
        <f>IF(N379="zákl. přenesená",J379,0)</f>
        <v>0</v>
      </c>
      <c r="BH379" s="201">
        <f>IF(N379="sníž. přenesená",J379,0)</f>
        <v>0</v>
      </c>
      <c r="BI379" s="201">
        <f>IF(N379="nulová",J379,0)</f>
        <v>0</v>
      </c>
      <c r="BJ379" s="22" t="s">
        <v>137</v>
      </c>
      <c r="BK379" s="201">
        <f>ROUND(I379*H379,2)</f>
        <v>0</v>
      </c>
      <c r="BL379" s="22" t="s">
        <v>222</v>
      </c>
      <c r="BM379" s="22" t="s">
        <v>709</v>
      </c>
    </row>
    <row r="380" spans="2:65" s="1" customFormat="1">
      <c r="B380" s="39"/>
      <c r="C380" s="61"/>
      <c r="D380" s="202" t="s">
        <v>139</v>
      </c>
      <c r="E380" s="61"/>
      <c r="F380" s="203" t="s">
        <v>710</v>
      </c>
      <c r="G380" s="61"/>
      <c r="H380" s="61"/>
      <c r="I380" s="161"/>
      <c r="J380" s="61"/>
      <c r="K380" s="61"/>
      <c r="L380" s="59"/>
      <c r="M380" s="204"/>
      <c r="N380" s="40"/>
      <c r="O380" s="40"/>
      <c r="P380" s="40"/>
      <c r="Q380" s="40"/>
      <c r="R380" s="40"/>
      <c r="S380" s="40"/>
      <c r="T380" s="76"/>
      <c r="AT380" s="22" t="s">
        <v>139</v>
      </c>
      <c r="AU380" s="22" t="s">
        <v>137</v>
      </c>
    </row>
    <row r="381" spans="2:65" s="1" customFormat="1" ht="14.45" customHeight="1">
      <c r="B381" s="39"/>
      <c r="C381" s="190" t="s">
        <v>711</v>
      </c>
      <c r="D381" s="190" t="s">
        <v>131</v>
      </c>
      <c r="E381" s="191" t="s">
        <v>712</v>
      </c>
      <c r="F381" s="192" t="s">
        <v>713</v>
      </c>
      <c r="G381" s="193" t="s">
        <v>134</v>
      </c>
      <c r="H381" s="194">
        <v>90</v>
      </c>
      <c r="I381" s="195"/>
      <c r="J381" s="196">
        <f>ROUND(I381*H381,2)</f>
        <v>0</v>
      </c>
      <c r="K381" s="192" t="s">
        <v>135</v>
      </c>
      <c r="L381" s="59"/>
      <c r="M381" s="197" t="s">
        <v>21</v>
      </c>
      <c r="N381" s="198" t="s">
        <v>44</v>
      </c>
      <c r="O381" s="40"/>
      <c r="P381" s="199">
        <f>O381*H381</f>
        <v>0</v>
      </c>
      <c r="Q381" s="199">
        <v>0</v>
      </c>
      <c r="R381" s="199">
        <f>Q381*H381</f>
        <v>0</v>
      </c>
      <c r="S381" s="199">
        <v>0</v>
      </c>
      <c r="T381" s="200">
        <f>S381*H381</f>
        <v>0</v>
      </c>
      <c r="AR381" s="22" t="s">
        <v>222</v>
      </c>
      <c r="AT381" s="22" t="s">
        <v>131</v>
      </c>
      <c r="AU381" s="22" t="s">
        <v>137</v>
      </c>
      <c r="AY381" s="22" t="s">
        <v>128</v>
      </c>
      <c r="BE381" s="201">
        <f>IF(N381="základní",J381,0)</f>
        <v>0</v>
      </c>
      <c r="BF381" s="201">
        <f>IF(N381="snížená",J381,0)</f>
        <v>0</v>
      </c>
      <c r="BG381" s="201">
        <f>IF(N381="zákl. přenesená",J381,0)</f>
        <v>0</v>
      </c>
      <c r="BH381" s="201">
        <f>IF(N381="sníž. přenesená",J381,0)</f>
        <v>0</v>
      </c>
      <c r="BI381" s="201">
        <f>IF(N381="nulová",J381,0)</f>
        <v>0</v>
      </c>
      <c r="BJ381" s="22" t="s">
        <v>137</v>
      </c>
      <c r="BK381" s="201">
        <f>ROUND(I381*H381,2)</f>
        <v>0</v>
      </c>
      <c r="BL381" s="22" t="s">
        <v>222</v>
      </c>
      <c r="BM381" s="22" t="s">
        <v>714</v>
      </c>
    </row>
    <row r="382" spans="2:65" s="1" customFormat="1">
      <c r="B382" s="39"/>
      <c r="C382" s="61"/>
      <c r="D382" s="202" t="s">
        <v>139</v>
      </c>
      <c r="E382" s="61"/>
      <c r="F382" s="203" t="s">
        <v>715</v>
      </c>
      <c r="G382" s="61"/>
      <c r="H382" s="61"/>
      <c r="I382" s="161"/>
      <c r="J382" s="61"/>
      <c r="K382" s="61"/>
      <c r="L382" s="59"/>
      <c r="M382" s="204"/>
      <c r="N382" s="40"/>
      <c r="O382" s="40"/>
      <c r="P382" s="40"/>
      <c r="Q382" s="40"/>
      <c r="R382" s="40"/>
      <c r="S382" s="40"/>
      <c r="T382" s="76"/>
      <c r="AT382" s="22" t="s">
        <v>139</v>
      </c>
      <c r="AU382" s="22" t="s">
        <v>137</v>
      </c>
    </row>
    <row r="383" spans="2:65" s="1" customFormat="1" ht="22.9" customHeight="1">
      <c r="B383" s="39"/>
      <c r="C383" s="190" t="s">
        <v>716</v>
      </c>
      <c r="D383" s="190" t="s">
        <v>131</v>
      </c>
      <c r="E383" s="191" t="s">
        <v>717</v>
      </c>
      <c r="F383" s="192" t="s">
        <v>718</v>
      </c>
      <c r="G383" s="193" t="s">
        <v>134</v>
      </c>
      <c r="H383" s="194">
        <v>90</v>
      </c>
      <c r="I383" s="195"/>
      <c r="J383" s="196">
        <f>ROUND(I383*H383,2)</f>
        <v>0</v>
      </c>
      <c r="K383" s="192" t="s">
        <v>135</v>
      </c>
      <c r="L383" s="59"/>
      <c r="M383" s="197" t="s">
        <v>21</v>
      </c>
      <c r="N383" s="198" t="s">
        <v>44</v>
      </c>
      <c r="O383" s="40"/>
      <c r="P383" s="199">
        <f>O383*H383</f>
        <v>0</v>
      </c>
      <c r="Q383" s="199">
        <v>2.2000000000000001E-4</v>
      </c>
      <c r="R383" s="199">
        <f>Q383*H383</f>
        <v>1.9800000000000002E-2</v>
      </c>
      <c r="S383" s="199">
        <v>0</v>
      </c>
      <c r="T383" s="200">
        <f>S383*H383</f>
        <v>0</v>
      </c>
      <c r="AR383" s="22" t="s">
        <v>222</v>
      </c>
      <c r="AT383" s="22" t="s">
        <v>131</v>
      </c>
      <c r="AU383" s="22" t="s">
        <v>137</v>
      </c>
      <c r="AY383" s="22" t="s">
        <v>128</v>
      </c>
      <c r="BE383" s="201">
        <f>IF(N383="základní",J383,0)</f>
        <v>0</v>
      </c>
      <c r="BF383" s="201">
        <f>IF(N383="snížená",J383,0)</f>
        <v>0</v>
      </c>
      <c r="BG383" s="201">
        <f>IF(N383="zákl. přenesená",J383,0)</f>
        <v>0</v>
      </c>
      <c r="BH383" s="201">
        <f>IF(N383="sníž. přenesená",J383,0)</f>
        <v>0</v>
      </c>
      <c r="BI383" s="201">
        <f>IF(N383="nulová",J383,0)</f>
        <v>0</v>
      </c>
      <c r="BJ383" s="22" t="s">
        <v>137</v>
      </c>
      <c r="BK383" s="201">
        <f>ROUND(I383*H383,2)</f>
        <v>0</v>
      </c>
      <c r="BL383" s="22" t="s">
        <v>222</v>
      </c>
      <c r="BM383" s="22" t="s">
        <v>719</v>
      </c>
    </row>
    <row r="384" spans="2:65" s="1" customFormat="1" ht="27">
      <c r="B384" s="39"/>
      <c r="C384" s="61"/>
      <c r="D384" s="202" t="s">
        <v>139</v>
      </c>
      <c r="E384" s="61"/>
      <c r="F384" s="203" t="s">
        <v>720</v>
      </c>
      <c r="G384" s="61"/>
      <c r="H384" s="61"/>
      <c r="I384" s="161"/>
      <c r="J384" s="61"/>
      <c r="K384" s="61"/>
      <c r="L384" s="59"/>
      <c r="M384" s="204"/>
      <c r="N384" s="40"/>
      <c r="O384" s="40"/>
      <c r="P384" s="40"/>
      <c r="Q384" s="40"/>
      <c r="R384" s="40"/>
      <c r="S384" s="40"/>
      <c r="T384" s="76"/>
      <c r="AT384" s="22" t="s">
        <v>139</v>
      </c>
      <c r="AU384" s="22" t="s">
        <v>137</v>
      </c>
    </row>
    <row r="385" spans="2:65" s="11" customFormat="1">
      <c r="B385" s="205"/>
      <c r="C385" s="206"/>
      <c r="D385" s="202" t="s">
        <v>141</v>
      </c>
      <c r="E385" s="207" t="s">
        <v>21</v>
      </c>
      <c r="F385" s="208" t="s">
        <v>721</v>
      </c>
      <c r="G385" s="206"/>
      <c r="H385" s="209">
        <v>90</v>
      </c>
      <c r="I385" s="210"/>
      <c r="J385" s="206"/>
      <c r="K385" s="206"/>
      <c r="L385" s="211"/>
      <c r="M385" s="212"/>
      <c r="N385" s="213"/>
      <c r="O385" s="213"/>
      <c r="P385" s="213"/>
      <c r="Q385" s="213"/>
      <c r="R385" s="213"/>
      <c r="S385" s="213"/>
      <c r="T385" s="214"/>
      <c r="AT385" s="215" t="s">
        <v>141</v>
      </c>
      <c r="AU385" s="215" t="s">
        <v>137</v>
      </c>
      <c r="AV385" s="11" t="s">
        <v>137</v>
      </c>
      <c r="AW385" s="11" t="s">
        <v>35</v>
      </c>
      <c r="AX385" s="11" t="s">
        <v>80</v>
      </c>
      <c r="AY385" s="215" t="s">
        <v>128</v>
      </c>
    </row>
    <row r="386" spans="2:65" s="10" customFormat="1" ht="29.85" customHeight="1">
      <c r="B386" s="174"/>
      <c r="C386" s="175"/>
      <c r="D386" s="176" t="s">
        <v>71</v>
      </c>
      <c r="E386" s="188" t="s">
        <v>722</v>
      </c>
      <c r="F386" s="188" t="s">
        <v>723</v>
      </c>
      <c r="G386" s="175"/>
      <c r="H386" s="175"/>
      <c r="I386" s="178"/>
      <c r="J386" s="189">
        <f>BK386</f>
        <v>0</v>
      </c>
      <c r="K386" s="175"/>
      <c r="L386" s="180"/>
      <c r="M386" s="181"/>
      <c r="N386" s="182"/>
      <c r="O386" s="182"/>
      <c r="P386" s="183">
        <f>SUM(P387:P388)</f>
        <v>0</v>
      </c>
      <c r="Q386" s="182"/>
      <c r="R386" s="183">
        <f>SUM(R387:R388)</f>
        <v>1.2999999999999999E-2</v>
      </c>
      <c r="S386" s="182"/>
      <c r="T386" s="184">
        <f>SUM(T387:T388)</f>
        <v>0</v>
      </c>
      <c r="AR386" s="185" t="s">
        <v>137</v>
      </c>
      <c r="AT386" s="186" t="s">
        <v>71</v>
      </c>
      <c r="AU386" s="186" t="s">
        <v>80</v>
      </c>
      <c r="AY386" s="185" t="s">
        <v>128</v>
      </c>
      <c r="BK386" s="187">
        <f>SUM(BK387:BK388)</f>
        <v>0</v>
      </c>
    </row>
    <row r="387" spans="2:65" s="1" customFormat="1" ht="22.9" customHeight="1">
      <c r="B387" s="39"/>
      <c r="C387" s="190" t="s">
        <v>724</v>
      </c>
      <c r="D387" s="190" t="s">
        <v>131</v>
      </c>
      <c r="E387" s="191" t="s">
        <v>725</v>
      </c>
      <c r="F387" s="192" t="s">
        <v>726</v>
      </c>
      <c r="G387" s="193" t="s">
        <v>134</v>
      </c>
      <c r="H387" s="194">
        <v>50</v>
      </c>
      <c r="I387" s="195"/>
      <c r="J387" s="196">
        <f>ROUND(I387*H387,2)</f>
        <v>0</v>
      </c>
      <c r="K387" s="192" t="s">
        <v>135</v>
      </c>
      <c r="L387" s="59"/>
      <c r="M387" s="197" t="s">
        <v>21</v>
      </c>
      <c r="N387" s="198" t="s">
        <v>44</v>
      </c>
      <c r="O387" s="40"/>
      <c r="P387" s="199">
        <f>O387*H387</f>
        <v>0</v>
      </c>
      <c r="Q387" s="199">
        <v>2.5999999999999998E-4</v>
      </c>
      <c r="R387" s="199">
        <f>Q387*H387</f>
        <v>1.2999999999999999E-2</v>
      </c>
      <c r="S387" s="199">
        <v>0</v>
      </c>
      <c r="T387" s="200">
        <f>S387*H387</f>
        <v>0</v>
      </c>
      <c r="AR387" s="22" t="s">
        <v>222</v>
      </c>
      <c r="AT387" s="22" t="s">
        <v>131</v>
      </c>
      <c r="AU387" s="22" t="s">
        <v>137</v>
      </c>
      <c r="AY387" s="22" t="s">
        <v>128</v>
      </c>
      <c r="BE387" s="201">
        <f>IF(N387="základní",J387,0)</f>
        <v>0</v>
      </c>
      <c r="BF387" s="201">
        <f>IF(N387="snížená",J387,0)</f>
        <v>0</v>
      </c>
      <c r="BG387" s="201">
        <f>IF(N387="zákl. přenesená",J387,0)</f>
        <v>0</v>
      </c>
      <c r="BH387" s="201">
        <f>IF(N387="sníž. přenesená",J387,0)</f>
        <v>0</v>
      </c>
      <c r="BI387" s="201">
        <f>IF(N387="nulová",J387,0)</f>
        <v>0</v>
      </c>
      <c r="BJ387" s="22" t="s">
        <v>137</v>
      </c>
      <c r="BK387" s="201">
        <f>ROUND(I387*H387,2)</f>
        <v>0</v>
      </c>
      <c r="BL387" s="22" t="s">
        <v>222</v>
      </c>
      <c r="BM387" s="22" t="s">
        <v>727</v>
      </c>
    </row>
    <row r="388" spans="2:65" s="1" customFormat="1" ht="27">
      <c r="B388" s="39"/>
      <c r="C388" s="61"/>
      <c r="D388" s="202" t="s">
        <v>139</v>
      </c>
      <c r="E388" s="61"/>
      <c r="F388" s="203" t="s">
        <v>728</v>
      </c>
      <c r="G388" s="61"/>
      <c r="H388" s="61"/>
      <c r="I388" s="161"/>
      <c r="J388" s="61"/>
      <c r="K388" s="61"/>
      <c r="L388" s="59"/>
      <c r="M388" s="237"/>
      <c r="N388" s="238"/>
      <c r="O388" s="238"/>
      <c r="P388" s="238"/>
      <c r="Q388" s="238"/>
      <c r="R388" s="238"/>
      <c r="S388" s="238"/>
      <c r="T388" s="239"/>
      <c r="AT388" s="22" t="s">
        <v>139</v>
      </c>
      <c r="AU388" s="22" t="s">
        <v>137</v>
      </c>
    </row>
    <row r="389" spans="2:65" s="1" customFormat="1" ht="6.95" customHeight="1">
      <c r="B389" s="54"/>
      <c r="C389" s="55"/>
      <c r="D389" s="55"/>
      <c r="E389" s="55"/>
      <c r="F389" s="55"/>
      <c r="G389" s="55"/>
      <c r="H389" s="55"/>
      <c r="I389" s="137"/>
      <c r="J389" s="55"/>
      <c r="K389" s="55"/>
      <c r="L389" s="59"/>
    </row>
  </sheetData>
  <sheetProtection algorithmName="SHA-512" hashValue="NAA9z1NKVAXigmwcfvp5gJWlR0up+P1M2pY5GPcmLW2Je+bbFBsn73NCP42eXbjOPcbg3/tLoyGQPiwVs9Zq+A==" saltValue="8I3ZZhEHH11Nce1UMQW7EAlbbB9Dag/+UWum1bsUR5pgLMPwOGZOBDMPCf+f4jQtXEv8TiZCQrBrHP6xkZZ4ng==" spinCount="100000" sheet="1" objects="1" scenarios="1" formatColumns="0" formatRows="0" autoFilter="0"/>
  <autoFilter ref="C89:K388"/>
  <mergeCells count="10">
    <mergeCell ref="J51:J52"/>
    <mergeCell ref="E80:H80"/>
    <mergeCell ref="E82:H8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1"/>
  <sheetViews>
    <sheetView showGridLines="0" workbookViewId="0">
      <pane ySplit="1" topLeftCell="A89" activePane="bottomLeft" state="frozen"/>
      <selection pane="bottomLeft"/>
    </sheetView>
  </sheetViews>
  <sheetFormatPr defaultRowHeight="13.5"/>
  <cols>
    <col min="1" max="1" width="7.1640625" customWidth="1"/>
    <col min="2" max="2" width="1.5" customWidth="1"/>
    <col min="3" max="3" width="3.5" customWidth="1"/>
    <col min="4" max="4" width="3.6640625" customWidth="1"/>
    <col min="5" max="5" width="14.6640625" customWidth="1"/>
    <col min="6" max="6" width="64.33203125" customWidth="1"/>
    <col min="7" max="7" width="7.5" customWidth="1"/>
    <col min="8" max="8" width="9.5" customWidth="1"/>
    <col min="9" max="9" width="10.83203125" style="109" customWidth="1"/>
    <col min="10" max="10" width="20.1640625" customWidth="1"/>
    <col min="11" max="11" width="13.33203125" customWidth="1"/>
    <col min="13" max="18" width="9.1640625" hidden="1"/>
    <col min="19" max="19" width="7" hidden="1" customWidth="1"/>
    <col min="20" max="20" width="25.5" hidden="1" customWidth="1"/>
    <col min="21" max="21" width="14" hidden="1" customWidth="1"/>
    <col min="22" max="22" width="10.5" customWidth="1"/>
    <col min="23" max="23" width="14" customWidth="1"/>
    <col min="24" max="24" width="10.5" customWidth="1"/>
    <col min="25" max="25" width="12.83203125" customWidth="1"/>
    <col min="26" max="26" width="9.5" customWidth="1"/>
    <col min="27" max="27" width="12.83203125" customWidth="1"/>
    <col min="28" max="28" width="14" customWidth="1"/>
    <col min="29" max="29" width="9.5" customWidth="1"/>
    <col min="30" max="30" width="12.83203125" customWidth="1"/>
    <col min="31" max="31" width="14" customWidth="1"/>
    <col min="44" max="65" width="9.1640625" hidden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85</v>
      </c>
      <c r="G1" s="360" t="s">
        <v>86</v>
      </c>
      <c r="H1" s="360"/>
      <c r="I1" s="113"/>
      <c r="J1" s="112" t="s">
        <v>87</v>
      </c>
      <c r="K1" s="111" t="s">
        <v>88</v>
      </c>
      <c r="L1" s="112" t="s">
        <v>89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AT2" s="22" t="s">
        <v>84</v>
      </c>
    </row>
    <row r="3" spans="1:70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80</v>
      </c>
    </row>
    <row r="4" spans="1:70" ht="36.950000000000003" customHeight="1">
      <c r="B4" s="26"/>
      <c r="C4" s="27"/>
      <c r="D4" s="28" t="s">
        <v>90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1:70" ht="1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1:70" ht="14.45" customHeight="1">
      <c r="B7" s="26"/>
      <c r="C7" s="27"/>
      <c r="D7" s="27"/>
      <c r="E7" s="361" t="str">
        <f>'Rekapitulace stavby'!K6</f>
        <v>Oprava střechy obj. č.p. 159 Žižkova</v>
      </c>
      <c r="F7" s="362"/>
      <c r="G7" s="362"/>
      <c r="H7" s="362"/>
      <c r="I7" s="115"/>
      <c r="J7" s="27"/>
      <c r="K7" s="29"/>
    </row>
    <row r="8" spans="1:70" s="1" customFormat="1" ht="15">
      <c r="B8" s="39"/>
      <c r="C8" s="40"/>
      <c r="D8" s="35" t="s">
        <v>91</v>
      </c>
      <c r="E8" s="40"/>
      <c r="F8" s="40"/>
      <c r="G8" s="40"/>
      <c r="H8" s="40"/>
      <c r="I8" s="116"/>
      <c r="J8" s="40"/>
      <c r="K8" s="43"/>
    </row>
    <row r="9" spans="1:70" s="1" customFormat="1" ht="36.950000000000003" customHeight="1">
      <c r="B9" s="39"/>
      <c r="C9" s="40"/>
      <c r="D9" s="40"/>
      <c r="E9" s="363" t="s">
        <v>729</v>
      </c>
      <c r="F9" s="364"/>
      <c r="G9" s="364"/>
      <c r="H9" s="364"/>
      <c r="I9" s="116"/>
      <c r="J9" s="40"/>
      <c r="K9" s="43"/>
    </row>
    <row r="10" spans="1:70" s="1" customFormat="1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1:70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1:70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1. 4. 2018</v>
      </c>
      <c r="K12" s="43"/>
    </row>
    <row r="13" spans="1:70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1:70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21</v>
      </c>
      <c r="K14" s="43"/>
    </row>
    <row r="15" spans="1:70" s="1" customFormat="1" ht="18" customHeight="1">
      <c r="B15" s="39"/>
      <c r="C15" s="40"/>
      <c r="D15" s="40"/>
      <c r="E15" s="33" t="s">
        <v>29</v>
      </c>
      <c r="F15" s="40"/>
      <c r="G15" s="40"/>
      <c r="H15" s="40"/>
      <c r="I15" s="117" t="s">
        <v>30</v>
      </c>
      <c r="J15" s="33" t="s">
        <v>21</v>
      </c>
      <c r="K15" s="43"/>
    </row>
    <row r="16" spans="1:70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17" t="s">
        <v>28</v>
      </c>
      <c r="J20" s="33" t="s">
        <v>21</v>
      </c>
      <c r="K20" s="43"/>
    </row>
    <row r="21" spans="2:11" s="1" customFormat="1" ht="18" customHeight="1">
      <c r="B21" s="39"/>
      <c r="C21" s="40"/>
      <c r="D21" s="40"/>
      <c r="E21" s="33" t="s">
        <v>34</v>
      </c>
      <c r="F21" s="40"/>
      <c r="G21" s="40"/>
      <c r="H21" s="40"/>
      <c r="I21" s="117" t="s">
        <v>30</v>
      </c>
      <c r="J21" s="33" t="s">
        <v>21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36</v>
      </c>
      <c r="E23" s="40"/>
      <c r="F23" s="40"/>
      <c r="G23" s="40"/>
      <c r="H23" s="40"/>
      <c r="I23" s="116"/>
      <c r="J23" s="40"/>
      <c r="K23" s="43"/>
    </row>
    <row r="24" spans="2:11" s="6" customFormat="1" ht="14.45" customHeight="1">
      <c r="B24" s="119"/>
      <c r="C24" s="120"/>
      <c r="D24" s="120"/>
      <c r="E24" s="352" t="s">
        <v>21</v>
      </c>
      <c r="F24" s="352"/>
      <c r="G24" s="352"/>
      <c r="H24" s="352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38</v>
      </c>
      <c r="E27" s="40"/>
      <c r="F27" s="40"/>
      <c r="G27" s="40"/>
      <c r="H27" s="40"/>
      <c r="I27" s="116"/>
      <c r="J27" s="126">
        <f>ROUND(J81,2)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40</v>
      </c>
      <c r="G29" s="40"/>
      <c r="H29" s="40"/>
      <c r="I29" s="127" t="s">
        <v>39</v>
      </c>
      <c r="J29" s="44" t="s">
        <v>41</v>
      </c>
      <c r="K29" s="43"/>
    </row>
    <row r="30" spans="2:11" s="1" customFormat="1" ht="14.45" customHeight="1">
      <c r="B30" s="39"/>
      <c r="C30" s="40"/>
      <c r="D30" s="47" t="s">
        <v>42</v>
      </c>
      <c r="E30" s="47" t="s">
        <v>43</v>
      </c>
      <c r="F30" s="128">
        <f>ROUND(SUM(BE81:BE100), 2)</f>
        <v>0</v>
      </c>
      <c r="G30" s="40"/>
      <c r="H30" s="40"/>
      <c r="I30" s="129">
        <v>0.21</v>
      </c>
      <c r="J30" s="128">
        <f>ROUND(ROUND((SUM(BE81:BE100)), 2)*I30, 2)</f>
        <v>0</v>
      </c>
      <c r="K30" s="43"/>
    </row>
    <row r="31" spans="2:11" s="1" customFormat="1" ht="14.45" customHeight="1">
      <c r="B31" s="39"/>
      <c r="C31" s="40"/>
      <c r="D31" s="40"/>
      <c r="E31" s="47" t="s">
        <v>44</v>
      </c>
      <c r="F31" s="128">
        <f>ROUND(SUM(BF81:BF100), 2)</f>
        <v>0</v>
      </c>
      <c r="G31" s="40"/>
      <c r="H31" s="40"/>
      <c r="I31" s="129">
        <v>0.15</v>
      </c>
      <c r="J31" s="128">
        <f>ROUND(ROUND((SUM(BF81:BF100)), 2)*I31, 2)</f>
        <v>0</v>
      </c>
      <c r="K31" s="43"/>
    </row>
    <row r="32" spans="2:11" s="1" customFormat="1" ht="14.45" hidden="1" customHeight="1">
      <c r="B32" s="39"/>
      <c r="C32" s="40"/>
      <c r="D32" s="40"/>
      <c r="E32" s="47" t="s">
        <v>45</v>
      </c>
      <c r="F32" s="128">
        <f>ROUND(SUM(BG81:BG100), 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hidden="1" customHeight="1">
      <c r="B33" s="39"/>
      <c r="C33" s="40"/>
      <c r="D33" s="40"/>
      <c r="E33" s="47" t="s">
        <v>46</v>
      </c>
      <c r="F33" s="128">
        <f>ROUND(SUM(BH81:BH100), 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hidden="1" customHeight="1">
      <c r="B34" s="39"/>
      <c r="C34" s="40"/>
      <c r="D34" s="40"/>
      <c r="E34" s="47" t="s">
        <v>47</v>
      </c>
      <c r="F34" s="128">
        <f>ROUND(SUM(BI81:BI100), 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48</v>
      </c>
      <c r="E36" s="77"/>
      <c r="F36" s="77"/>
      <c r="G36" s="132" t="s">
        <v>49</v>
      </c>
      <c r="H36" s="133" t="s">
        <v>50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0000000000003" customHeight="1">
      <c r="B42" s="39"/>
      <c r="C42" s="28" t="s">
        <v>93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4.45" customHeight="1">
      <c r="B45" s="39"/>
      <c r="C45" s="40"/>
      <c r="D45" s="40"/>
      <c r="E45" s="361" t="str">
        <f>E7</f>
        <v>Oprava střechy obj. č.p. 159 Žižkova</v>
      </c>
      <c r="F45" s="362"/>
      <c r="G45" s="362"/>
      <c r="H45" s="362"/>
      <c r="I45" s="116"/>
      <c r="J45" s="40"/>
      <c r="K45" s="43"/>
    </row>
    <row r="46" spans="2:11" s="1" customFormat="1" ht="14.45" customHeight="1">
      <c r="B46" s="39"/>
      <c r="C46" s="35" t="s">
        <v>91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6.149999999999999" customHeight="1">
      <c r="B47" s="39"/>
      <c r="C47" s="40"/>
      <c r="D47" s="40"/>
      <c r="E47" s="363" t="str">
        <f>E9</f>
        <v>02 - VRN</v>
      </c>
      <c r="F47" s="364"/>
      <c r="G47" s="364"/>
      <c r="H47" s="364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47" s="1" customFormat="1" ht="18" customHeight="1">
      <c r="B49" s="39"/>
      <c r="C49" s="35" t="s">
        <v>23</v>
      </c>
      <c r="D49" s="40"/>
      <c r="E49" s="40"/>
      <c r="F49" s="33" t="str">
        <f>F12</f>
        <v>Nový Bor</v>
      </c>
      <c r="G49" s="40"/>
      <c r="H49" s="40"/>
      <c r="I49" s="117" t="s">
        <v>25</v>
      </c>
      <c r="J49" s="118" t="str">
        <f>IF(J12="","",J12)</f>
        <v>1. 4. 2018</v>
      </c>
      <c r="K49" s="43"/>
    </row>
    <row r="50" spans="2:47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47" s="1" customFormat="1" ht="15">
      <c r="B51" s="39"/>
      <c r="C51" s="35" t="s">
        <v>27</v>
      </c>
      <c r="D51" s="40"/>
      <c r="E51" s="40"/>
      <c r="F51" s="33" t="str">
        <f>E15</f>
        <v>Město N. Bor</v>
      </c>
      <c r="G51" s="40"/>
      <c r="H51" s="40"/>
      <c r="I51" s="117" t="s">
        <v>33</v>
      </c>
      <c r="J51" s="352" t="str">
        <f>E21</f>
        <v>R. Voce</v>
      </c>
      <c r="K51" s="43"/>
    </row>
    <row r="52" spans="2:47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16"/>
      <c r="J52" s="356"/>
      <c r="K52" s="43"/>
    </row>
    <row r="53" spans="2:47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47" s="1" customFormat="1" ht="29.25" customHeight="1">
      <c r="B54" s="39"/>
      <c r="C54" s="142" t="s">
        <v>94</v>
      </c>
      <c r="D54" s="130"/>
      <c r="E54" s="130"/>
      <c r="F54" s="130"/>
      <c r="G54" s="130"/>
      <c r="H54" s="130"/>
      <c r="I54" s="143"/>
      <c r="J54" s="144" t="s">
        <v>95</v>
      </c>
      <c r="K54" s="145"/>
    </row>
    <row r="55" spans="2:47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96</v>
      </c>
      <c r="D56" s="40"/>
      <c r="E56" s="40"/>
      <c r="F56" s="40"/>
      <c r="G56" s="40"/>
      <c r="H56" s="40"/>
      <c r="I56" s="116"/>
      <c r="J56" s="126">
        <f>J81</f>
        <v>0</v>
      </c>
      <c r="K56" s="43"/>
      <c r="AU56" s="22" t="s">
        <v>97</v>
      </c>
    </row>
    <row r="57" spans="2:47" s="7" customFormat="1" ht="24.95" customHeight="1">
      <c r="B57" s="147"/>
      <c r="C57" s="148"/>
      <c r="D57" s="149" t="s">
        <v>102</v>
      </c>
      <c r="E57" s="150"/>
      <c r="F57" s="150"/>
      <c r="G57" s="150"/>
      <c r="H57" s="150"/>
      <c r="I57" s="151"/>
      <c r="J57" s="152">
        <f>J82</f>
        <v>0</v>
      </c>
      <c r="K57" s="153"/>
    </row>
    <row r="58" spans="2:47" s="7" customFormat="1" ht="24.95" customHeight="1">
      <c r="B58" s="147"/>
      <c r="C58" s="148"/>
      <c r="D58" s="149" t="s">
        <v>730</v>
      </c>
      <c r="E58" s="150"/>
      <c r="F58" s="150"/>
      <c r="G58" s="150"/>
      <c r="H58" s="150"/>
      <c r="I58" s="151"/>
      <c r="J58" s="152">
        <f>J83</f>
        <v>0</v>
      </c>
      <c r="K58" s="153"/>
    </row>
    <row r="59" spans="2:47" s="8" customFormat="1" ht="19.899999999999999" customHeight="1">
      <c r="B59" s="154"/>
      <c r="C59" s="155"/>
      <c r="D59" s="156" t="s">
        <v>731</v>
      </c>
      <c r="E59" s="157"/>
      <c r="F59" s="157"/>
      <c r="G59" s="157"/>
      <c r="H59" s="157"/>
      <c r="I59" s="158"/>
      <c r="J59" s="159">
        <f>J84</f>
        <v>0</v>
      </c>
      <c r="K59" s="160"/>
    </row>
    <row r="60" spans="2:47" s="8" customFormat="1" ht="19.899999999999999" customHeight="1">
      <c r="B60" s="154"/>
      <c r="C60" s="155"/>
      <c r="D60" s="156" t="s">
        <v>732</v>
      </c>
      <c r="E60" s="157"/>
      <c r="F60" s="157"/>
      <c r="G60" s="157"/>
      <c r="H60" s="157"/>
      <c r="I60" s="158"/>
      <c r="J60" s="159">
        <f>J87</f>
        <v>0</v>
      </c>
      <c r="K60" s="160"/>
    </row>
    <row r="61" spans="2:47" s="8" customFormat="1" ht="19.899999999999999" customHeight="1">
      <c r="B61" s="154"/>
      <c r="C61" s="155"/>
      <c r="D61" s="156" t="s">
        <v>733</v>
      </c>
      <c r="E61" s="157"/>
      <c r="F61" s="157"/>
      <c r="G61" s="157"/>
      <c r="H61" s="157"/>
      <c r="I61" s="158"/>
      <c r="J61" s="159">
        <f>J96</f>
        <v>0</v>
      </c>
      <c r="K61" s="160"/>
    </row>
    <row r="62" spans="2:47" s="1" customFormat="1" ht="21.75" customHeight="1">
      <c r="B62" s="39"/>
      <c r="C62" s="40"/>
      <c r="D62" s="40"/>
      <c r="E62" s="40"/>
      <c r="F62" s="40"/>
      <c r="G62" s="40"/>
      <c r="H62" s="40"/>
      <c r="I62" s="116"/>
      <c r="J62" s="40"/>
      <c r="K62" s="43"/>
    </row>
    <row r="63" spans="2:47" s="1" customFormat="1" ht="6.95" customHeight="1">
      <c r="B63" s="54"/>
      <c r="C63" s="55"/>
      <c r="D63" s="55"/>
      <c r="E63" s="55"/>
      <c r="F63" s="55"/>
      <c r="G63" s="55"/>
      <c r="H63" s="55"/>
      <c r="I63" s="137"/>
      <c r="J63" s="55"/>
      <c r="K63" s="56"/>
    </row>
    <row r="67" spans="2:20" s="1" customFormat="1" ht="6.95" customHeight="1">
      <c r="B67" s="57"/>
      <c r="C67" s="58"/>
      <c r="D67" s="58"/>
      <c r="E67" s="58"/>
      <c r="F67" s="58"/>
      <c r="G67" s="58"/>
      <c r="H67" s="58"/>
      <c r="I67" s="140"/>
      <c r="J67" s="58"/>
      <c r="K67" s="58"/>
      <c r="L67" s="59"/>
    </row>
    <row r="68" spans="2:20" s="1" customFormat="1" ht="36.950000000000003" customHeight="1">
      <c r="B68" s="39"/>
      <c r="C68" s="60" t="s">
        <v>112</v>
      </c>
      <c r="D68" s="61"/>
      <c r="E68" s="61"/>
      <c r="F68" s="61"/>
      <c r="G68" s="61"/>
      <c r="H68" s="61"/>
      <c r="I68" s="161"/>
      <c r="J68" s="61"/>
      <c r="K68" s="61"/>
      <c r="L68" s="59"/>
    </row>
    <row r="69" spans="2:20" s="1" customFormat="1" ht="6.95" customHeight="1">
      <c r="B69" s="39"/>
      <c r="C69" s="61"/>
      <c r="D69" s="61"/>
      <c r="E69" s="61"/>
      <c r="F69" s="61"/>
      <c r="G69" s="61"/>
      <c r="H69" s="61"/>
      <c r="I69" s="161"/>
      <c r="J69" s="61"/>
      <c r="K69" s="61"/>
      <c r="L69" s="59"/>
    </row>
    <row r="70" spans="2:20" s="1" customFormat="1" ht="14.45" customHeight="1">
      <c r="B70" s="39"/>
      <c r="C70" s="63" t="s">
        <v>18</v>
      </c>
      <c r="D70" s="61"/>
      <c r="E70" s="61"/>
      <c r="F70" s="61"/>
      <c r="G70" s="61"/>
      <c r="H70" s="61"/>
      <c r="I70" s="161"/>
      <c r="J70" s="61"/>
      <c r="K70" s="61"/>
      <c r="L70" s="59"/>
    </row>
    <row r="71" spans="2:20" s="1" customFormat="1" ht="14.45" customHeight="1">
      <c r="B71" s="39"/>
      <c r="C71" s="61"/>
      <c r="D71" s="61"/>
      <c r="E71" s="357" t="str">
        <f>E7</f>
        <v>Oprava střechy obj. č.p. 159 Žižkova</v>
      </c>
      <c r="F71" s="358"/>
      <c r="G71" s="358"/>
      <c r="H71" s="358"/>
      <c r="I71" s="161"/>
      <c r="J71" s="61"/>
      <c r="K71" s="61"/>
      <c r="L71" s="59"/>
    </row>
    <row r="72" spans="2:20" s="1" customFormat="1" ht="14.45" customHeight="1">
      <c r="B72" s="39"/>
      <c r="C72" s="63" t="s">
        <v>91</v>
      </c>
      <c r="D72" s="61"/>
      <c r="E72" s="61"/>
      <c r="F72" s="61"/>
      <c r="G72" s="61"/>
      <c r="H72" s="61"/>
      <c r="I72" s="161"/>
      <c r="J72" s="61"/>
      <c r="K72" s="61"/>
      <c r="L72" s="59"/>
    </row>
    <row r="73" spans="2:20" s="1" customFormat="1" ht="16.149999999999999" customHeight="1">
      <c r="B73" s="39"/>
      <c r="C73" s="61"/>
      <c r="D73" s="61"/>
      <c r="E73" s="324" t="str">
        <f>E9</f>
        <v>02 - VRN</v>
      </c>
      <c r="F73" s="359"/>
      <c r="G73" s="359"/>
      <c r="H73" s="359"/>
      <c r="I73" s="161"/>
      <c r="J73" s="61"/>
      <c r="K73" s="61"/>
      <c r="L73" s="59"/>
    </row>
    <row r="74" spans="2:20" s="1" customFormat="1" ht="6.95" customHeight="1">
      <c r="B74" s="39"/>
      <c r="C74" s="61"/>
      <c r="D74" s="61"/>
      <c r="E74" s="61"/>
      <c r="F74" s="61"/>
      <c r="G74" s="61"/>
      <c r="H74" s="61"/>
      <c r="I74" s="161"/>
      <c r="J74" s="61"/>
      <c r="K74" s="61"/>
      <c r="L74" s="59"/>
    </row>
    <row r="75" spans="2:20" s="1" customFormat="1" ht="18" customHeight="1">
      <c r="B75" s="39"/>
      <c r="C75" s="63" t="s">
        <v>23</v>
      </c>
      <c r="D75" s="61"/>
      <c r="E75" s="61"/>
      <c r="F75" s="162" t="str">
        <f>F12</f>
        <v>Nový Bor</v>
      </c>
      <c r="G75" s="61"/>
      <c r="H75" s="61"/>
      <c r="I75" s="163" t="s">
        <v>25</v>
      </c>
      <c r="J75" s="71" t="str">
        <f>IF(J12="","",J12)</f>
        <v>1. 4. 2018</v>
      </c>
      <c r="K75" s="61"/>
      <c r="L75" s="59"/>
    </row>
    <row r="76" spans="2:20" s="1" customFormat="1" ht="6.95" customHeight="1">
      <c r="B76" s="39"/>
      <c r="C76" s="61"/>
      <c r="D76" s="61"/>
      <c r="E76" s="61"/>
      <c r="F76" s="61"/>
      <c r="G76" s="61"/>
      <c r="H76" s="61"/>
      <c r="I76" s="161"/>
      <c r="J76" s="61"/>
      <c r="K76" s="61"/>
      <c r="L76" s="59"/>
    </row>
    <row r="77" spans="2:20" s="1" customFormat="1" ht="15">
      <c r="B77" s="39"/>
      <c r="C77" s="63" t="s">
        <v>27</v>
      </c>
      <c r="D77" s="61"/>
      <c r="E77" s="61"/>
      <c r="F77" s="162" t="str">
        <f>E15</f>
        <v>Město N. Bor</v>
      </c>
      <c r="G77" s="61"/>
      <c r="H77" s="61"/>
      <c r="I77" s="163" t="s">
        <v>33</v>
      </c>
      <c r="J77" s="162" t="str">
        <f>E21</f>
        <v>R. Voce</v>
      </c>
      <c r="K77" s="61"/>
      <c r="L77" s="59"/>
    </row>
    <row r="78" spans="2:20" s="1" customFormat="1" ht="14.45" customHeight="1">
      <c r="B78" s="39"/>
      <c r="C78" s="63" t="s">
        <v>31</v>
      </c>
      <c r="D78" s="61"/>
      <c r="E78" s="61"/>
      <c r="F78" s="162" t="str">
        <f>IF(E18="","",E18)</f>
        <v/>
      </c>
      <c r="G78" s="61"/>
      <c r="H78" s="61"/>
      <c r="I78" s="161"/>
      <c r="J78" s="61"/>
      <c r="K78" s="61"/>
      <c r="L78" s="59"/>
    </row>
    <row r="79" spans="2:20" s="1" customFormat="1" ht="10.35" customHeight="1">
      <c r="B79" s="39"/>
      <c r="C79" s="61"/>
      <c r="D79" s="61"/>
      <c r="E79" s="61"/>
      <c r="F79" s="61"/>
      <c r="G79" s="61"/>
      <c r="H79" s="61"/>
      <c r="I79" s="161"/>
      <c r="J79" s="61"/>
      <c r="K79" s="61"/>
      <c r="L79" s="59"/>
    </row>
    <row r="80" spans="2:20" s="9" customFormat="1" ht="29.25" customHeight="1">
      <c r="B80" s="164"/>
      <c r="C80" s="165" t="s">
        <v>113</v>
      </c>
      <c r="D80" s="166" t="s">
        <v>57</v>
      </c>
      <c r="E80" s="166" t="s">
        <v>53</v>
      </c>
      <c r="F80" s="166" t="s">
        <v>114</v>
      </c>
      <c r="G80" s="166" t="s">
        <v>115</v>
      </c>
      <c r="H80" s="166" t="s">
        <v>116</v>
      </c>
      <c r="I80" s="167" t="s">
        <v>117</v>
      </c>
      <c r="J80" s="166" t="s">
        <v>95</v>
      </c>
      <c r="K80" s="168" t="s">
        <v>118</v>
      </c>
      <c r="L80" s="169"/>
      <c r="M80" s="79" t="s">
        <v>119</v>
      </c>
      <c r="N80" s="80" t="s">
        <v>42</v>
      </c>
      <c r="O80" s="80" t="s">
        <v>120</v>
      </c>
      <c r="P80" s="80" t="s">
        <v>121</v>
      </c>
      <c r="Q80" s="80" t="s">
        <v>122</v>
      </c>
      <c r="R80" s="80" t="s">
        <v>123</v>
      </c>
      <c r="S80" s="80" t="s">
        <v>124</v>
      </c>
      <c r="T80" s="81" t="s">
        <v>125</v>
      </c>
    </row>
    <row r="81" spans="2:65" s="1" customFormat="1" ht="29.25" customHeight="1">
      <c r="B81" s="39"/>
      <c r="C81" s="85" t="s">
        <v>96</v>
      </c>
      <c r="D81" s="61"/>
      <c r="E81" s="61"/>
      <c r="F81" s="61"/>
      <c r="G81" s="61"/>
      <c r="H81" s="61"/>
      <c r="I81" s="161"/>
      <c r="J81" s="170">
        <f>BK81</f>
        <v>0</v>
      </c>
      <c r="K81" s="61"/>
      <c r="L81" s="59"/>
      <c r="M81" s="82"/>
      <c r="N81" s="83"/>
      <c r="O81" s="83"/>
      <c r="P81" s="171">
        <f>P82+P83</f>
        <v>0</v>
      </c>
      <c r="Q81" s="83"/>
      <c r="R81" s="171">
        <f>R82+R83</f>
        <v>0</v>
      </c>
      <c r="S81" s="83"/>
      <c r="T81" s="172">
        <f>T82+T83</f>
        <v>0</v>
      </c>
      <c r="AT81" s="22" t="s">
        <v>71</v>
      </c>
      <c r="AU81" s="22" t="s">
        <v>97</v>
      </c>
      <c r="BK81" s="173">
        <f>BK82+BK83</f>
        <v>0</v>
      </c>
    </row>
    <row r="82" spans="2:65" s="10" customFormat="1" ht="37.35" customHeight="1">
      <c r="B82" s="174"/>
      <c r="C82" s="175"/>
      <c r="D82" s="176" t="s">
        <v>71</v>
      </c>
      <c r="E82" s="177" t="s">
        <v>214</v>
      </c>
      <c r="F82" s="177" t="s">
        <v>215</v>
      </c>
      <c r="G82" s="175"/>
      <c r="H82" s="175"/>
      <c r="I82" s="178"/>
      <c r="J82" s="179">
        <f>BK82</f>
        <v>0</v>
      </c>
      <c r="K82" s="175"/>
      <c r="L82" s="180"/>
      <c r="M82" s="181"/>
      <c r="N82" s="182"/>
      <c r="O82" s="182"/>
      <c r="P82" s="183">
        <v>0</v>
      </c>
      <c r="Q82" s="182"/>
      <c r="R82" s="183">
        <v>0</v>
      </c>
      <c r="S82" s="182"/>
      <c r="T82" s="184">
        <v>0</v>
      </c>
      <c r="AR82" s="185" t="s">
        <v>137</v>
      </c>
      <c r="AT82" s="186" t="s">
        <v>71</v>
      </c>
      <c r="AU82" s="186" t="s">
        <v>72</v>
      </c>
      <c r="AY82" s="185" t="s">
        <v>128</v>
      </c>
      <c r="BK82" s="187">
        <v>0</v>
      </c>
    </row>
    <row r="83" spans="2:65" s="10" customFormat="1" ht="24.95" customHeight="1">
      <c r="B83" s="174"/>
      <c r="C83" s="175"/>
      <c r="D83" s="176" t="s">
        <v>71</v>
      </c>
      <c r="E83" s="177" t="s">
        <v>83</v>
      </c>
      <c r="F83" s="177" t="s">
        <v>734</v>
      </c>
      <c r="G83" s="175"/>
      <c r="H83" s="175"/>
      <c r="I83" s="178"/>
      <c r="J83" s="179">
        <f>BK83</f>
        <v>0</v>
      </c>
      <c r="K83" s="175"/>
      <c r="L83" s="180"/>
      <c r="M83" s="181"/>
      <c r="N83" s="182"/>
      <c r="O83" s="182"/>
      <c r="P83" s="183">
        <f>P84+P87+P96</f>
        <v>0</v>
      </c>
      <c r="Q83" s="182"/>
      <c r="R83" s="183">
        <f>R84+R87+R96</f>
        <v>0</v>
      </c>
      <c r="S83" s="182"/>
      <c r="T83" s="184">
        <f>T84+T87+T96</f>
        <v>0</v>
      </c>
      <c r="AR83" s="185" t="s">
        <v>165</v>
      </c>
      <c r="AT83" s="186" t="s">
        <v>71</v>
      </c>
      <c r="AU83" s="186" t="s">
        <v>72</v>
      </c>
      <c r="AY83" s="185" t="s">
        <v>128</v>
      </c>
      <c r="BK83" s="187">
        <f>BK84+BK87+BK96</f>
        <v>0</v>
      </c>
    </row>
    <row r="84" spans="2:65" s="10" customFormat="1" ht="19.899999999999999" customHeight="1">
      <c r="B84" s="174"/>
      <c r="C84" s="175"/>
      <c r="D84" s="176" t="s">
        <v>71</v>
      </c>
      <c r="E84" s="188" t="s">
        <v>735</v>
      </c>
      <c r="F84" s="188" t="s">
        <v>736</v>
      </c>
      <c r="G84" s="175"/>
      <c r="H84" s="175"/>
      <c r="I84" s="178"/>
      <c r="J84" s="189">
        <f>BK84</f>
        <v>0</v>
      </c>
      <c r="K84" s="175"/>
      <c r="L84" s="180"/>
      <c r="M84" s="181"/>
      <c r="N84" s="182"/>
      <c r="O84" s="182"/>
      <c r="P84" s="183">
        <f>SUM(P85:P86)</f>
        <v>0</v>
      </c>
      <c r="Q84" s="182"/>
      <c r="R84" s="183">
        <f>SUM(R85:R86)</f>
        <v>0</v>
      </c>
      <c r="S84" s="182"/>
      <c r="T84" s="184">
        <f>SUM(T85:T86)</f>
        <v>0</v>
      </c>
      <c r="AR84" s="185" t="s">
        <v>165</v>
      </c>
      <c r="AT84" s="186" t="s">
        <v>71</v>
      </c>
      <c r="AU84" s="186" t="s">
        <v>80</v>
      </c>
      <c r="AY84" s="185" t="s">
        <v>128</v>
      </c>
      <c r="BK84" s="187">
        <f>SUM(BK85:BK86)</f>
        <v>0</v>
      </c>
    </row>
    <row r="85" spans="2:65" s="1" customFormat="1" ht="14.45" customHeight="1">
      <c r="B85" s="39"/>
      <c r="C85" s="190" t="s">
        <v>80</v>
      </c>
      <c r="D85" s="190" t="s">
        <v>131</v>
      </c>
      <c r="E85" s="191" t="s">
        <v>737</v>
      </c>
      <c r="F85" s="192" t="s">
        <v>738</v>
      </c>
      <c r="G85" s="193" t="s">
        <v>739</v>
      </c>
      <c r="H85" s="194">
        <v>1</v>
      </c>
      <c r="I85" s="195"/>
      <c r="J85" s="196">
        <f>ROUND(I85*H85,2)</f>
        <v>0</v>
      </c>
      <c r="K85" s="192" t="s">
        <v>135</v>
      </c>
      <c r="L85" s="59"/>
      <c r="M85" s="197" t="s">
        <v>21</v>
      </c>
      <c r="N85" s="198" t="s">
        <v>44</v>
      </c>
      <c r="O85" s="40"/>
      <c r="P85" s="199">
        <f>O85*H85</f>
        <v>0</v>
      </c>
      <c r="Q85" s="199">
        <v>0</v>
      </c>
      <c r="R85" s="199">
        <f>Q85*H85</f>
        <v>0</v>
      </c>
      <c r="S85" s="199">
        <v>0</v>
      </c>
      <c r="T85" s="200">
        <f>S85*H85</f>
        <v>0</v>
      </c>
      <c r="AR85" s="22" t="s">
        <v>740</v>
      </c>
      <c r="AT85" s="22" t="s">
        <v>131</v>
      </c>
      <c r="AU85" s="22" t="s">
        <v>137</v>
      </c>
      <c r="AY85" s="22" t="s">
        <v>128</v>
      </c>
      <c r="BE85" s="201">
        <f>IF(N85="základní",J85,0)</f>
        <v>0</v>
      </c>
      <c r="BF85" s="201">
        <f>IF(N85="snížená",J85,0)</f>
        <v>0</v>
      </c>
      <c r="BG85" s="201">
        <f>IF(N85="zákl. přenesená",J85,0)</f>
        <v>0</v>
      </c>
      <c r="BH85" s="201">
        <f>IF(N85="sníž. přenesená",J85,0)</f>
        <v>0</v>
      </c>
      <c r="BI85" s="201">
        <f>IF(N85="nulová",J85,0)</f>
        <v>0</v>
      </c>
      <c r="BJ85" s="22" t="s">
        <v>137</v>
      </c>
      <c r="BK85" s="201">
        <f>ROUND(I85*H85,2)</f>
        <v>0</v>
      </c>
      <c r="BL85" s="22" t="s">
        <v>740</v>
      </c>
      <c r="BM85" s="22" t="s">
        <v>741</v>
      </c>
    </row>
    <row r="86" spans="2:65" s="1" customFormat="1">
      <c r="B86" s="39"/>
      <c r="C86" s="61"/>
      <c r="D86" s="202" t="s">
        <v>139</v>
      </c>
      <c r="E86" s="61"/>
      <c r="F86" s="203" t="s">
        <v>738</v>
      </c>
      <c r="G86" s="61"/>
      <c r="H86" s="61"/>
      <c r="I86" s="161"/>
      <c r="J86" s="61"/>
      <c r="K86" s="61"/>
      <c r="L86" s="59"/>
      <c r="M86" s="204"/>
      <c r="N86" s="40"/>
      <c r="O86" s="40"/>
      <c r="P86" s="40"/>
      <c r="Q86" s="40"/>
      <c r="R86" s="40"/>
      <c r="S86" s="40"/>
      <c r="T86" s="76"/>
      <c r="AT86" s="22" t="s">
        <v>139</v>
      </c>
      <c r="AU86" s="22" t="s">
        <v>137</v>
      </c>
    </row>
    <row r="87" spans="2:65" s="10" customFormat="1" ht="29.85" customHeight="1">
      <c r="B87" s="174"/>
      <c r="C87" s="175"/>
      <c r="D87" s="176" t="s">
        <v>71</v>
      </c>
      <c r="E87" s="188" t="s">
        <v>742</v>
      </c>
      <c r="F87" s="188" t="s">
        <v>743</v>
      </c>
      <c r="G87" s="175"/>
      <c r="H87" s="175"/>
      <c r="I87" s="178"/>
      <c r="J87" s="189">
        <f>BK87</f>
        <v>0</v>
      </c>
      <c r="K87" s="175"/>
      <c r="L87" s="180"/>
      <c r="M87" s="181"/>
      <c r="N87" s="182"/>
      <c r="O87" s="182"/>
      <c r="P87" s="183">
        <f>SUM(P88:P95)</f>
        <v>0</v>
      </c>
      <c r="Q87" s="182"/>
      <c r="R87" s="183">
        <f>SUM(R88:R95)</f>
        <v>0</v>
      </c>
      <c r="S87" s="182"/>
      <c r="T87" s="184">
        <f>SUM(T88:T95)</f>
        <v>0</v>
      </c>
      <c r="AR87" s="185" t="s">
        <v>165</v>
      </c>
      <c r="AT87" s="186" t="s">
        <v>71</v>
      </c>
      <c r="AU87" s="186" t="s">
        <v>80</v>
      </c>
      <c r="AY87" s="185" t="s">
        <v>128</v>
      </c>
      <c r="BK87" s="187">
        <f>SUM(BK88:BK95)</f>
        <v>0</v>
      </c>
    </row>
    <row r="88" spans="2:65" s="1" customFormat="1" ht="14.45" customHeight="1">
      <c r="B88" s="39"/>
      <c r="C88" s="190" t="s">
        <v>137</v>
      </c>
      <c r="D88" s="190" t="s">
        <v>131</v>
      </c>
      <c r="E88" s="191" t="s">
        <v>744</v>
      </c>
      <c r="F88" s="192" t="s">
        <v>745</v>
      </c>
      <c r="G88" s="193" t="s">
        <v>221</v>
      </c>
      <c r="H88" s="194">
        <v>1</v>
      </c>
      <c r="I88" s="195"/>
      <c r="J88" s="196">
        <f>ROUND(I88*H88,2)</f>
        <v>0</v>
      </c>
      <c r="K88" s="192" t="s">
        <v>135</v>
      </c>
      <c r="L88" s="59"/>
      <c r="M88" s="197" t="s">
        <v>21</v>
      </c>
      <c r="N88" s="198" t="s">
        <v>44</v>
      </c>
      <c r="O88" s="40"/>
      <c r="P88" s="199">
        <f>O88*H88</f>
        <v>0</v>
      </c>
      <c r="Q88" s="199">
        <v>0</v>
      </c>
      <c r="R88" s="199">
        <f>Q88*H88</f>
        <v>0</v>
      </c>
      <c r="S88" s="199">
        <v>0</v>
      </c>
      <c r="T88" s="200">
        <f>S88*H88</f>
        <v>0</v>
      </c>
      <c r="AR88" s="22" t="s">
        <v>740</v>
      </c>
      <c r="AT88" s="22" t="s">
        <v>131</v>
      </c>
      <c r="AU88" s="22" t="s">
        <v>137</v>
      </c>
      <c r="AY88" s="22" t="s">
        <v>128</v>
      </c>
      <c r="BE88" s="201">
        <f>IF(N88="základní",J88,0)</f>
        <v>0</v>
      </c>
      <c r="BF88" s="201">
        <f>IF(N88="snížená",J88,0)</f>
        <v>0</v>
      </c>
      <c r="BG88" s="201">
        <f>IF(N88="zákl. přenesená",J88,0)</f>
        <v>0</v>
      </c>
      <c r="BH88" s="201">
        <f>IF(N88="sníž. přenesená",J88,0)</f>
        <v>0</v>
      </c>
      <c r="BI88" s="201">
        <f>IF(N88="nulová",J88,0)</f>
        <v>0</v>
      </c>
      <c r="BJ88" s="22" t="s">
        <v>137</v>
      </c>
      <c r="BK88" s="201">
        <f>ROUND(I88*H88,2)</f>
        <v>0</v>
      </c>
      <c r="BL88" s="22" t="s">
        <v>740</v>
      </c>
      <c r="BM88" s="22" t="s">
        <v>746</v>
      </c>
    </row>
    <row r="89" spans="2:65" s="1" customFormat="1">
      <c r="B89" s="39"/>
      <c r="C89" s="61"/>
      <c r="D89" s="202" t="s">
        <v>139</v>
      </c>
      <c r="E89" s="61"/>
      <c r="F89" s="203" t="s">
        <v>745</v>
      </c>
      <c r="G89" s="61"/>
      <c r="H89" s="61"/>
      <c r="I89" s="161"/>
      <c r="J89" s="61"/>
      <c r="K89" s="61"/>
      <c r="L89" s="59"/>
      <c r="M89" s="204"/>
      <c r="N89" s="40"/>
      <c r="O89" s="40"/>
      <c r="P89" s="40"/>
      <c r="Q89" s="40"/>
      <c r="R89" s="40"/>
      <c r="S89" s="40"/>
      <c r="T89" s="76"/>
      <c r="AT89" s="22" t="s">
        <v>139</v>
      </c>
      <c r="AU89" s="22" t="s">
        <v>137</v>
      </c>
    </row>
    <row r="90" spans="2:65" s="1" customFormat="1" ht="14.45" customHeight="1">
      <c r="B90" s="39"/>
      <c r="C90" s="190" t="s">
        <v>151</v>
      </c>
      <c r="D90" s="190" t="s">
        <v>131</v>
      </c>
      <c r="E90" s="191" t="s">
        <v>747</v>
      </c>
      <c r="F90" s="192" t="s">
        <v>748</v>
      </c>
      <c r="G90" s="193" t="s">
        <v>221</v>
      </c>
      <c r="H90" s="194">
        <v>1</v>
      </c>
      <c r="I90" s="195"/>
      <c r="J90" s="196">
        <f>ROUND(I90*H90,2)</f>
        <v>0</v>
      </c>
      <c r="K90" s="192" t="s">
        <v>135</v>
      </c>
      <c r="L90" s="59"/>
      <c r="M90" s="197" t="s">
        <v>21</v>
      </c>
      <c r="N90" s="198" t="s">
        <v>44</v>
      </c>
      <c r="O90" s="40"/>
      <c r="P90" s="199">
        <f>O90*H90</f>
        <v>0</v>
      </c>
      <c r="Q90" s="199">
        <v>0</v>
      </c>
      <c r="R90" s="199">
        <f>Q90*H90</f>
        <v>0</v>
      </c>
      <c r="S90" s="199">
        <v>0</v>
      </c>
      <c r="T90" s="200">
        <f>S90*H90</f>
        <v>0</v>
      </c>
      <c r="AR90" s="22" t="s">
        <v>740</v>
      </c>
      <c r="AT90" s="22" t="s">
        <v>131</v>
      </c>
      <c r="AU90" s="22" t="s">
        <v>137</v>
      </c>
      <c r="AY90" s="22" t="s">
        <v>128</v>
      </c>
      <c r="BE90" s="201">
        <f>IF(N90="základní",J90,0)</f>
        <v>0</v>
      </c>
      <c r="BF90" s="201">
        <f>IF(N90="snížená",J90,0)</f>
        <v>0</v>
      </c>
      <c r="BG90" s="201">
        <f>IF(N90="zákl. přenesená",J90,0)</f>
        <v>0</v>
      </c>
      <c r="BH90" s="201">
        <f>IF(N90="sníž. přenesená",J90,0)</f>
        <v>0</v>
      </c>
      <c r="BI90" s="201">
        <f>IF(N90="nulová",J90,0)</f>
        <v>0</v>
      </c>
      <c r="BJ90" s="22" t="s">
        <v>137</v>
      </c>
      <c r="BK90" s="201">
        <f>ROUND(I90*H90,2)</f>
        <v>0</v>
      </c>
      <c r="BL90" s="22" t="s">
        <v>740</v>
      </c>
      <c r="BM90" s="22" t="s">
        <v>749</v>
      </c>
    </row>
    <row r="91" spans="2:65" s="1" customFormat="1">
      <c r="B91" s="39"/>
      <c r="C91" s="61"/>
      <c r="D91" s="202" t="s">
        <v>139</v>
      </c>
      <c r="E91" s="61"/>
      <c r="F91" s="203" t="s">
        <v>748</v>
      </c>
      <c r="G91" s="61"/>
      <c r="H91" s="61"/>
      <c r="I91" s="161"/>
      <c r="J91" s="61"/>
      <c r="K91" s="61"/>
      <c r="L91" s="59"/>
      <c r="M91" s="204"/>
      <c r="N91" s="40"/>
      <c r="O91" s="40"/>
      <c r="P91" s="40"/>
      <c r="Q91" s="40"/>
      <c r="R91" s="40"/>
      <c r="S91" s="40"/>
      <c r="T91" s="76"/>
      <c r="AT91" s="22" t="s">
        <v>139</v>
      </c>
      <c r="AU91" s="22" t="s">
        <v>137</v>
      </c>
    </row>
    <row r="92" spans="2:65" s="1" customFormat="1" ht="14.45" customHeight="1">
      <c r="B92" s="39"/>
      <c r="C92" s="190" t="s">
        <v>136</v>
      </c>
      <c r="D92" s="190" t="s">
        <v>131</v>
      </c>
      <c r="E92" s="191" t="s">
        <v>750</v>
      </c>
      <c r="F92" s="192" t="s">
        <v>751</v>
      </c>
      <c r="G92" s="193" t="s">
        <v>221</v>
      </c>
      <c r="H92" s="194">
        <v>1</v>
      </c>
      <c r="I92" s="195"/>
      <c r="J92" s="196">
        <f>ROUND(I92*H92,2)</f>
        <v>0</v>
      </c>
      <c r="K92" s="192" t="s">
        <v>135</v>
      </c>
      <c r="L92" s="59"/>
      <c r="M92" s="197" t="s">
        <v>21</v>
      </c>
      <c r="N92" s="198" t="s">
        <v>44</v>
      </c>
      <c r="O92" s="40"/>
      <c r="P92" s="199">
        <f>O92*H92</f>
        <v>0</v>
      </c>
      <c r="Q92" s="199">
        <v>0</v>
      </c>
      <c r="R92" s="199">
        <f>Q92*H92</f>
        <v>0</v>
      </c>
      <c r="S92" s="199">
        <v>0</v>
      </c>
      <c r="T92" s="200">
        <f>S92*H92</f>
        <v>0</v>
      </c>
      <c r="AR92" s="22" t="s">
        <v>740</v>
      </c>
      <c r="AT92" s="22" t="s">
        <v>131</v>
      </c>
      <c r="AU92" s="22" t="s">
        <v>137</v>
      </c>
      <c r="AY92" s="22" t="s">
        <v>128</v>
      </c>
      <c r="BE92" s="201">
        <f>IF(N92="základní",J92,0)</f>
        <v>0</v>
      </c>
      <c r="BF92" s="201">
        <f>IF(N92="snížená",J92,0)</f>
        <v>0</v>
      </c>
      <c r="BG92" s="201">
        <f>IF(N92="zákl. přenesená",J92,0)</f>
        <v>0</v>
      </c>
      <c r="BH92" s="201">
        <f>IF(N92="sníž. přenesená",J92,0)</f>
        <v>0</v>
      </c>
      <c r="BI92" s="201">
        <f>IF(N92="nulová",J92,0)</f>
        <v>0</v>
      </c>
      <c r="BJ92" s="22" t="s">
        <v>137</v>
      </c>
      <c r="BK92" s="201">
        <f>ROUND(I92*H92,2)</f>
        <v>0</v>
      </c>
      <c r="BL92" s="22" t="s">
        <v>740</v>
      </c>
      <c r="BM92" s="22" t="s">
        <v>752</v>
      </c>
    </row>
    <row r="93" spans="2:65" s="1" customFormat="1">
      <c r="B93" s="39"/>
      <c r="C93" s="61"/>
      <c r="D93" s="202" t="s">
        <v>139</v>
      </c>
      <c r="E93" s="61"/>
      <c r="F93" s="203" t="s">
        <v>751</v>
      </c>
      <c r="G93" s="61"/>
      <c r="H93" s="61"/>
      <c r="I93" s="161"/>
      <c r="J93" s="61"/>
      <c r="K93" s="61"/>
      <c r="L93" s="59"/>
      <c r="M93" s="204"/>
      <c r="N93" s="40"/>
      <c r="O93" s="40"/>
      <c r="P93" s="40"/>
      <c r="Q93" s="40"/>
      <c r="R93" s="40"/>
      <c r="S93" s="40"/>
      <c r="T93" s="76"/>
      <c r="AT93" s="22" t="s">
        <v>139</v>
      </c>
      <c r="AU93" s="22" t="s">
        <v>137</v>
      </c>
    </row>
    <row r="94" spans="2:65" s="1" customFormat="1" ht="14.45" customHeight="1">
      <c r="B94" s="39"/>
      <c r="C94" s="190" t="s">
        <v>165</v>
      </c>
      <c r="D94" s="190" t="s">
        <v>131</v>
      </c>
      <c r="E94" s="191" t="s">
        <v>753</v>
      </c>
      <c r="F94" s="192" t="s">
        <v>754</v>
      </c>
      <c r="G94" s="193" t="s">
        <v>221</v>
      </c>
      <c r="H94" s="194">
        <v>1</v>
      </c>
      <c r="I94" s="195"/>
      <c r="J94" s="196">
        <f>ROUND(I94*H94,2)</f>
        <v>0</v>
      </c>
      <c r="K94" s="192" t="s">
        <v>135</v>
      </c>
      <c r="L94" s="59"/>
      <c r="M94" s="197" t="s">
        <v>21</v>
      </c>
      <c r="N94" s="198" t="s">
        <v>44</v>
      </c>
      <c r="O94" s="40"/>
      <c r="P94" s="199">
        <f>O94*H94</f>
        <v>0</v>
      </c>
      <c r="Q94" s="199">
        <v>0</v>
      </c>
      <c r="R94" s="199">
        <f>Q94*H94</f>
        <v>0</v>
      </c>
      <c r="S94" s="199">
        <v>0</v>
      </c>
      <c r="T94" s="200">
        <f>S94*H94</f>
        <v>0</v>
      </c>
      <c r="AR94" s="22" t="s">
        <v>740</v>
      </c>
      <c r="AT94" s="22" t="s">
        <v>131</v>
      </c>
      <c r="AU94" s="22" t="s">
        <v>137</v>
      </c>
      <c r="AY94" s="22" t="s">
        <v>128</v>
      </c>
      <c r="BE94" s="201">
        <f>IF(N94="základní",J94,0)</f>
        <v>0</v>
      </c>
      <c r="BF94" s="201">
        <f>IF(N94="snížená",J94,0)</f>
        <v>0</v>
      </c>
      <c r="BG94" s="201">
        <f>IF(N94="zákl. přenesená",J94,0)</f>
        <v>0</v>
      </c>
      <c r="BH94" s="201">
        <f>IF(N94="sníž. přenesená",J94,0)</f>
        <v>0</v>
      </c>
      <c r="BI94" s="201">
        <f>IF(N94="nulová",J94,0)</f>
        <v>0</v>
      </c>
      <c r="BJ94" s="22" t="s">
        <v>137</v>
      </c>
      <c r="BK94" s="201">
        <f>ROUND(I94*H94,2)</f>
        <v>0</v>
      </c>
      <c r="BL94" s="22" t="s">
        <v>740</v>
      </c>
      <c r="BM94" s="22" t="s">
        <v>755</v>
      </c>
    </row>
    <row r="95" spans="2:65" s="1" customFormat="1">
      <c r="B95" s="39"/>
      <c r="C95" s="61"/>
      <c r="D95" s="202" t="s">
        <v>139</v>
      </c>
      <c r="E95" s="61"/>
      <c r="F95" s="203" t="s">
        <v>754</v>
      </c>
      <c r="G95" s="61"/>
      <c r="H95" s="61"/>
      <c r="I95" s="161"/>
      <c r="J95" s="61"/>
      <c r="K95" s="61"/>
      <c r="L95" s="59"/>
      <c r="M95" s="204"/>
      <c r="N95" s="40"/>
      <c r="O95" s="40"/>
      <c r="P95" s="40"/>
      <c r="Q95" s="40"/>
      <c r="R95" s="40"/>
      <c r="S95" s="40"/>
      <c r="T95" s="76"/>
      <c r="AT95" s="22" t="s">
        <v>139</v>
      </c>
      <c r="AU95" s="22" t="s">
        <v>137</v>
      </c>
    </row>
    <row r="96" spans="2:65" s="10" customFormat="1" ht="29.85" customHeight="1">
      <c r="B96" s="174"/>
      <c r="C96" s="175"/>
      <c r="D96" s="176" t="s">
        <v>71</v>
      </c>
      <c r="E96" s="188" t="s">
        <v>756</v>
      </c>
      <c r="F96" s="188" t="s">
        <v>757</v>
      </c>
      <c r="G96" s="175"/>
      <c r="H96" s="175"/>
      <c r="I96" s="178"/>
      <c r="J96" s="189">
        <f>BK96</f>
        <v>0</v>
      </c>
      <c r="K96" s="175"/>
      <c r="L96" s="180"/>
      <c r="M96" s="181"/>
      <c r="N96" s="182"/>
      <c r="O96" s="182"/>
      <c r="P96" s="183">
        <f>SUM(P97:P100)</f>
        <v>0</v>
      </c>
      <c r="Q96" s="182"/>
      <c r="R96" s="183">
        <f>SUM(R97:R100)</f>
        <v>0</v>
      </c>
      <c r="S96" s="182"/>
      <c r="T96" s="184">
        <f>SUM(T97:T100)</f>
        <v>0</v>
      </c>
      <c r="AR96" s="185" t="s">
        <v>165</v>
      </c>
      <c r="AT96" s="186" t="s">
        <v>71</v>
      </c>
      <c r="AU96" s="186" t="s">
        <v>80</v>
      </c>
      <c r="AY96" s="185" t="s">
        <v>128</v>
      </c>
      <c r="BK96" s="187">
        <f>SUM(BK97:BK100)</f>
        <v>0</v>
      </c>
    </row>
    <row r="97" spans="2:65" s="1" customFormat="1" ht="14.45" customHeight="1">
      <c r="B97" s="39"/>
      <c r="C97" s="190" t="s">
        <v>129</v>
      </c>
      <c r="D97" s="190" t="s">
        <v>131</v>
      </c>
      <c r="E97" s="191" t="s">
        <v>758</v>
      </c>
      <c r="F97" s="192" t="s">
        <v>759</v>
      </c>
      <c r="G97" s="193" t="s">
        <v>221</v>
      </c>
      <c r="H97" s="194">
        <v>1</v>
      </c>
      <c r="I97" s="195"/>
      <c r="J97" s="196">
        <f>ROUND(I97*H97,2)</f>
        <v>0</v>
      </c>
      <c r="K97" s="192" t="s">
        <v>135</v>
      </c>
      <c r="L97" s="59"/>
      <c r="M97" s="197" t="s">
        <v>21</v>
      </c>
      <c r="N97" s="198" t="s">
        <v>44</v>
      </c>
      <c r="O97" s="40"/>
      <c r="P97" s="199">
        <f>O97*H97</f>
        <v>0</v>
      </c>
      <c r="Q97" s="199">
        <v>0</v>
      </c>
      <c r="R97" s="199">
        <f>Q97*H97</f>
        <v>0</v>
      </c>
      <c r="S97" s="199">
        <v>0</v>
      </c>
      <c r="T97" s="200">
        <f>S97*H97</f>
        <v>0</v>
      </c>
      <c r="AR97" s="22" t="s">
        <v>740</v>
      </c>
      <c r="AT97" s="22" t="s">
        <v>131</v>
      </c>
      <c r="AU97" s="22" t="s">
        <v>137</v>
      </c>
      <c r="AY97" s="22" t="s">
        <v>128</v>
      </c>
      <c r="BE97" s="201">
        <f>IF(N97="základní",J97,0)</f>
        <v>0</v>
      </c>
      <c r="BF97" s="201">
        <f>IF(N97="snížená",J97,0)</f>
        <v>0</v>
      </c>
      <c r="BG97" s="201">
        <f>IF(N97="zákl. přenesená",J97,0)</f>
        <v>0</v>
      </c>
      <c r="BH97" s="201">
        <f>IF(N97="sníž. přenesená",J97,0)</f>
        <v>0</v>
      </c>
      <c r="BI97" s="201">
        <f>IF(N97="nulová",J97,0)</f>
        <v>0</v>
      </c>
      <c r="BJ97" s="22" t="s">
        <v>137</v>
      </c>
      <c r="BK97" s="201">
        <f>ROUND(I97*H97,2)</f>
        <v>0</v>
      </c>
      <c r="BL97" s="22" t="s">
        <v>740</v>
      </c>
      <c r="BM97" s="22" t="s">
        <v>760</v>
      </c>
    </row>
    <row r="98" spans="2:65" s="1" customFormat="1">
      <c r="B98" s="39"/>
      <c r="C98" s="61"/>
      <c r="D98" s="202" t="s">
        <v>139</v>
      </c>
      <c r="E98" s="61"/>
      <c r="F98" s="203" t="s">
        <v>759</v>
      </c>
      <c r="G98" s="61"/>
      <c r="H98" s="61"/>
      <c r="I98" s="161"/>
      <c r="J98" s="61"/>
      <c r="K98" s="61"/>
      <c r="L98" s="59"/>
      <c r="M98" s="204"/>
      <c r="N98" s="40"/>
      <c r="O98" s="40"/>
      <c r="P98" s="40"/>
      <c r="Q98" s="40"/>
      <c r="R98" s="40"/>
      <c r="S98" s="40"/>
      <c r="T98" s="76"/>
      <c r="AT98" s="22" t="s">
        <v>139</v>
      </c>
      <c r="AU98" s="22" t="s">
        <v>137</v>
      </c>
    </row>
    <row r="99" spans="2:65" s="1" customFormat="1" ht="14.45" customHeight="1">
      <c r="B99" s="39"/>
      <c r="C99" s="190" t="s">
        <v>175</v>
      </c>
      <c r="D99" s="190" t="s">
        <v>131</v>
      </c>
      <c r="E99" s="191" t="s">
        <v>761</v>
      </c>
      <c r="F99" s="192" t="s">
        <v>762</v>
      </c>
      <c r="G99" s="193" t="s">
        <v>221</v>
      </c>
      <c r="H99" s="194">
        <v>1</v>
      </c>
      <c r="I99" s="195"/>
      <c r="J99" s="196">
        <f>ROUND(I99*H99,2)</f>
        <v>0</v>
      </c>
      <c r="K99" s="192" t="s">
        <v>21</v>
      </c>
      <c r="L99" s="59"/>
      <c r="M99" s="197" t="s">
        <v>21</v>
      </c>
      <c r="N99" s="198" t="s">
        <v>44</v>
      </c>
      <c r="O99" s="40"/>
      <c r="P99" s="199">
        <f>O99*H99</f>
        <v>0</v>
      </c>
      <c r="Q99" s="199">
        <v>0</v>
      </c>
      <c r="R99" s="199">
        <f>Q99*H99</f>
        <v>0</v>
      </c>
      <c r="S99" s="199">
        <v>0</v>
      </c>
      <c r="T99" s="200">
        <f>S99*H99</f>
        <v>0</v>
      </c>
      <c r="AR99" s="22" t="s">
        <v>740</v>
      </c>
      <c r="AT99" s="22" t="s">
        <v>131</v>
      </c>
      <c r="AU99" s="22" t="s">
        <v>137</v>
      </c>
      <c r="AY99" s="22" t="s">
        <v>128</v>
      </c>
      <c r="BE99" s="201">
        <f>IF(N99="základní",J99,0)</f>
        <v>0</v>
      </c>
      <c r="BF99" s="201">
        <f>IF(N99="snížená",J99,0)</f>
        <v>0</v>
      </c>
      <c r="BG99" s="201">
        <f>IF(N99="zákl. přenesená",J99,0)</f>
        <v>0</v>
      </c>
      <c r="BH99" s="201">
        <f>IF(N99="sníž. přenesená",J99,0)</f>
        <v>0</v>
      </c>
      <c r="BI99" s="201">
        <f>IF(N99="nulová",J99,0)</f>
        <v>0</v>
      </c>
      <c r="BJ99" s="22" t="s">
        <v>137</v>
      </c>
      <c r="BK99" s="201">
        <f>ROUND(I99*H99,2)</f>
        <v>0</v>
      </c>
      <c r="BL99" s="22" t="s">
        <v>740</v>
      </c>
      <c r="BM99" s="22" t="s">
        <v>763</v>
      </c>
    </row>
    <row r="100" spans="2:65" s="1" customFormat="1">
      <c r="B100" s="39"/>
      <c r="C100" s="61"/>
      <c r="D100" s="202" t="s">
        <v>139</v>
      </c>
      <c r="E100" s="61"/>
      <c r="F100" s="203" t="s">
        <v>764</v>
      </c>
      <c r="G100" s="61"/>
      <c r="H100" s="61"/>
      <c r="I100" s="161"/>
      <c r="J100" s="61"/>
      <c r="K100" s="61"/>
      <c r="L100" s="59"/>
      <c r="M100" s="237"/>
      <c r="N100" s="238"/>
      <c r="O100" s="238"/>
      <c r="P100" s="238"/>
      <c r="Q100" s="238"/>
      <c r="R100" s="238"/>
      <c r="S100" s="238"/>
      <c r="T100" s="239"/>
      <c r="AT100" s="22" t="s">
        <v>139</v>
      </c>
      <c r="AU100" s="22" t="s">
        <v>137</v>
      </c>
    </row>
    <row r="101" spans="2:65" s="1" customFormat="1" ht="6.95" customHeight="1">
      <c r="B101" s="54"/>
      <c r="C101" s="55"/>
      <c r="D101" s="55"/>
      <c r="E101" s="55"/>
      <c r="F101" s="55"/>
      <c r="G101" s="55"/>
      <c r="H101" s="55"/>
      <c r="I101" s="137"/>
      <c r="J101" s="55"/>
      <c r="K101" s="55"/>
      <c r="L101" s="59"/>
    </row>
  </sheetData>
  <sheetProtection algorithmName="SHA-512" hashValue="dEavYHrGgZ4nPVu5uDO0oeok+nxIhjYOdwTOw7GZh5f1GDmI/mRyeCwVV552fv8pyjYBW+HThh2NV2A3JKik7A==" saltValue="rTzJYZionfmixiNT5cGoa533ZP13JldEpF2gRCmdLQU+Dum3+D8NoDE7sXJPU/NyFHrsSBG6IVTTXpb0ILa6rg==" spinCount="100000" sheet="1" objects="1" scenarios="1" formatColumns="0" formatRows="0" autoFilter="0"/>
  <autoFilter ref="C80:K100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topLeftCell="A40" zoomScaleNormal="100" workbookViewId="0"/>
  </sheetViews>
  <sheetFormatPr defaultRowHeight="13.5"/>
  <cols>
    <col min="1" max="1" width="8.33203125" style="240" customWidth="1"/>
    <col min="2" max="2" width="1.6640625" style="240" customWidth="1"/>
    <col min="3" max="4" width="5" style="240" customWidth="1"/>
    <col min="5" max="5" width="11.6640625" style="240" customWidth="1"/>
    <col min="6" max="6" width="9.1640625" style="240" customWidth="1"/>
    <col min="7" max="7" width="5" style="240" customWidth="1"/>
    <col min="8" max="8" width="77.83203125" style="240" customWidth="1"/>
    <col min="9" max="10" width="20" style="240" customWidth="1"/>
    <col min="11" max="11" width="1.6640625" style="240" customWidth="1"/>
  </cols>
  <sheetData>
    <row r="1" spans="2:11" ht="37.5" customHeight="1"/>
    <row r="2" spans="2:11" ht="7.5" customHeight="1">
      <c r="B2" s="241"/>
      <c r="C2" s="242"/>
      <c r="D2" s="242"/>
      <c r="E2" s="242"/>
      <c r="F2" s="242"/>
      <c r="G2" s="242"/>
      <c r="H2" s="242"/>
      <c r="I2" s="242"/>
      <c r="J2" s="242"/>
      <c r="K2" s="243"/>
    </row>
    <row r="3" spans="2:11" s="13" customFormat="1" ht="45" customHeight="1">
      <c r="B3" s="244"/>
      <c r="C3" s="366" t="s">
        <v>765</v>
      </c>
      <c r="D3" s="366"/>
      <c r="E3" s="366"/>
      <c r="F3" s="366"/>
      <c r="G3" s="366"/>
      <c r="H3" s="366"/>
      <c r="I3" s="366"/>
      <c r="J3" s="366"/>
      <c r="K3" s="245"/>
    </row>
    <row r="4" spans="2:11" ht="25.5" customHeight="1">
      <c r="B4" s="246"/>
      <c r="C4" s="367" t="s">
        <v>766</v>
      </c>
      <c r="D4" s="367"/>
      <c r="E4" s="367"/>
      <c r="F4" s="367"/>
      <c r="G4" s="367"/>
      <c r="H4" s="367"/>
      <c r="I4" s="367"/>
      <c r="J4" s="367"/>
      <c r="K4" s="247"/>
    </row>
    <row r="5" spans="2:11" ht="5.25" customHeight="1">
      <c r="B5" s="246"/>
      <c r="C5" s="248"/>
      <c r="D5" s="248"/>
      <c r="E5" s="248"/>
      <c r="F5" s="248"/>
      <c r="G5" s="248"/>
      <c r="H5" s="248"/>
      <c r="I5" s="248"/>
      <c r="J5" s="248"/>
      <c r="K5" s="247"/>
    </row>
    <row r="6" spans="2:11" ht="15" customHeight="1">
      <c r="B6" s="246"/>
      <c r="C6" s="365" t="s">
        <v>767</v>
      </c>
      <c r="D6" s="365"/>
      <c r="E6" s="365"/>
      <c r="F6" s="365"/>
      <c r="G6" s="365"/>
      <c r="H6" s="365"/>
      <c r="I6" s="365"/>
      <c r="J6" s="365"/>
      <c r="K6" s="247"/>
    </row>
    <row r="7" spans="2:11" ht="15" customHeight="1">
      <c r="B7" s="250"/>
      <c r="C7" s="365" t="s">
        <v>768</v>
      </c>
      <c r="D7" s="365"/>
      <c r="E7" s="365"/>
      <c r="F7" s="365"/>
      <c r="G7" s="365"/>
      <c r="H7" s="365"/>
      <c r="I7" s="365"/>
      <c r="J7" s="365"/>
      <c r="K7" s="247"/>
    </row>
    <row r="8" spans="2:11" ht="12.75" customHeight="1">
      <c r="B8" s="250"/>
      <c r="C8" s="249"/>
      <c r="D8" s="249"/>
      <c r="E8" s="249"/>
      <c r="F8" s="249"/>
      <c r="G8" s="249"/>
      <c r="H8" s="249"/>
      <c r="I8" s="249"/>
      <c r="J8" s="249"/>
      <c r="K8" s="247"/>
    </row>
    <row r="9" spans="2:11" ht="15" customHeight="1">
      <c r="B9" s="250"/>
      <c r="C9" s="365" t="s">
        <v>769</v>
      </c>
      <c r="D9" s="365"/>
      <c r="E9" s="365"/>
      <c r="F9" s="365"/>
      <c r="G9" s="365"/>
      <c r="H9" s="365"/>
      <c r="I9" s="365"/>
      <c r="J9" s="365"/>
      <c r="K9" s="247"/>
    </row>
    <row r="10" spans="2:11" ht="15" customHeight="1">
      <c r="B10" s="250"/>
      <c r="C10" s="249"/>
      <c r="D10" s="365" t="s">
        <v>770</v>
      </c>
      <c r="E10" s="365"/>
      <c r="F10" s="365"/>
      <c r="G10" s="365"/>
      <c r="H10" s="365"/>
      <c r="I10" s="365"/>
      <c r="J10" s="365"/>
      <c r="K10" s="247"/>
    </row>
    <row r="11" spans="2:11" ht="15" customHeight="1">
      <c r="B11" s="250"/>
      <c r="C11" s="251"/>
      <c r="D11" s="365" t="s">
        <v>771</v>
      </c>
      <c r="E11" s="365"/>
      <c r="F11" s="365"/>
      <c r="G11" s="365"/>
      <c r="H11" s="365"/>
      <c r="I11" s="365"/>
      <c r="J11" s="365"/>
      <c r="K11" s="247"/>
    </row>
    <row r="12" spans="2:11" ht="12.75" customHeight="1">
      <c r="B12" s="250"/>
      <c r="C12" s="251"/>
      <c r="D12" s="251"/>
      <c r="E12" s="251"/>
      <c r="F12" s="251"/>
      <c r="G12" s="251"/>
      <c r="H12" s="251"/>
      <c r="I12" s="251"/>
      <c r="J12" s="251"/>
      <c r="K12" s="247"/>
    </row>
    <row r="13" spans="2:11" ht="15" customHeight="1">
      <c r="B13" s="250"/>
      <c r="C13" s="251"/>
      <c r="D13" s="365" t="s">
        <v>772</v>
      </c>
      <c r="E13" s="365"/>
      <c r="F13" s="365"/>
      <c r="G13" s="365"/>
      <c r="H13" s="365"/>
      <c r="I13" s="365"/>
      <c r="J13" s="365"/>
      <c r="K13" s="247"/>
    </row>
    <row r="14" spans="2:11" ht="15" customHeight="1">
      <c r="B14" s="250"/>
      <c r="C14" s="251"/>
      <c r="D14" s="365" t="s">
        <v>773</v>
      </c>
      <c r="E14" s="365"/>
      <c r="F14" s="365"/>
      <c r="G14" s="365"/>
      <c r="H14" s="365"/>
      <c r="I14" s="365"/>
      <c r="J14" s="365"/>
      <c r="K14" s="247"/>
    </row>
    <row r="15" spans="2:11" ht="15" customHeight="1">
      <c r="B15" s="250"/>
      <c r="C15" s="251"/>
      <c r="D15" s="365" t="s">
        <v>774</v>
      </c>
      <c r="E15" s="365"/>
      <c r="F15" s="365"/>
      <c r="G15" s="365"/>
      <c r="H15" s="365"/>
      <c r="I15" s="365"/>
      <c r="J15" s="365"/>
      <c r="K15" s="247"/>
    </row>
    <row r="16" spans="2:11" ht="15" customHeight="1">
      <c r="B16" s="250"/>
      <c r="C16" s="251"/>
      <c r="D16" s="251"/>
      <c r="E16" s="252" t="s">
        <v>79</v>
      </c>
      <c r="F16" s="365" t="s">
        <v>775</v>
      </c>
      <c r="G16" s="365"/>
      <c r="H16" s="365"/>
      <c r="I16" s="365"/>
      <c r="J16" s="365"/>
      <c r="K16" s="247"/>
    </row>
    <row r="17" spans="2:11" ht="15" customHeight="1">
      <c r="B17" s="250"/>
      <c r="C17" s="251"/>
      <c r="D17" s="251"/>
      <c r="E17" s="252" t="s">
        <v>776</v>
      </c>
      <c r="F17" s="365" t="s">
        <v>777</v>
      </c>
      <c r="G17" s="365"/>
      <c r="H17" s="365"/>
      <c r="I17" s="365"/>
      <c r="J17" s="365"/>
      <c r="K17" s="247"/>
    </row>
    <row r="18" spans="2:11" ht="15" customHeight="1">
      <c r="B18" s="250"/>
      <c r="C18" s="251"/>
      <c r="D18" s="251"/>
      <c r="E18" s="252" t="s">
        <v>778</v>
      </c>
      <c r="F18" s="365" t="s">
        <v>779</v>
      </c>
      <c r="G18" s="365"/>
      <c r="H18" s="365"/>
      <c r="I18" s="365"/>
      <c r="J18" s="365"/>
      <c r="K18" s="247"/>
    </row>
    <row r="19" spans="2:11" ht="15" customHeight="1">
      <c r="B19" s="250"/>
      <c r="C19" s="251"/>
      <c r="D19" s="251"/>
      <c r="E19" s="252" t="s">
        <v>780</v>
      </c>
      <c r="F19" s="365" t="s">
        <v>781</v>
      </c>
      <c r="G19" s="365"/>
      <c r="H19" s="365"/>
      <c r="I19" s="365"/>
      <c r="J19" s="365"/>
      <c r="K19" s="247"/>
    </row>
    <row r="20" spans="2:11" ht="15" customHeight="1">
      <c r="B20" s="250"/>
      <c r="C20" s="251"/>
      <c r="D20" s="251"/>
      <c r="E20" s="252" t="s">
        <v>782</v>
      </c>
      <c r="F20" s="365" t="s">
        <v>783</v>
      </c>
      <c r="G20" s="365"/>
      <c r="H20" s="365"/>
      <c r="I20" s="365"/>
      <c r="J20" s="365"/>
      <c r="K20" s="247"/>
    </row>
    <row r="21" spans="2:11" ht="15" customHeight="1">
      <c r="B21" s="250"/>
      <c r="C21" s="251"/>
      <c r="D21" s="251"/>
      <c r="E21" s="252" t="s">
        <v>784</v>
      </c>
      <c r="F21" s="365" t="s">
        <v>785</v>
      </c>
      <c r="G21" s="365"/>
      <c r="H21" s="365"/>
      <c r="I21" s="365"/>
      <c r="J21" s="365"/>
      <c r="K21" s="247"/>
    </row>
    <row r="22" spans="2:11" ht="12.75" customHeight="1">
      <c r="B22" s="250"/>
      <c r="C22" s="251"/>
      <c r="D22" s="251"/>
      <c r="E22" s="251"/>
      <c r="F22" s="251"/>
      <c r="G22" s="251"/>
      <c r="H22" s="251"/>
      <c r="I22" s="251"/>
      <c r="J22" s="251"/>
      <c r="K22" s="247"/>
    </row>
    <row r="23" spans="2:11" ht="15" customHeight="1">
      <c r="B23" s="250"/>
      <c r="C23" s="365" t="s">
        <v>786</v>
      </c>
      <c r="D23" s="365"/>
      <c r="E23" s="365"/>
      <c r="F23" s="365"/>
      <c r="G23" s="365"/>
      <c r="H23" s="365"/>
      <c r="I23" s="365"/>
      <c r="J23" s="365"/>
      <c r="K23" s="247"/>
    </row>
    <row r="24" spans="2:11" ht="15" customHeight="1">
      <c r="B24" s="250"/>
      <c r="C24" s="365" t="s">
        <v>787</v>
      </c>
      <c r="D24" s="365"/>
      <c r="E24" s="365"/>
      <c r="F24" s="365"/>
      <c r="G24" s="365"/>
      <c r="H24" s="365"/>
      <c r="I24" s="365"/>
      <c r="J24" s="365"/>
      <c r="K24" s="247"/>
    </row>
    <row r="25" spans="2:11" ht="15" customHeight="1">
      <c r="B25" s="250"/>
      <c r="C25" s="249"/>
      <c r="D25" s="365" t="s">
        <v>788</v>
      </c>
      <c r="E25" s="365"/>
      <c r="F25" s="365"/>
      <c r="G25" s="365"/>
      <c r="H25" s="365"/>
      <c r="I25" s="365"/>
      <c r="J25" s="365"/>
      <c r="K25" s="247"/>
    </row>
    <row r="26" spans="2:11" ht="15" customHeight="1">
      <c r="B26" s="250"/>
      <c r="C26" s="251"/>
      <c r="D26" s="365" t="s">
        <v>789</v>
      </c>
      <c r="E26" s="365"/>
      <c r="F26" s="365"/>
      <c r="G26" s="365"/>
      <c r="H26" s="365"/>
      <c r="I26" s="365"/>
      <c r="J26" s="365"/>
      <c r="K26" s="247"/>
    </row>
    <row r="27" spans="2:11" ht="12.75" customHeight="1">
      <c r="B27" s="250"/>
      <c r="C27" s="251"/>
      <c r="D27" s="251"/>
      <c r="E27" s="251"/>
      <c r="F27" s="251"/>
      <c r="G27" s="251"/>
      <c r="H27" s="251"/>
      <c r="I27" s="251"/>
      <c r="J27" s="251"/>
      <c r="K27" s="247"/>
    </row>
    <row r="28" spans="2:11" ht="15" customHeight="1">
      <c r="B28" s="250"/>
      <c r="C28" s="251"/>
      <c r="D28" s="365" t="s">
        <v>790</v>
      </c>
      <c r="E28" s="365"/>
      <c r="F28" s="365"/>
      <c r="G28" s="365"/>
      <c r="H28" s="365"/>
      <c r="I28" s="365"/>
      <c r="J28" s="365"/>
      <c r="K28" s="247"/>
    </row>
    <row r="29" spans="2:11" ht="15" customHeight="1">
      <c r="B29" s="250"/>
      <c r="C29" s="251"/>
      <c r="D29" s="365" t="s">
        <v>791</v>
      </c>
      <c r="E29" s="365"/>
      <c r="F29" s="365"/>
      <c r="G29" s="365"/>
      <c r="H29" s="365"/>
      <c r="I29" s="365"/>
      <c r="J29" s="365"/>
      <c r="K29" s="247"/>
    </row>
    <row r="30" spans="2:11" ht="12.75" customHeight="1">
      <c r="B30" s="250"/>
      <c r="C30" s="251"/>
      <c r="D30" s="251"/>
      <c r="E30" s="251"/>
      <c r="F30" s="251"/>
      <c r="G30" s="251"/>
      <c r="H30" s="251"/>
      <c r="I30" s="251"/>
      <c r="J30" s="251"/>
      <c r="K30" s="247"/>
    </row>
    <row r="31" spans="2:11" ht="15" customHeight="1">
      <c r="B31" s="250"/>
      <c r="C31" s="251"/>
      <c r="D31" s="365" t="s">
        <v>792</v>
      </c>
      <c r="E31" s="365"/>
      <c r="F31" s="365"/>
      <c r="G31" s="365"/>
      <c r="H31" s="365"/>
      <c r="I31" s="365"/>
      <c r="J31" s="365"/>
      <c r="K31" s="247"/>
    </row>
    <row r="32" spans="2:11" ht="15" customHeight="1">
      <c r="B32" s="250"/>
      <c r="C32" s="251"/>
      <c r="D32" s="365" t="s">
        <v>793</v>
      </c>
      <c r="E32" s="365"/>
      <c r="F32" s="365"/>
      <c r="G32" s="365"/>
      <c r="H32" s="365"/>
      <c r="I32" s="365"/>
      <c r="J32" s="365"/>
      <c r="K32" s="247"/>
    </row>
    <row r="33" spans="2:11" ht="15" customHeight="1">
      <c r="B33" s="250"/>
      <c r="C33" s="251"/>
      <c r="D33" s="365" t="s">
        <v>794</v>
      </c>
      <c r="E33" s="365"/>
      <c r="F33" s="365"/>
      <c r="G33" s="365"/>
      <c r="H33" s="365"/>
      <c r="I33" s="365"/>
      <c r="J33" s="365"/>
      <c r="K33" s="247"/>
    </row>
    <row r="34" spans="2:11" ht="15" customHeight="1">
      <c r="B34" s="250"/>
      <c r="C34" s="251"/>
      <c r="D34" s="249"/>
      <c r="E34" s="253" t="s">
        <v>113</v>
      </c>
      <c r="F34" s="249"/>
      <c r="G34" s="365" t="s">
        <v>795</v>
      </c>
      <c r="H34" s="365"/>
      <c r="I34" s="365"/>
      <c r="J34" s="365"/>
      <c r="K34" s="247"/>
    </row>
    <row r="35" spans="2:11" ht="30.75" customHeight="1">
      <c r="B35" s="250"/>
      <c r="C35" s="251"/>
      <c r="D35" s="249"/>
      <c r="E35" s="253" t="s">
        <v>796</v>
      </c>
      <c r="F35" s="249"/>
      <c r="G35" s="365" t="s">
        <v>797</v>
      </c>
      <c r="H35" s="365"/>
      <c r="I35" s="365"/>
      <c r="J35" s="365"/>
      <c r="K35" s="247"/>
    </row>
    <row r="36" spans="2:11" ht="15" customHeight="1">
      <c r="B36" s="250"/>
      <c r="C36" s="251"/>
      <c r="D36" s="249"/>
      <c r="E36" s="253" t="s">
        <v>53</v>
      </c>
      <c r="F36" s="249"/>
      <c r="G36" s="365" t="s">
        <v>798</v>
      </c>
      <c r="H36" s="365"/>
      <c r="I36" s="365"/>
      <c r="J36" s="365"/>
      <c r="K36" s="247"/>
    </row>
    <row r="37" spans="2:11" ht="15" customHeight="1">
      <c r="B37" s="250"/>
      <c r="C37" s="251"/>
      <c r="D37" s="249"/>
      <c r="E37" s="253" t="s">
        <v>114</v>
      </c>
      <c r="F37" s="249"/>
      <c r="G37" s="365" t="s">
        <v>799</v>
      </c>
      <c r="H37" s="365"/>
      <c r="I37" s="365"/>
      <c r="J37" s="365"/>
      <c r="K37" s="247"/>
    </row>
    <row r="38" spans="2:11" ht="15" customHeight="1">
      <c r="B38" s="250"/>
      <c r="C38" s="251"/>
      <c r="D38" s="249"/>
      <c r="E38" s="253" t="s">
        <v>115</v>
      </c>
      <c r="F38" s="249"/>
      <c r="G38" s="365" t="s">
        <v>800</v>
      </c>
      <c r="H38" s="365"/>
      <c r="I38" s="365"/>
      <c r="J38" s="365"/>
      <c r="K38" s="247"/>
    </row>
    <row r="39" spans="2:11" ht="15" customHeight="1">
      <c r="B39" s="250"/>
      <c r="C39" s="251"/>
      <c r="D39" s="249"/>
      <c r="E39" s="253" t="s">
        <v>116</v>
      </c>
      <c r="F39" s="249"/>
      <c r="G39" s="365" t="s">
        <v>801</v>
      </c>
      <c r="H39" s="365"/>
      <c r="I39" s="365"/>
      <c r="J39" s="365"/>
      <c r="K39" s="247"/>
    </row>
    <row r="40" spans="2:11" ht="15" customHeight="1">
      <c r="B40" s="250"/>
      <c r="C40" s="251"/>
      <c r="D40" s="249"/>
      <c r="E40" s="253" t="s">
        <v>802</v>
      </c>
      <c r="F40" s="249"/>
      <c r="G40" s="365" t="s">
        <v>803</v>
      </c>
      <c r="H40" s="365"/>
      <c r="I40" s="365"/>
      <c r="J40" s="365"/>
      <c r="K40" s="247"/>
    </row>
    <row r="41" spans="2:11" ht="15" customHeight="1">
      <c r="B41" s="250"/>
      <c r="C41" s="251"/>
      <c r="D41" s="249"/>
      <c r="E41" s="253"/>
      <c r="F41" s="249"/>
      <c r="G41" s="365" t="s">
        <v>804</v>
      </c>
      <c r="H41" s="365"/>
      <c r="I41" s="365"/>
      <c r="J41" s="365"/>
      <c r="K41" s="247"/>
    </row>
    <row r="42" spans="2:11" ht="15" customHeight="1">
      <c r="B42" s="250"/>
      <c r="C42" s="251"/>
      <c r="D42" s="249"/>
      <c r="E42" s="253" t="s">
        <v>805</v>
      </c>
      <c r="F42" s="249"/>
      <c r="G42" s="365" t="s">
        <v>806</v>
      </c>
      <c r="H42" s="365"/>
      <c r="I42" s="365"/>
      <c r="J42" s="365"/>
      <c r="K42" s="247"/>
    </row>
    <row r="43" spans="2:11" ht="15" customHeight="1">
      <c r="B43" s="250"/>
      <c r="C43" s="251"/>
      <c r="D43" s="249"/>
      <c r="E43" s="253" t="s">
        <v>118</v>
      </c>
      <c r="F43" s="249"/>
      <c r="G43" s="365" t="s">
        <v>807</v>
      </c>
      <c r="H43" s="365"/>
      <c r="I43" s="365"/>
      <c r="J43" s="365"/>
      <c r="K43" s="247"/>
    </row>
    <row r="44" spans="2:11" ht="12.75" customHeight="1">
      <c r="B44" s="250"/>
      <c r="C44" s="251"/>
      <c r="D44" s="249"/>
      <c r="E44" s="249"/>
      <c r="F44" s="249"/>
      <c r="G44" s="249"/>
      <c r="H44" s="249"/>
      <c r="I44" s="249"/>
      <c r="J44" s="249"/>
      <c r="K44" s="247"/>
    </row>
    <row r="45" spans="2:11" ht="15" customHeight="1">
      <c r="B45" s="250"/>
      <c r="C45" s="251"/>
      <c r="D45" s="365" t="s">
        <v>808</v>
      </c>
      <c r="E45" s="365"/>
      <c r="F45" s="365"/>
      <c r="G45" s="365"/>
      <c r="H45" s="365"/>
      <c r="I45" s="365"/>
      <c r="J45" s="365"/>
      <c r="K45" s="247"/>
    </row>
    <row r="46" spans="2:11" ht="15" customHeight="1">
      <c r="B46" s="250"/>
      <c r="C46" s="251"/>
      <c r="D46" s="251"/>
      <c r="E46" s="365" t="s">
        <v>809</v>
      </c>
      <c r="F46" s="365"/>
      <c r="G46" s="365"/>
      <c r="H46" s="365"/>
      <c r="I46" s="365"/>
      <c r="J46" s="365"/>
      <c r="K46" s="247"/>
    </row>
    <row r="47" spans="2:11" ht="15" customHeight="1">
      <c r="B47" s="250"/>
      <c r="C47" s="251"/>
      <c r="D47" s="251"/>
      <c r="E47" s="365" t="s">
        <v>810</v>
      </c>
      <c r="F47" s="365"/>
      <c r="G47" s="365"/>
      <c r="H47" s="365"/>
      <c r="I47" s="365"/>
      <c r="J47" s="365"/>
      <c r="K47" s="247"/>
    </row>
    <row r="48" spans="2:11" ht="15" customHeight="1">
      <c r="B48" s="250"/>
      <c r="C48" s="251"/>
      <c r="D48" s="251"/>
      <c r="E48" s="365" t="s">
        <v>811</v>
      </c>
      <c r="F48" s="365"/>
      <c r="G48" s="365"/>
      <c r="H48" s="365"/>
      <c r="I48" s="365"/>
      <c r="J48" s="365"/>
      <c r="K48" s="247"/>
    </row>
    <row r="49" spans="2:11" ht="15" customHeight="1">
      <c r="B49" s="250"/>
      <c r="C49" s="251"/>
      <c r="D49" s="365" t="s">
        <v>812</v>
      </c>
      <c r="E49" s="365"/>
      <c r="F49" s="365"/>
      <c r="G49" s="365"/>
      <c r="H49" s="365"/>
      <c r="I49" s="365"/>
      <c r="J49" s="365"/>
      <c r="K49" s="247"/>
    </row>
    <row r="50" spans="2:11" ht="25.5" customHeight="1">
      <c r="B50" s="246"/>
      <c r="C50" s="367" t="s">
        <v>813</v>
      </c>
      <c r="D50" s="367"/>
      <c r="E50" s="367"/>
      <c r="F50" s="367"/>
      <c r="G50" s="367"/>
      <c r="H50" s="367"/>
      <c r="I50" s="367"/>
      <c r="J50" s="367"/>
      <c r="K50" s="247"/>
    </row>
    <row r="51" spans="2:11" ht="5.25" customHeight="1">
      <c r="B51" s="246"/>
      <c r="C51" s="248"/>
      <c r="D51" s="248"/>
      <c r="E51" s="248"/>
      <c r="F51" s="248"/>
      <c r="G51" s="248"/>
      <c r="H51" s="248"/>
      <c r="I51" s="248"/>
      <c r="J51" s="248"/>
      <c r="K51" s="247"/>
    </row>
    <row r="52" spans="2:11" ht="15" customHeight="1">
      <c r="B52" s="246"/>
      <c r="C52" s="365" t="s">
        <v>814</v>
      </c>
      <c r="D52" s="365"/>
      <c r="E52" s="365"/>
      <c r="F52" s="365"/>
      <c r="G52" s="365"/>
      <c r="H52" s="365"/>
      <c r="I52" s="365"/>
      <c r="J52" s="365"/>
      <c r="K52" s="247"/>
    </row>
    <row r="53" spans="2:11" ht="15" customHeight="1">
      <c r="B53" s="246"/>
      <c r="C53" s="365" t="s">
        <v>815</v>
      </c>
      <c r="D53" s="365"/>
      <c r="E53" s="365"/>
      <c r="F53" s="365"/>
      <c r="G53" s="365"/>
      <c r="H53" s="365"/>
      <c r="I53" s="365"/>
      <c r="J53" s="365"/>
      <c r="K53" s="247"/>
    </row>
    <row r="54" spans="2:11" ht="12.75" customHeight="1">
      <c r="B54" s="246"/>
      <c r="C54" s="249"/>
      <c r="D54" s="249"/>
      <c r="E54" s="249"/>
      <c r="F54" s="249"/>
      <c r="G54" s="249"/>
      <c r="H54" s="249"/>
      <c r="I54" s="249"/>
      <c r="J54" s="249"/>
      <c r="K54" s="247"/>
    </row>
    <row r="55" spans="2:11" ht="15" customHeight="1">
      <c r="B55" s="246"/>
      <c r="C55" s="365" t="s">
        <v>816</v>
      </c>
      <c r="D55" s="365"/>
      <c r="E55" s="365"/>
      <c r="F55" s="365"/>
      <c r="G55" s="365"/>
      <c r="H55" s="365"/>
      <c r="I55" s="365"/>
      <c r="J55" s="365"/>
      <c r="K55" s="247"/>
    </row>
    <row r="56" spans="2:11" ht="15" customHeight="1">
      <c r="B56" s="246"/>
      <c r="C56" s="251"/>
      <c r="D56" s="365" t="s">
        <v>817</v>
      </c>
      <c r="E56" s="365"/>
      <c r="F56" s="365"/>
      <c r="G56" s="365"/>
      <c r="H56" s="365"/>
      <c r="I56" s="365"/>
      <c r="J56" s="365"/>
      <c r="K56" s="247"/>
    </row>
    <row r="57" spans="2:11" ht="15" customHeight="1">
      <c r="B57" s="246"/>
      <c r="C57" s="251"/>
      <c r="D57" s="365" t="s">
        <v>818</v>
      </c>
      <c r="E57" s="365"/>
      <c r="F57" s="365"/>
      <c r="G57" s="365"/>
      <c r="H57" s="365"/>
      <c r="I57" s="365"/>
      <c r="J57" s="365"/>
      <c r="K57" s="247"/>
    </row>
    <row r="58" spans="2:11" ht="15" customHeight="1">
      <c r="B58" s="246"/>
      <c r="C58" s="251"/>
      <c r="D58" s="365" t="s">
        <v>819</v>
      </c>
      <c r="E58" s="365"/>
      <c r="F58" s="365"/>
      <c r="G58" s="365"/>
      <c r="H58" s="365"/>
      <c r="I58" s="365"/>
      <c r="J58" s="365"/>
      <c r="K58" s="247"/>
    </row>
    <row r="59" spans="2:11" ht="15" customHeight="1">
      <c r="B59" s="246"/>
      <c r="C59" s="251"/>
      <c r="D59" s="365" t="s">
        <v>820</v>
      </c>
      <c r="E59" s="365"/>
      <c r="F59" s="365"/>
      <c r="G59" s="365"/>
      <c r="H59" s="365"/>
      <c r="I59" s="365"/>
      <c r="J59" s="365"/>
      <c r="K59" s="247"/>
    </row>
    <row r="60" spans="2:11" ht="15" customHeight="1">
      <c r="B60" s="246"/>
      <c r="C60" s="251"/>
      <c r="D60" s="369" t="s">
        <v>821</v>
      </c>
      <c r="E60" s="369"/>
      <c r="F60" s="369"/>
      <c r="G60" s="369"/>
      <c r="H60" s="369"/>
      <c r="I60" s="369"/>
      <c r="J60" s="369"/>
      <c r="K60" s="247"/>
    </row>
    <row r="61" spans="2:11" ht="15" customHeight="1">
      <c r="B61" s="246"/>
      <c r="C61" s="251"/>
      <c r="D61" s="365" t="s">
        <v>822</v>
      </c>
      <c r="E61" s="365"/>
      <c r="F61" s="365"/>
      <c r="G61" s="365"/>
      <c r="H61" s="365"/>
      <c r="I61" s="365"/>
      <c r="J61" s="365"/>
      <c r="K61" s="247"/>
    </row>
    <row r="62" spans="2:11" ht="12.75" customHeight="1">
      <c r="B62" s="246"/>
      <c r="C62" s="251"/>
      <c r="D62" s="251"/>
      <c r="E62" s="254"/>
      <c r="F62" s="251"/>
      <c r="G62" s="251"/>
      <c r="H62" s="251"/>
      <c r="I62" s="251"/>
      <c r="J62" s="251"/>
      <c r="K62" s="247"/>
    </row>
    <row r="63" spans="2:11" ht="15" customHeight="1">
      <c r="B63" s="246"/>
      <c r="C63" s="251"/>
      <c r="D63" s="365" t="s">
        <v>823</v>
      </c>
      <c r="E63" s="365"/>
      <c r="F63" s="365"/>
      <c r="G63" s="365"/>
      <c r="H63" s="365"/>
      <c r="I63" s="365"/>
      <c r="J63" s="365"/>
      <c r="K63" s="247"/>
    </row>
    <row r="64" spans="2:11" ht="15" customHeight="1">
      <c r="B64" s="246"/>
      <c r="C64" s="251"/>
      <c r="D64" s="369" t="s">
        <v>824</v>
      </c>
      <c r="E64" s="369"/>
      <c r="F64" s="369"/>
      <c r="G64" s="369"/>
      <c r="H64" s="369"/>
      <c r="I64" s="369"/>
      <c r="J64" s="369"/>
      <c r="K64" s="247"/>
    </row>
    <row r="65" spans="2:11" ht="15" customHeight="1">
      <c r="B65" s="246"/>
      <c r="C65" s="251"/>
      <c r="D65" s="365" t="s">
        <v>825</v>
      </c>
      <c r="E65" s="365"/>
      <c r="F65" s="365"/>
      <c r="G65" s="365"/>
      <c r="H65" s="365"/>
      <c r="I65" s="365"/>
      <c r="J65" s="365"/>
      <c r="K65" s="247"/>
    </row>
    <row r="66" spans="2:11" ht="15" customHeight="1">
      <c r="B66" s="246"/>
      <c r="C66" s="251"/>
      <c r="D66" s="365" t="s">
        <v>826</v>
      </c>
      <c r="E66" s="365"/>
      <c r="F66" s="365"/>
      <c r="G66" s="365"/>
      <c r="H66" s="365"/>
      <c r="I66" s="365"/>
      <c r="J66" s="365"/>
      <c r="K66" s="247"/>
    </row>
    <row r="67" spans="2:11" ht="15" customHeight="1">
      <c r="B67" s="246"/>
      <c r="C67" s="251"/>
      <c r="D67" s="365" t="s">
        <v>827</v>
      </c>
      <c r="E67" s="365"/>
      <c r="F67" s="365"/>
      <c r="G67" s="365"/>
      <c r="H67" s="365"/>
      <c r="I67" s="365"/>
      <c r="J67" s="365"/>
      <c r="K67" s="247"/>
    </row>
    <row r="68" spans="2:11" ht="15" customHeight="1">
      <c r="B68" s="246"/>
      <c r="C68" s="251"/>
      <c r="D68" s="365" t="s">
        <v>828</v>
      </c>
      <c r="E68" s="365"/>
      <c r="F68" s="365"/>
      <c r="G68" s="365"/>
      <c r="H68" s="365"/>
      <c r="I68" s="365"/>
      <c r="J68" s="365"/>
      <c r="K68" s="247"/>
    </row>
    <row r="69" spans="2:11" ht="12.75" customHeight="1">
      <c r="B69" s="255"/>
      <c r="C69" s="256"/>
      <c r="D69" s="256"/>
      <c r="E69" s="256"/>
      <c r="F69" s="256"/>
      <c r="G69" s="256"/>
      <c r="H69" s="256"/>
      <c r="I69" s="256"/>
      <c r="J69" s="256"/>
      <c r="K69" s="257"/>
    </row>
    <row r="70" spans="2:11" ht="18.75" customHeight="1">
      <c r="B70" s="258"/>
      <c r="C70" s="258"/>
      <c r="D70" s="258"/>
      <c r="E70" s="258"/>
      <c r="F70" s="258"/>
      <c r="G70" s="258"/>
      <c r="H70" s="258"/>
      <c r="I70" s="258"/>
      <c r="J70" s="258"/>
      <c r="K70" s="259"/>
    </row>
    <row r="71" spans="2:11" ht="18.75" customHeight="1">
      <c r="B71" s="259"/>
      <c r="C71" s="259"/>
      <c r="D71" s="259"/>
      <c r="E71" s="259"/>
      <c r="F71" s="259"/>
      <c r="G71" s="259"/>
      <c r="H71" s="259"/>
      <c r="I71" s="259"/>
      <c r="J71" s="259"/>
      <c r="K71" s="259"/>
    </row>
    <row r="72" spans="2:11" ht="7.5" customHeight="1">
      <c r="B72" s="260"/>
      <c r="C72" s="261"/>
      <c r="D72" s="261"/>
      <c r="E72" s="261"/>
      <c r="F72" s="261"/>
      <c r="G72" s="261"/>
      <c r="H72" s="261"/>
      <c r="I72" s="261"/>
      <c r="J72" s="261"/>
      <c r="K72" s="262"/>
    </row>
    <row r="73" spans="2:11" ht="45" customHeight="1">
      <c r="B73" s="263"/>
      <c r="C73" s="370" t="s">
        <v>89</v>
      </c>
      <c r="D73" s="370"/>
      <c r="E73" s="370"/>
      <c r="F73" s="370"/>
      <c r="G73" s="370"/>
      <c r="H73" s="370"/>
      <c r="I73" s="370"/>
      <c r="J73" s="370"/>
      <c r="K73" s="264"/>
    </row>
    <row r="74" spans="2:11" ht="17.25" customHeight="1">
      <c r="B74" s="263"/>
      <c r="C74" s="265" t="s">
        <v>829</v>
      </c>
      <c r="D74" s="265"/>
      <c r="E74" s="265"/>
      <c r="F74" s="265" t="s">
        <v>830</v>
      </c>
      <c r="G74" s="266"/>
      <c r="H74" s="265" t="s">
        <v>114</v>
      </c>
      <c r="I74" s="265" t="s">
        <v>57</v>
      </c>
      <c r="J74" s="265" t="s">
        <v>831</v>
      </c>
      <c r="K74" s="264"/>
    </row>
    <row r="75" spans="2:11" ht="17.25" customHeight="1">
      <c r="B75" s="263"/>
      <c r="C75" s="267" t="s">
        <v>832</v>
      </c>
      <c r="D75" s="267"/>
      <c r="E75" s="267"/>
      <c r="F75" s="268" t="s">
        <v>833</v>
      </c>
      <c r="G75" s="269"/>
      <c r="H75" s="267"/>
      <c r="I75" s="267"/>
      <c r="J75" s="267" t="s">
        <v>834</v>
      </c>
      <c r="K75" s="264"/>
    </row>
    <row r="76" spans="2:11" ht="5.25" customHeight="1">
      <c r="B76" s="263"/>
      <c r="C76" s="270"/>
      <c r="D76" s="270"/>
      <c r="E76" s="270"/>
      <c r="F76" s="270"/>
      <c r="G76" s="271"/>
      <c r="H76" s="270"/>
      <c r="I76" s="270"/>
      <c r="J76" s="270"/>
      <c r="K76" s="264"/>
    </row>
    <row r="77" spans="2:11" ht="15" customHeight="1">
      <c r="B77" s="263"/>
      <c r="C77" s="253" t="s">
        <v>53</v>
      </c>
      <c r="D77" s="270"/>
      <c r="E77" s="270"/>
      <c r="F77" s="272" t="s">
        <v>835</v>
      </c>
      <c r="G77" s="271"/>
      <c r="H77" s="253" t="s">
        <v>836</v>
      </c>
      <c r="I77" s="253" t="s">
        <v>837</v>
      </c>
      <c r="J77" s="253">
        <v>20</v>
      </c>
      <c r="K77" s="264"/>
    </row>
    <row r="78" spans="2:11" ht="15" customHeight="1">
      <c r="B78" s="263"/>
      <c r="C78" s="253" t="s">
        <v>838</v>
      </c>
      <c r="D78" s="253"/>
      <c r="E78" s="253"/>
      <c r="F78" s="272" t="s">
        <v>835</v>
      </c>
      <c r="G78" s="271"/>
      <c r="H78" s="253" t="s">
        <v>839</v>
      </c>
      <c r="I78" s="253" t="s">
        <v>837</v>
      </c>
      <c r="J78" s="253">
        <v>120</v>
      </c>
      <c r="K78" s="264"/>
    </row>
    <row r="79" spans="2:11" ht="15" customHeight="1">
      <c r="B79" s="273"/>
      <c r="C79" s="253" t="s">
        <v>840</v>
      </c>
      <c r="D79" s="253"/>
      <c r="E79" s="253"/>
      <c r="F79" s="272" t="s">
        <v>841</v>
      </c>
      <c r="G79" s="271"/>
      <c r="H79" s="253" t="s">
        <v>842</v>
      </c>
      <c r="I79" s="253" t="s">
        <v>837</v>
      </c>
      <c r="J79" s="253">
        <v>50</v>
      </c>
      <c r="K79" s="264"/>
    </row>
    <row r="80" spans="2:11" ht="15" customHeight="1">
      <c r="B80" s="273"/>
      <c r="C80" s="253" t="s">
        <v>843</v>
      </c>
      <c r="D80" s="253"/>
      <c r="E80" s="253"/>
      <c r="F80" s="272" t="s">
        <v>835</v>
      </c>
      <c r="G80" s="271"/>
      <c r="H80" s="253" t="s">
        <v>844</v>
      </c>
      <c r="I80" s="253" t="s">
        <v>845</v>
      </c>
      <c r="J80" s="253"/>
      <c r="K80" s="264"/>
    </row>
    <row r="81" spans="2:11" ht="15" customHeight="1">
      <c r="B81" s="273"/>
      <c r="C81" s="274" t="s">
        <v>846</v>
      </c>
      <c r="D81" s="274"/>
      <c r="E81" s="274"/>
      <c r="F81" s="275" t="s">
        <v>841</v>
      </c>
      <c r="G81" s="274"/>
      <c r="H81" s="274" t="s">
        <v>847</v>
      </c>
      <c r="I81" s="274" t="s">
        <v>837</v>
      </c>
      <c r="J81" s="274">
        <v>15</v>
      </c>
      <c r="K81" s="264"/>
    </row>
    <row r="82" spans="2:11" ht="15" customHeight="1">
      <c r="B82" s="273"/>
      <c r="C82" s="274" t="s">
        <v>848</v>
      </c>
      <c r="D82" s="274"/>
      <c r="E82" s="274"/>
      <c r="F82" s="275" t="s">
        <v>841</v>
      </c>
      <c r="G82" s="274"/>
      <c r="H82" s="274" t="s">
        <v>849</v>
      </c>
      <c r="I82" s="274" t="s">
        <v>837</v>
      </c>
      <c r="J82" s="274">
        <v>15</v>
      </c>
      <c r="K82" s="264"/>
    </row>
    <row r="83" spans="2:11" ht="15" customHeight="1">
      <c r="B83" s="273"/>
      <c r="C83" s="274" t="s">
        <v>850</v>
      </c>
      <c r="D83" s="274"/>
      <c r="E83" s="274"/>
      <c r="F83" s="275" t="s">
        <v>841</v>
      </c>
      <c r="G83" s="274"/>
      <c r="H83" s="274" t="s">
        <v>851</v>
      </c>
      <c r="I83" s="274" t="s">
        <v>837</v>
      </c>
      <c r="J83" s="274">
        <v>20</v>
      </c>
      <c r="K83" s="264"/>
    </row>
    <row r="84" spans="2:11" ht="15" customHeight="1">
      <c r="B84" s="273"/>
      <c r="C84" s="274" t="s">
        <v>852</v>
      </c>
      <c r="D84" s="274"/>
      <c r="E84" s="274"/>
      <c r="F84" s="275" t="s">
        <v>841</v>
      </c>
      <c r="G84" s="274"/>
      <c r="H84" s="274" t="s">
        <v>853</v>
      </c>
      <c r="I84" s="274" t="s">
        <v>837</v>
      </c>
      <c r="J84" s="274">
        <v>20</v>
      </c>
      <c r="K84" s="264"/>
    </row>
    <row r="85" spans="2:11" ht="15" customHeight="1">
      <c r="B85" s="273"/>
      <c r="C85" s="253" t="s">
        <v>854</v>
      </c>
      <c r="D85" s="253"/>
      <c r="E85" s="253"/>
      <c r="F85" s="272" t="s">
        <v>841</v>
      </c>
      <c r="G85" s="271"/>
      <c r="H85" s="253" t="s">
        <v>855</v>
      </c>
      <c r="I85" s="253" t="s">
        <v>837</v>
      </c>
      <c r="J85" s="253">
        <v>50</v>
      </c>
      <c r="K85" s="264"/>
    </row>
    <row r="86" spans="2:11" ht="15" customHeight="1">
      <c r="B86" s="273"/>
      <c r="C86" s="253" t="s">
        <v>856</v>
      </c>
      <c r="D86" s="253"/>
      <c r="E86" s="253"/>
      <c r="F86" s="272" t="s">
        <v>841</v>
      </c>
      <c r="G86" s="271"/>
      <c r="H86" s="253" t="s">
        <v>857</v>
      </c>
      <c r="I86" s="253" t="s">
        <v>837</v>
      </c>
      <c r="J86" s="253">
        <v>20</v>
      </c>
      <c r="K86" s="264"/>
    </row>
    <row r="87" spans="2:11" ht="15" customHeight="1">
      <c r="B87" s="273"/>
      <c r="C87" s="253" t="s">
        <v>858</v>
      </c>
      <c r="D87" s="253"/>
      <c r="E87" s="253"/>
      <c r="F87" s="272" t="s">
        <v>841</v>
      </c>
      <c r="G87" s="271"/>
      <c r="H87" s="253" t="s">
        <v>859</v>
      </c>
      <c r="I87" s="253" t="s">
        <v>837</v>
      </c>
      <c r="J87" s="253">
        <v>20</v>
      </c>
      <c r="K87" s="264"/>
    </row>
    <row r="88" spans="2:11" ht="15" customHeight="1">
      <c r="B88" s="273"/>
      <c r="C88" s="253" t="s">
        <v>860</v>
      </c>
      <c r="D88" s="253"/>
      <c r="E88" s="253"/>
      <c r="F88" s="272" t="s">
        <v>841</v>
      </c>
      <c r="G88" s="271"/>
      <c r="H88" s="253" t="s">
        <v>861</v>
      </c>
      <c r="I88" s="253" t="s">
        <v>837</v>
      </c>
      <c r="J88" s="253">
        <v>50</v>
      </c>
      <c r="K88" s="264"/>
    </row>
    <row r="89" spans="2:11" ht="15" customHeight="1">
      <c r="B89" s="273"/>
      <c r="C89" s="253" t="s">
        <v>862</v>
      </c>
      <c r="D89" s="253"/>
      <c r="E89" s="253"/>
      <c r="F89" s="272" t="s">
        <v>841</v>
      </c>
      <c r="G89" s="271"/>
      <c r="H89" s="253" t="s">
        <v>862</v>
      </c>
      <c r="I89" s="253" t="s">
        <v>837</v>
      </c>
      <c r="J89" s="253">
        <v>50</v>
      </c>
      <c r="K89" s="264"/>
    </row>
    <row r="90" spans="2:11" ht="15" customHeight="1">
      <c r="B90" s="273"/>
      <c r="C90" s="253" t="s">
        <v>119</v>
      </c>
      <c r="D90" s="253"/>
      <c r="E90" s="253"/>
      <c r="F90" s="272" t="s">
        <v>841</v>
      </c>
      <c r="G90" s="271"/>
      <c r="H90" s="253" t="s">
        <v>863</v>
      </c>
      <c r="I90" s="253" t="s">
        <v>837</v>
      </c>
      <c r="J90" s="253">
        <v>255</v>
      </c>
      <c r="K90" s="264"/>
    </row>
    <row r="91" spans="2:11" ht="15" customHeight="1">
      <c r="B91" s="273"/>
      <c r="C91" s="253" t="s">
        <v>864</v>
      </c>
      <c r="D91" s="253"/>
      <c r="E91" s="253"/>
      <c r="F91" s="272" t="s">
        <v>835</v>
      </c>
      <c r="G91" s="271"/>
      <c r="H91" s="253" t="s">
        <v>865</v>
      </c>
      <c r="I91" s="253" t="s">
        <v>866</v>
      </c>
      <c r="J91" s="253"/>
      <c r="K91" s="264"/>
    </row>
    <row r="92" spans="2:11" ht="15" customHeight="1">
      <c r="B92" s="273"/>
      <c r="C92" s="253" t="s">
        <v>867</v>
      </c>
      <c r="D92" s="253"/>
      <c r="E92" s="253"/>
      <c r="F92" s="272" t="s">
        <v>835</v>
      </c>
      <c r="G92" s="271"/>
      <c r="H92" s="253" t="s">
        <v>868</v>
      </c>
      <c r="I92" s="253" t="s">
        <v>869</v>
      </c>
      <c r="J92" s="253"/>
      <c r="K92" s="264"/>
    </row>
    <row r="93" spans="2:11" ht="15" customHeight="1">
      <c r="B93" s="273"/>
      <c r="C93" s="253" t="s">
        <v>870</v>
      </c>
      <c r="D93" s="253"/>
      <c r="E93" s="253"/>
      <c r="F93" s="272" t="s">
        <v>835</v>
      </c>
      <c r="G93" s="271"/>
      <c r="H93" s="253" t="s">
        <v>870</v>
      </c>
      <c r="I93" s="253" t="s">
        <v>869</v>
      </c>
      <c r="J93" s="253"/>
      <c r="K93" s="264"/>
    </row>
    <row r="94" spans="2:11" ht="15" customHeight="1">
      <c r="B94" s="273"/>
      <c r="C94" s="253" t="s">
        <v>38</v>
      </c>
      <c r="D94" s="253"/>
      <c r="E94" s="253"/>
      <c r="F94" s="272" t="s">
        <v>835</v>
      </c>
      <c r="G94" s="271"/>
      <c r="H94" s="253" t="s">
        <v>871</v>
      </c>
      <c r="I94" s="253" t="s">
        <v>869</v>
      </c>
      <c r="J94" s="253"/>
      <c r="K94" s="264"/>
    </row>
    <row r="95" spans="2:11" ht="15" customHeight="1">
      <c r="B95" s="273"/>
      <c r="C95" s="253" t="s">
        <v>48</v>
      </c>
      <c r="D95" s="253"/>
      <c r="E95" s="253"/>
      <c r="F95" s="272" t="s">
        <v>835</v>
      </c>
      <c r="G95" s="271"/>
      <c r="H95" s="253" t="s">
        <v>872</v>
      </c>
      <c r="I95" s="253" t="s">
        <v>869</v>
      </c>
      <c r="J95" s="253"/>
      <c r="K95" s="264"/>
    </row>
    <row r="96" spans="2:11" ht="15" customHeight="1">
      <c r="B96" s="276"/>
      <c r="C96" s="277"/>
      <c r="D96" s="277"/>
      <c r="E96" s="277"/>
      <c r="F96" s="277"/>
      <c r="G96" s="277"/>
      <c r="H96" s="277"/>
      <c r="I96" s="277"/>
      <c r="J96" s="277"/>
      <c r="K96" s="278"/>
    </row>
    <row r="97" spans="2:11" ht="18.75" customHeight="1">
      <c r="B97" s="279"/>
      <c r="C97" s="280"/>
      <c r="D97" s="280"/>
      <c r="E97" s="280"/>
      <c r="F97" s="280"/>
      <c r="G97" s="280"/>
      <c r="H97" s="280"/>
      <c r="I97" s="280"/>
      <c r="J97" s="280"/>
      <c r="K97" s="279"/>
    </row>
    <row r="98" spans="2:11" ht="18.75" customHeight="1">
      <c r="B98" s="259"/>
      <c r="C98" s="259"/>
      <c r="D98" s="259"/>
      <c r="E98" s="259"/>
      <c r="F98" s="259"/>
      <c r="G98" s="259"/>
      <c r="H98" s="259"/>
      <c r="I98" s="259"/>
      <c r="J98" s="259"/>
      <c r="K98" s="259"/>
    </row>
    <row r="99" spans="2:11" ht="7.5" customHeight="1">
      <c r="B99" s="260"/>
      <c r="C99" s="261"/>
      <c r="D99" s="261"/>
      <c r="E99" s="261"/>
      <c r="F99" s="261"/>
      <c r="G99" s="261"/>
      <c r="H99" s="261"/>
      <c r="I99" s="261"/>
      <c r="J99" s="261"/>
      <c r="K99" s="262"/>
    </row>
    <row r="100" spans="2:11" ht="45" customHeight="1">
      <c r="B100" s="263"/>
      <c r="C100" s="370" t="s">
        <v>873</v>
      </c>
      <c r="D100" s="370"/>
      <c r="E100" s="370"/>
      <c r="F100" s="370"/>
      <c r="G100" s="370"/>
      <c r="H100" s="370"/>
      <c r="I100" s="370"/>
      <c r="J100" s="370"/>
      <c r="K100" s="264"/>
    </row>
    <row r="101" spans="2:11" ht="17.25" customHeight="1">
      <c r="B101" s="263"/>
      <c r="C101" s="265" t="s">
        <v>829</v>
      </c>
      <c r="D101" s="265"/>
      <c r="E101" s="265"/>
      <c r="F101" s="265" t="s">
        <v>830</v>
      </c>
      <c r="G101" s="266"/>
      <c r="H101" s="265" t="s">
        <v>114</v>
      </c>
      <c r="I101" s="265" t="s">
        <v>57</v>
      </c>
      <c r="J101" s="265" t="s">
        <v>831</v>
      </c>
      <c r="K101" s="264"/>
    </row>
    <row r="102" spans="2:11" ht="17.25" customHeight="1">
      <c r="B102" s="263"/>
      <c r="C102" s="267" t="s">
        <v>832</v>
      </c>
      <c r="D102" s="267"/>
      <c r="E102" s="267"/>
      <c r="F102" s="268" t="s">
        <v>833</v>
      </c>
      <c r="G102" s="269"/>
      <c r="H102" s="267"/>
      <c r="I102" s="267"/>
      <c r="J102" s="267" t="s">
        <v>834</v>
      </c>
      <c r="K102" s="264"/>
    </row>
    <row r="103" spans="2:11" ht="5.25" customHeight="1">
      <c r="B103" s="263"/>
      <c r="C103" s="265"/>
      <c r="D103" s="265"/>
      <c r="E103" s="265"/>
      <c r="F103" s="265"/>
      <c r="G103" s="281"/>
      <c r="H103" s="265"/>
      <c r="I103" s="265"/>
      <c r="J103" s="265"/>
      <c r="K103" s="264"/>
    </row>
    <row r="104" spans="2:11" ht="15" customHeight="1">
      <c r="B104" s="263"/>
      <c r="C104" s="253" t="s">
        <v>53</v>
      </c>
      <c r="D104" s="270"/>
      <c r="E104" s="270"/>
      <c r="F104" s="272" t="s">
        <v>835</v>
      </c>
      <c r="G104" s="281"/>
      <c r="H104" s="253" t="s">
        <v>874</v>
      </c>
      <c r="I104" s="253" t="s">
        <v>837</v>
      </c>
      <c r="J104" s="253">
        <v>20</v>
      </c>
      <c r="K104" s="264"/>
    </row>
    <row r="105" spans="2:11" ht="15" customHeight="1">
      <c r="B105" s="263"/>
      <c r="C105" s="253" t="s">
        <v>838</v>
      </c>
      <c r="D105" s="253"/>
      <c r="E105" s="253"/>
      <c r="F105" s="272" t="s">
        <v>835</v>
      </c>
      <c r="G105" s="253"/>
      <c r="H105" s="253" t="s">
        <v>874</v>
      </c>
      <c r="I105" s="253" t="s">
        <v>837</v>
      </c>
      <c r="J105" s="253">
        <v>120</v>
      </c>
      <c r="K105" s="264"/>
    </row>
    <row r="106" spans="2:11" ht="15" customHeight="1">
      <c r="B106" s="273"/>
      <c r="C106" s="253" t="s">
        <v>840</v>
      </c>
      <c r="D106" s="253"/>
      <c r="E106" s="253"/>
      <c r="F106" s="272" t="s">
        <v>841</v>
      </c>
      <c r="G106" s="253"/>
      <c r="H106" s="253" t="s">
        <v>874</v>
      </c>
      <c r="I106" s="253" t="s">
        <v>837</v>
      </c>
      <c r="J106" s="253">
        <v>50</v>
      </c>
      <c r="K106" s="264"/>
    </row>
    <row r="107" spans="2:11" ht="15" customHeight="1">
      <c r="B107" s="273"/>
      <c r="C107" s="253" t="s">
        <v>843</v>
      </c>
      <c r="D107" s="253"/>
      <c r="E107" s="253"/>
      <c r="F107" s="272" t="s">
        <v>835</v>
      </c>
      <c r="G107" s="253"/>
      <c r="H107" s="253" t="s">
        <v>874</v>
      </c>
      <c r="I107" s="253" t="s">
        <v>845</v>
      </c>
      <c r="J107" s="253"/>
      <c r="K107" s="264"/>
    </row>
    <row r="108" spans="2:11" ht="15" customHeight="1">
      <c r="B108" s="273"/>
      <c r="C108" s="253" t="s">
        <v>854</v>
      </c>
      <c r="D108" s="253"/>
      <c r="E108" s="253"/>
      <c r="F108" s="272" t="s">
        <v>841</v>
      </c>
      <c r="G108" s="253"/>
      <c r="H108" s="253" t="s">
        <v>874</v>
      </c>
      <c r="I108" s="253" t="s">
        <v>837</v>
      </c>
      <c r="J108" s="253">
        <v>50</v>
      </c>
      <c r="K108" s="264"/>
    </row>
    <row r="109" spans="2:11" ht="15" customHeight="1">
      <c r="B109" s="273"/>
      <c r="C109" s="253" t="s">
        <v>862</v>
      </c>
      <c r="D109" s="253"/>
      <c r="E109" s="253"/>
      <c r="F109" s="272" t="s">
        <v>841</v>
      </c>
      <c r="G109" s="253"/>
      <c r="H109" s="253" t="s">
        <v>874</v>
      </c>
      <c r="I109" s="253" t="s">
        <v>837</v>
      </c>
      <c r="J109" s="253">
        <v>50</v>
      </c>
      <c r="K109" s="264"/>
    </row>
    <row r="110" spans="2:11" ht="15" customHeight="1">
      <c r="B110" s="273"/>
      <c r="C110" s="253" t="s">
        <v>860</v>
      </c>
      <c r="D110" s="253"/>
      <c r="E110" s="253"/>
      <c r="F110" s="272" t="s">
        <v>841</v>
      </c>
      <c r="G110" s="253"/>
      <c r="H110" s="253" t="s">
        <v>874</v>
      </c>
      <c r="I110" s="253" t="s">
        <v>837</v>
      </c>
      <c r="J110" s="253">
        <v>50</v>
      </c>
      <c r="K110" s="264"/>
    </row>
    <row r="111" spans="2:11" ht="15" customHeight="1">
      <c r="B111" s="273"/>
      <c r="C111" s="253" t="s">
        <v>53</v>
      </c>
      <c r="D111" s="253"/>
      <c r="E111" s="253"/>
      <c r="F111" s="272" t="s">
        <v>835</v>
      </c>
      <c r="G111" s="253"/>
      <c r="H111" s="253" t="s">
        <v>875</v>
      </c>
      <c r="I111" s="253" t="s">
        <v>837</v>
      </c>
      <c r="J111" s="253">
        <v>20</v>
      </c>
      <c r="K111" s="264"/>
    </row>
    <row r="112" spans="2:11" ht="15" customHeight="1">
      <c r="B112" s="273"/>
      <c r="C112" s="253" t="s">
        <v>876</v>
      </c>
      <c r="D112" s="253"/>
      <c r="E112" s="253"/>
      <c r="F112" s="272" t="s">
        <v>835</v>
      </c>
      <c r="G112" s="253"/>
      <c r="H112" s="253" t="s">
        <v>877</v>
      </c>
      <c r="I112" s="253" t="s">
        <v>837</v>
      </c>
      <c r="J112" s="253">
        <v>120</v>
      </c>
      <c r="K112" s="264"/>
    </row>
    <row r="113" spans="2:11" ht="15" customHeight="1">
      <c r="B113" s="273"/>
      <c r="C113" s="253" t="s">
        <v>38</v>
      </c>
      <c r="D113" s="253"/>
      <c r="E113" s="253"/>
      <c r="F113" s="272" t="s">
        <v>835</v>
      </c>
      <c r="G113" s="253"/>
      <c r="H113" s="253" t="s">
        <v>878</v>
      </c>
      <c r="I113" s="253" t="s">
        <v>869</v>
      </c>
      <c r="J113" s="253"/>
      <c r="K113" s="264"/>
    </row>
    <row r="114" spans="2:11" ht="15" customHeight="1">
      <c r="B114" s="273"/>
      <c r="C114" s="253" t="s">
        <v>48</v>
      </c>
      <c r="D114" s="253"/>
      <c r="E114" s="253"/>
      <c r="F114" s="272" t="s">
        <v>835</v>
      </c>
      <c r="G114" s="253"/>
      <c r="H114" s="253" t="s">
        <v>879</v>
      </c>
      <c r="I114" s="253" t="s">
        <v>869</v>
      </c>
      <c r="J114" s="253"/>
      <c r="K114" s="264"/>
    </row>
    <row r="115" spans="2:11" ht="15" customHeight="1">
      <c r="B115" s="273"/>
      <c r="C115" s="253" t="s">
        <v>57</v>
      </c>
      <c r="D115" s="253"/>
      <c r="E115" s="253"/>
      <c r="F115" s="272" t="s">
        <v>835</v>
      </c>
      <c r="G115" s="253"/>
      <c r="H115" s="253" t="s">
        <v>880</v>
      </c>
      <c r="I115" s="253" t="s">
        <v>881</v>
      </c>
      <c r="J115" s="253"/>
      <c r="K115" s="264"/>
    </row>
    <row r="116" spans="2:11" ht="15" customHeight="1">
      <c r="B116" s="276"/>
      <c r="C116" s="282"/>
      <c r="D116" s="282"/>
      <c r="E116" s="282"/>
      <c r="F116" s="282"/>
      <c r="G116" s="282"/>
      <c r="H116" s="282"/>
      <c r="I116" s="282"/>
      <c r="J116" s="282"/>
      <c r="K116" s="278"/>
    </row>
    <row r="117" spans="2:11" ht="18.75" customHeight="1">
      <c r="B117" s="283"/>
      <c r="C117" s="249"/>
      <c r="D117" s="249"/>
      <c r="E117" s="249"/>
      <c r="F117" s="284"/>
      <c r="G117" s="249"/>
      <c r="H117" s="249"/>
      <c r="I117" s="249"/>
      <c r="J117" s="249"/>
      <c r="K117" s="283"/>
    </row>
    <row r="118" spans="2:11" ht="18.75" customHeight="1">
      <c r="B118" s="259"/>
      <c r="C118" s="259"/>
      <c r="D118" s="259"/>
      <c r="E118" s="259"/>
      <c r="F118" s="259"/>
      <c r="G118" s="259"/>
      <c r="H118" s="259"/>
      <c r="I118" s="259"/>
      <c r="J118" s="259"/>
      <c r="K118" s="259"/>
    </row>
    <row r="119" spans="2:11" ht="7.5" customHeight="1">
      <c r="B119" s="285"/>
      <c r="C119" s="286"/>
      <c r="D119" s="286"/>
      <c r="E119" s="286"/>
      <c r="F119" s="286"/>
      <c r="G119" s="286"/>
      <c r="H119" s="286"/>
      <c r="I119" s="286"/>
      <c r="J119" s="286"/>
      <c r="K119" s="287"/>
    </row>
    <row r="120" spans="2:11" ht="45" customHeight="1">
      <c r="B120" s="288"/>
      <c r="C120" s="366" t="s">
        <v>882</v>
      </c>
      <c r="D120" s="366"/>
      <c r="E120" s="366"/>
      <c r="F120" s="366"/>
      <c r="G120" s="366"/>
      <c r="H120" s="366"/>
      <c r="I120" s="366"/>
      <c r="J120" s="366"/>
      <c r="K120" s="289"/>
    </row>
    <row r="121" spans="2:11" ht="17.25" customHeight="1">
      <c r="B121" s="290"/>
      <c r="C121" s="265" t="s">
        <v>829</v>
      </c>
      <c r="D121" s="265"/>
      <c r="E121" s="265"/>
      <c r="F121" s="265" t="s">
        <v>830</v>
      </c>
      <c r="G121" s="266"/>
      <c r="H121" s="265" t="s">
        <v>114</v>
      </c>
      <c r="I121" s="265" t="s">
        <v>57</v>
      </c>
      <c r="J121" s="265" t="s">
        <v>831</v>
      </c>
      <c r="K121" s="291"/>
    </row>
    <row r="122" spans="2:11" ht="17.25" customHeight="1">
      <c r="B122" s="290"/>
      <c r="C122" s="267" t="s">
        <v>832</v>
      </c>
      <c r="D122" s="267"/>
      <c r="E122" s="267"/>
      <c r="F122" s="268" t="s">
        <v>833</v>
      </c>
      <c r="G122" s="269"/>
      <c r="H122" s="267"/>
      <c r="I122" s="267"/>
      <c r="J122" s="267" t="s">
        <v>834</v>
      </c>
      <c r="K122" s="291"/>
    </row>
    <row r="123" spans="2:11" ht="5.25" customHeight="1">
      <c r="B123" s="292"/>
      <c r="C123" s="270"/>
      <c r="D123" s="270"/>
      <c r="E123" s="270"/>
      <c r="F123" s="270"/>
      <c r="G123" s="253"/>
      <c r="H123" s="270"/>
      <c r="I123" s="270"/>
      <c r="J123" s="270"/>
      <c r="K123" s="293"/>
    </row>
    <row r="124" spans="2:11" ht="15" customHeight="1">
      <c r="B124" s="292"/>
      <c r="C124" s="253" t="s">
        <v>838</v>
      </c>
      <c r="D124" s="270"/>
      <c r="E124" s="270"/>
      <c r="F124" s="272" t="s">
        <v>835</v>
      </c>
      <c r="G124" s="253"/>
      <c r="H124" s="253" t="s">
        <v>874</v>
      </c>
      <c r="I124" s="253" t="s">
        <v>837</v>
      </c>
      <c r="J124" s="253">
        <v>120</v>
      </c>
      <c r="K124" s="294"/>
    </row>
    <row r="125" spans="2:11" ht="15" customHeight="1">
      <c r="B125" s="292"/>
      <c r="C125" s="253" t="s">
        <v>883</v>
      </c>
      <c r="D125" s="253"/>
      <c r="E125" s="253"/>
      <c r="F125" s="272" t="s">
        <v>835</v>
      </c>
      <c r="G125" s="253"/>
      <c r="H125" s="253" t="s">
        <v>884</v>
      </c>
      <c r="I125" s="253" t="s">
        <v>837</v>
      </c>
      <c r="J125" s="253" t="s">
        <v>885</v>
      </c>
      <c r="K125" s="294"/>
    </row>
    <row r="126" spans="2:11" ht="15" customHeight="1">
      <c r="B126" s="292"/>
      <c r="C126" s="253" t="s">
        <v>784</v>
      </c>
      <c r="D126" s="253"/>
      <c r="E126" s="253"/>
      <c r="F126" s="272" t="s">
        <v>835</v>
      </c>
      <c r="G126" s="253"/>
      <c r="H126" s="253" t="s">
        <v>886</v>
      </c>
      <c r="I126" s="253" t="s">
        <v>837</v>
      </c>
      <c r="J126" s="253" t="s">
        <v>885</v>
      </c>
      <c r="K126" s="294"/>
    </row>
    <row r="127" spans="2:11" ht="15" customHeight="1">
      <c r="B127" s="292"/>
      <c r="C127" s="253" t="s">
        <v>846</v>
      </c>
      <c r="D127" s="253"/>
      <c r="E127" s="253"/>
      <c r="F127" s="272" t="s">
        <v>841</v>
      </c>
      <c r="G127" s="253"/>
      <c r="H127" s="253" t="s">
        <v>847</v>
      </c>
      <c r="I127" s="253" t="s">
        <v>837</v>
      </c>
      <c r="J127" s="253">
        <v>15</v>
      </c>
      <c r="K127" s="294"/>
    </row>
    <row r="128" spans="2:11" ht="15" customHeight="1">
      <c r="B128" s="292"/>
      <c r="C128" s="274" t="s">
        <v>848</v>
      </c>
      <c r="D128" s="274"/>
      <c r="E128" s="274"/>
      <c r="F128" s="275" t="s">
        <v>841</v>
      </c>
      <c r="G128" s="274"/>
      <c r="H128" s="274" t="s">
        <v>849</v>
      </c>
      <c r="I128" s="274" t="s">
        <v>837</v>
      </c>
      <c r="J128" s="274">
        <v>15</v>
      </c>
      <c r="K128" s="294"/>
    </row>
    <row r="129" spans="2:11" ht="15" customHeight="1">
      <c r="B129" s="292"/>
      <c r="C129" s="274" t="s">
        <v>850</v>
      </c>
      <c r="D129" s="274"/>
      <c r="E129" s="274"/>
      <c r="F129" s="275" t="s">
        <v>841</v>
      </c>
      <c r="G129" s="274"/>
      <c r="H129" s="274" t="s">
        <v>851</v>
      </c>
      <c r="I129" s="274" t="s">
        <v>837</v>
      </c>
      <c r="J129" s="274">
        <v>20</v>
      </c>
      <c r="K129" s="294"/>
    </row>
    <row r="130" spans="2:11" ht="15" customHeight="1">
      <c r="B130" s="292"/>
      <c r="C130" s="274" t="s">
        <v>852</v>
      </c>
      <c r="D130" s="274"/>
      <c r="E130" s="274"/>
      <c r="F130" s="275" t="s">
        <v>841</v>
      </c>
      <c r="G130" s="274"/>
      <c r="H130" s="274" t="s">
        <v>853</v>
      </c>
      <c r="I130" s="274" t="s">
        <v>837</v>
      </c>
      <c r="J130" s="274">
        <v>20</v>
      </c>
      <c r="K130" s="294"/>
    </row>
    <row r="131" spans="2:11" ht="15" customHeight="1">
      <c r="B131" s="292"/>
      <c r="C131" s="253" t="s">
        <v>840</v>
      </c>
      <c r="D131" s="253"/>
      <c r="E131" s="253"/>
      <c r="F131" s="272" t="s">
        <v>841</v>
      </c>
      <c r="G131" s="253"/>
      <c r="H131" s="253" t="s">
        <v>874</v>
      </c>
      <c r="I131" s="253" t="s">
        <v>837</v>
      </c>
      <c r="J131" s="253">
        <v>50</v>
      </c>
      <c r="K131" s="294"/>
    </row>
    <row r="132" spans="2:11" ht="15" customHeight="1">
      <c r="B132" s="292"/>
      <c r="C132" s="253" t="s">
        <v>854</v>
      </c>
      <c r="D132" s="253"/>
      <c r="E132" s="253"/>
      <c r="F132" s="272" t="s">
        <v>841</v>
      </c>
      <c r="G132" s="253"/>
      <c r="H132" s="253" t="s">
        <v>874</v>
      </c>
      <c r="I132" s="253" t="s">
        <v>837</v>
      </c>
      <c r="J132" s="253">
        <v>50</v>
      </c>
      <c r="K132" s="294"/>
    </row>
    <row r="133" spans="2:11" ht="15" customHeight="1">
      <c r="B133" s="292"/>
      <c r="C133" s="253" t="s">
        <v>860</v>
      </c>
      <c r="D133" s="253"/>
      <c r="E133" s="253"/>
      <c r="F133" s="272" t="s">
        <v>841</v>
      </c>
      <c r="G133" s="253"/>
      <c r="H133" s="253" t="s">
        <v>874</v>
      </c>
      <c r="I133" s="253" t="s">
        <v>837</v>
      </c>
      <c r="J133" s="253">
        <v>50</v>
      </c>
      <c r="K133" s="294"/>
    </row>
    <row r="134" spans="2:11" ht="15" customHeight="1">
      <c r="B134" s="292"/>
      <c r="C134" s="253" t="s">
        <v>862</v>
      </c>
      <c r="D134" s="253"/>
      <c r="E134" s="253"/>
      <c r="F134" s="272" t="s">
        <v>841</v>
      </c>
      <c r="G134" s="253"/>
      <c r="H134" s="253" t="s">
        <v>874</v>
      </c>
      <c r="I134" s="253" t="s">
        <v>837</v>
      </c>
      <c r="J134" s="253">
        <v>50</v>
      </c>
      <c r="K134" s="294"/>
    </row>
    <row r="135" spans="2:11" ht="15" customHeight="1">
      <c r="B135" s="292"/>
      <c r="C135" s="253" t="s">
        <v>119</v>
      </c>
      <c r="D135" s="253"/>
      <c r="E135" s="253"/>
      <c r="F135" s="272" t="s">
        <v>841</v>
      </c>
      <c r="G135" s="253"/>
      <c r="H135" s="253" t="s">
        <v>887</v>
      </c>
      <c r="I135" s="253" t="s">
        <v>837</v>
      </c>
      <c r="J135" s="253">
        <v>255</v>
      </c>
      <c r="K135" s="294"/>
    </row>
    <row r="136" spans="2:11" ht="15" customHeight="1">
      <c r="B136" s="292"/>
      <c r="C136" s="253" t="s">
        <v>864</v>
      </c>
      <c r="D136" s="253"/>
      <c r="E136" s="253"/>
      <c r="F136" s="272" t="s">
        <v>835</v>
      </c>
      <c r="G136" s="253"/>
      <c r="H136" s="253" t="s">
        <v>888</v>
      </c>
      <c r="I136" s="253" t="s">
        <v>866</v>
      </c>
      <c r="J136" s="253"/>
      <c r="K136" s="294"/>
    </row>
    <row r="137" spans="2:11" ht="15" customHeight="1">
      <c r="B137" s="292"/>
      <c r="C137" s="253" t="s">
        <v>867</v>
      </c>
      <c r="D137" s="253"/>
      <c r="E137" s="253"/>
      <c r="F137" s="272" t="s">
        <v>835</v>
      </c>
      <c r="G137" s="253"/>
      <c r="H137" s="253" t="s">
        <v>889</v>
      </c>
      <c r="I137" s="253" t="s">
        <v>869</v>
      </c>
      <c r="J137" s="253"/>
      <c r="K137" s="294"/>
    </row>
    <row r="138" spans="2:11" ht="15" customHeight="1">
      <c r="B138" s="292"/>
      <c r="C138" s="253" t="s">
        <v>870</v>
      </c>
      <c r="D138" s="253"/>
      <c r="E138" s="253"/>
      <c r="F138" s="272" t="s">
        <v>835</v>
      </c>
      <c r="G138" s="253"/>
      <c r="H138" s="253" t="s">
        <v>870</v>
      </c>
      <c r="I138" s="253" t="s">
        <v>869</v>
      </c>
      <c r="J138" s="253"/>
      <c r="K138" s="294"/>
    </row>
    <row r="139" spans="2:11" ht="15" customHeight="1">
      <c r="B139" s="292"/>
      <c r="C139" s="253" t="s">
        <v>38</v>
      </c>
      <c r="D139" s="253"/>
      <c r="E139" s="253"/>
      <c r="F139" s="272" t="s">
        <v>835</v>
      </c>
      <c r="G139" s="253"/>
      <c r="H139" s="253" t="s">
        <v>890</v>
      </c>
      <c r="I139" s="253" t="s">
        <v>869</v>
      </c>
      <c r="J139" s="253"/>
      <c r="K139" s="294"/>
    </row>
    <row r="140" spans="2:11" ht="15" customHeight="1">
      <c r="B140" s="292"/>
      <c r="C140" s="253" t="s">
        <v>891</v>
      </c>
      <c r="D140" s="253"/>
      <c r="E140" s="253"/>
      <c r="F140" s="272" t="s">
        <v>835</v>
      </c>
      <c r="G140" s="253"/>
      <c r="H140" s="253" t="s">
        <v>892</v>
      </c>
      <c r="I140" s="253" t="s">
        <v>869</v>
      </c>
      <c r="J140" s="253"/>
      <c r="K140" s="294"/>
    </row>
    <row r="141" spans="2:11" ht="15" customHeight="1">
      <c r="B141" s="295"/>
      <c r="C141" s="296"/>
      <c r="D141" s="296"/>
      <c r="E141" s="296"/>
      <c r="F141" s="296"/>
      <c r="G141" s="296"/>
      <c r="H141" s="296"/>
      <c r="I141" s="296"/>
      <c r="J141" s="296"/>
      <c r="K141" s="297"/>
    </row>
    <row r="142" spans="2:11" ht="18.75" customHeight="1">
      <c r="B142" s="249"/>
      <c r="C142" s="249"/>
      <c r="D142" s="249"/>
      <c r="E142" s="249"/>
      <c r="F142" s="284"/>
      <c r="G142" s="249"/>
      <c r="H142" s="249"/>
      <c r="I142" s="249"/>
      <c r="J142" s="249"/>
      <c r="K142" s="249"/>
    </row>
    <row r="143" spans="2:11" ht="18.75" customHeight="1">
      <c r="B143" s="259"/>
      <c r="C143" s="259"/>
      <c r="D143" s="259"/>
      <c r="E143" s="259"/>
      <c r="F143" s="259"/>
      <c r="G143" s="259"/>
      <c r="H143" s="259"/>
      <c r="I143" s="259"/>
      <c r="J143" s="259"/>
      <c r="K143" s="259"/>
    </row>
    <row r="144" spans="2:11" ht="7.5" customHeight="1">
      <c r="B144" s="260"/>
      <c r="C144" s="261"/>
      <c r="D144" s="261"/>
      <c r="E144" s="261"/>
      <c r="F144" s="261"/>
      <c r="G144" s="261"/>
      <c r="H144" s="261"/>
      <c r="I144" s="261"/>
      <c r="J144" s="261"/>
      <c r="K144" s="262"/>
    </row>
    <row r="145" spans="2:11" ht="45" customHeight="1">
      <c r="B145" s="263"/>
      <c r="C145" s="370" t="s">
        <v>893</v>
      </c>
      <c r="D145" s="370"/>
      <c r="E145" s="370"/>
      <c r="F145" s="370"/>
      <c r="G145" s="370"/>
      <c r="H145" s="370"/>
      <c r="I145" s="370"/>
      <c r="J145" s="370"/>
      <c r="K145" s="264"/>
    </row>
    <row r="146" spans="2:11" ht="17.25" customHeight="1">
      <c r="B146" s="263"/>
      <c r="C146" s="265" t="s">
        <v>829</v>
      </c>
      <c r="D146" s="265"/>
      <c r="E146" s="265"/>
      <c r="F146" s="265" t="s">
        <v>830</v>
      </c>
      <c r="G146" s="266"/>
      <c r="H146" s="265" t="s">
        <v>114</v>
      </c>
      <c r="I146" s="265" t="s">
        <v>57</v>
      </c>
      <c r="J146" s="265" t="s">
        <v>831</v>
      </c>
      <c r="K146" s="264"/>
    </row>
    <row r="147" spans="2:11" ht="17.25" customHeight="1">
      <c r="B147" s="263"/>
      <c r="C147" s="267" t="s">
        <v>832</v>
      </c>
      <c r="D147" s="267"/>
      <c r="E147" s="267"/>
      <c r="F147" s="268" t="s">
        <v>833</v>
      </c>
      <c r="G147" s="269"/>
      <c r="H147" s="267"/>
      <c r="I147" s="267"/>
      <c r="J147" s="267" t="s">
        <v>834</v>
      </c>
      <c r="K147" s="264"/>
    </row>
    <row r="148" spans="2:11" ht="5.25" customHeight="1">
      <c r="B148" s="273"/>
      <c r="C148" s="270"/>
      <c r="D148" s="270"/>
      <c r="E148" s="270"/>
      <c r="F148" s="270"/>
      <c r="G148" s="271"/>
      <c r="H148" s="270"/>
      <c r="I148" s="270"/>
      <c r="J148" s="270"/>
      <c r="K148" s="294"/>
    </row>
    <row r="149" spans="2:11" ht="15" customHeight="1">
      <c r="B149" s="273"/>
      <c r="C149" s="298" t="s">
        <v>838</v>
      </c>
      <c r="D149" s="253"/>
      <c r="E149" s="253"/>
      <c r="F149" s="299" t="s">
        <v>835</v>
      </c>
      <c r="G149" s="253"/>
      <c r="H149" s="298" t="s">
        <v>874</v>
      </c>
      <c r="I149" s="298" t="s">
        <v>837</v>
      </c>
      <c r="J149" s="298">
        <v>120</v>
      </c>
      <c r="K149" s="294"/>
    </row>
    <row r="150" spans="2:11" ht="15" customHeight="1">
      <c r="B150" s="273"/>
      <c r="C150" s="298" t="s">
        <v>883</v>
      </c>
      <c r="D150" s="253"/>
      <c r="E150" s="253"/>
      <c r="F150" s="299" t="s">
        <v>835</v>
      </c>
      <c r="G150" s="253"/>
      <c r="H150" s="298" t="s">
        <v>894</v>
      </c>
      <c r="I150" s="298" t="s">
        <v>837</v>
      </c>
      <c r="J150" s="298" t="s">
        <v>885</v>
      </c>
      <c r="K150" s="294"/>
    </row>
    <row r="151" spans="2:11" ht="15" customHeight="1">
      <c r="B151" s="273"/>
      <c r="C151" s="298" t="s">
        <v>784</v>
      </c>
      <c r="D151" s="253"/>
      <c r="E151" s="253"/>
      <c r="F151" s="299" t="s">
        <v>835</v>
      </c>
      <c r="G151" s="253"/>
      <c r="H151" s="298" t="s">
        <v>895</v>
      </c>
      <c r="I151" s="298" t="s">
        <v>837</v>
      </c>
      <c r="J151" s="298" t="s">
        <v>885</v>
      </c>
      <c r="K151" s="294"/>
    </row>
    <row r="152" spans="2:11" ht="15" customHeight="1">
      <c r="B152" s="273"/>
      <c r="C152" s="298" t="s">
        <v>840</v>
      </c>
      <c r="D152" s="253"/>
      <c r="E152" s="253"/>
      <c r="F152" s="299" t="s">
        <v>841</v>
      </c>
      <c r="G152" s="253"/>
      <c r="H152" s="298" t="s">
        <v>874</v>
      </c>
      <c r="I152" s="298" t="s">
        <v>837</v>
      </c>
      <c r="J152" s="298">
        <v>50</v>
      </c>
      <c r="K152" s="294"/>
    </row>
    <row r="153" spans="2:11" ht="15" customHeight="1">
      <c r="B153" s="273"/>
      <c r="C153" s="298" t="s">
        <v>843</v>
      </c>
      <c r="D153" s="253"/>
      <c r="E153" s="253"/>
      <c r="F153" s="299" t="s">
        <v>835</v>
      </c>
      <c r="G153" s="253"/>
      <c r="H153" s="298" t="s">
        <v>874</v>
      </c>
      <c r="I153" s="298" t="s">
        <v>845</v>
      </c>
      <c r="J153" s="298"/>
      <c r="K153" s="294"/>
    </row>
    <row r="154" spans="2:11" ht="15" customHeight="1">
      <c r="B154" s="273"/>
      <c r="C154" s="298" t="s">
        <v>854</v>
      </c>
      <c r="D154" s="253"/>
      <c r="E154" s="253"/>
      <c r="F154" s="299" t="s">
        <v>841</v>
      </c>
      <c r="G154" s="253"/>
      <c r="H154" s="298" t="s">
        <v>874</v>
      </c>
      <c r="I154" s="298" t="s">
        <v>837</v>
      </c>
      <c r="J154" s="298">
        <v>50</v>
      </c>
      <c r="K154" s="294"/>
    </row>
    <row r="155" spans="2:11" ht="15" customHeight="1">
      <c r="B155" s="273"/>
      <c r="C155" s="298" t="s">
        <v>862</v>
      </c>
      <c r="D155" s="253"/>
      <c r="E155" s="253"/>
      <c r="F155" s="299" t="s">
        <v>841</v>
      </c>
      <c r="G155" s="253"/>
      <c r="H155" s="298" t="s">
        <v>874</v>
      </c>
      <c r="I155" s="298" t="s">
        <v>837</v>
      </c>
      <c r="J155" s="298">
        <v>50</v>
      </c>
      <c r="K155" s="294"/>
    </row>
    <row r="156" spans="2:11" ht="15" customHeight="1">
      <c r="B156" s="273"/>
      <c r="C156" s="298" t="s">
        <v>860</v>
      </c>
      <c r="D156" s="253"/>
      <c r="E156" s="253"/>
      <c r="F156" s="299" t="s">
        <v>841</v>
      </c>
      <c r="G156" s="253"/>
      <c r="H156" s="298" t="s">
        <v>874</v>
      </c>
      <c r="I156" s="298" t="s">
        <v>837</v>
      </c>
      <c r="J156" s="298">
        <v>50</v>
      </c>
      <c r="K156" s="294"/>
    </row>
    <row r="157" spans="2:11" ht="15" customHeight="1">
      <c r="B157" s="273"/>
      <c r="C157" s="298" t="s">
        <v>94</v>
      </c>
      <c r="D157" s="253"/>
      <c r="E157" s="253"/>
      <c r="F157" s="299" t="s">
        <v>835</v>
      </c>
      <c r="G157" s="253"/>
      <c r="H157" s="298" t="s">
        <v>896</v>
      </c>
      <c r="I157" s="298" t="s">
        <v>837</v>
      </c>
      <c r="J157" s="298" t="s">
        <v>897</v>
      </c>
      <c r="K157" s="294"/>
    </row>
    <row r="158" spans="2:11" ht="15" customHeight="1">
      <c r="B158" s="273"/>
      <c r="C158" s="298" t="s">
        <v>898</v>
      </c>
      <c r="D158" s="253"/>
      <c r="E158" s="253"/>
      <c r="F158" s="299" t="s">
        <v>835</v>
      </c>
      <c r="G158" s="253"/>
      <c r="H158" s="298" t="s">
        <v>899</v>
      </c>
      <c r="I158" s="298" t="s">
        <v>869</v>
      </c>
      <c r="J158" s="298"/>
      <c r="K158" s="294"/>
    </row>
    <row r="159" spans="2:11" ht="15" customHeight="1">
      <c r="B159" s="300"/>
      <c r="C159" s="282"/>
      <c r="D159" s="282"/>
      <c r="E159" s="282"/>
      <c r="F159" s="282"/>
      <c r="G159" s="282"/>
      <c r="H159" s="282"/>
      <c r="I159" s="282"/>
      <c r="J159" s="282"/>
      <c r="K159" s="301"/>
    </row>
    <row r="160" spans="2:11" ht="18.75" customHeight="1">
      <c r="B160" s="249"/>
      <c r="C160" s="253"/>
      <c r="D160" s="253"/>
      <c r="E160" s="253"/>
      <c r="F160" s="272"/>
      <c r="G160" s="253"/>
      <c r="H160" s="253"/>
      <c r="I160" s="253"/>
      <c r="J160" s="253"/>
      <c r="K160" s="249"/>
    </row>
    <row r="161" spans="2:11" ht="18.75" customHeight="1">
      <c r="B161" s="259"/>
      <c r="C161" s="259"/>
      <c r="D161" s="259"/>
      <c r="E161" s="259"/>
      <c r="F161" s="259"/>
      <c r="G161" s="259"/>
      <c r="H161" s="259"/>
      <c r="I161" s="259"/>
      <c r="J161" s="259"/>
      <c r="K161" s="259"/>
    </row>
    <row r="162" spans="2:11" ht="7.5" customHeight="1">
      <c r="B162" s="241"/>
      <c r="C162" s="242"/>
      <c r="D162" s="242"/>
      <c r="E162" s="242"/>
      <c r="F162" s="242"/>
      <c r="G162" s="242"/>
      <c r="H162" s="242"/>
      <c r="I162" s="242"/>
      <c r="J162" s="242"/>
      <c r="K162" s="243"/>
    </row>
    <row r="163" spans="2:11" ht="45" customHeight="1">
      <c r="B163" s="244"/>
      <c r="C163" s="366" t="s">
        <v>900</v>
      </c>
      <c r="D163" s="366"/>
      <c r="E163" s="366"/>
      <c r="F163" s="366"/>
      <c r="G163" s="366"/>
      <c r="H163" s="366"/>
      <c r="I163" s="366"/>
      <c r="J163" s="366"/>
      <c r="K163" s="245"/>
    </row>
    <row r="164" spans="2:11" ht="17.25" customHeight="1">
      <c r="B164" s="244"/>
      <c r="C164" s="265" t="s">
        <v>829</v>
      </c>
      <c r="D164" s="265"/>
      <c r="E164" s="265"/>
      <c r="F164" s="265" t="s">
        <v>830</v>
      </c>
      <c r="G164" s="302"/>
      <c r="H164" s="303" t="s">
        <v>114</v>
      </c>
      <c r="I164" s="303" t="s">
        <v>57</v>
      </c>
      <c r="J164" s="265" t="s">
        <v>831</v>
      </c>
      <c r="K164" s="245"/>
    </row>
    <row r="165" spans="2:11" ht="17.25" customHeight="1">
      <c r="B165" s="246"/>
      <c r="C165" s="267" t="s">
        <v>832</v>
      </c>
      <c r="D165" s="267"/>
      <c r="E165" s="267"/>
      <c r="F165" s="268" t="s">
        <v>833</v>
      </c>
      <c r="G165" s="304"/>
      <c r="H165" s="305"/>
      <c r="I165" s="305"/>
      <c r="J165" s="267" t="s">
        <v>834</v>
      </c>
      <c r="K165" s="247"/>
    </row>
    <row r="166" spans="2:11" ht="5.25" customHeight="1">
      <c r="B166" s="273"/>
      <c r="C166" s="270"/>
      <c r="D166" s="270"/>
      <c r="E166" s="270"/>
      <c r="F166" s="270"/>
      <c r="G166" s="271"/>
      <c r="H166" s="270"/>
      <c r="I166" s="270"/>
      <c r="J166" s="270"/>
      <c r="K166" s="294"/>
    </row>
    <row r="167" spans="2:11" ht="15" customHeight="1">
      <c r="B167" s="273"/>
      <c r="C167" s="253" t="s">
        <v>838</v>
      </c>
      <c r="D167" s="253"/>
      <c r="E167" s="253"/>
      <c r="F167" s="272" t="s">
        <v>835</v>
      </c>
      <c r="G167" s="253"/>
      <c r="H167" s="253" t="s">
        <v>874</v>
      </c>
      <c r="I167" s="253" t="s">
        <v>837</v>
      </c>
      <c r="J167" s="253">
        <v>120</v>
      </c>
      <c r="K167" s="294"/>
    </row>
    <row r="168" spans="2:11" ht="15" customHeight="1">
      <c r="B168" s="273"/>
      <c r="C168" s="253" t="s">
        <v>883</v>
      </c>
      <c r="D168" s="253"/>
      <c r="E168" s="253"/>
      <c r="F168" s="272" t="s">
        <v>835</v>
      </c>
      <c r="G168" s="253"/>
      <c r="H168" s="253" t="s">
        <v>884</v>
      </c>
      <c r="I168" s="253" t="s">
        <v>837</v>
      </c>
      <c r="J168" s="253" t="s">
        <v>885</v>
      </c>
      <c r="K168" s="294"/>
    </row>
    <row r="169" spans="2:11" ht="15" customHeight="1">
      <c r="B169" s="273"/>
      <c r="C169" s="253" t="s">
        <v>784</v>
      </c>
      <c r="D169" s="253"/>
      <c r="E169" s="253"/>
      <c r="F169" s="272" t="s">
        <v>835</v>
      </c>
      <c r="G169" s="253"/>
      <c r="H169" s="253" t="s">
        <v>901</v>
      </c>
      <c r="I169" s="253" t="s">
        <v>837</v>
      </c>
      <c r="J169" s="253" t="s">
        <v>885</v>
      </c>
      <c r="K169" s="294"/>
    </row>
    <row r="170" spans="2:11" ht="15" customHeight="1">
      <c r="B170" s="273"/>
      <c r="C170" s="253" t="s">
        <v>840</v>
      </c>
      <c r="D170" s="253"/>
      <c r="E170" s="253"/>
      <c r="F170" s="272" t="s">
        <v>841</v>
      </c>
      <c r="G170" s="253"/>
      <c r="H170" s="253" t="s">
        <v>901</v>
      </c>
      <c r="I170" s="253" t="s">
        <v>837</v>
      </c>
      <c r="J170" s="253">
        <v>50</v>
      </c>
      <c r="K170" s="294"/>
    </row>
    <row r="171" spans="2:11" ht="15" customHeight="1">
      <c r="B171" s="273"/>
      <c r="C171" s="253" t="s">
        <v>843</v>
      </c>
      <c r="D171" s="253"/>
      <c r="E171" s="253"/>
      <c r="F171" s="272" t="s">
        <v>835</v>
      </c>
      <c r="G171" s="253"/>
      <c r="H171" s="253" t="s">
        <v>901</v>
      </c>
      <c r="I171" s="253" t="s">
        <v>845</v>
      </c>
      <c r="J171" s="253"/>
      <c r="K171" s="294"/>
    </row>
    <row r="172" spans="2:11" ht="15" customHeight="1">
      <c r="B172" s="273"/>
      <c r="C172" s="253" t="s">
        <v>854</v>
      </c>
      <c r="D172" s="253"/>
      <c r="E172" s="253"/>
      <c r="F172" s="272" t="s">
        <v>841</v>
      </c>
      <c r="G172" s="253"/>
      <c r="H172" s="253" t="s">
        <v>901</v>
      </c>
      <c r="I172" s="253" t="s">
        <v>837</v>
      </c>
      <c r="J172" s="253">
        <v>50</v>
      </c>
      <c r="K172" s="294"/>
    </row>
    <row r="173" spans="2:11" ht="15" customHeight="1">
      <c r="B173" s="273"/>
      <c r="C173" s="253" t="s">
        <v>862</v>
      </c>
      <c r="D173" s="253"/>
      <c r="E173" s="253"/>
      <c r="F173" s="272" t="s">
        <v>841</v>
      </c>
      <c r="G173" s="253"/>
      <c r="H173" s="253" t="s">
        <v>901</v>
      </c>
      <c r="I173" s="253" t="s">
        <v>837</v>
      </c>
      <c r="J173" s="253">
        <v>50</v>
      </c>
      <c r="K173" s="294"/>
    </row>
    <row r="174" spans="2:11" ht="15" customHeight="1">
      <c r="B174" s="273"/>
      <c r="C174" s="253" t="s">
        <v>860</v>
      </c>
      <c r="D174" s="253"/>
      <c r="E174" s="253"/>
      <c r="F174" s="272" t="s">
        <v>841</v>
      </c>
      <c r="G174" s="253"/>
      <c r="H174" s="253" t="s">
        <v>901</v>
      </c>
      <c r="I174" s="253" t="s">
        <v>837</v>
      </c>
      <c r="J174" s="253">
        <v>50</v>
      </c>
      <c r="K174" s="294"/>
    </row>
    <row r="175" spans="2:11" ht="15" customHeight="1">
      <c r="B175" s="273"/>
      <c r="C175" s="253" t="s">
        <v>113</v>
      </c>
      <c r="D175" s="253"/>
      <c r="E175" s="253"/>
      <c r="F175" s="272" t="s">
        <v>835</v>
      </c>
      <c r="G175" s="253"/>
      <c r="H175" s="253" t="s">
        <v>902</v>
      </c>
      <c r="I175" s="253" t="s">
        <v>903</v>
      </c>
      <c r="J175" s="253"/>
      <c r="K175" s="294"/>
    </row>
    <row r="176" spans="2:11" ht="15" customHeight="1">
      <c r="B176" s="273"/>
      <c r="C176" s="253" t="s">
        <v>57</v>
      </c>
      <c r="D176" s="253"/>
      <c r="E176" s="253"/>
      <c r="F176" s="272" t="s">
        <v>835</v>
      </c>
      <c r="G176" s="253"/>
      <c r="H176" s="253" t="s">
        <v>904</v>
      </c>
      <c r="I176" s="253" t="s">
        <v>905</v>
      </c>
      <c r="J176" s="253">
        <v>1</v>
      </c>
      <c r="K176" s="294"/>
    </row>
    <row r="177" spans="2:11" ht="15" customHeight="1">
      <c r="B177" s="273"/>
      <c r="C177" s="253" t="s">
        <v>53</v>
      </c>
      <c r="D177" s="253"/>
      <c r="E177" s="253"/>
      <c r="F177" s="272" t="s">
        <v>835</v>
      </c>
      <c r="G177" s="253"/>
      <c r="H177" s="253" t="s">
        <v>906</v>
      </c>
      <c r="I177" s="253" t="s">
        <v>837</v>
      </c>
      <c r="J177" s="253">
        <v>20</v>
      </c>
      <c r="K177" s="294"/>
    </row>
    <row r="178" spans="2:11" ht="15" customHeight="1">
      <c r="B178" s="273"/>
      <c r="C178" s="253" t="s">
        <v>114</v>
      </c>
      <c r="D178" s="253"/>
      <c r="E178" s="253"/>
      <c r="F178" s="272" t="s">
        <v>835</v>
      </c>
      <c r="G178" s="253"/>
      <c r="H178" s="253" t="s">
        <v>907</v>
      </c>
      <c r="I178" s="253" t="s">
        <v>837</v>
      </c>
      <c r="J178" s="253">
        <v>255</v>
      </c>
      <c r="K178" s="294"/>
    </row>
    <row r="179" spans="2:11" ht="15" customHeight="1">
      <c r="B179" s="273"/>
      <c r="C179" s="253" t="s">
        <v>115</v>
      </c>
      <c r="D179" s="253"/>
      <c r="E179" s="253"/>
      <c r="F179" s="272" t="s">
        <v>835</v>
      </c>
      <c r="G179" s="253"/>
      <c r="H179" s="253" t="s">
        <v>800</v>
      </c>
      <c r="I179" s="253" t="s">
        <v>837</v>
      </c>
      <c r="J179" s="253">
        <v>10</v>
      </c>
      <c r="K179" s="294"/>
    </row>
    <row r="180" spans="2:11" ht="15" customHeight="1">
      <c r="B180" s="273"/>
      <c r="C180" s="253" t="s">
        <v>116</v>
      </c>
      <c r="D180" s="253"/>
      <c r="E180" s="253"/>
      <c r="F180" s="272" t="s">
        <v>835</v>
      </c>
      <c r="G180" s="253"/>
      <c r="H180" s="253" t="s">
        <v>908</v>
      </c>
      <c r="I180" s="253" t="s">
        <v>869</v>
      </c>
      <c r="J180" s="253"/>
      <c r="K180" s="294"/>
    </row>
    <row r="181" spans="2:11" ht="15" customHeight="1">
      <c r="B181" s="273"/>
      <c r="C181" s="253" t="s">
        <v>909</v>
      </c>
      <c r="D181" s="253"/>
      <c r="E181" s="253"/>
      <c r="F181" s="272" t="s">
        <v>835</v>
      </c>
      <c r="G181" s="253"/>
      <c r="H181" s="253" t="s">
        <v>910</v>
      </c>
      <c r="I181" s="253" t="s">
        <v>869</v>
      </c>
      <c r="J181" s="253"/>
      <c r="K181" s="294"/>
    </row>
    <row r="182" spans="2:11" ht="15" customHeight="1">
      <c r="B182" s="273"/>
      <c r="C182" s="253" t="s">
        <v>898</v>
      </c>
      <c r="D182" s="253"/>
      <c r="E182" s="253"/>
      <c r="F182" s="272" t="s">
        <v>835</v>
      </c>
      <c r="G182" s="253"/>
      <c r="H182" s="253" t="s">
        <v>911</v>
      </c>
      <c r="I182" s="253" t="s">
        <v>869</v>
      </c>
      <c r="J182" s="253"/>
      <c r="K182" s="294"/>
    </row>
    <row r="183" spans="2:11" ht="15" customHeight="1">
      <c r="B183" s="273"/>
      <c r="C183" s="253" t="s">
        <v>118</v>
      </c>
      <c r="D183" s="253"/>
      <c r="E183" s="253"/>
      <c r="F183" s="272" t="s">
        <v>841</v>
      </c>
      <c r="G183" s="253"/>
      <c r="H183" s="253" t="s">
        <v>912</v>
      </c>
      <c r="I183" s="253" t="s">
        <v>837</v>
      </c>
      <c r="J183" s="253">
        <v>50</v>
      </c>
      <c r="K183" s="294"/>
    </row>
    <row r="184" spans="2:11" ht="15" customHeight="1">
      <c r="B184" s="273"/>
      <c r="C184" s="253" t="s">
        <v>913</v>
      </c>
      <c r="D184" s="253"/>
      <c r="E184" s="253"/>
      <c r="F184" s="272" t="s">
        <v>841</v>
      </c>
      <c r="G184" s="253"/>
      <c r="H184" s="253" t="s">
        <v>914</v>
      </c>
      <c r="I184" s="253" t="s">
        <v>915</v>
      </c>
      <c r="J184" s="253"/>
      <c r="K184" s="294"/>
    </row>
    <row r="185" spans="2:11" ht="15" customHeight="1">
      <c r="B185" s="273"/>
      <c r="C185" s="253" t="s">
        <v>916</v>
      </c>
      <c r="D185" s="253"/>
      <c r="E185" s="253"/>
      <c r="F185" s="272" t="s">
        <v>841</v>
      </c>
      <c r="G185" s="253"/>
      <c r="H185" s="253" t="s">
        <v>917</v>
      </c>
      <c r="I185" s="253" t="s">
        <v>915</v>
      </c>
      <c r="J185" s="253"/>
      <c r="K185" s="294"/>
    </row>
    <row r="186" spans="2:11" ht="15" customHeight="1">
      <c r="B186" s="273"/>
      <c r="C186" s="253" t="s">
        <v>918</v>
      </c>
      <c r="D186" s="253"/>
      <c r="E186" s="253"/>
      <c r="F186" s="272" t="s">
        <v>841</v>
      </c>
      <c r="G186" s="253"/>
      <c r="H186" s="253" t="s">
        <v>919</v>
      </c>
      <c r="I186" s="253" t="s">
        <v>915</v>
      </c>
      <c r="J186" s="253"/>
      <c r="K186" s="294"/>
    </row>
    <row r="187" spans="2:11" ht="15" customHeight="1">
      <c r="B187" s="273"/>
      <c r="C187" s="306" t="s">
        <v>920</v>
      </c>
      <c r="D187" s="253"/>
      <c r="E187" s="253"/>
      <c r="F187" s="272" t="s">
        <v>841</v>
      </c>
      <c r="G187" s="253"/>
      <c r="H187" s="253" t="s">
        <v>921</v>
      </c>
      <c r="I187" s="253" t="s">
        <v>922</v>
      </c>
      <c r="J187" s="307" t="s">
        <v>923</v>
      </c>
      <c r="K187" s="294"/>
    </row>
    <row r="188" spans="2:11" ht="15" customHeight="1">
      <c r="B188" s="273"/>
      <c r="C188" s="258" t="s">
        <v>42</v>
      </c>
      <c r="D188" s="253"/>
      <c r="E188" s="253"/>
      <c r="F188" s="272" t="s">
        <v>835</v>
      </c>
      <c r="G188" s="253"/>
      <c r="H188" s="249" t="s">
        <v>924</v>
      </c>
      <c r="I188" s="253" t="s">
        <v>925</v>
      </c>
      <c r="J188" s="253"/>
      <c r="K188" s="294"/>
    </row>
    <row r="189" spans="2:11" ht="15" customHeight="1">
      <c r="B189" s="273"/>
      <c r="C189" s="258" t="s">
        <v>926</v>
      </c>
      <c r="D189" s="253"/>
      <c r="E189" s="253"/>
      <c r="F189" s="272" t="s">
        <v>835</v>
      </c>
      <c r="G189" s="253"/>
      <c r="H189" s="253" t="s">
        <v>927</v>
      </c>
      <c r="I189" s="253" t="s">
        <v>869</v>
      </c>
      <c r="J189" s="253"/>
      <c r="K189" s="294"/>
    </row>
    <row r="190" spans="2:11" ht="15" customHeight="1">
      <c r="B190" s="273"/>
      <c r="C190" s="258" t="s">
        <v>928</v>
      </c>
      <c r="D190" s="253"/>
      <c r="E190" s="253"/>
      <c r="F190" s="272" t="s">
        <v>835</v>
      </c>
      <c r="G190" s="253"/>
      <c r="H190" s="253" t="s">
        <v>929</v>
      </c>
      <c r="I190" s="253" t="s">
        <v>869</v>
      </c>
      <c r="J190" s="253"/>
      <c r="K190" s="294"/>
    </row>
    <row r="191" spans="2:11" ht="15" customHeight="1">
      <c r="B191" s="273"/>
      <c r="C191" s="258" t="s">
        <v>930</v>
      </c>
      <c r="D191" s="253"/>
      <c r="E191" s="253"/>
      <c r="F191" s="272" t="s">
        <v>841</v>
      </c>
      <c r="G191" s="253"/>
      <c r="H191" s="253" t="s">
        <v>931</v>
      </c>
      <c r="I191" s="253" t="s">
        <v>869</v>
      </c>
      <c r="J191" s="253"/>
      <c r="K191" s="294"/>
    </row>
    <row r="192" spans="2:11" ht="15" customHeight="1">
      <c r="B192" s="300"/>
      <c r="C192" s="308"/>
      <c r="D192" s="282"/>
      <c r="E192" s="282"/>
      <c r="F192" s="282"/>
      <c r="G192" s="282"/>
      <c r="H192" s="282"/>
      <c r="I192" s="282"/>
      <c r="J192" s="282"/>
      <c r="K192" s="301"/>
    </row>
    <row r="193" spans="2:11" ht="18.75" customHeight="1">
      <c r="B193" s="249"/>
      <c r="C193" s="253"/>
      <c r="D193" s="253"/>
      <c r="E193" s="253"/>
      <c r="F193" s="272"/>
      <c r="G193" s="253"/>
      <c r="H193" s="253"/>
      <c r="I193" s="253"/>
      <c r="J193" s="253"/>
      <c r="K193" s="249"/>
    </row>
    <row r="194" spans="2:11" ht="18.75" customHeight="1">
      <c r="B194" s="249"/>
      <c r="C194" s="253"/>
      <c r="D194" s="253"/>
      <c r="E194" s="253"/>
      <c r="F194" s="272"/>
      <c r="G194" s="253"/>
      <c r="H194" s="253"/>
      <c r="I194" s="253"/>
      <c r="J194" s="253"/>
      <c r="K194" s="249"/>
    </row>
    <row r="195" spans="2:11" ht="18.75" customHeight="1">
      <c r="B195" s="259"/>
      <c r="C195" s="259"/>
      <c r="D195" s="259"/>
      <c r="E195" s="259"/>
      <c r="F195" s="259"/>
      <c r="G195" s="259"/>
      <c r="H195" s="259"/>
      <c r="I195" s="259"/>
      <c r="J195" s="259"/>
      <c r="K195" s="259"/>
    </row>
    <row r="196" spans="2:11">
      <c r="B196" s="241"/>
      <c r="C196" s="242"/>
      <c r="D196" s="242"/>
      <c r="E196" s="242"/>
      <c r="F196" s="242"/>
      <c r="G196" s="242"/>
      <c r="H196" s="242"/>
      <c r="I196" s="242"/>
      <c r="J196" s="242"/>
      <c r="K196" s="243"/>
    </row>
    <row r="197" spans="2:11" ht="21">
      <c r="B197" s="244"/>
      <c r="C197" s="366" t="s">
        <v>932</v>
      </c>
      <c r="D197" s="366"/>
      <c r="E197" s="366"/>
      <c r="F197" s="366"/>
      <c r="G197" s="366"/>
      <c r="H197" s="366"/>
      <c r="I197" s="366"/>
      <c r="J197" s="366"/>
      <c r="K197" s="245"/>
    </row>
    <row r="198" spans="2:11" ht="25.5" customHeight="1">
      <c r="B198" s="244"/>
      <c r="C198" s="309" t="s">
        <v>933</v>
      </c>
      <c r="D198" s="309"/>
      <c r="E198" s="309"/>
      <c r="F198" s="309" t="s">
        <v>934</v>
      </c>
      <c r="G198" s="310"/>
      <c r="H198" s="371" t="s">
        <v>935</v>
      </c>
      <c r="I198" s="371"/>
      <c r="J198" s="371"/>
      <c r="K198" s="245"/>
    </row>
    <row r="199" spans="2:11" ht="5.25" customHeight="1">
      <c r="B199" s="273"/>
      <c r="C199" s="270"/>
      <c r="D199" s="270"/>
      <c r="E199" s="270"/>
      <c r="F199" s="270"/>
      <c r="G199" s="253"/>
      <c r="H199" s="270"/>
      <c r="I199" s="270"/>
      <c r="J199" s="270"/>
      <c r="K199" s="294"/>
    </row>
    <row r="200" spans="2:11" ht="15" customHeight="1">
      <c r="B200" s="273"/>
      <c r="C200" s="253" t="s">
        <v>925</v>
      </c>
      <c r="D200" s="253"/>
      <c r="E200" s="253"/>
      <c r="F200" s="272" t="s">
        <v>43</v>
      </c>
      <c r="G200" s="253"/>
      <c r="H200" s="368" t="s">
        <v>936</v>
      </c>
      <c r="I200" s="368"/>
      <c r="J200" s="368"/>
      <c r="K200" s="294"/>
    </row>
    <row r="201" spans="2:11" ht="15" customHeight="1">
      <c r="B201" s="273"/>
      <c r="C201" s="279"/>
      <c r="D201" s="253"/>
      <c r="E201" s="253"/>
      <c r="F201" s="272" t="s">
        <v>44</v>
      </c>
      <c r="G201" s="253"/>
      <c r="H201" s="368" t="s">
        <v>937</v>
      </c>
      <c r="I201" s="368"/>
      <c r="J201" s="368"/>
      <c r="K201" s="294"/>
    </row>
    <row r="202" spans="2:11" ht="15" customHeight="1">
      <c r="B202" s="273"/>
      <c r="C202" s="279"/>
      <c r="D202" s="253"/>
      <c r="E202" s="253"/>
      <c r="F202" s="272" t="s">
        <v>47</v>
      </c>
      <c r="G202" s="253"/>
      <c r="H202" s="368" t="s">
        <v>938</v>
      </c>
      <c r="I202" s="368"/>
      <c r="J202" s="368"/>
      <c r="K202" s="294"/>
    </row>
    <row r="203" spans="2:11" ht="15" customHeight="1">
      <c r="B203" s="273"/>
      <c r="C203" s="253"/>
      <c r="D203" s="253"/>
      <c r="E203" s="253"/>
      <c r="F203" s="272" t="s">
        <v>45</v>
      </c>
      <c r="G203" s="253"/>
      <c r="H203" s="368" t="s">
        <v>939</v>
      </c>
      <c r="I203" s="368"/>
      <c r="J203" s="368"/>
      <c r="K203" s="294"/>
    </row>
    <row r="204" spans="2:11" ht="15" customHeight="1">
      <c r="B204" s="273"/>
      <c r="C204" s="253"/>
      <c r="D204" s="253"/>
      <c r="E204" s="253"/>
      <c r="F204" s="272" t="s">
        <v>46</v>
      </c>
      <c r="G204" s="253"/>
      <c r="H204" s="368" t="s">
        <v>940</v>
      </c>
      <c r="I204" s="368"/>
      <c r="J204" s="368"/>
      <c r="K204" s="294"/>
    </row>
    <row r="205" spans="2:11" ht="15" customHeight="1">
      <c r="B205" s="273"/>
      <c r="C205" s="253"/>
      <c r="D205" s="253"/>
      <c r="E205" s="253"/>
      <c r="F205" s="272"/>
      <c r="G205" s="253"/>
      <c r="H205" s="253"/>
      <c r="I205" s="253"/>
      <c r="J205" s="253"/>
      <c r="K205" s="294"/>
    </row>
    <row r="206" spans="2:11" ht="15" customHeight="1">
      <c r="B206" s="273"/>
      <c r="C206" s="253" t="s">
        <v>881</v>
      </c>
      <c r="D206" s="253"/>
      <c r="E206" s="253"/>
      <c r="F206" s="272" t="s">
        <v>79</v>
      </c>
      <c r="G206" s="253"/>
      <c r="H206" s="368" t="s">
        <v>941</v>
      </c>
      <c r="I206" s="368"/>
      <c r="J206" s="368"/>
      <c r="K206" s="294"/>
    </row>
    <row r="207" spans="2:11" ht="15" customHeight="1">
      <c r="B207" s="273"/>
      <c r="C207" s="279"/>
      <c r="D207" s="253"/>
      <c r="E207" s="253"/>
      <c r="F207" s="272" t="s">
        <v>778</v>
      </c>
      <c r="G207" s="253"/>
      <c r="H207" s="368" t="s">
        <v>779</v>
      </c>
      <c r="I207" s="368"/>
      <c r="J207" s="368"/>
      <c r="K207" s="294"/>
    </row>
    <row r="208" spans="2:11" ht="15" customHeight="1">
      <c r="B208" s="273"/>
      <c r="C208" s="253"/>
      <c r="D208" s="253"/>
      <c r="E208" s="253"/>
      <c r="F208" s="272" t="s">
        <v>776</v>
      </c>
      <c r="G208" s="253"/>
      <c r="H208" s="368" t="s">
        <v>942</v>
      </c>
      <c r="I208" s="368"/>
      <c r="J208" s="368"/>
      <c r="K208" s="294"/>
    </row>
    <row r="209" spans="2:11" ht="15" customHeight="1">
      <c r="B209" s="311"/>
      <c r="C209" s="279"/>
      <c r="D209" s="279"/>
      <c r="E209" s="279"/>
      <c r="F209" s="272" t="s">
        <v>780</v>
      </c>
      <c r="G209" s="258"/>
      <c r="H209" s="372" t="s">
        <v>781</v>
      </c>
      <c r="I209" s="372"/>
      <c r="J209" s="372"/>
      <c r="K209" s="312"/>
    </row>
    <row r="210" spans="2:11" ht="15" customHeight="1">
      <c r="B210" s="311"/>
      <c r="C210" s="279"/>
      <c r="D210" s="279"/>
      <c r="E210" s="279"/>
      <c r="F210" s="272" t="s">
        <v>782</v>
      </c>
      <c r="G210" s="258"/>
      <c r="H210" s="372" t="s">
        <v>943</v>
      </c>
      <c r="I210" s="372"/>
      <c r="J210" s="372"/>
      <c r="K210" s="312"/>
    </row>
    <row r="211" spans="2:11" ht="15" customHeight="1">
      <c r="B211" s="311"/>
      <c r="C211" s="279"/>
      <c r="D211" s="279"/>
      <c r="E211" s="279"/>
      <c r="F211" s="313"/>
      <c r="G211" s="258"/>
      <c r="H211" s="314"/>
      <c r="I211" s="314"/>
      <c r="J211" s="314"/>
      <c r="K211" s="312"/>
    </row>
    <row r="212" spans="2:11" ht="15" customHeight="1">
      <c r="B212" s="311"/>
      <c r="C212" s="253" t="s">
        <v>905</v>
      </c>
      <c r="D212" s="279"/>
      <c r="E212" s="279"/>
      <c r="F212" s="272">
        <v>1</v>
      </c>
      <c r="G212" s="258"/>
      <c r="H212" s="372" t="s">
        <v>944</v>
      </c>
      <c r="I212" s="372"/>
      <c r="J212" s="372"/>
      <c r="K212" s="312"/>
    </row>
    <row r="213" spans="2:11" ht="15" customHeight="1">
      <c r="B213" s="311"/>
      <c r="C213" s="279"/>
      <c r="D213" s="279"/>
      <c r="E213" s="279"/>
      <c r="F213" s="272">
        <v>2</v>
      </c>
      <c r="G213" s="258"/>
      <c r="H213" s="372" t="s">
        <v>945</v>
      </c>
      <c r="I213" s="372"/>
      <c r="J213" s="372"/>
      <c r="K213" s="312"/>
    </row>
    <row r="214" spans="2:11" ht="15" customHeight="1">
      <c r="B214" s="311"/>
      <c r="C214" s="279"/>
      <c r="D214" s="279"/>
      <c r="E214" s="279"/>
      <c r="F214" s="272">
        <v>3</v>
      </c>
      <c r="G214" s="258"/>
      <c r="H214" s="372" t="s">
        <v>946</v>
      </c>
      <c r="I214" s="372"/>
      <c r="J214" s="372"/>
      <c r="K214" s="312"/>
    </row>
    <row r="215" spans="2:11" ht="15" customHeight="1">
      <c r="B215" s="311"/>
      <c r="C215" s="279"/>
      <c r="D215" s="279"/>
      <c r="E215" s="279"/>
      <c r="F215" s="272">
        <v>4</v>
      </c>
      <c r="G215" s="258"/>
      <c r="H215" s="372" t="s">
        <v>947</v>
      </c>
      <c r="I215" s="372"/>
      <c r="J215" s="372"/>
      <c r="K215" s="312"/>
    </row>
    <row r="216" spans="2:11" ht="12.75" customHeight="1">
      <c r="B216" s="315"/>
      <c r="C216" s="316"/>
      <c r="D216" s="316"/>
      <c r="E216" s="316"/>
      <c r="F216" s="316"/>
      <c r="G216" s="316"/>
      <c r="H216" s="316"/>
      <c r="I216" s="316"/>
      <c r="J216" s="316"/>
      <c r="K216" s="317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01 - Střecha</vt:lpstr>
      <vt:lpstr>02 - VRN</vt:lpstr>
      <vt:lpstr>Pokyny pro vyplnění</vt:lpstr>
      <vt:lpstr>'01 - Střecha'!Názvy_tisku</vt:lpstr>
      <vt:lpstr>'02 - VRN'!Názvy_tisku</vt:lpstr>
      <vt:lpstr>'Rekapitulace stavby'!Názvy_tisku</vt:lpstr>
      <vt:lpstr>'01 - Střecha'!Oblast_tisku</vt:lpstr>
      <vt:lpstr>'02 - VRN'!Oblast_tisku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DT178731\Nesnera</dc:creator>
  <cp:lastModifiedBy>Dalibor Dvořák</cp:lastModifiedBy>
  <dcterms:created xsi:type="dcterms:W3CDTF">2018-04-10T06:23:50Z</dcterms:created>
  <dcterms:modified xsi:type="dcterms:W3CDTF">2018-04-13T11:43:50Z</dcterms:modified>
</cp:coreProperties>
</file>