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01 2018046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2018046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2018046 Pol'!$A$1:$V$318</definedName>
    <definedName name="_xlnm.Print_Area" localSheetId="0">Stavba!$A$1:$J$58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Z306" i="12"/>
  <c r="AZ98"/>
  <c r="AZ86"/>
  <c r="AZ62"/>
  <c r="AZ49"/>
  <c r="G9"/>
  <c r="I9"/>
  <c r="K9"/>
  <c r="M9"/>
  <c r="O9"/>
  <c r="Q9"/>
  <c r="U9"/>
  <c r="G30"/>
  <c r="I30"/>
  <c r="K30"/>
  <c r="O30"/>
  <c r="Q30"/>
  <c r="U30"/>
  <c r="G31"/>
  <c r="M31" s="1"/>
  <c r="I31"/>
  <c r="K31"/>
  <c r="O31"/>
  <c r="Q31"/>
  <c r="U31"/>
  <c r="G46"/>
  <c r="M46" s="1"/>
  <c r="I46"/>
  <c r="K46"/>
  <c r="O46"/>
  <c r="Q46"/>
  <c r="U46"/>
  <c r="G48"/>
  <c r="I48"/>
  <c r="K48"/>
  <c r="M48"/>
  <c r="O48"/>
  <c r="Q48"/>
  <c r="U48"/>
  <c r="G61"/>
  <c r="M61" s="1"/>
  <c r="I61"/>
  <c r="K61"/>
  <c r="O61"/>
  <c r="Q61"/>
  <c r="U61"/>
  <c r="G85"/>
  <c r="M85" s="1"/>
  <c r="I85"/>
  <c r="K85"/>
  <c r="O85"/>
  <c r="Q85"/>
  <c r="U85"/>
  <c r="G97"/>
  <c r="M97" s="1"/>
  <c r="I97"/>
  <c r="K97"/>
  <c r="O97"/>
  <c r="Q97"/>
  <c r="U97"/>
  <c r="G103"/>
  <c r="I103"/>
  <c r="K103"/>
  <c r="M103"/>
  <c r="O103"/>
  <c r="Q103"/>
  <c r="U103"/>
  <c r="G118"/>
  <c r="M118" s="1"/>
  <c r="I118"/>
  <c r="K118"/>
  <c r="O118"/>
  <c r="Q118"/>
  <c r="U118"/>
  <c r="G120"/>
  <c r="M120" s="1"/>
  <c r="I120"/>
  <c r="K120"/>
  <c r="O120"/>
  <c r="Q120"/>
  <c r="U120"/>
  <c r="G124"/>
  <c r="M124" s="1"/>
  <c r="I124"/>
  <c r="K124"/>
  <c r="O124"/>
  <c r="Q124"/>
  <c r="U124"/>
  <c r="G127"/>
  <c r="I127"/>
  <c r="K127"/>
  <c r="M127"/>
  <c r="O127"/>
  <c r="Q127"/>
  <c r="U127"/>
  <c r="G159"/>
  <c r="M159" s="1"/>
  <c r="I159"/>
  <c r="K159"/>
  <c r="O159"/>
  <c r="Q159"/>
  <c r="U159"/>
  <c r="G166"/>
  <c r="M166" s="1"/>
  <c r="I166"/>
  <c r="K166"/>
  <c r="O166"/>
  <c r="Q166"/>
  <c r="U166"/>
  <c r="G167"/>
  <c r="M167" s="1"/>
  <c r="I167"/>
  <c r="K167"/>
  <c r="O167"/>
  <c r="Q167"/>
  <c r="U167"/>
  <c r="G179"/>
  <c r="I179"/>
  <c r="K179"/>
  <c r="O179"/>
  <c r="Q179"/>
  <c r="U179"/>
  <c r="G184"/>
  <c r="I184"/>
  <c r="K184"/>
  <c r="M184"/>
  <c r="O184"/>
  <c r="Q184"/>
  <c r="U184"/>
  <c r="G186"/>
  <c r="M186" s="1"/>
  <c r="I186"/>
  <c r="K186"/>
  <c r="O186"/>
  <c r="Q186"/>
  <c r="U186"/>
  <c r="G187"/>
  <c r="M187" s="1"/>
  <c r="I187"/>
  <c r="K187"/>
  <c r="O187"/>
  <c r="Q187"/>
  <c r="U187"/>
  <c r="G188"/>
  <c r="M188" s="1"/>
  <c r="I188"/>
  <c r="K188"/>
  <c r="O188"/>
  <c r="Q188"/>
  <c r="U188"/>
  <c r="G190"/>
  <c r="I190"/>
  <c r="K190"/>
  <c r="M190"/>
  <c r="O190"/>
  <c r="Q190"/>
  <c r="U190"/>
  <c r="G191"/>
  <c r="M191" s="1"/>
  <c r="I191"/>
  <c r="K191"/>
  <c r="O191"/>
  <c r="Q191"/>
  <c r="U191"/>
  <c r="G193"/>
  <c r="M193" s="1"/>
  <c r="I193"/>
  <c r="K193"/>
  <c r="O193"/>
  <c r="Q193"/>
  <c r="U193"/>
  <c r="G195"/>
  <c r="M195" s="1"/>
  <c r="I195"/>
  <c r="K195"/>
  <c r="O195"/>
  <c r="Q195"/>
  <c r="U195"/>
  <c r="G196"/>
  <c r="I196"/>
  <c r="K196"/>
  <c r="M196"/>
  <c r="O196"/>
  <c r="Q196"/>
  <c r="U196"/>
  <c r="G198"/>
  <c r="M198" s="1"/>
  <c r="I198"/>
  <c r="K198"/>
  <c r="O198"/>
  <c r="Q198"/>
  <c r="U198"/>
  <c r="G201"/>
  <c r="I201"/>
  <c r="K201"/>
  <c r="O201"/>
  <c r="Q201"/>
  <c r="U201"/>
  <c r="G202"/>
  <c r="I202"/>
  <c r="K202"/>
  <c r="M202"/>
  <c r="O202"/>
  <c r="Q202"/>
  <c r="U202"/>
  <c r="G205"/>
  <c r="M205" s="1"/>
  <c r="I205"/>
  <c r="K205"/>
  <c r="O205"/>
  <c r="Q205"/>
  <c r="U205"/>
  <c r="G206"/>
  <c r="M206" s="1"/>
  <c r="I206"/>
  <c r="K206"/>
  <c r="O206"/>
  <c r="Q206"/>
  <c r="U206"/>
  <c r="K207"/>
  <c r="U207"/>
  <c r="G208"/>
  <c r="G207" s="1"/>
  <c r="I52" i="1" s="1"/>
  <c r="I208" i="12"/>
  <c r="I207" s="1"/>
  <c r="K208"/>
  <c r="M208"/>
  <c r="M207" s="1"/>
  <c r="O208"/>
  <c r="O207" s="1"/>
  <c r="Q208"/>
  <c r="Q207" s="1"/>
  <c r="U208"/>
  <c r="G242"/>
  <c r="M242" s="1"/>
  <c r="M241" s="1"/>
  <c r="I242"/>
  <c r="I241" s="1"/>
  <c r="K242"/>
  <c r="K241" s="1"/>
  <c r="O242"/>
  <c r="O241" s="1"/>
  <c r="Q242"/>
  <c r="Q241" s="1"/>
  <c r="U242"/>
  <c r="U241" s="1"/>
  <c r="G244"/>
  <c r="I244"/>
  <c r="I243" s="1"/>
  <c r="K244"/>
  <c r="M244"/>
  <c r="O244"/>
  <c r="Q244"/>
  <c r="U244"/>
  <c r="G246"/>
  <c r="I246"/>
  <c r="K246"/>
  <c r="O246"/>
  <c r="Q246"/>
  <c r="U246"/>
  <c r="G248"/>
  <c r="M248" s="1"/>
  <c r="I248"/>
  <c r="K248"/>
  <c r="O248"/>
  <c r="Q248"/>
  <c r="U248"/>
  <c r="G250"/>
  <c r="I250"/>
  <c r="K250"/>
  <c r="M250"/>
  <c r="O250"/>
  <c r="Q250"/>
  <c r="U250"/>
  <c r="G254"/>
  <c r="I254"/>
  <c r="K254"/>
  <c r="O254"/>
  <c r="Q254"/>
  <c r="U254"/>
  <c r="G258"/>
  <c r="M258" s="1"/>
  <c r="I258"/>
  <c r="K258"/>
  <c r="O258"/>
  <c r="Q258"/>
  <c r="U258"/>
  <c r="G270"/>
  <c r="M270" s="1"/>
  <c r="I270"/>
  <c r="K270"/>
  <c r="O270"/>
  <c r="Q270"/>
  <c r="U270"/>
  <c r="G282"/>
  <c r="I282"/>
  <c r="K282"/>
  <c r="M282"/>
  <c r="O282"/>
  <c r="Q282"/>
  <c r="U282"/>
  <c r="G286"/>
  <c r="M286" s="1"/>
  <c r="I286"/>
  <c r="K286"/>
  <c r="O286"/>
  <c r="Q286"/>
  <c r="U286"/>
  <c r="G287"/>
  <c r="M287" s="1"/>
  <c r="I287"/>
  <c r="K287"/>
  <c r="O287"/>
  <c r="Q287"/>
  <c r="U287"/>
  <c r="G289"/>
  <c r="I289"/>
  <c r="K289"/>
  <c r="M289"/>
  <c r="O289"/>
  <c r="Q289"/>
  <c r="U289"/>
  <c r="G290"/>
  <c r="M290" s="1"/>
  <c r="I290"/>
  <c r="K290"/>
  <c r="O290"/>
  <c r="Q290"/>
  <c r="U290"/>
  <c r="G291"/>
  <c r="M291" s="1"/>
  <c r="I291"/>
  <c r="K291"/>
  <c r="O291"/>
  <c r="Q291"/>
  <c r="U291"/>
  <c r="G292"/>
  <c r="M292" s="1"/>
  <c r="I292"/>
  <c r="K292"/>
  <c r="O292"/>
  <c r="Q292"/>
  <c r="U292"/>
  <c r="G293"/>
  <c r="I293"/>
  <c r="K293"/>
  <c r="M293"/>
  <c r="O293"/>
  <c r="Q293"/>
  <c r="U293"/>
  <c r="G294"/>
  <c r="M294" s="1"/>
  <c r="I294"/>
  <c r="K294"/>
  <c r="O294"/>
  <c r="Q294"/>
  <c r="U294"/>
  <c r="G295"/>
  <c r="M295" s="1"/>
  <c r="I295"/>
  <c r="K295"/>
  <c r="O295"/>
  <c r="Q295"/>
  <c r="U295"/>
  <c r="G297"/>
  <c r="G296" s="1"/>
  <c r="I57" i="1" s="1"/>
  <c r="I297" i="12"/>
  <c r="K297"/>
  <c r="O297"/>
  <c r="Q297"/>
  <c r="U297"/>
  <c r="G305"/>
  <c r="M305" s="1"/>
  <c r="I305"/>
  <c r="K305"/>
  <c r="O305"/>
  <c r="O296" s="1"/>
  <c r="Q305"/>
  <c r="U305"/>
  <c r="U296" s="1"/>
  <c r="AD308"/>
  <c r="F41" i="1" s="1"/>
  <c r="H41" s="1"/>
  <c r="I41" s="1"/>
  <c r="AE308" i="12"/>
  <c r="G41" i="1" s="1"/>
  <c r="I20"/>
  <c r="I18"/>
  <c r="I19" l="1"/>
  <c r="K288" i="12"/>
  <c r="Q288"/>
  <c r="I288"/>
  <c r="K249"/>
  <c r="G249"/>
  <c r="I55" i="1" s="1"/>
  <c r="Q249" i="12"/>
  <c r="I249"/>
  <c r="K243"/>
  <c r="G243"/>
  <c r="I54" i="1" s="1"/>
  <c r="I17" s="1"/>
  <c r="Q243" i="12"/>
  <c r="G241"/>
  <c r="I53" i="1" s="1"/>
  <c r="U197" i="12"/>
  <c r="O197"/>
  <c r="Q178"/>
  <c r="I178"/>
  <c r="U178"/>
  <c r="O178"/>
  <c r="K8"/>
  <c r="G8"/>
  <c r="Q8"/>
  <c r="I8"/>
  <c r="F39" i="1"/>
  <c r="F40"/>
  <c r="K296" i="12"/>
  <c r="Q296"/>
  <c r="M297"/>
  <c r="I296"/>
  <c r="U288"/>
  <c r="O288"/>
  <c r="U249"/>
  <c r="O249"/>
  <c r="U243"/>
  <c r="O243"/>
  <c r="K197"/>
  <c r="G197"/>
  <c r="I51" i="1" s="1"/>
  <c r="Q197" i="12"/>
  <c r="I197"/>
  <c r="K178"/>
  <c r="G178"/>
  <c r="I50" i="1" s="1"/>
  <c r="U8" i="12"/>
  <c r="O8"/>
  <c r="G39" i="1"/>
  <c r="G42" s="1"/>
  <c r="G25" s="1"/>
  <c r="A25" s="1"/>
  <c r="A26" s="1"/>
  <c r="G26" s="1"/>
  <c r="G40"/>
  <c r="M288" i="12"/>
  <c r="M296"/>
  <c r="G288"/>
  <c r="I56" i="1" s="1"/>
  <c r="M254" i="12"/>
  <c r="M249" s="1"/>
  <c r="M246"/>
  <c r="M243" s="1"/>
  <c r="M201"/>
  <c r="M197" s="1"/>
  <c r="M179"/>
  <c r="M178" s="1"/>
  <c r="M30"/>
  <c r="M8" s="1"/>
  <c r="J28" i="1"/>
  <c r="J26"/>
  <c r="G38"/>
  <c r="F38"/>
  <c r="J23"/>
  <c r="J24"/>
  <c r="J25"/>
  <c r="J27"/>
  <c r="E24"/>
  <c r="E26"/>
  <c r="G308" i="12" l="1"/>
  <c r="I49" i="1"/>
  <c r="I58" s="1"/>
  <c r="F42"/>
  <c r="H39"/>
  <c r="I16"/>
  <c r="I21" s="1"/>
  <c r="H40"/>
  <c r="I40" s="1"/>
  <c r="G28" l="1"/>
  <c r="G23"/>
  <c r="A23" s="1"/>
  <c r="A24" s="1"/>
  <c r="G24" s="1"/>
  <c r="A27" s="1"/>
  <c r="A29" s="1"/>
  <c r="G29" s="1"/>
  <c r="G27" s="1"/>
  <c r="H42"/>
  <c r="I39"/>
  <c r="I42" s="1"/>
  <c r="J57"/>
  <c r="J49"/>
  <c r="J51"/>
  <c r="J53"/>
  <c r="J55"/>
  <c r="J50"/>
  <c r="J52"/>
  <c r="J54"/>
  <c r="J56"/>
  <c r="J41" l="1"/>
  <c r="J40"/>
  <c r="J39"/>
  <c r="J42" s="1"/>
  <c r="J58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<sst xmlns="http://schemas.openxmlformats.org/spreadsheetml/2006/main" count="921" uniqueCount="360">
  <si>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</si>
  <si>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</si>
  <si>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</si>
  <si>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</si>
  <si>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</si>
  <si>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</si>
  <si>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</si>
  <si>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</si>
  <si>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</si>
  <si>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</si>
  <si>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</si>
  <si>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</si>
  <si>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</si>
  <si>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</si>
  <si>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</si>
  <si>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</si>
  <si>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</si>
  <si>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</si>
  <si>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</si>
  <si>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</si>
  <si>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</si>
  <si>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</si>
  <si>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</si>
  <si>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</si>
  <si>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</si>
  <si>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</si>
  <si>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</si>
  <si>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</si>
  <si>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</si>
  <si>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</si>
  <si>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</si>
  <si>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</si>
  <si>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</si>
  <si>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</si>
  <si>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</si>
  <si>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</si>
  <si>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</si>
  <si>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</si>
  <si>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</si>
  <si>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</si>
  <si>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</si>
  <si>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2018046</t>
  </si>
  <si>
    <t>Nový Bor</t>
  </si>
  <si>
    <t>01</t>
  </si>
  <si>
    <t>Zateplení objektu - dokončení</t>
  </si>
  <si>
    <t>Objekt:</t>
  </si>
  <si>
    <t>Rozpočet:</t>
  </si>
  <si>
    <t>ZŠ U Lesa Nový Bor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</si>
  <si>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</si>
  <si>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</si>
  <si>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</si>
  <si>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</si>
  <si>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</si>
  <si>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</si>
  <si>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</si>
  <si>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</si>
  <si>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</si>
  <si>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</si>
  <si>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</si>
  <si>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</si>
  <si>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</si>
  <si>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</si>
  <si>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</si>
  <si>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763</t>
  </si>
  <si>
    <t>Dřevostavby</t>
  </si>
  <si>
    <t>764</t>
  </si>
  <si>
    <t>Konstrukce klempířské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</si>
  <si>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</si>
  <si>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</si>
  <si>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</si>
  <si>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</si>
  <si>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</si>
  <si>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</si>
  <si>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</si>
  <si>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</si>
  <si>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</si>
  <si>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</si>
  <si>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</si>
  <si>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</si>
  <si>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</si>
  <si>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</si>
  <si>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</si>
  <si>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</si>
  <si>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</si>
  <si>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</si>
  <si>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</si>
  <si>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</si>
  <si>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</si>
  <si>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</si>
  <si>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</si>
  <si>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</si>
  <si>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</si>
  <si>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</si>
  <si>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</si>
  <si>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</si>
  <si>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Díl:</t>
  </si>
  <si>
    <t>DIL</t>
  </si>
  <si>
    <t>602011188RS1</t>
  </si>
  <si>
    <t>Omítka stěn tenkovrstvá silikonová barevná, zrnitost 1,5 mm</t>
  </si>
  <si>
    <t>m2</t>
  </si>
  <si>
    <t>RTS 18/ I</t>
  </si>
  <si>
    <t>POL1_1</t>
  </si>
  <si>
    <t>EPS 80 mm : 493,195</t>
  </si>
  <si>
    <t>VV</t>
  </si>
  <si>
    <t>ostění : 62,78</t>
  </si>
  <si>
    <t>Mezisoučet</t>
  </si>
  <si>
    <t xml:space="preserve">sokl XPS 80 mm : </t>
  </si>
  <si>
    <t>sokl severní : 24,65*(0,5+1,35)</t>
  </si>
  <si>
    <t>-3*0,5*1</t>
  </si>
  <si>
    <t>-2,3*0,5*5</t>
  </si>
  <si>
    <t>-1*0,5*4</t>
  </si>
  <si>
    <t>sloupky : (0,45+0,6+0,45)*1,35*7</t>
  </si>
  <si>
    <t>sokl jižní pravá : 24,75*1,05</t>
  </si>
  <si>
    <t>3*1,05</t>
  </si>
  <si>
    <t>-2,3*0,5*7</t>
  </si>
  <si>
    <t>sokl jižní levá : 26,8*0,6</t>
  </si>
  <si>
    <t xml:space="preserve">ostění XPS : </t>
  </si>
  <si>
    <t>sokl severní : (0,5+3+0,5)*1*0,2</t>
  </si>
  <si>
    <t>(0,5+2,3+0,5)*5*0,2</t>
  </si>
  <si>
    <t>(0,5+1+0,5)*4*0,2</t>
  </si>
  <si>
    <t>sokl pravá : (0,5+2,3+0,5)*7*0,2</t>
  </si>
  <si>
    <t>602011193R00</t>
  </si>
  <si>
    <t>Kontaktní nátěr pod omítky</t>
  </si>
  <si>
    <t>POL1_</t>
  </si>
  <si>
    <t>620991121R00</t>
  </si>
  <si>
    <t>Zakrývání výplní vnějších otvorů z lešení</t>
  </si>
  <si>
    <t>severní : 1*1,5*2</t>
  </si>
  <si>
    <t>2,3*2*9</t>
  </si>
  <si>
    <t>3*2*2</t>
  </si>
  <si>
    <t>0,9*1,2*8</t>
  </si>
  <si>
    <t>jižní pravá : 2,3*2*7</t>
  </si>
  <si>
    <t>2,3*1,8*7</t>
  </si>
  <si>
    <t>3*1,8*1</t>
  </si>
  <si>
    <t>jižní levá : 2,3*2*9</t>
  </si>
  <si>
    <t>2,3*1,8*9</t>
  </si>
  <si>
    <t>sokl severní : 3*0,5</t>
  </si>
  <si>
    <t>2,3*0,5*5</t>
  </si>
  <si>
    <t>1*0,5*4</t>
  </si>
  <si>
    <t>sokl jižní pravá : 2,3*0,5*7</t>
  </si>
  <si>
    <t>západní : 3*2</t>
  </si>
  <si>
    <t>621481211RT2</t>
  </si>
  <si>
    <t>Montáž výztužné sítě (perlinky) do stěrky-podhledy, včetně výztužné sítě a stěrkového tmelu</t>
  </si>
  <si>
    <t>přesah střechy - severní : 24,65*0,6</t>
  </si>
  <si>
    <t>622311521RV1</t>
  </si>
  <si>
    <t>Zateplovací systém, sokl, XPS tl. 80 mm, zakončený stěrkou s výztužnou tkaninou</t>
  </si>
  <si>
    <t>Položka obsahuje: nanesení lepicího tmelu na izolační desky, nalepení desek, zajištění zápustnými talířovými hmoždinkami (6 ks/m2), natažení stěrky, vtlačení výztužné tkaniny (1,15 m2/m2) a přehlazení stěrky. V položka obsahuje rohové, dilatační a ostatní lišty</t>
  </si>
  <si>
    <t>POP</t>
  </si>
  <si>
    <t>sokl severní : 24,65*(0,5+0,15+1,5+1,35)</t>
  </si>
  <si>
    <t>sloupky : (0,6+0,45)*2*1,35*7</t>
  </si>
  <si>
    <t>622311131RV1</t>
  </si>
  <si>
    <t>Zateplovací systém , fasáda, EPS F tl. 80 mm, zakončený stěrkou s výztužnou tkaninou</t>
  </si>
  <si>
    <t>severní : 24,65*(3,8+2,9)</t>
  </si>
  <si>
    <t>-1*1,5*2</t>
  </si>
  <si>
    <t>-2,3*2*9</t>
  </si>
  <si>
    <t>-3*2*2</t>
  </si>
  <si>
    <t>-0,9*1,2*8</t>
  </si>
  <si>
    <t>jižní pravá : 24,75*6,8</t>
  </si>
  <si>
    <t>3*6,8</t>
  </si>
  <si>
    <t>-2,3*2*7</t>
  </si>
  <si>
    <t>-2,3*1,8*7</t>
  </si>
  <si>
    <t>-3*1,8*1</t>
  </si>
  <si>
    <t>jižní levá : 26,8*6,8</t>
  </si>
  <si>
    <t>-2,3*1,8*9</t>
  </si>
  <si>
    <t>štít východní : 12*6</t>
  </si>
  <si>
    <t>12*2,3*0,5</t>
  </si>
  <si>
    <t>8,5*1</t>
  </si>
  <si>
    <t>2*2,3</t>
  </si>
  <si>
    <t>štít západní : 11,6*4</t>
  </si>
  <si>
    <t>2*2,9</t>
  </si>
  <si>
    <t>8,6*1,6*0,5</t>
  </si>
  <si>
    <t>11*2,8*0,5</t>
  </si>
  <si>
    <t>-3*2*1</t>
  </si>
  <si>
    <t>622311153RV1</t>
  </si>
  <si>
    <t>Zateplovací systém , ostění, EPS F tl. 30 mm, zakončený stěrkou s výztužnou tkaninou</t>
  </si>
  <si>
    <t>severní : (1,5+1+1,5)*2*0,2</t>
  </si>
  <si>
    <t>(2+2,3+2)*9*0,2</t>
  </si>
  <si>
    <t>(2+3+2)*2*0,2</t>
  </si>
  <si>
    <t>(1,2+0,9+1,2)*8*0,2</t>
  </si>
  <si>
    <t>jižní pravá : (2+2,3+2)*7*0,2</t>
  </si>
  <si>
    <t>(1,8+2,3+1,8)*7*0,2</t>
  </si>
  <si>
    <t>(1,8+3+1,8)*1*0,2</t>
  </si>
  <si>
    <t>jižní levá : (2+2,3+2)*9*0,2</t>
  </si>
  <si>
    <t>(1,8+2,3+1,8)*9*0,2</t>
  </si>
  <si>
    <t>západní : (2+3+2)*0,2</t>
  </si>
  <si>
    <t>622319553RV1</t>
  </si>
  <si>
    <t>Zateplovací systém, ostění, XPS 30 mm, zakončený stěrkou s výztužnou tkaninou</t>
  </si>
  <si>
    <t>622312163R00</t>
  </si>
  <si>
    <t>Zatepl. systém, parapet, EPS P tl. 30 mm</t>
  </si>
  <si>
    <t>severní : 1*2*0,2</t>
  </si>
  <si>
    <t>2,3*9*0,2</t>
  </si>
  <si>
    <t>3*2*0,2</t>
  </si>
  <si>
    <t>0,9*8*0,2</t>
  </si>
  <si>
    <t>sokl : 3*1*00,2</t>
  </si>
  <si>
    <t>2,3*5*0,2</t>
  </si>
  <si>
    <t>1*4*0,2</t>
  </si>
  <si>
    <t>jižní pravá : 2,3*7*0,2</t>
  </si>
  <si>
    <t>2,3*7*0,2</t>
  </si>
  <si>
    <t>3*1*0,2</t>
  </si>
  <si>
    <t>sokl : 2,3*7*0,2</t>
  </si>
  <si>
    <t>jižní levá : 2,3*9*0,2</t>
  </si>
  <si>
    <t>západní : 3*1*0,2</t>
  </si>
  <si>
    <t>622391002R00</t>
  </si>
  <si>
    <t>Příplatek-mtž KZS podhledu,izolant,stěrka+výztužná tkanina</t>
  </si>
  <si>
    <t>sokl severní : 24,65*(0,5+0,15+1,5)</t>
  </si>
  <si>
    <t>622311011R00</t>
  </si>
  <si>
    <t>Soklová lišta hliník KZS tl. 80 mm</t>
  </si>
  <si>
    <t>m</t>
  </si>
  <si>
    <t xml:space="preserve">založení nad střechou : </t>
  </si>
  <si>
    <t>východní : 5,5+4,5</t>
  </si>
  <si>
    <t>západní : 6,2+6,2</t>
  </si>
  <si>
    <t>622300159R00</t>
  </si>
  <si>
    <t>Montáž rozliš. lišty pro přechod dvou barev omítky</t>
  </si>
  <si>
    <t>severní : 24,65</t>
  </si>
  <si>
    <t>jižní : 24,75+26,8</t>
  </si>
  <si>
    <t>622422111R00</t>
  </si>
  <si>
    <t>Oprava vnějších omítek vápen. hladk. II, do 10 %</t>
  </si>
  <si>
    <t>622471317R00</t>
  </si>
  <si>
    <t>Nátěr nebo nástřik stěn vnějších, složitost 1 - 2</t>
  </si>
  <si>
    <t xml:space="preserve">nátěr přesahu střechy - shodný odstín : </t>
  </si>
  <si>
    <t>severní : 24,65*0,6*2</t>
  </si>
  <si>
    <t>jižní : (24,75+26,8)*0,6</t>
  </si>
  <si>
    <t>východní : 11,3*0,6*3</t>
  </si>
  <si>
    <t>západní : 11,3*0,6*2</t>
  </si>
  <si>
    <t>622904112R00</t>
  </si>
  <si>
    <t>Očištění fasád tlakovou vodou složitost 1 - 2</t>
  </si>
  <si>
    <t>28350290R</t>
  </si>
  <si>
    <t>Profil rozlišovací s tkaninou tl. 6 mm, l=2500 mm</t>
  </si>
  <si>
    <t>kus</t>
  </si>
  <si>
    <t>SPCM</t>
  </si>
  <si>
    <t>POL3_</t>
  </si>
  <si>
    <t>Profil rozlišovací se skelnou tkaninou</t>
  </si>
  <si>
    <t>Lišta určuje rozhraní různobarevných omítek na jedné ploše.</t>
  </si>
  <si>
    <t>Materiál: PVC, sklotextilní tkanina</t>
  </si>
  <si>
    <t/>
  </si>
  <si>
    <t>- univerzální profil</t>
  </si>
  <si>
    <t>- lišty lze použít u všech typů zateplování</t>
  </si>
  <si>
    <t>- profil se aplikuje až pod poslední dekorativní vrstvu omítky</t>
  </si>
  <si>
    <t>severní : 24,65*1,1/2,5</t>
  </si>
  <si>
    <t>jižní : (24,75+26,8)*1,1/2,5</t>
  </si>
  <si>
    <t>1-0,528</t>
  </si>
  <si>
    <t>941941031R00</t>
  </si>
  <si>
    <t>Montáž lešení leh.řad.s podlahami,š.do 1 m, H 10 m</t>
  </si>
  <si>
    <t>severní : 26*7</t>
  </si>
  <si>
    <t>jižní : (26+27)*7</t>
  </si>
  <si>
    <t>východní : 12*8</t>
  </si>
  <si>
    <t>západní : 12*6</t>
  </si>
  <si>
    <t>941941191R00</t>
  </si>
  <si>
    <t>Příplatek za každý měsíc použití lešení k pol.1031</t>
  </si>
  <si>
    <t>721*2</t>
  </si>
  <si>
    <t>941941831R00</t>
  </si>
  <si>
    <t>Demontáž lešení leh.řad.s podlahami,š.1 m, 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</si>
  <si>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</si>
  <si>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</si>
  <si>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</si>
  <si>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</si>
  <si>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</si>
  <si>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</si>
  <si>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</si>
  <si>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</si>
  <si>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4*2</t>
  </si>
  <si>
    <t>944945193R00</t>
  </si>
  <si>
    <t>Příplatek za každý měsíc použ.stříšky, k pol. 5013</t>
  </si>
  <si>
    <t>8*2</t>
  </si>
  <si>
    <t>944945813R00</t>
  </si>
  <si>
    <t>Demontáž záchytné stříšky H 4,5 m, šířky nad 2 m</t>
  </si>
  <si>
    <t>94.01</t>
  </si>
  <si>
    <t>Příplattek za založení lešení na střeše, vč. ochrany stávající střechy</t>
  </si>
  <si>
    <t>soubor</t>
  </si>
  <si>
    <t>Indiv</t>
  </si>
  <si>
    <t>953946111R00</t>
  </si>
  <si>
    <t xml:space="preserve">Osazení ventilačních mřížek </t>
  </si>
  <si>
    <t>mřížky : 2</t>
  </si>
  <si>
    <t>kryty ventilátorů : 2</t>
  </si>
  <si>
    <t>R1</t>
  </si>
  <si>
    <t>Přípomocné zednické a ostatní práce vč. pomocného, materiálu</t>
  </si>
  <si>
    <t>hod</t>
  </si>
  <si>
    <t>R2</t>
  </si>
  <si>
    <t>Prodloužení odvětrání přes KZS</t>
  </si>
  <si>
    <t xml:space="preserve">ks    </t>
  </si>
  <si>
    <t>42972802R</t>
  </si>
  <si>
    <t>Mřížka čtyřhranná vel. 160x160 mm</t>
  </si>
  <si>
    <t>55346639R</t>
  </si>
  <si>
    <t>Žaluzie ventilátoru</t>
  </si>
  <si>
    <t>978015221R00</t>
  </si>
  <si>
    <t>Otlučení omítek vnějších MVC v složit.1-4 do 10 %</t>
  </si>
  <si>
    <t>999281108R00</t>
  </si>
  <si>
    <t>Přesun hmot pro opravy a údržbu do výšky 12 m</t>
  </si>
  <si>
    <t>t</t>
  </si>
  <si>
    <t>POL7_</t>
  </si>
  <si>
    <t>763615131R00</t>
  </si>
  <si>
    <t>M.obložení podhledů, desky tl.18 mm,na sraz,šroub</t>
  </si>
  <si>
    <t>59590740R</t>
  </si>
  <si>
    <t>Deska cementotřísková  tl. 18 mm</t>
  </si>
  <si>
    <t>14,79*1,1</t>
  </si>
  <si>
    <t>998763101R00</t>
  </si>
  <si>
    <t>Přesun hmot pro dřevostavby, výšky do 12 m</t>
  </si>
  <si>
    <t>764454291R00</t>
  </si>
  <si>
    <t>Montáž trub Pz odpadních kruhových</t>
  </si>
  <si>
    <t>zpětná montáž : 3,9*2</t>
  </si>
  <si>
    <t>3,1*3</t>
  </si>
  <si>
    <t>7,1*3</t>
  </si>
  <si>
    <t>764454292R00</t>
  </si>
  <si>
    <t>Montáž zděře Pz kruhové</t>
  </si>
  <si>
    <t>3*2</t>
  </si>
  <si>
    <t>3*3</t>
  </si>
  <si>
    <t>5*3</t>
  </si>
  <si>
    <t>764510450RT2</t>
  </si>
  <si>
    <t>Oplechování parapetů včetně rohů Ti Zn, rš 330 mm, nalepení</t>
  </si>
  <si>
    <t>POL1_7</t>
  </si>
  <si>
    <t>severní : 1*2</t>
  </si>
  <si>
    <t>2,3*9</t>
  </si>
  <si>
    <t>0,9*8</t>
  </si>
  <si>
    <t>jižní pravá : 2,3*7</t>
  </si>
  <si>
    <t>2,3*7</t>
  </si>
  <si>
    <t>3*1</t>
  </si>
  <si>
    <t>sokl : 2,3*7</t>
  </si>
  <si>
    <t>jižní levá : 2,3*9</t>
  </si>
  <si>
    <t>západní : 3</t>
  </si>
  <si>
    <t>764410850R00</t>
  </si>
  <si>
    <t>Demontáž oplechování parapetů,rš od 100 do 330 mm</t>
  </si>
  <si>
    <t>764454802R00</t>
  </si>
  <si>
    <t>Demontáž odpadních trub kruhových,D 120 mm - pro zpětnou montáž</t>
  </si>
  <si>
    <t>3,9*2</t>
  </si>
  <si>
    <t>5535128520R</t>
  </si>
  <si>
    <t>Objímka 120 hnědá - prodloužená přes KZS</t>
  </si>
  <si>
    <t>998764102R00</t>
  </si>
  <si>
    <t>Přesun hmot pro klempířské konstr., výšky do 12 m</t>
  </si>
  <si>
    <t>979086112R00</t>
  </si>
  <si>
    <t>Nakládání nebo překládání suti a vybouraných hmot</t>
  </si>
  <si>
    <t>POL8_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</si>
  <si>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</si>
  <si>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</si>
  <si>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</si>
  <si>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</si>
  <si>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</si>
  <si>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</si>
  <si>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</si>
  <si>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</si>
  <si>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</si>
  <si>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</si>
  <si>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</si>
  <si>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</si>
  <si>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</si>
  <si>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</si>
  <si>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</si>
  <si>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</si>
  <si>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</si>
  <si>
    <t>- oplocení</t>
  </si>
  <si>
    <t>- mobilní WC</t>
  </si>
  <si>
    <t>- mobilní buňky - skladové</t>
  </si>
  <si>
    <t>- mobilní buňky - kanceláčské</t>
  </si>
  <si>
    <t>- mobilní buňky - šatnové</t>
  </si>
  <si>
    <t>- provedení napojovacích bodů vody a elektro, vč. měření a spotřeby médií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</si>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</sst>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1"/>
  <sheetViews>
    <sheetView showGridLines="0" tabSelected="1" topLeftCell="B11" zoomScaleNormal="100" zoomScaleSheetLayoutView="75" workbookViewId="0">
      <selection activeCell="H32" sqref="H3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>
      <c r="A2" s="3"/>
      <c r="B2" s="80" t="s">
        <v>24</v>
      </c>
      <c r="C2" s="81"/>
      <c r="D2" s="82" t="s">
        <v>41</v>
      </c>
      <c r="E2" s="232" t="s">
        <v>47</v>
      </c>
      <c r="F2" s="233"/>
      <c r="G2" s="233"/>
      <c r="H2" s="233"/>
      <c r="I2" s="233"/>
      <c r="J2" s="234"/>
      <c r="O2" s="2"/>
    </row>
    <row r="3" spans="1:15" ht="27" customHeight="1">
      <c r="A3" s="3"/>
      <c r="B3" s="83" t="s">
        <v>45</v>
      </c>
      <c r="C3" s="81"/>
      <c r="D3" s="84" t="s">
        <v>43</v>
      </c>
      <c r="E3" s="235" t="s">
        <v>44</v>
      </c>
      <c r="F3" s="236"/>
      <c r="G3" s="236"/>
      <c r="H3" s="236"/>
      <c r="I3" s="236"/>
      <c r="J3" s="237"/>
    </row>
    <row r="4" spans="1:15" ht="23.25" customHeight="1">
      <c r="A4" s="79">
        <v>1414</v>
      </c>
      <c r="B4" s="85" t="s">
        <v>46</v>
      </c>
      <c r="C4" s="86"/>
      <c r="D4" s="87" t="s">
        <v>41</v>
      </c>
      <c r="E4" s="223" t="s">
        <v>42</v>
      </c>
      <c r="F4" s="224"/>
      <c r="G4" s="224"/>
      <c r="H4" s="224"/>
      <c r="I4" s="224"/>
      <c r="J4" s="225"/>
    </row>
    <row r="5" spans="1:15" ht="24" customHeight="1">
      <c r="A5" s="3"/>
      <c r="B5" s="47" t="s">
        <v>23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21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20</v>
      </c>
      <c r="C11" s="4"/>
      <c r="D11" s="239"/>
      <c r="E11" s="239"/>
      <c r="F11" s="239"/>
      <c r="G11" s="239"/>
      <c r="H11" s="27" t="s">
        <v>40</v>
      </c>
      <c r="I11" s="89"/>
      <c r="J11" s="10"/>
    </row>
    <row r="12" spans="1:15" ht="15.75" customHeight="1">
      <c r="A12" s="3"/>
      <c r="B12" s="41"/>
      <c r="C12" s="25"/>
      <c r="D12" s="221"/>
      <c r="E12" s="221"/>
      <c r="F12" s="221"/>
      <c r="G12" s="221"/>
      <c r="H12" s="27" t="s">
        <v>36</v>
      </c>
      <c r="I12" s="89"/>
      <c r="J12" s="10"/>
    </row>
    <row r="13" spans="1:15" ht="15.75" customHeight="1">
      <c r="A13" s="3"/>
      <c r="B13" s="42"/>
      <c r="C13" s="88"/>
      <c r="D13" s="222"/>
      <c r="E13" s="222"/>
      <c r="F13" s="222"/>
      <c r="G13" s="222"/>
      <c r="H13" s="28"/>
      <c r="I13" s="34"/>
      <c r="J13" s="51"/>
    </row>
    <row r="14" spans="1:15" ht="24" hidden="1" customHeight="1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34</v>
      </c>
      <c r="C15" s="72"/>
      <c r="D15" s="53"/>
      <c r="E15" s="238"/>
      <c r="F15" s="238"/>
      <c r="G15" s="240"/>
      <c r="H15" s="240"/>
      <c r="I15" s="240" t="s">
        <v>31</v>
      </c>
      <c r="J15" s="241"/>
    </row>
    <row r="16" spans="1:15" ht="23.25" customHeight="1">
      <c r="A16" s="141" t="s">
        <v>26</v>
      </c>
      <c r="B16" s="57" t="s">
        <v>26</v>
      </c>
      <c r="C16" s="58"/>
      <c r="D16" s="59"/>
      <c r="E16" s="214"/>
      <c r="F16" s="215"/>
      <c r="G16" s="214"/>
      <c r="H16" s="215"/>
      <c r="I16" s="214">
        <f>SUMIF(F49:F57,A16,I49:I57)+SUMIF(F49:F57,"PSU",I49:I57)</f>
        <v>0</v>
      </c>
      <c r="J16" s="216"/>
    </row>
    <row r="17" spans="1:10" ht="23.25" customHeight="1">
      <c r="A17" s="141" t="s">
        <v>27</v>
      </c>
      <c r="B17" s="57" t="s">
        <v>27</v>
      </c>
      <c r="C17" s="58"/>
      <c r="D17" s="59"/>
      <c r="E17" s="214"/>
      <c r="F17" s="215"/>
      <c r="G17" s="214"/>
      <c r="H17" s="215"/>
      <c r="I17" s="214">
        <f>SUMIF(F49:F57,A17,I49:I57)</f>
        <v>0</v>
      </c>
      <c r="J17" s="216"/>
    </row>
    <row r="18" spans="1:10" ht="23.25" customHeight="1">
      <c r="A18" s="141" t="s">
        <v>28</v>
      </c>
      <c r="B18" s="57" t="s">
        <v>28</v>
      </c>
      <c r="C18" s="58"/>
      <c r="D18" s="59"/>
      <c r="E18" s="214"/>
      <c r="F18" s="215"/>
      <c r="G18" s="214"/>
      <c r="H18" s="215"/>
      <c r="I18" s="214">
        <f>SUMIF(F49:F57,A18,I49:I57)</f>
        <v>0</v>
      </c>
      <c r="J18" s="216"/>
    </row>
    <row r="19" spans="1:10" ht="23.25" customHeight="1">
      <c r="A19" s="141" t="s">
        <v>70</v>
      </c>
      <c r="B19" s="57" t="s">
        <v>29</v>
      </c>
      <c r="C19" s="58"/>
      <c r="D19" s="59"/>
      <c r="E19" s="214"/>
      <c r="F19" s="215"/>
      <c r="G19" s="214"/>
      <c r="H19" s="215"/>
      <c r="I19" s="214">
        <f>SUMIF(F49:F57,A19,I49:I57)</f>
        <v>0</v>
      </c>
      <c r="J19" s="216"/>
    </row>
    <row r="20" spans="1:10" ht="23.25" customHeight="1">
      <c r="A20" s="141" t="s">
        <v>71</v>
      </c>
      <c r="B20" s="57" t="s">
        <v>30</v>
      </c>
      <c r="C20" s="58"/>
      <c r="D20" s="59"/>
      <c r="E20" s="214"/>
      <c r="F20" s="215"/>
      <c r="G20" s="214"/>
      <c r="H20" s="215"/>
      <c r="I20" s="214">
        <f>SUMIF(F49:F57,A20,I49:I57)</f>
        <v>0</v>
      </c>
      <c r="J20" s="216"/>
    </row>
    <row r="21" spans="1:10" ht="23.25" customHeight="1">
      <c r="A21" s="3"/>
      <c r="B21" s="74" t="s">
        <v>31</v>
      </c>
      <c r="C21" s="75"/>
      <c r="D21" s="76"/>
      <c r="E21" s="217"/>
      <c r="F21" s="242"/>
      <c r="G21" s="217"/>
      <c r="H21" s="242"/>
      <c r="I21" s="217">
        <f>SUM(I16:J20)</f>
        <v>0</v>
      </c>
      <c r="J21" s="218"/>
    </row>
    <row r="22" spans="1:10" ht="33" customHeight="1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2">
        <f>ZakladDPHSniVypocet</f>
        <v>0</v>
      </c>
      <c r="H23" s="213"/>
      <c r="I23" s="213"/>
      <c r="J23" s="62" t="str">
        <f t="shared" ref="J23:J28" si="0">Mena</f>
        <v>CZK</v>
      </c>
    </row>
    <row r="24" spans="1:10" ht="23.25" customHeight="1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0">
        <f>IF(A24&gt;50, ROUNDUP(A23, 0), ROUNDDOWN(A23, 0))</f>
        <v>0</v>
      </c>
      <c r="H24" s="211"/>
      <c r="I24" s="211"/>
      <c r="J24" s="62" t="str">
        <f t="shared" si="0"/>
        <v>CZK</v>
      </c>
    </row>
    <row r="25" spans="1:10" ht="23.25" customHeight="1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2">
        <f>ZakladDPHZaklVypocet</f>
        <v>0</v>
      </c>
      <c r="H25" s="213"/>
      <c r="I25" s="213"/>
      <c r="J25" s="62" t="str">
        <f t="shared" si="0"/>
        <v>CZK</v>
      </c>
    </row>
    <row r="26" spans="1:10" ht="23.25" customHeight="1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9">
        <f>IF(A26&gt;50, ROUNDUP(A25, 0), ROUNDDOWN(A25, 0))</f>
        <v>0</v>
      </c>
      <c r="H26" s="230"/>
      <c r="I26" s="230"/>
      <c r="J26" s="56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1">
        <f>CenaCelkem-(ZakladDPHSni+DPHSni+ZakladDPHZakl+DPHZakl)</f>
        <v>0</v>
      </c>
      <c r="H27" s="231"/>
      <c r="I27" s="231"/>
      <c r="J27" s="63" t="str">
        <f t="shared" si="0"/>
        <v>CZK</v>
      </c>
    </row>
    <row r="28" spans="1:10" ht="27.75" hidden="1" customHeight="1" thickBot="1">
      <c r="A28" s="3"/>
      <c r="B28" s="118" t="s">
        <v>25</v>
      </c>
      <c r="C28" s="119"/>
      <c r="D28" s="119"/>
      <c r="E28" s="120"/>
      <c r="F28" s="121"/>
      <c r="G28" s="220">
        <f>ZakladDPHSniVypocet+ZakladDPHZaklVypocet</f>
        <v>0</v>
      </c>
      <c r="H28" s="220"/>
      <c r="I28" s="220"/>
      <c r="J28" s="122" t="str">
        <f t="shared" si="0"/>
        <v>CZK</v>
      </c>
    </row>
    <row r="29" spans="1:10" ht="27.75" customHeight="1" thickBot="1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9">
        <f>IF(A29&gt;50, ROUNDUP(A27, 0), ROUNDDOWN(A27, 0))</f>
        <v>0</v>
      </c>
      <c r="H29" s="219"/>
      <c r="I29" s="219"/>
      <c r="J29" s="124" t="s">
        <v>50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209" t="s">
        <v>2</v>
      </c>
      <c r="E35" s="209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>
      <c r="A39" s="94">
        <v>1</v>
      </c>
      <c r="B39" s="104" t="s">
        <v>48</v>
      </c>
      <c r="C39" s="202"/>
      <c r="D39" s="203"/>
      <c r="E39" s="203"/>
      <c r="F39" s="105">
        <f>'01 2018046 Pol'!AD308</f>
        <v>0</v>
      </c>
      <c r="G39" s="106">
        <f>'01 2018046 Pol'!AE308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>
      <c r="A40" s="94">
        <v>2</v>
      </c>
      <c r="B40" s="109" t="s">
        <v>43</v>
      </c>
      <c r="C40" s="204" t="s">
        <v>44</v>
      </c>
      <c r="D40" s="205"/>
      <c r="E40" s="205"/>
      <c r="F40" s="110">
        <f>'01 2018046 Pol'!AD308</f>
        <v>0</v>
      </c>
      <c r="G40" s="111">
        <f>'01 2018046 Pol'!AE308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>
      <c r="A41" s="94">
        <v>3</v>
      </c>
      <c r="B41" s="113" t="s">
        <v>41</v>
      </c>
      <c r="C41" s="202" t="s">
        <v>42</v>
      </c>
      <c r="D41" s="203"/>
      <c r="E41" s="203"/>
      <c r="F41" s="114">
        <f>'01 2018046 Pol'!AD308</f>
        <v>0</v>
      </c>
      <c r="G41" s="107">
        <f>'01 2018046 Pol'!AE308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>
      <c r="A42" s="94"/>
      <c r="B42" s="206" t="s">
        <v>49</v>
      </c>
      <c r="C42" s="207"/>
      <c r="D42" s="207"/>
      <c r="E42" s="20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>
      <c r="B46" s="125" t="s">
        <v>51</v>
      </c>
    </row>
    <row r="48" spans="1:10" ht="25.5" customHeight="1">
      <c r="A48" s="126"/>
      <c r="B48" s="129" t="s">
        <v>18</v>
      </c>
      <c r="C48" s="129" t="s">
        <v>6</v>
      </c>
      <c r="D48" s="130"/>
      <c r="E48" s="130"/>
      <c r="F48" s="131" t="s">
        <v>52</v>
      </c>
      <c r="G48" s="131"/>
      <c r="H48" s="131"/>
      <c r="I48" s="131" t="s">
        <v>31</v>
      </c>
      <c r="J48" s="131" t="s">
        <v>0</v>
      </c>
    </row>
    <row r="49" spans="1:10" ht="25.5" customHeight="1">
      <c r="A49" s="127"/>
      <c r="B49" s="132" t="s">
        <v>53</v>
      </c>
      <c r="C49" s="200" t="s">
        <v>54</v>
      </c>
      <c r="D49" s="201"/>
      <c r="E49" s="201"/>
      <c r="F49" s="137" t="s">
        <v>26</v>
      </c>
      <c r="G49" s="138"/>
      <c r="H49" s="138"/>
      <c r="I49" s="138">
        <f>'01 2018046 Pol'!G8</f>
        <v>0</v>
      </c>
      <c r="J49" s="135" t="str">
        <f>IF(I58=0,"",I49/I58*100)</f>
        <v/>
      </c>
    </row>
    <row r="50" spans="1:10" ht="25.5" customHeight="1">
      <c r="A50" s="127"/>
      <c r="B50" s="132" t="s">
        <v>55</v>
      </c>
      <c r="C50" s="200" t="s">
        <v>56</v>
      </c>
      <c r="D50" s="201"/>
      <c r="E50" s="201"/>
      <c r="F50" s="137" t="s">
        <v>26</v>
      </c>
      <c r="G50" s="138"/>
      <c r="H50" s="138"/>
      <c r="I50" s="138">
        <f>'01 2018046 Pol'!G178</f>
        <v>0</v>
      </c>
      <c r="J50" s="135" t="str">
        <f>IF(I58=0,"",I50/I58*100)</f>
        <v/>
      </c>
    </row>
    <row r="51" spans="1:10" ht="25.5" customHeight="1">
      <c r="A51" s="127"/>
      <c r="B51" s="132" t="s">
        <v>57</v>
      </c>
      <c r="C51" s="200" t="s">
        <v>58</v>
      </c>
      <c r="D51" s="201"/>
      <c r="E51" s="201"/>
      <c r="F51" s="137" t="s">
        <v>26</v>
      </c>
      <c r="G51" s="138"/>
      <c r="H51" s="138"/>
      <c r="I51" s="138">
        <f>'01 2018046 Pol'!G197</f>
        <v>0</v>
      </c>
      <c r="J51" s="135" t="str">
        <f>IF(I58=0,"",I51/I58*100)</f>
        <v/>
      </c>
    </row>
    <row r="52" spans="1:10" ht="25.5" customHeight="1">
      <c r="A52" s="127"/>
      <c r="B52" s="132" t="s">
        <v>59</v>
      </c>
      <c r="C52" s="200" t="s">
        <v>60</v>
      </c>
      <c r="D52" s="201"/>
      <c r="E52" s="201"/>
      <c r="F52" s="137" t="s">
        <v>26</v>
      </c>
      <c r="G52" s="138"/>
      <c r="H52" s="138"/>
      <c r="I52" s="138">
        <f>'01 2018046 Pol'!G207</f>
        <v>0</v>
      </c>
      <c r="J52" s="135" t="str">
        <f>IF(I58=0,"",I52/I58*100)</f>
        <v/>
      </c>
    </row>
    <row r="53" spans="1:10" ht="25.5" customHeight="1">
      <c r="A53" s="127"/>
      <c r="B53" s="132" t="s">
        <v>61</v>
      </c>
      <c r="C53" s="200" t="s">
        <v>62</v>
      </c>
      <c r="D53" s="201"/>
      <c r="E53" s="201"/>
      <c r="F53" s="137" t="s">
        <v>26</v>
      </c>
      <c r="G53" s="138"/>
      <c r="H53" s="138"/>
      <c r="I53" s="138">
        <f>'01 2018046 Pol'!G241</f>
        <v>0</v>
      </c>
      <c r="J53" s="135" t="str">
        <f>IF(I58=0,"",I53/I58*100)</f>
        <v/>
      </c>
    </row>
    <row r="54" spans="1:10" ht="25.5" customHeight="1">
      <c r="A54" s="127"/>
      <c r="B54" s="132" t="s">
        <v>63</v>
      </c>
      <c r="C54" s="200" t="s">
        <v>64</v>
      </c>
      <c r="D54" s="201"/>
      <c r="E54" s="201"/>
      <c r="F54" s="137" t="s">
        <v>27</v>
      </c>
      <c r="G54" s="138"/>
      <c r="H54" s="138"/>
      <c r="I54" s="138">
        <f>'01 2018046 Pol'!G243</f>
        <v>0</v>
      </c>
      <c r="J54" s="135" t="str">
        <f>IF(I58=0,"",I54/I58*100)</f>
        <v/>
      </c>
    </row>
    <row r="55" spans="1:10" ht="25.5" customHeight="1">
      <c r="A55" s="127"/>
      <c r="B55" s="132" t="s">
        <v>65</v>
      </c>
      <c r="C55" s="200" t="s">
        <v>66</v>
      </c>
      <c r="D55" s="201"/>
      <c r="E55" s="201"/>
      <c r="F55" s="137" t="s">
        <v>27</v>
      </c>
      <c r="G55" s="138"/>
      <c r="H55" s="138"/>
      <c r="I55" s="138">
        <f>'01 2018046 Pol'!G249</f>
        <v>0</v>
      </c>
      <c r="J55" s="135" t="str">
        <f>IF(I58=0,"",I55/I58*100)</f>
        <v/>
      </c>
    </row>
    <row r="56" spans="1:10" ht="25.5" customHeight="1">
      <c r="A56" s="127"/>
      <c r="B56" s="132" t="s">
        <v>67</v>
      </c>
      <c r="C56" s="200" t="s">
        <v>68</v>
      </c>
      <c r="D56" s="201"/>
      <c r="E56" s="201"/>
      <c r="F56" s="137" t="s">
        <v>69</v>
      </c>
      <c r="G56" s="138"/>
      <c r="H56" s="138"/>
      <c r="I56" s="138">
        <f>'01 2018046 Pol'!G288</f>
        <v>0</v>
      </c>
      <c r="J56" s="135" t="str">
        <f>IF(I58=0,"",I56/I58*100)</f>
        <v/>
      </c>
    </row>
    <row r="57" spans="1:10" ht="25.5" customHeight="1">
      <c r="A57" s="127"/>
      <c r="B57" s="132" t="s">
        <v>70</v>
      </c>
      <c r="C57" s="200" t="s">
        <v>29</v>
      </c>
      <c r="D57" s="201"/>
      <c r="E57" s="201"/>
      <c r="F57" s="137" t="s">
        <v>70</v>
      </c>
      <c r="G57" s="138"/>
      <c r="H57" s="138"/>
      <c r="I57" s="138">
        <f>'01 2018046 Pol'!G296</f>
        <v>0</v>
      </c>
      <c r="J57" s="135" t="str">
        <f>IF(I58=0,"",I57/I58*100)</f>
        <v/>
      </c>
    </row>
    <row r="58" spans="1:10" ht="25.5" customHeight="1">
      <c r="A58" s="128"/>
      <c r="B58" s="133" t="s">
        <v>1</v>
      </c>
      <c r="C58" s="133"/>
      <c r="D58" s="134"/>
      <c r="E58" s="134"/>
      <c r="F58" s="139"/>
      <c r="G58" s="140"/>
      <c r="H58" s="140"/>
      <c r="I58" s="140">
        <f>SUM(I49:I57)</f>
        <v>0</v>
      </c>
      <c r="J58" s="136">
        <f>SUM(J49:J57)</f>
        <v>0</v>
      </c>
    </row>
    <row r="59" spans="1:10">
      <c r="F59" s="92"/>
      <c r="G59" s="91"/>
      <c r="H59" s="92"/>
      <c r="I59" s="91"/>
      <c r="J59" s="93"/>
    </row>
    <row r="60" spans="1:10">
      <c r="F60" s="92"/>
      <c r="G60" s="91"/>
      <c r="H60" s="92"/>
      <c r="I60" s="91"/>
      <c r="J60" s="93"/>
    </row>
    <row r="61" spans="1:10">
      <c r="F61" s="92"/>
      <c r="G61" s="91"/>
      <c r="H61" s="92"/>
      <c r="I61" s="91"/>
      <c r="J61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>
      <c r="A2" s="78" t="s">
        <v>8</v>
      </c>
      <c r="B2" s="77"/>
      <c r="C2" s="245"/>
      <c r="D2" s="245"/>
      <c r="E2" s="245"/>
      <c r="F2" s="245"/>
      <c r="G2" s="246"/>
    </row>
    <row r="3" spans="1:7" ht="24.95" customHeight="1">
      <c r="A3" s="78" t="s">
        <v>9</v>
      </c>
      <c r="B3" s="77"/>
      <c r="C3" s="245"/>
      <c r="D3" s="245"/>
      <c r="E3" s="245"/>
      <c r="F3" s="245"/>
      <c r="G3" s="246"/>
    </row>
    <row r="4" spans="1:7" ht="24.95" customHeight="1">
      <c r="A4" s="78" t="s">
        <v>10</v>
      </c>
      <c r="B4" s="77"/>
      <c r="C4" s="245"/>
      <c r="D4" s="245"/>
      <c r="E4" s="245"/>
      <c r="F4" s="245"/>
      <c r="G4" s="246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254" activePane="bottomLeft" state="frozen"/>
      <selection pane="bottomLeft" activeCell="S14" sqref="S14"/>
    </sheetView>
  </sheetViews>
  <sheetFormatPr defaultRowHeight="12.75" outlineLevelRow="1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2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>
      <c r="A1" s="251" t="s">
        <v>7</v>
      </c>
      <c r="B1" s="251"/>
      <c r="C1" s="251"/>
      <c r="D1" s="251"/>
      <c r="E1" s="251"/>
      <c r="F1" s="251"/>
      <c r="G1" s="251"/>
      <c r="AF1" t="s">
        <v>72</v>
      </c>
    </row>
    <row r="2" spans="1:59" ht="24.95" customHeight="1">
      <c r="A2" s="143" t="s">
        <v>8</v>
      </c>
      <c r="B2" s="77" t="s">
        <v>41</v>
      </c>
      <c r="C2" s="252" t="s">
        <v>47</v>
      </c>
      <c r="D2" s="253"/>
      <c r="E2" s="253"/>
      <c r="F2" s="253"/>
      <c r="G2" s="254"/>
      <c r="AF2" t="s">
        <v>73</v>
      </c>
    </row>
    <row r="3" spans="1:59" ht="24.95" customHeight="1">
      <c r="A3" s="143" t="s">
        <v>9</v>
      </c>
      <c r="B3" s="77" t="s">
        <v>43</v>
      </c>
      <c r="C3" s="252" t="s">
        <v>44</v>
      </c>
      <c r="D3" s="253"/>
      <c r="E3" s="253"/>
      <c r="F3" s="253"/>
      <c r="G3" s="254"/>
      <c r="AB3" s="90" t="s">
        <v>73</v>
      </c>
      <c r="AF3" t="s">
        <v>74</v>
      </c>
    </row>
    <row r="4" spans="1:59" ht="24.95" customHeight="1">
      <c r="A4" s="144" t="s">
        <v>10</v>
      </c>
      <c r="B4" s="145" t="s">
        <v>41</v>
      </c>
      <c r="C4" s="255" t="s">
        <v>42</v>
      </c>
      <c r="D4" s="256"/>
      <c r="E4" s="256"/>
      <c r="F4" s="256"/>
      <c r="G4" s="257"/>
      <c r="AF4" t="s">
        <v>75</v>
      </c>
    </row>
    <row r="5" spans="1:59">
      <c r="D5" s="142"/>
    </row>
    <row r="6" spans="1:59" ht="38.25">
      <c r="A6" s="147" t="s">
        <v>76</v>
      </c>
      <c r="B6" s="149" t="s">
        <v>77</v>
      </c>
      <c r="C6" s="149" t="s">
        <v>78</v>
      </c>
      <c r="D6" s="148" t="s">
        <v>79</v>
      </c>
      <c r="E6" s="147" t="s">
        <v>80</v>
      </c>
      <c r="F6" s="146" t="s">
        <v>81</v>
      </c>
      <c r="G6" s="147" t="s">
        <v>31</v>
      </c>
      <c r="H6" s="150" t="s">
        <v>32</v>
      </c>
      <c r="I6" s="150" t="s">
        <v>82</v>
      </c>
      <c r="J6" s="150" t="s">
        <v>33</v>
      </c>
      <c r="K6" s="150" t="s">
        <v>83</v>
      </c>
      <c r="L6" s="150" t="s">
        <v>84</v>
      </c>
      <c r="M6" s="150" t="s">
        <v>85</v>
      </c>
      <c r="N6" s="150" t="s">
        <v>86</v>
      </c>
      <c r="O6" s="150" t="s">
        <v>87</v>
      </c>
      <c r="P6" s="150" t="s">
        <v>88</v>
      </c>
      <c r="Q6" s="150" t="s">
        <v>89</v>
      </c>
      <c r="R6" s="150" t="s">
        <v>90</v>
      </c>
      <c r="S6" s="150" t="s">
        <v>91</v>
      </c>
      <c r="T6" s="150" t="s">
        <v>92</v>
      </c>
      <c r="U6" s="150" t="s">
        <v>93</v>
      </c>
      <c r="V6" s="150" t="s">
        <v>94</v>
      </c>
    </row>
    <row r="7" spans="1:59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</row>
    <row r="8" spans="1:59">
      <c r="A8" s="169" t="s">
        <v>95</v>
      </c>
      <c r="B8" s="170" t="s">
        <v>53</v>
      </c>
      <c r="C8" s="191" t="s">
        <v>54</v>
      </c>
      <c r="D8" s="171"/>
      <c r="E8" s="172"/>
      <c r="F8" s="173"/>
      <c r="G8" s="173">
        <f>SUMIF(AF9:AF177,"&lt;&gt;NOR",G9:G177)</f>
        <v>0</v>
      </c>
      <c r="H8" s="173"/>
      <c r="I8" s="173">
        <f>SUM(I9:I177)</f>
        <v>0</v>
      </c>
      <c r="J8" s="173"/>
      <c r="K8" s="173">
        <f>SUM(K9:K177)</f>
        <v>0</v>
      </c>
      <c r="L8" s="173"/>
      <c r="M8" s="173">
        <f>SUM(M9:M177)</f>
        <v>0</v>
      </c>
      <c r="N8" s="173"/>
      <c r="O8" s="173">
        <f>SUM(O9:O177)</f>
        <v>21.23</v>
      </c>
      <c r="P8" s="173"/>
      <c r="Q8" s="173">
        <f>SUM(Q9:Q177)</f>
        <v>0</v>
      </c>
      <c r="R8" s="173"/>
      <c r="S8" s="174"/>
      <c r="T8" s="168"/>
      <c r="U8" s="168">
        <f>SUM(U9:U177)</f>
        <v>1277.17</v>
      </c>
      <c r="V8" s="168"/>
      <c r="AF8" t="s">
        <v>96</v>
      </c>
    </row>
    <row r="9" spans="1:59" ht="22.5" outlineLevel="1">
      <c r="A9" s="175">
        <v>1</v>
      </c>
      <c r="B9" s="176" t="s">
        <v>97</v>
      </c>
      <c r="C9" s="192" t="s">
        <v>98</v>
      </c>
      <c r="D9" s="177" t="s">
        <v>99</v>
      </c>
      <c r="E9" s="178">
        <v>653.99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2.31E-3</v>
      </c>
      <c r="O9" s="180">
        <f>ROUND(E9*N9,2)</f>
        <v>1.51</v>
      </c>
      <c r="P9" s="180">
        <v>0</v>
      </c>
      <c r="Q9" s="180">
        <f>ROUND(E9*P9,2)</f>
        <v>0</v>
      </c>
      <c r="R9" s="180"/>
      <c r="S9" s="181" t="s">
        <v>100</v>
      </c>
      <c r="T9" s="160">
        <v>0.24234</v>
      </c>
      <c r="U9" s="160">
        <f>ROUND(E9*T9,2)</f>
        <v>158.49</v>
      </c>
      <c r="V9" s="160"/>
      <c r="W9" s="151"/>
      <c r="X9" s="151"/>
      <c r="Y9" s="151"/>
      <c r="Z9" s="151"/>
      <c r="AA9" s="151"/>
      <c r="AB9" s="151"/>
      <c r="AC9" s="151"/>
      <c r="AD9" s="151"/>
      <c r="AE9" s="151"/>
      <c r="AF9" s="151" t="s">
        <v>101</v>
      </c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</row>
    <row r="10" spans="1:59" outlineLevel="1">
      <c r="A10" s="158"/>
      <c r="B10" s="159"/>
      <c r="C10" s="193" t="s">
        <v>102</v>
      </c>
      <c r="D10" s="161"/>
      <c r="E10" s="162">
        <v>493.19499999999999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51"/>
      <c r="X10" s="151"/>
      <c r="Y10" s="151"/>
      <c r="Z10" s="151"/>
      <c r="AA10" s="151"/>
      <c r="AB10" s="151"/>
      <c r="AC10" s="151"/>
      <c r="AD10" s="151"/>
      <c r="AE10" s="151"/>
      <c r="AF10" s="151" t="s">
        <v>103</v>
      </c>
      <c r="AG10" s="151">
        <v>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</row>
    <row r="11" spans="1:59" outlineLevel="1">
      <c r="A11" s="158"/>
      <c r="B11" s="159"/>
      <c r="C11" s="193" t="s">
        <v>104</v>
      </c>
      <c r="D11" s="161"/>
      <c r="E11" s="162">
        <v>62.78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51"/>
      <c r="X11" s="151"/>
      <c r="Y11" s="151"/>
      <c r="Z11" s="151"/>
      <c r="AA11" s="151"/>
      <c r="AB11" s="151"/>
      <c r="AC11" s="151"/>
      <c r="AD11" s="151"/>
      <c r="AE11" s="151"/>
      <c r="AF11" s="151" t="s">
        <v>103</v>
      </c>
      <c r="AG11" s="151">
        <v>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</row>
    <row r="12" spans="1:59" outlineLevel="1">
      <c r="A12" s="158"/>
      <c r="B12" s="159"/>
      <c r="C12" s="194" t="s">
        <v>105</v>
      </c>
      <c r="D12" s="163"/>
      <c r="E12" s="164">
        <v>555.97500000000002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51"/>
      <c r="X12" s="151"/>
      <c r="Y12" s="151"/>
      <c r="Z12" s="151"/>
      <c r="AA12" s="151"/>
      <c r="AB12" s="151"/>
      <c r="AC12" s="151"/>
      <c r="AD12" s="151"/>
      <c r="AE12" s="151"/>
      <c r="AF12" s="151" t="s">
        <v>103</v>
      </c>
      <c r="AG12" s="151">
        <v>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</row>
    <row r="13" spans="1:59" outlineLevel="1">
      <c r="A13" s="158"/>
      <c r="B13" s="159"/>
      <c r="C13" s="193" t="s">
        <v>106</v>
      </c>
      <c r="D13" s="161"/>
      <c r="E13" s="162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51"/>
      <c r="X13" s="151"/>
      <c r="Y13" s="151"/>
      <c r="Z13" s="151"/>
      <c r="AA13" s="151"/>
      <c r="AB13" s="151"/>
      <c r="AC13" s="151"/>
      <c r="AD13" s="151"/>
      <c r="AE13" s="151"/>
      <c r="AF13" s="151" t="s">
        <v>103</v>
      </c>
      <c r="AG13" s="151">
        <v>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</row>
    <row r="14" spans="1:59" outlineLevel="1">
      <c r="A14" s="158"/>
      <c r="B14" s="159"/>
      <c r="C14" s="193" t="s">
        <v>107</v>
      </c>
      <c r="D14" s="161"/>
      <c r="E14" s="162">
        <v>45.602499999999999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51"/>
      <c r="X14" s="151"/>
      <c r="Y14" s="151"/>
      <c r="Z14" s="151"/>
      <c r="AA14" s="151"/>
      <c r="AB14" s="151"/>
      <c r="AC14" s="151"/>
      <c r="AD14" s="151"/>
      <c r="AE14" s="151"/>
      <c r="AF14" s="151" t="s">
        <v>103</v>
      </c>
      <c r="AG14" s="151">
        <v>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</row>
    <row r="15" spans="1:59" outlineLevel="1">
      <c r="A15" s="158"/>
      <c r="B15" s="159"/>
      <c r="C15" s="193" t="s">
        <v>108</v>
      </c>
      <c r="D15" s="161"/>
      <c r="E15" s="162">
        <v>-1.5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51"/>
      <c r="X15" s="151"/>
      <c r="Y15" s="151"/>
      <c r="Z15" s="151"/>
      <c r="AA15" s="151"/>
      <c r="AB15" s="151"/>
      <c r="AC15" s="151"/>
      <c r="AD15" s="151"/>
      <c r="AE15" s="151"/>
      <c r="AF15" s="151" t="s">
        <v>103</v>
      </c>
      <c r="AG15" s="151">
        <v>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</row>
    <row r="16" spans="1:59" outlineLevel="1">
      <c r="A16" s="158"/>
      <c r="B16" s="159"/>
      <c r="C16" s="193" t="s">
        <v>109</v>
      </c>
      <c r="D16" s="161"/>
      <c r="E16" s="162">
        <v>-5.75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51"/>
      <c r="X16" s="151"/>
      <c r="Y16" s="151"/>
      <c r="Z16" s="151"/>
      <c r="AA16" s="151"/>
      <c r="AB16" s="151"/>
      <c r="AC16" s="151"/>
      <c r="AD16" s="151"/>
      <c r="AE16" s="151"/>
      <c r="AF16" s="151" t="s">
        <v>103</v>
      </c>
      <c r="AG16" s="151">
        <v>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</row>
    <row r="17" spans="1:59" outlineLevel="1">
      <c r="A17" s="158"/>
      <c r="B17" s="159"/>
      <c r="C17" s="193" t="s">
        <v>110</v>
      </c>
      <c r="D17" s="161"/>
      <c r="E17" s="162">
        <v>-2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51"/>
      <c r="X17" s="151"/>
      <c r="Y17" s="151"/>
      <c r="Z17" s="151"/>
      <c r="AA17" s="151"/>
      <c r="AB17" s="151"/>
      <c r="AC17" s="151"/>
      <c r="AD17" s="151"/>
      <c r="AE17" s="151"/>
      <c r="AF17" s="151" t="s">
        <v>103</v>
      </c>
      <c r="AG17" s="151">
        <v>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</row>
    <row r="18" spans="1:59" outlineLevel="1">
      <c r="A18" s="158"/>
      <c r="B18" s="159"/>
      <c r="C18" s="193" t="s">
        <v>111</v>
      </c>
      <c r="D18" s="161"/>
      <c r="E18" s="162">
        <v>14.175000000000001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51"/>
      <c r="X18" s="151"/>
      <c r="Y18" s="151"/>
      <c r="Z18" s="151"/>
      <c r="AA18" s="151"/>
      <c r="AB18" s="151"/>
      <c r="AC18" s="151"/>
      <c r="AD18" s="151"/>
      <c r="AE18" s="151"/>
      <c r="AF18" s="151" t="s">
        <v>103</v>
      </c>
      <c r="AG18" s="151">
        <v>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</row>
    <row r="19" spans="1:59" outlineLevel="1">
      <c r="A19" s="158"/>
      <c r="B19" s="159"/>
      <c r="C19" s="193" t="s">
        <v>112</v>
      </c>
      <c r="D19" s="161"/>
      <c r="E19" s="162">
        <v>25.987500000000001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51"/>
      <c r="X19" s="151"/>
      <c r="Y19" s="151"/>
      <c r="Z19" s="151"/>
      <c r="AA19" s="151"/>
      <c r="AB19" s="151"/>
      <c r="AC19" s="151"/>
      <c r="AD19" s="151"/>
      <c r="AE19" s="151"/>
      <c r="AF19" s="151" t="s">
        <v>103</v>
      </c>
      <c r="AG19" s="151">
        <v>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</row>
    <row r="20" spans="1:59" outlineLevel="1">
      <c r="A20" s="158"/>
      <c r="B20" s="159"/>
      <c r="C20" s="193" t="s">
        <v>113</v>
      </c>
      <c r="D20" s="161"/>
      <c r="E20" s="162">
        <v>3.15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51"/>
      <c r="X20" s="151"/>
      <c r="Y20" s="151"/>
      <c r="Z20" s="151"/>
      <c r="AA20" s="151"/>
      <c r="AB20" s="151"/>
      <c r="AC20" s="151"/>
      <c r="AD20" s="151"/>
      <c r="AE20" s="151"/>
      <c r="AF20" s="151" t="s">
        <v>103</v>
      </c>
      <c r="AG20" s="151">
        <v>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</row>
    <row r="21" spans="1:59" outlineLevel="1">
      <c r="A21" s="158"/>
      <c r="B21" s="159"/>
      <c r="C21" s="193" t="s">
        <v>114</v>
      </c>
      <c r="D21" s="161"/>
      <c r="E21" s="162">
        <v>-8.0500000000000007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51"/>
      <c r="X21" s="151"/>
      <c r="Y21" s="151"/>
      <c r="Z21" s="151"/>
      <c r="AA21" s="151"/>
      <c r="AB21" s="151"/>
      <c r="AC21" s="151"/>
      <c r="AD21" s="151"/>
      <c r="AE21" s="151"/>
      <c r="AF21" s="151" t="s">
        <v>103</v>
      </c>
      <c r="AG21" s="151">
        <v>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</row>
    <row r="22" spans="1:59" outlineLevel="1">
      <c r="A22" s="158"/>
      <c r="B22" s="159"/>
      <c r="C22" s="193" t="s">
        <v>115</v>
      </c>
      <c r="D22" s="161"/>
      <c r="E22" s="162">
        <v>16.079999999999998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51"/>
      <c r="X22" s="151"/>
      <c r="Y22" s="151"/>
      <c r="Z22" s="151"/>
      <c r="AA22" s="151"/>
      <c r="AB22" s="151"/>
      <c r="AC22" s="151"/>
      <c r="AD22" s="151"/>
      <c r="AE22" s="151"/>
      <c r="AF22" s="151" t="s">
        <v>103</v>
      </c>
      <c r="AG22" s="151">
        <v>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</row>
    <row r="23" spans="1:59" outlineLevel="1">
      <c r="A23" s="158"/>
      <c r="B23" s="159"/>
      <c r="C23" s="194" t="s">
        <v>105</v>
      </c>
      <c r="D23" s="163"/>
      <c r="E23" s="164">
        <v>87.694999999999993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51"/>
      <c r="X23" s="151"/>
      <c r="Y23" s="151"/>
      <c r="Z23" s="151"/>
      <c r="AA23" s="151"/>
      <c r="AB23" s="151"/>
      <c r="AC23" s="151"/>
      <c r="AD23" s="151"/>
      <c r="AE23" s="151"/>
      <c r="AF23" s="151" t="s">
        <v>103</v>
      </c>
      <c r="AG23" s="151">
        <v>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</row>
    <row r="24" spans="1:59" outlineLevel="1">
      <c r="A24" s="158"/>
      <c r="B24" s="159"/>
      <c r="C24" s="193" t="s">
        <v>116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51"/>
      <c r="X24" s="151"/>
      <c r="Y24" s="151"/>
      <c r="Z24" s="151"/>
      <c r="AA24" s="151"/>
      <c r="AB24" s="151"/>
      <c r="AC24" s="151"/>
      <c r="AD24" s="151"/>
      <c r="AE24" s="151"/>
      <c r="AF24" s="151" t="s">
        <v>103</v>
      </c>
      <c r="AG24" s="151">
        <v>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</row>
    <row r="25" spans="1:59" outlineLevel="1">
      <c r="A25" s="158"/>
      <c r="B25" s="159"/>
      <c r="C25" s="193" t="s">
        <v>117</v>
      </c>
      <c r="D25" s="161"/>
      <c r="E25" s="162">
        <v>0.8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51"/>
      <c r="X25" s="151"/>
      <c r="Y25" s="151"/>
      <c r="Z25" s="151"/>
      <c r="AA25" s="151"/>
      <c r="AB25" s="151"/>
      <c r="AC25" s="151"/>
      <c r="AD25" s="151"/>
      <c r="AE25" s="151"/>
      <c r="AF25" s="151" t="s">
        <v>103</v>
      </c>
      <c r="AG25" s="151">
        <v>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</row>
    <row r="26" spans="1:59" outlineLevel="1">
      <c r="A26" s="158"/>
      <c r="B26" s="159"/>
      <c r="C26" s="193" t="s">
        <v>118</v>
      </c>
      <c r="D26" s="161"/>
      <c r="E26" s="162">
        <v>3.3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51"/>
      <c r="X26" s="151"/>
      <c r="Y26" s="151"/>
      <c r="Z26" s="151"/>
      <c r="AA26" s="151"/>
      <c r="AB26" s="151"/>
      <c r="AC26" s="151"/>
      <c r="AD26" s="151"/>
      <c r="AE26" s="151"/>
      <c r="AF26" s="151" t="s">
        <v>103</v>
      </c>
      <c r="AG26" s="151">
        <v>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</row>
    <row r="27" spans="1:59" outlineLevel="1">
      <c r="A27" s="158"/>
      <c r="B27" s="159"/>
      <c r="C27" s="193" t="s">
        <v>119</v>
      </c>
      <c r="D27" s="161"/>
      <c r="E27" s="162">
        <v>1.6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51"/>
      <c r="X27" s="151"/>
      <c r="Y27" s="151"/>
      <c r="Z27" s="151"/>
      <c r="AA27" s="151"/>
      <c r="AB27" s="151"/>
      <c r="AC27" s="151"/>
      <c r="AD27" s="151"/>
      <c r="AE27" s="151"/>
      <c r="AF27" s="151" t="s">
        <v>103</v>
      </c>
      <c r="AG27" s="151">
        <v>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</row>
    <row r="28" spans="1:59" outlineLevel="1">
      <c r="A28" s="158"/>
      <c r="B28" s="159"/>
      <c r="C28" s="193" t="s">
        <v>120</v>
      </c>
      <c r="D28" s="161"/>
      <c r="E28" s="162">
        <v>4.62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51"/>
      <c r="X28" s="151"/>
      <c r="Y28" s="151"/>
      <c r="Z28" s="151"/>
      <c r="AA28" s="151"/>
      <c r="AB28" s="151"/>
      <c r="AC28" s="151"/>
      <c r="AD28" s="151"/>
      <c r="AE28" s="151"/>
      <c r="AF28" s="151" t="s">
        <v>103</v>
      </c>
      <c r="AG28" s="151">
        <v>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</row>
    <row r="29" spans="1:59" outlineLevel="1">
      <c r="A29" s="158"/>
      <c r="B29" s="159"/>
      <c r="C29" s="194" t="s">
        <v>105</v>
      </c>
      <c r="D29" s="163"/>
      <c r="E29" s="164">
        <v>10.32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51"/>
      <c r="X29" s="151"/>
      <c r="Y29" s="151"/>
      <c r="Z29" s="151"/>
      <c r="AA29" s="151"/>
      <c r="AB29" s="151"/>
      <c r="AC29" s="151"/>
      <c r="AD29" s="151"/>
      <c r="AE29" s="151"/>
      <c r="AF29" s="151" t="s">
        <v>103</v>
      </c>
      <c r="AG29" s="151">
        <v>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</row>
    <row r="30" spans="1:59" outlineLevel="1">
      <c r="A30" s="182">
        <v>2</v>
      </c>
      <c r="B30" s="183" t="s">
        <v>121</v>
      </c>
      <c r="C30" s="195" t="s">
        <v>122</v>
      </c>
      <c r="D30" s="184" t="s">
        <v>99</v>
      </c>
      <c r="E30" s="185">
        <v>653.99</v>
      </c>
      <c r="F30" s="186"/>
      <c r="G30" s="187">
        <f>ROUND(E30*F30,2)</f>
        <v>0</v>
      </c>
      <c r="H30" s="186"/>
      <c r="I30" s="187">
        <f>ROUND(E30*H30,2)</f>
        <v>0</v>
      </c>
      <c r="J30" s="186"/>
      <c r="K30" s="187">
        <f>ROUND(E30*J30,2)</f>
        <v>0</v>
      </c>
      <c r="L30" s="187">
        <v>21</v>
      </c>
      <c r="M30" s="187">
        <f>G30*(1+L30/100)</f>
        <v>0</v>
      </c>
      <c r="N30" s="187">
        <v>3.2000000000000003E-4</v>
      </c>
      <c r="O30" s="187">
        <f>ROUND(E30*N30,2)</f>
        <v>0.21</v>
      </c>
      <c r="P30" s="187">
        <v>0</v>
      </c>
      <c r="Q30" s="187">
        <f>ROUND(E30*P30,2)</f>
        <v>0</v>
      </c>
      <c r="R30" s="187"/>
      <c r="S30" s="188" t="s">
        <v>100</v>
      </c>
      <c r="T30" s="160">
        <v>7.0000000000000007E-2</v>
      </c>
      <c r="U30" s="160">
        <f>ROUND(E30*T30,2)</f>
        <v>45.78</v>
      </c>
      <c r="V30" s="160"/>
      <c r="W30" s="151"/>
      <c r="X30" s="151"/>
      <c r="Y30" s="151"/>
      <c r="Z30" s="151"/>
      <c r="AA30" s="151"/>
      <c r="AB30" s="151"/>
      <c r="AC30" s="151"/>
      <c r="AD30" s="151"/>
      <c r="AE30" s="151"/>
      <c r="AF30" s="151" t="s">
        <v>123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</row>
    <row r="31" spans="1:59" outlineLevel="1">
      <c r="A31" s="175">
        <v>3</v>
      </c>
      <c r="B31" s="176" t="s">
        <v>124</v>
      </c>
      <c r="C31" s="192" t="s">
        <v>125</v>
      </c>
      <c r="D31" s="177" t="s">
        <v>99</v>
      </c>
      <c r="E31" s="178">
        <v>233.58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4.0000000000000003E-5</v>
      </c>
      <c r="O31" s="180">
        <f>ROUND(E31*N31,2)</f>
        <v>0.01</v>
      </c>
      <c r="P31" s="180">
        <v>0</v>
      </c>
      <c r="Q31" s="180">
        <f>ROUND(E31*P31,2)</f>
        <v>0</v>
      </c>
      <c r="R31" s="180"/>
      <c r="S31" s="181" t="s">
        <v>100</v>
      </c>
      <c r="T31" s="160">
        <v>7.8E-2</v>
      </c>
      <c r="U31" s="160">
        <f>ROUND(E31*T31,2)</f>
        <v>18.22</v>
      </c>
      <c r="V31" s="160"/>
      <c r="W31" s="151"/>
      <c r="X31" s="151"/>
      <c r="Y31" s="151"/>
      <c r="Z31" s="151"/>
      <c r="AA31" s="151"/>
      <c r="AB31" s="151"/>
      <c r="AC31" s="151"/>
      <c r="AD31" s="151"/>
      <c r="AE31" s="151"/>
      <c r="AF31" s="151" t="s">
        <v>101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</row>
    <row r="32" spans="1:59" outlineLevel="1">
      <c r="A32" s="158"/>
      <c r="B32" s="159"/>
      <c r="C32" s="193" t="s">
        <v>126</v>
      </c>
      <c r="D32" s="161"/>
      <c r="E32" s="162">
        <v>3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51"/>
      <c r="X32" s="151"/>
      <c r="Y32" s="151"/>
      <c r="Z32" s="151"/>
      <c r="AA32" s="151"/>
      <c r="AB32" s="151"/>
      <c r="AC32" s="151"/>
      <c r="AD32" s="151"/>
      <c r="AE32" s="151"/>
      <c r="AF32" s="151" t="s">
        <v>103</v>
      </c>
      <c r="AG32" s="151">
        <v>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</row>
    <row r="33" spans="1:59" outlineLevel="1">
      <c r="A33" s="158"/>
      <c r="B33" s="159"/>
      <c r="C33" s="193" t="s">
        <v>127</v>
      </c>
      <c r="D33" s="161"/>
      <c r="E33" s="162">
        <v>41.4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51"/>
      <c r="X33" s="151"/>
      <c r="Y33" s="151"/>
      <c r="Z33" s="151"/>
      <c r="AA33" s="151"/>
      <c r="AB33" s="151"/>
      <c r="AC33" s="151"/>
      <c r="AD33" s="151"/>
      <c r="AE33" s="151"/>
      <c r="AF33" s="151" t="s">
        <v>103</v>
      </c>
      <c r="AG33" s="151">
        <v>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</row>
    <row r="34" spans="1:59" outlineLevel="1">
      <c r="A34" s="158"/>
      <c r="B34" s="159"/>
      <c r="C34" s="193" t="s">
        <v>128</v>
      </c>
      <c r="D34" s="161"/>
      <c r="E34" s="162">
        <v>12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51"/>
      <c r="X34" s="151"/>
      <c r="Y34" s="151"/>
      <c r="Z34" s="151"/>
      <c r="AA34" s="151"/>
      <c r="AB34" s="151"/>
      <c r="AC34" s="151"/>
      <c r="AD34" s="151"/>
      <c r="AE34" s="151"/>
      <c r="AF34" s="151" t="s">
        <v>103</v>
      </c>
      <c r="AG34" s="151">
        <v>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</row>
    <row r="35" spans="1:59" outlineLevel="1">
      <c r="A35" s="158"/>
      <c r="B35" s="159"/>
      <c r="C35" s="193" t="s">
        <v>129</v>
      </c>
      <c r="D35" s="161"/>
      <c r="E35" s="162">
        <v>8.64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51"/>
      <c r="X35" s="151"/>
      <c r="Y35" s="151"/>
      <c r="Z35" s="151"/>
      <c r="AA35" s="151"/>
      <c r="AB35" s="151"/>
      <c r="AC35" s="151"/>
      <c r="AD35" s="151"/>
      <c r="AE35" s="151"/>
      <c r="AF35" s="151" t="s">
        <v>103</v>
      </c>
      <c r="AG35" s="151">
        <v>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</row>
    <row r="36" spans="1:59" outlineLevel="1">
      <c r="A36" s="158"/>
      <c r="B36" s="159"/>
      <c r="C36" s="193" t="s">
        <v>130</v>
      </c>
      <c r="D36" s="161"/>
      <c r="E36" s="162">
        <v>32.200000000000003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51"/>
      <c r="X36" s="151"/>
      <c r="Y36" s="151"/>
      <c r="Z36" s="151"/>
      <c r="AA36" s="151"/>
      <c r="AB36" s="151"/>
      <c r="AC36" s="151"/>
      <c r="AD36" s="151"/>
      <c r="AE36" s="151"/>
      <c r="AF36" s="151" t="s">
        <v>103</v>
      </c>
      <c r="AG36" s="151">
        <v>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</row>
    <row r="37" spans="1:59" outlineLevel="1">
      <c r="A37" s="158"/>
      <c r="B37" s="159"/>
      <c r="C37" s="193" t="s">
        <v>131</v>
      </c>
      <c r="D37" s="161"/>
      <c r="E37" s="162">
        <v>28.98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51"/>
      <c r="X37" s="151"/>
      <c r="Y37" s="151"/>
      <c r="Z37" s="151"/>
      <c r="AA37" s="151"/>
      <c r="AB37" s="151"/>
      <c r="AC37" s="151"/>
      <c r="AD37" s="151"/>
      <c r="AE37" s="151"/>
      <c r="AF37" s="151" t="s">
        <v>103</v>
      </c>
      <c r="AG37" s="151">
        <v>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</row>
    <row r="38" spans="1:59" outlineLevel="1">
      <c r="A38" s="158"/>
      <c r="B38" s="159"/>
      <c r="C38" s="193" t="s">
        <v>132</v>
      </c>
      <c r="D38" s="161"/>
      <c r="E38" s="162">
        <v>5.4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51"/>
      <c r="X38" s="151"/>
      <c r="Y38" s="151"/>
      <c r="Z38" s="151"/>
      <c r="AA38" s="151"/>
      <c r="AB38" s="151"/>
      <c r="AC38" s="151"/>
      <c r="AD38" s="151"/>
      <c r="AE38" s="151"/>
      <c r="AF38" s="151" t="s">
        <v>103</v>
      </c>
      <c r="AG38" s="151">
        <v>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</row>
    <row r="39" spans="1:59" outlineLevel="1">
      <c r="A39" s="158"/>
      <c r="B39" s="159"/>
      <c r="C39" s="193" t="s">
        <v>133</v>
      </c>
      <c r="D39" s="161"/>
      <c r="E39" s="162">
        <v>41.4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51"/>
      <c r="X39" s="151"/>
      <c r="Y39" s="151"/>
      <c r="Z39" s="151"/>
      <c r="AA39" s="151"/>
      <c r="AB39" s="151"/>
      <c r="AC39" s="151"/>
      <c r="AD39" s="151"/>
      <c r="AE39" s="151"/>
      <c r="AF39" s="151" t="s">
        <v>103</v>
      </c>
      <c r="AG39" s="151">
        <v>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</row>
    <row r="40" spans="1:59" outlineLevel="1">
      <c r="A40" s="158"/>
      <c r="B40" s="159"/>
      <c r="C40" s="193" t="s">
        <v>134</v>
      </c>
      <c r="D40" s="161"/>
      <c r="E40" s="162">
        <v>37.26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51"/>
      <c r="X40" s="151"/>
      <c r="Y40" s="151"/>
      <c r="Z40" s="151"/>
      <c r="AA40" s="151"/>
      <c r="AB40" s="151"/>
      <c r="AC40" s="151"/>
      <c r="AD40" s="151"/>
      <c r="AE40" s="151"/>
      <c r="AF40" s="151" t="s">
        <v>103</v>
      </c>
      <c r="AG40" s="151">
        <v>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</row>
    <row r="41" spans="1:59" outlineLevel="1">
      <c r="A41" s="158"/>
      <c r="B41" s="159"/>
      <c r="C41" s="193" t="s">
        <v>135</v>
      </c>
      <c r="D41" s="161"/>
      <c r="E41" s="162">
        <v>1.5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51"/>
      <c r="X41" s="151"/>
      <c r="Y41" s="151"/>
      <c r="Z41" s="151"/>
      <c r="AA41" s="151"/>
      <c r="AB41" s="151"/>
      <c r="AC41" s="151"/>
      <c r="AD41" s="151"/>
      <c r="AE41" s="151"/>
      <c r="AF41" s="151" t="s">
        <v>103</v>
      </c>
      <c r="AG41" s="151">
        <v>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</row>
    <row r="42" spans="1:59" outlineLevel="1">
      <c r="A42" s="158"/>
      <c r="B42" s="159"/>
      <c r="C42" s="193" t="s">
        <v>136</v>
      </c>
      <c r="D42" s="161"/>
      <c r="E42" s="162">
        <v>5.75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51"/>
      <c r="X42" s="151"/>
      <c r="Y42" s="151"/>
      <c r="Z42" s="151"/>
      <c r="AA42" s="151"/>
      <c r="AB42" s="151"/>
      <c r="AC42" s="151"/>
      <c r="AD42" s="151"/>
      <c r="AE42" s="151"/>
      <c r="AF42" s="151" t="s">
        <v>103</v>
      </c>
      <c r="AG42" s="151">
        <v>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</row>
    <row r="43" spans="1:59" outlineLevel="1">
      <c r="A43" s="158"/>
      <c r="B43" s="159"/>
      <c r="C43" s="193" t="s">
        <v>137</v>
      </c>
      <c r="D43" s="161"/>
      <c r="E43" s="162">
        <v>2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51"/>
      <c r="X43" s="151"/>
      <c r="Y43" s="151"/>
      <c r="Z43" s="151"/>
      <c r="AA43" s="151"/>
      <c r="AB43" s="151"/>
      <c r="AC43" s="151"/>
      <c r="AD43" s="151"/>
      <c r="AE43" s="151"/>
      <c r="AF43" s="151" t="s">
        <v>103</v>
      </c>
      <c r="AG43" s="151">
        <v>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</row>
    <row r="44" spans="1:59" outlineLevel="1">
      <c r="A44" s="158"/>
      <c r="B44" s="159"/>
      <c r="C44" s="193" t="s">
        <v>138</v>
      </c>
      <c r="D44" s="161"/>
      <c r="E44" s="162">
        <v>8.0500000000000007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51"/>
      <c r="X44" s="151"/>
      <c r="Y44" s="151"/>
      <c r="Z44" s="151"/>
      <c r="AA44" s="151"/>
      <c r="AB44" s="151"/>
      <c r="AC44" s="151"/>
      <c r="AD44" s="151"/>
      <c r="AE44" s="151"/>
      <c r="AF44" s="151" t="s">
        <v>103</v>
      </c>
      <c r="AG44" s="151">
        <v>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</row>
    <row r="45" spans="1:59" outlineLevel="1">
      <c r="A45" s="158"/>
      <c r="B45" s="159"/>
      <c r="C45" s="193" t="s">
        <v>139</v>
      </c>
      <c r="D45" s="161"/>
      <c r="E45" s="162">
        <v>6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51"/>
      <c r="X45" s="151"/>
      <c r="Y45" s="151"/>
      <c r="Z45" s="151"/>
      <c r="AA45" s="151"/>
      <c r="AB45" s="151"/>
      <c r="AC45" s="151"/>
      <c r="AD45" s="151"/>
      <c r="AE45" s="151"/>
      <c r="AF45" s="151" t="s">
        <v>103</v>
      </c>
      <c r="AG45" s="151">
        <v>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</row>
    <row r="46" spans="1:59" ht="22.5" outlineLevel="1">
      <c r="A46" s="175">
        <v>4</v>
      </c>
      <c r="B46" s="176" t="s">
        <v>140</v>
      </c>
      <c r="C46" s="192" t="s">
        <v>141</v>
      </c>
      <c r="D46" s="177" t="s">
        <v>99</v>
      </c>
      <c r="E46" s="178">
        <v>14.79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3.6700000000000001E-3</v>
      </c>
      <c r="O46" s="180">
        <f>ROUND(E46*N46,2)</f>
        <v>0.05</v>
      </c>
      <c r="P46" s="180">
        <v>0</v>
      </c>
      <c r="Q46" s="180">
        <f>ROUND(E46*P46,2)</f>
        <v>0</v>
      </c>
      <c r="R46" s="180"/>
      <c r="S46" s="181" t="s">
        <v>100</v>
      </c>
      <c r="T46" s="160">
        <v>0.44400000000000001</v>
      </c>
      <c r="U46" s="160">
        <f>ROUND(E46*T46,2)</f>
        <v>6.57</v>
      </c>
      <c r="V46" s="160"/>
      <c r="W46" s="151"/>
      <c r="X46" s="151"/>
      <c r="Y46" s="151"/>
      <c r="Z46" s="151"/>
      <c r="AA46" s="151"/>
      <c r="AB46" s="151"/>
      <c r="AC46" s="151"/>
      <c r="AD46" s="151"/>
      <c r="AE46" s="151"/>
      <c r="AF46" s="151" t="s">
        <v>123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</row>
    <row r="47" spans="1:59" outlineLevel="1">
      <c r="A47" s="158"/>
      <c r="B47" s="159"/>
      <c r="C47" s="193" t="s">
        <v>142</v>
      </c>
      <c r="D47" s="161"/>
      <c r="E47" s="162">
        <v>14.79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51"/>
      <c r="X47" s="151"/>
      <c r="Y47" s="151"/>
      <c r="Z47" s="151"/>
      <c r="AA47" s="151"/>
      <c r="AB47" s="151"/>
      <c r="AC47" s="151"/>
      <c r="AD47" s="151"/>
      <c r="AE47" s="151"/>
      <c r="AF47" s="151" t="s">
        <v>103</v>
      </c>
      <c r="AG47" s="151">
        <v>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</row>
    <row r="48" spans="1:59" ht="22.5" outlineLevel="1">
      <c r="A48" s="175">
        <v>5</v>
      </c>
      <c r="B48" s="176" t="s">
        <v>143</v>
      </c>
      <c r="C48" s="192" t="s">
        <v>144</v>
      </c>
      <c r="D48" s="177" t="s">
        <v>99</v>
      </c>
      <c r="E48" s="178">
        <v>134.03749999999999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21</v>
      </c>
      <c r="M48" s="180">
        <f>G48*(1+L48/100)</f>
        <v>0</v>
      </c>
      <c r="N48" s="180">
        <v>1.039E-2</v>
      </c>
      <c r="O48" s="180">
        <f>ROUND(E48*N48,2)</f>
        <v>1.39</v>
      </c>
      <c r="P48" s="180">
        <v>0</v>
      </c>
      <c r="Q48" s="180">
        <f>ROUND(E48*P48,2)</f>
        <v>0</v>
      </c>
      <c r="R48" s="180"/>
      <c r="S48" s="181" t="s">
        <v>100</v>
      </c>
      <c r="T48" s="160">
        <v>0.85699999999999998</v>
      </c>
      <c r="U48" s="160">
        <f>ROUND(E48*T48,2)</f>
        <v>114.87</v>
      </c>
      <c r="V48" s="160"/>
      <c r="W48" s="151"/>
      <c r="X48" s="151"/>
      <c r="Y48" s="151"/>
      <c r="Z48" s="151"/>
      <c r="AA48" s="151"/>
      <c r="AB48" s="151"/>
      <c r="AC48" s="151"/>
      <c r="AD48" s="151"/>
      <c r="AE48" s="151"/>
      <c r="AF48" s="151" t="s">
        <v>123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</row>
    <row r="49" spans="1:59" ht="33.75" outlineLevel="1">
      <c r="A49" s="158"/>
      <c r="B49" s="159"/>
      <c r="C49" s="249" t="s">
        <v>145</v>
      </c>
      <c r="D49" s="250"/>
      <c r="E49" s="250"/>
      <c r="F49" s="250"/>
      <c r="G49" s="25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51"/>
      <c r="X49" s="151"/>
      <c r="Y49" s="151"/>
      <c r="Z49" s="151"/>
      <c r="AA49" s="151"/>
      <c r="AB49" s="151"/>
      <c r="AC49" s="151"/>
      <c r="AD49" s="151"/>
      <c r="AE49" s="151"/>
      <c r="AF49" s="151" t="s">
        <v>146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89" t="str">
        <f>C49</f>
        <v>Položka obsahuje: nanesení lepicího tmelu na izolační desky, nalepení desek, zajištění zápustnými talířovými hmoždinkami (6 ks/m2), natažení stěrky, vtlačení výztužné tkaniny (1,15 m2/m2) a přehlazení stěrky. V položka obsahuje rohové, dilatační a ostatní lišty</v>
      </c>
      <c r="BA49" s="151"/>
      <c r="BB49" s="151"/>
      <c r="BC49" s="151"/>
      <c r="BD49" s="151"/>
      <c r="BE49" s="151"/>
      <c r="BF49" s="151"/>
      <c r="BG49" s="151"/>
    </row>
    <row r="50" spans="1:59" outlineLevel="1">
      <c r="A50" s="158"/>
      <c r="B50" s="159"/>
      <c r="C50" s="193" t="s">
        <v>147</v>
      </c>
      <c r="D50" s="161"/>
      <c r="E50" s="162">
        <v>86.275000000000006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51"/>
      <c r="X50" s="151"/>
      <c r="Y50" s="151"/>
      <c r="Z50" s="151"/>
      <c r="AA50" s="151"/>
      <c r="AB50" s="151"/>
      <c r="AC50" s="151"/>
      <c r="AD50" s="151"/>
      <c r="AE50" s="151"/>
      <c r="AF50" s="151" t="s">
        <v>103</v>
      </c>
      <c r="AG50" s="151">
        <v>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</row>
    <row r="51" spans="1:59" outlineLevel="1">
      <c r="A51" s="158"/>
      <c r="B51" s="159"/>
      <c r="C51" s="193" t="s">
        <v>108</v>
      </c>
      <c r="D51" s="161"/>
      <c r="E51" s="162">
        <v>-1.5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51"/>
      <c r="X51" s="151"/>
      <c r="Y51" s="151"/>
      <c r="Z51" s="151"/>
      <c r="AA51" s="151"/>
      <c r="AB51" s="151"/>
      <c r="AC51" s="151"/>
      <c r="AD51" s="151"/>
      <c r="AE51" s="151"/>
      <c r="AF51" s="151" t="s">
        <v>103</v>
      </c>
      <c r="AG51" s="151">
        <v>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</row>
    <row r="52" spans="1:59" outlineLevel="1">
      <c r="A52" s="158"/>
      <c r="B52" s="159"/>
      <c r="C52" s="193" t="s">
        <v>109</v>
      </c>
      <c r="D52" s="161"/>
      <c r="E52" s="162">
        <v>-5.75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51"/>
      <c r="X52" s="151"/>
      <c r="Y52" s="151"/>
      <c r="Z52" s="151"/>
      <c r="AA52" s="151"/>
      <c r="AB52" s="151"/>
      <c r="AC52" s="151"/>
      <c r="AD52" s="151"/>
      <c r="AE52" s="151"/>
      <c r="AF52" s="151" t="s">
        <v>103</v>
      </c>
      <c r="AG52" s="151">
        <v>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</row>
    <row r="53" spans="1:59" outlineLevel="1">
      <c r="A53" s="158"/>
      <c r="B53" s="159"/>
      <c r="C53" s="193" t="s">
        <v>110</v>
      </c>
      <c r="D53" s="161"/>
      <c r="E53" s="162">
        <v>-2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51"/>
      <c r="X53" s="151"/>
      <c r="Y53" s="151"/>
      <c r="Z53" s="151"/>
      <c r="AA53" s="151"/>
      <c r="AB53" s="151"/>
      <c r="AC53" s="151"/>
      <c r="AD53" s="151"/>
      <c r="AE53" s="151"/>
      <c r="AF53" s="151" t="s">
        <v>103</v>
      </c>
      <c r="AG53" s="151">
        <v>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</row>
    <row r="54" spans="1:59" outlineLevel="1">
      <c r="A54" s="158"/>
      <c r="B54" s="159"/>
      <c r="C54" s="193" t="s">
        <v>148</v>
      </c>
      <c r="D54" s="161"/>
      <c r="E54" s="162">
        <v>19.844999999999999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51"/>
      <c r="X54" s="151"/>
      <c r="Y54" s="151"/>
      <c r="Z54" s="151"/>
      <c r="AA54" s="151"/>
      <c r="AB54" s="151"/>
      <c r="AC54" s="151"/>
      <c r="AD54" s="151"/>
      <c r="AE54" s="151"/>
      <c r="AF54" s="151" t="s">
        <v>103</v>
      </c>
      <c r="AG54" s="151">
        <v>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</row>
    <row r="55" spans="1:59" outlineLevel="1">
      <c r="A55" s="158"/>
      <c r="B55" s="159"/>
      <c r="C55" s="194" t="s">
        <v>105</v>
      </c>
      <c r="D55" s="163"/>
      <c r="E55" s="164">
        <v>96.87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51"/>
      <c r="X55" s="151"/>
      <c r="Y55" s="151"/>
      <c r="Z55" s="151"/>
      <c r="AA55" s="151"/>
      <c r="AB55" s="151"/>
      <c r="AC55" s="151"/>
      <c r="AD55" s="151"/>
      <c r="AE55" s="151"/>
      <c r="AF55" s="151" t="s">
        <v>103</v>
      </c>
      <c r="AG55" s="151">
        <v>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</row>
    <row r="56" spans="1:59" outlineLevel="1">
      <c r="A56" s="158"/>
      <c r="B56" s="159"/>
      <c r="C56" s="193" t="s">
        <v>112</v>
      </c>
      <c r="D56" s="161"/>
      <c r="E56" s="162">
        <v>25.987500000000001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51"/>
      <c r="X56" s="151"/>
      <c r="Y56" s="151"/>
      <c r="Z56" s="151"/>
      <c r="AA56" s="151"/>
      <c r="AB56" s="151"/>
      <c r="AC56" s="151"/>
      <c r="AD56" s="151"/>
      <c r="AE56" s="151"/>
      <c r="AF56" s="151" t="s">
        <v>103</v>
      </c>
      <c r="AG56" s="151">
        <v>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</row>
    <row r="57" spans="1:59" outlineLevel="1">
      <c r="A57" s="158"/>
      <c r="B57" s="159"/>
      <c r="C57" s="193" t="s">
        <v>113</v>
      </c>
      <c r="D57" s="161"/>
      <c r="E57" s="162">
        <v>3.15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51"/>
      <c r="X57" s="151"/>
      <c r="Y57" s="151"/>
      <c r="Z57" s="151"/>
      <c r="AA57" s="151"/>
      <c r="AB57" s="151"/>
      <c r="AC57" s="151"/>
      <c r="AD57" s="151"/>
      <c r="AE57" s="151"/>
      <c r="AF57" s="151" t="s">
        <v>103</v>
      </c>
      <c r="AG57" s="151">
        <v>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</row>
    <row r="58" spans="1:59" outlineLevel="1">
      <c r="A58" s="158"/>
      <c r="B58" s="159"/>
      <c r="C58" s="193" t="s">
        <v>114</v>
      </c>
      <c r="D58" s="161"/>
      <c r="E58" s="162">
        <v>-8.0500000000000007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51"/>
      <c r="X58" s="151"/>
      <c r="Y58" s="151"/>
      <c r="Z58" s="151"/>
      <c r="AA58" s="151"/>
      <c r="AB58" s="151"/>
      <c r="AC58" s="151"/>
      <c r="AD58" s="151"/>
      <c r="AE58" s="151"/>
      <c r="AF58" s="151" t="s">
        <v>103</v>
      </c>
      <c r="AG58" s="151">
        <v>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</row>
    <row r="59" spans="1:59" outlineLevel="1">
      <c r="A59" s="158"/>
      <c r="B59" s="159"/>
      <c r="C59" s="193" t="s">
        <v>115</v>
      </c>
      <c r="D59" s="161"/>
      <c r="E59" s="162">
        <v>16.079999999999998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51"/>
      <c r="X59" s="151"/>
      <c r="Y59" s="151"/>
      <c r="Z59" s="151"/>
      <c r="AA59" s="151"/>
      <c r="AB59" s="151"/>
      <c r="AC59" s="151"/>
      <c r="AD59" s="151"/>
      <c r="AE59" s="151"/>
      <c r="AF59" s="151" t="s">
        <v>103</v>
      </c>
      <c r="AG59" s="151">
        <v>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</row>
    <row r="60" spans="1:59" outlineLevel="1">
      <c r="A60" s="158"/>
      <c r="B60" s="159"/>
      <c r="C60" s="194" t="s">
        <v>105</v>
      </c>
      <c r="D60" s="163"/>
      <c r="E60" s="164">
        <v>37.167499999999997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51"/>
      <c r="X60" s="151"/>
      <c r="Y60" s="151"/>
      <c r="Z60" s="151"/>
      <c r="AA60" s="151"/>
      <c r="AB60" s="151"/>
      <c r="AC60" s="151"/>
      <c r="AD60" s="151"/>
      <c r="AE60" s="151"/>
      <c r="AF60" s="151" t="s">
        <v>103</v>
      </c>
      <c r="AG60" s="151">
        <v>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</row>
    <row r="61" spans="1:59" ht="22.5" outlineLevel="1">
      <c r="A61" s="175">
        <v>6</v>
      </c>
      <c r="B61" s="176" t="s">
        <v>149</v>
      </c>
      <c r="C61" s="192" t="s">
        <v>150</v>
      </c>
      <c r="D61" s="177" t="s">
        <v>99</v>
      </c>
      <c r="E61" s="178">
        <v>493.19499999999999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80">
        <v>8.9499999999999996E-3</v>
      </c>
      <c r="O61" s="180">
        <f>ROUND(E61*N61,2)</f>
        <v>4.41</v>
      </c>
      <c r="P61" s="180">
        <v>0</v>
      </c>
      <c r="Q61" s="180">
        <f>ROUND(E61*P61,2)</f>
        <v>0</v>
      </c>
      <c r="R61" s="180"/>
      <c r="S61" s="181" t="s">
        <v>100</v>
      </c>
      <c r="T61" s="160">
        <v>1.1659999999999999</v>
      </c>
      <c r="U61" s="160">
        <f>ROUND(E61*T61,2)</f>
        <v>575.07000000000005</v>
      </c>
      <c r="V61" s="160"/>
      <c r="W61" s="151"/>
      <c r="X61" s="151"/>
      <c r="Y61" s="151"/>
      <c r="Z61" s="151"/>
      <c r="AA61" s="151"/>
      <c r="AB61" s="151"/>
      <c r="AC61" s="151"/>
      <c r="AD61" s="151"/>
      <c r="AE61" s="151"/>
      <c r="AF61" s="151" t="s">
        <v>101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</row>
    <row r="62" spans="1:59" ht="33.75" outlineLevel="1">
      <c r="A62" s="158"/>
      <c r="B62" s="159"/>
      <c r="C62" s="249" t="s">
        <v>145</v>
      </c>
      <c r="D62" s="250"/>
      <c r="E62" s="250"/>
      <c r="F62" s="250"/>
      <c r="G62" s="25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51"/>
      <c r="X62" s="151"/>
      <c r="Y62" s="151"/>
      <c r="Z62" s="151"/>
      <c r="AA62" s="151"/>
      <c r="AB62" s="151"/>
      <c r="AC62" s="151"/>
      <c r="AD62" s="151"/>
      <c r="AE62" s="151"/>
      <c r="AF62" s="151" t="s">
        <v>146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89" t="str">
        <f>C62</f>
        <v>Položka obsahuje: nanesení lepicího tmelu na izolační desky, nalepení desek, zajištění zápustnými talířovými hmoždinkami (6 ks/m2), natažení stěrky, vtlačení výztužné tkaniny (1,15 m2/m2) a přehlazení stěrky. V položka obsahuje rohové, dilatační a ostatní lišty</v>
      </c>
      <c r="BA62" s="151"/>
      <c r="BB62" s="151"/>
      <c r="BC62" s="151"/>
      <c r="BD62" s="151"/>
      <c r="BE62" s="151"/>
      <c r="BF62" s="151"/>
      <c r="BG62" s="151"/>
    </row>
    <row r="63" spans="1:59" outlineLevel="1">
      <c r="A63" s="158"/>
      <c r="B63" s="159"/>
      <c r="C63" s="193" t="s">
        <v>151</v>
      </c>
      <c r="D63" s="161"/>
      <c r="E63" s="162">
        <v>165.155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51"/>
      <c r="X63" s="151"/>
      <c r="Y63" s="151"/>
      <c r="Z63" s="151"/>
      <c r="AA63" s="151"/>
      <c r="AB63" s="151"/>
      <c r="AC63" s="151"/>
      <c r="AD63" s="151"/>
      <c r="AE63" s="151"/>
      <c r="AF63" s="151" t="s">
        <v>103</v>
      </c>
      <c r="AG63" s="151">
        <v>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</row>
    <row r="64" spans="1:59" outlineLevel="1">
      <c r="A64" s="158"/>
      <c r="B64" s="159"/>
      <c r="C64" s="193" t="s">
        <v>152</v>
      </c>
      <c r="D64" s="161"/>
      <c r="E64" s="162">
        <v>-3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51"/>
      <c r="X64" s="151"/>
      <c r="Y64" s="151"/>
      <c r="Z64" s="151"/>
      <c r="AA64" s="151"/>
      <c r="AB64" s="151"/>
      <c r="AC64" s="151"/>
      <c r="AD64" s="151"/>
      <c r="AE64" s="151"/>
      <c r="AF64" s="151" t="s">
        <v>103</v>
      </c>
      <c r="AG64" s="151">
        <v>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</row>
    <row r="65" spans="1:59" outlineLevel="1">
      <c r="A65" s="158"/>
      <c r="B65" s="159"/>
      <c r="C65" s="193" t="s">
        <v>153</v>
      </c>
      <c r="D65" s="161"/>
      <c r="E65" s="162">
        <v>-41.4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51"/>
      <c r="X65" s="151"/>
      <c r="Y65" s="151"/>
      <c r="Z65" s="151"/>
      <c r="AA65" s="151"/>
      <c r="AB65" s="151"/>
      <c r="AC65" s="151"/>
      <c r="AD65" s="151"/>
      <c r="AE65" s="151"/>
      <c r="AF65" s="151" t="s">
        <v>103</v>
      </c>
      <c r="AG65" s="151">
        <v>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</row>
    <row r="66" spans="1:59" outlineLevel="1">
      <c r="A66" s="158"/>
      <c r="B66" s="159"/>
      <c r="C66" s="193" t="s">
        <v>154</v>
      </c>
      <c r="D66" s="161"/>
      <c r="E66" s="162">
        <v>-12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51"/>
      <c r="X66" s="151"/>
      <c r="Y66" s="151"/>
      <c r="Z66" s="151"/>
      <c r="AA66" s="151"/>
      <c r="AB66" s="151"/>
      <c r="AC66" s="151"/>
      <c r="AD66" s="151"/>
      <c r="AE66" s="151"/>
      <c r="AF66" s="151" t="s">
        <v>103</v>
      </c>
      <c r="AG66" s="151">
        <v>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</row>
    <row r="67" spans="1:59" outlineLevel="1">
      <c r="A67" s="158"/>
      <c r="B67" s="159"/>
      <c r="C67" s="193" t="s">
        <v>155</v>
      </c>
      <c r="D67" s="161"/>
      <c r="E67" s="162">
        <v>-8.64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51"/>
      <c r="X67" s="151"/>
      <c r="Y67" s="151"/>
      <c r="Z67" s="151"/>
      <c r="AA67" s="151"/>
      <c r="AB67" s="151"/>
      <c r="AC67" s="151"/>
      <c r="AD67" s="151"/>
      <c r="AE67" s="151"/>
      <c r="AF67" s="151" t="s">
        <v>103</v>
      </c>
      <c r="AG67" s="151">
        <v>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</row>
    <row r="68" spans="1:59" outlineLevel="1">
      <c r="A68" s="158"/>
      <c r="B68" s="159"/>
      <c r="C68" s="193" t="s">
        <v>156</v>
      </c>
      <c r="D68" s="161"/>
      <c r="E68" s="162">
        <v>168.3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51"/>
      <c r="X68" s="151"/>
      <c r="Y68" s="151"/>
      <c r="Z68" s="151"/>
      <c r="AA68" s="151"/>
      <c r="AB68" s="151"/>
      <c r="AC68" s="151"/>
      <c r="AD68" s="151"/>
      <c r="AE68" s="151"/>
      <c r="AF68" s="151" t="s">
        <v>103</v>
      </c>
      <c r="AG68" s="151">
        <v>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</row>
    <row r="69" spans="1:59" outlineLevel="1">
      <c r="A69" s="158"/>
      <c r="B69" s="159"/>
      <c r="C69" s="193" t="s">
        <v>157</v>
      </c>
      <c r="D69" s="161"/>
      <c r="E69" s="162">
        <v>20.399999999999999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51"/>
      <c r="X69" s="151"/>
      <c r="Y69" s="151"/>
      <c r="Z69" s="151"/>
      <c r="AA69" s="151"/>
      <c r="AB69" s="151"/>
      <c r="AC69" s="151"/>
      <c r="AD69" s="151"/>
      <c r="AE69" s="151"/>
      <c r="AF69" s="151" t="s">
        <v>103</v>
      </c>
      <c r="AG69" s="151">
        <v>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</row>
    <row r="70" spans="1:59" outlineLevel="1">
      <c r="A70" s="158"/>
      <c r="B70" s="159"/>
      <c r="C70" s="193" t="s">
        <v>158</v>
      </c>
      <c r="D70" s="161"/>
      <c r="E70" s="162">
        <v>-32.200000000000003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51"/>
      <c r="X70" s="151"/>
      <c r="Y70" s="151"/>
      <c r="Z70" s="151"/>
      <c r="AA70" s="151"/>
      <c r="AB70" s="151"/>
      <c r="AC70" s="151"/>
      <c r="AD70" s="151"/>
      <c r="AE70" s="151"/>
      <c r="AF70" s="151" t="s">
        <v>103</v>
      </c>
      <c r="AG70" s="151">
        <v>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</row>
    <row r="71" spans="1:59" outlineLevel="1">
      <c r="A71" s="158"/>
      <c r="B71" s="159"/>
      <c r="C71" s="193" t="s">
        <v>159</v>
      </c>
      <c r="D71" s="161"/>
      <c r="E71" s="162">
        <v>-28.98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51"/>
      <c r="X71" s="151"/>
      <c r="Y71" s="151"/>
      <c r="Z71" s="151"/>
      <c r="AA71" s="151"/>
      <c r="AB71" s="151"/>
      <c r="AC71" s="151"/>
      <c r="AD71" s="151"/>
      <c r="AE71" s="151"/>
      <c r="AF71" s="151" t="s">
        <v>103</v>
      </c>
      <c r="AG71" s="151">
        <v>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</row>
    <row r="72" spans="1:59" outlineLevel="1">
      <c r="A72" s="158"/>
      <c r="B72" s="159"/>
      <c r="C72" s="193" t="s">
        <v>160</v>
      </c>
      <c r="D72" s="161"/>
      <c r="E72" s="162">
        <v>-5.4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51"/>
      <c r="X72" s="151"/>
      <c r="Y72" s="151"/>
      <c r="Z72" s="151"/>
      <c r="AA72" s="151"/>
      <c r="AB72" s="151"/>
      <c r="AC72" s="151"/>
      <c r="AD72" s="151"/>
      <c r="AE72" s="151"/>
      <c r="AF72" s="151" t="s">
        <v>103</v>
      </c>
      <c r="AG72" s="151">
        <v>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</row>
    <row r="73" spans="1:59" outlineLevel="1">
      <c r="A73" s="158"/>
      <c r="B73" s="159"/>
      <c r="C73" s="193" t="s">
        <v>161</v>
      </c>
      <c r="D73" s="161"/>
      <c r="E73" s="162">
        <v>182.24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51"/>
      <c r="X73" s="151"/>
      <c r="Y73" s="151"/>
      <c r="Z73" s="151"/>
      <c r="AA73" s="151"/>
      <c r="AB73" s="151"/>
      <c r="AC73" s="151"/>
      <c r="AD73" s="151"/>
      <c r="AE73" s="151"/>
      <c r="AF73" s="151" t="s">
        <v>103</v>
      </c>
      <c r="AG73" s="151">
        <v>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</row>
    <row r="74" spans="1:59" outlineLevel="1">
      <c r="A74" s="158"/>
      <c r="B74" s="159"/>
      <c r="C74" s="193" t="s">
        <v>153</v>
      </c>
      <c r="D74" s="161"/>
      <c r="E74" s="162">
        <v>-41.4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51"/>
      <c r="X74" s="151"/>
      <c r="Y74" s="151"/>
      <c r="Z74" s="151"/>
      <c r="AA74" s="151"/>
      <c r="AB74" s="151"/>
      <c r="AC74" s="151"/>
      <c r="AD74" s="151"/>
      <c r="AE74" s="151"/>
      <c r="AF74" s="151" t="s">
        <v>103</v>
      </c>
      <c r="AG74" s="151">
        <v>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</row>
    <row r="75" spans="1:59" outlineLevel="1">
      <c r="A75" s="158"/>
      <c r="B75" s="159"/>
      <c r="C75" s="193" t="s">
        <v>162</v>
      </c>
      <c r="D75" s="161"/>
      <c r="E75" s="162">
        <v>-37.26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51"/>
      <c r="X75" s="151"/>
      <c r="Y75" s="151"/>
      <c r="Z75" s="151"/>
      <c r="AA75" s="151"/>
      <c r="AB75" s="151"/>
      <c r="AC75" s="151"/>
      <c r="AD75" s="151"/>
      <c r="AE75" s="151"/>
      <c r="AF75" s="151" t="s">
        <v>103</v>
      </c>
      <c r="AG75" s="151">
        <v>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</row>
    <row r="76" spans="1:59" outlineLevel="1">
      <c r="A76" s="158"/>
      <c r="B76" s="159"/>
      <c r="C76" s="193" t="s">
        <v>163</v>
      </c>
      <c r="D76" s="161"/>
      <c r="E76" s="162">
        <v>72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51"/>
      <c r="X76" s="151"/>
      <c r="Y76" s="151"/>
      <c r="Z76" s="151"/>
      <c r="AA76" s="151"/>
      <c r="AB76" s="151"/>
      <c r="AC76" s="151"/>
      <c r="AD76" s="151"/>
      <c r="AE76" s="151"/>
      <c r="AF76" s="151" t="s">
        <v>103</v>
      </c>
      <c r="AG76" s="151">
        <v>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</row>
    <row r="77" spans="1:59" outlineLevel="1">
      <c r="A77" s="158"/>
      <c r="B77" s="159"/>
      <c r="C77" s="193" t="s">
        <v>164</v>
      </c>
      <c r="D77" s="161"/>
      <c r="E77" s="162">
        <v>13.8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51"/>
      <c r="X77" s="151"/>
      <c r="Y77" s="151"/>
      <c r="Z77" s="151"/>
      <c r="AA77" s="151"/>
      <c r="AB77" s="151"/>
      <c r="AC77" s="151"/>
      <c r="AD77" s="151"/>
      <c r="AE77" s="151"/>
      <c r="AF77" s="151" t="s">
        <v>103</v>
      </c>
      <c r="AG77" s="151">
        <v>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</row>
    <row r="78" spans="1:59" outlineLevel="1">
      <c r="A78" s="158"/>
      <c r="B78" s="159"/>
      <c r="C78" s="193" t="s">
        <v>165</v>
      </c>
      <c r="D78" s="161"/>
      <c r="E78" s="162">
        <v>8.5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51"/>
      <c r="X78" s="151"/>
      <c r="Y78" s="151"/>
      <c r="Z78" s="151"/>
      <c r="AA78" s="151"/>
      <c r="AB78" s="151"/>
      <c r="AC78" s="151"/>
      <c r="AD78" s="151"/>
      <c r="AE78" s="151"/>
      <c r="AF78" s="151" t="s">
        <v>103</v>
      </c>
      <c r="AG78" s="151">
        <v>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</row>
    <row r="79" spans="1:59" outlineLevel="1">
      <c r="A79" s="158"/>
      <c r="B79" s="159"/>
      <c r="C79" s="193" t="s">
        <v>166</v>
      </c>
      <c r="D79" s="161"/>
      <c r="E79" s="162">
        <v>4.5999999999999996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51"/>
      <c r="X79" s="151"/>
      <c r="Y79" s="151"/>
      <c r="Z79" s="151"/>
      <c r="AA79" s="151"/>
      <c r="AB79" s="151"/>
      <c r="AC79" s="151"/>
      <c r="AD79" s="151"/>
      <c r="AE79" s="151"/>
      <c r="AF79" s="151" t="s">
        <v>103</v>
      </c>
      <c r="AG79" s="151">
        <v>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</row>
    <row r="80" spans="1:59" outlineLevel="1">
      <c r="A80" s="158"/>
      <c r="B80" s="159"/>
      <c r="C80" s="193" t="s">
        <v>167</v>
      </c>
      <c r="D80" s="161"/>
      <c r="E80" s="162">
        <v>46.4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51"/>
      <c r="X80" s="151"/>
      <c r="Y80" s="151"/>
      <c r="Z80" s="151"/>
      <c r="AA80" s="151"/>
      <c r="AB80" s="151"/>
      <c r="AC80" s="151"/>
      <c r="AD80" s="151"/>
      <c r="AE80" s="151"/>
      <c r="AF80" s="151" t="s">
        <v>103</v>
      </c>
      <c r="AG80" s="151">
        <v>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</row>
    <row r="81" spans="1:59" outlineLevel="1">
      <c r="A81" s="158"/>
      <c r="B81" s="159"/>
      <c r="C81" s="193" t="s">
        <v>168</v>
      </c>
      <c r="D81" s="161"/>
      <c r="E81" s="162">
        <v>5.8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51"/>
      <c r="X81" s="151"/>
      <c r="Y81" s="151"/>
      <c r="Z81" s="151"/>
      <c r="AA81" s="151"/>
      <c r="AB81" s="151"/>
      <c r="AC81" s="151"/>
      <c r="AD81" s="151"/>
      <c r="AE81" s="151"/>
      <c r="AF81" s="151" t="s">
        <v>103</v>
      </c>
      <c r="AG81" s="151">
        <v>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</row>
    <row r="82" spans="1:59" outlineLevel="1">
      <c r="A82" s="158"/>
      <c r="B82" s="159"/>
      <c r="C82" s="193" t="s">
        <v>169</v>
      </c>
      <c r="D82" s="161"/>
      <c r="E82" s="162">
        <v>6.88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51"/>
      <c r="X82" s="151"/>
      <c r="Y82" s="151"/>
      <c r="Z82" s="151"/>
      <c r="AA82" s="151"/>
      <c r="AB82" s="151"/>
      <c r="AC82" s="151"/>
      <c r="AD82" s="151"/>
      <c r="AE82" s="151"/>
      <c r="AF82" s="151" t="s">
        <v>103</v>
      </c>
      <c r="AG82" s="151">
        <v>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</row>
    <row r="83" spans="1:59" outlineLevel="1">
      <c r="A83" s="158"/>
      <c r="B83" s="159"/>
      <c r="C83" s="193" t="s">
        <v>170</v>
      </c>
      <c r="D83" s="161"/>
      <c r="E83" s="162">
        <v>15.4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51"/>
      <c r="X83" s="151"/>
      <c r="Y83" s="151"/>
      <c r="Z83" s="151"/>
      <c r="AA83" s="151"/>
      <c r="AB83" s="151"/>
      <c r="AC83" s="151"/>
      <c r="AD83" s="151"/>
      <c r="AE83" s="151"/>
      <c r="AF83" s="151" t="s">
        <v>103</v>
      </c>
      <c r="AG83" s="151">
        <v>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</row>
    <row r="84" spans="1:59" outlineLevel="1">
      <c r="A84" s="158"/>
      <c r="B84" s="159"/>
      <c r="C84" s="193" t="s">
        <v>171</v>
      </c>
      <c r="D84" s="161"/>
      <c r="E84" s="162">
        <v>-6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51"/>
      <c r="X84" s="151"/>
      <c r="Y84" s="151"/>
      <c r="Z84" s="151"/>
      <c r="AA84" s="151"/>
      <c r="AB84" s="151"/>
      <c r="AC84" s="151"/>
      <c r="AD84" s="151"/>
      <c r="AE84" s="151"/>
      <c r="AF84" s="151" t="s">
        <v>103</v>
      </c>
      <c r="AG84" s="151">
        <v>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</row>
    <row r="85" spans="1:59" ht="22.5" outlineLevel="1">
      <c r="A85" s="175">
        <v>7</v>
      </c>
      <c r="B85" s="176" t="s">
        <v>172</v>
      </c>
      <c r="C85" s="192" t="s">
        <v>173</v>
      </c>
      <c r="D85" s="177" t="s">
        <v>99</v>
      </c>
      <c r="E85" s="178">
        <v>62.78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9.58E-3</v>
      </c>
      <c r="O85" s="180">
        <f>ROUND(E85*N85,2)</f>
        <v>0.6</v>
      </c>
      <c r="P85" s="180">
        <v>0</v>
      </c>
      <c r="Q85" s="180">
        <f>ROUND(E85*P85,2)</f>
        <v>0</v>
      </c>
      <c r="R85" s="180"/>
      <c r="S85" s="181" t="s">
        <v>100</v>
      </c>
      <c r="T85" s="160">
        <v>1.242</v>
      </c>
      <c r="U85" s="160">
        <f>ROUND(E85*T85,2)</f>
        <v>77.97</v>
      </c>
      <c r="V85" s="160"/>
      <c r="W85" s="151"/>
      <c r="X85" s="151"/>
      <c r="Y85" s="151"/>
      <c r="Z85" s="151"/>
      <c r="AA85" s="151"/>
      <c r="AB85" s="151"/>
      <c r="AC85" s="151"/>
      <c r="AD85" s="151"/>
      <c r="AE85" s="151"/>
      <c r="AF85" s="151" t="s">
        <v>101</v>
      </c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</row>
    <row r="86" spans="1:59" ht="33.75" outlineLevel="1">
      <c r="A86" s="158"/>
      <c r="B86" s="159"/>
      <c r="C86" s="249" t="s">
        <v>145</v>
      </c>
      <c r="D86" s="250"/>
      <c r="E86" s="250"/>
      <c r="F86" s="250"/>
      <c r="G86" s="25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51"/>
      <c r="X86" s="151"/>
      <c r="Y86" s="151"/>
      <c r="Z86" s="151"/>
      <c r="AA86" s="151"/>
      <c r="AB86" s="151"/>
      <c r="AC86" s="151"/>
      <c r="AD86" s="151"/>
      <c r="AE86" s="151"/>
      <c r="AF86" s="151" t="s">
        <v>146</v>
      </c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89" t="str">
        <f>C86</f>
        <v>Položka obsahuje: nanesení lepicího tmelu na izolační desky, nalepení desek, zajištění zápustnými talířovými hmoždinkami (6 ks/m2), natažení stěrky, vtlačení výztužné tkaniny (1,15 m2/m2) a přehlazení stěrky. V položka obsahuje rohové, dilatační a ostatní lišty</v>
      </c>
      <c r="BA86" s="151"/>
      <c r="BB86" s="151"/>
      <c r="BC86" s="151"/>
      <c r="BD86" s="151"/>
      <c r="BE86" s="151"/>
      <c r="BF86" s="151"/>
      <c r="BG86" s="151"/>
    </row>
    <row r="87" spans="1:59" outlineLevel="1">
      <c r="A87" s="158"/>
      <c r="B87" s="159"/>
      <c r="C87" s="193" t="s">
        <v>174</v>
      </c>
      <c r="D87" s="161"/>
      <c r="E87" s="162">
        <v>1.6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51"/>
      <c r="X87" s="151"/>
      <c r="Y87" s="151"/>
      <c r="Z87" s="151"/>
      <c r="AA87" s="151"/>
      <c r="AB87" s="151"/>
      <c r="AC87" s="151"/>
      <c r="AD87" s="151"/>
      <c r="AE87" s="151"/>
      <c r="AF87" s="151" t="s">
        <v>103</v>
      </c>
      <c r="AG87" s="151">
        <v>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</row>
    <row r="88" spans="1:59" outlineLevel="1">
      <c r="A88" s="158"/>
      <c r="B88" s="159"/>
      <c r="C88" s="193" t="s">
        <v>175</v>
      </c>
      <c r="D88" s="161"/>
      <c r="E88" s="162">
        <v>11.34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51"/>
      <c r="X88" s="151"/>
      <c r="Y88" s="151"/>
      <c r="Z88" s="151"/>
      <c r="AA88" s="151"/>
      <c r="AB88" s="151"/>
      <c r="AC88" s="151"/>
      <c r="AD88" s="151"/>
      <c r="AE88" s="151"/>
      <c r="AF88" s="151" t="s">
        <v>103</v>
      </c>
      <c r="AG88" s="151">
        <v>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</row>
    <row r="89" spans="1:59" outlineLevel="1">
      <c r="A89" s="158"/>
      <c r="B89" s="159"/>
      <c r="C89" s="193" t="s">
        <v>176</v>
      </c>
      <c r="D89" s="161"/>
      <c r="E89" s="162">
        <v>2.8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51"/>
      <c r="X89" s="151"/>
      <c r="Y89" s="151"/>
      <c r="Z89" s="151"/>
      <c r="AA89" s="151"/>
      <c r="AB89" s="151"/>
      <c r="AC89" s="151"/>
      <c r="AD89" s="151"/>
      <c r="AE89" s="151"/>
      <c r="AF89" s="151" t="s">
        <v>103</v>
      </c>
      <c r="AG89" s="151">
        <v>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</row>
    <row r="90" spans="1:59" outlineLevel="1">
      <c r="A90" s="158"/>
      <c r="B90" s="159"/>
      <c r="C90" s="193" t="s">
        <v>177</v>
      </c>
      <c r="D90" s="161"/>
      <c r="E90" s="162">
        <v>5.28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51"/>
      <c r="X90" s="151"/>
      <c r="Y90" s="151"/>
      <c r="Z90" s="151"/>
      <c r="AA90" s="151"/>
      <c r="AB90" s="151"/>
      <c r="AC90" s="151"/>
      <c r="AD90" s="151"/>
      <c r="AE90" s="151"/>
      <c r="AF90" s="151" t="s">
        <v>103</v>
      </c>
      <c r="AG90" s="151">
        <v>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</row>
    <row r="91" spans="1:59" outlineLevel="1">
      <c r="A91" s="158"/>
      <c r="B91" s="159"/>
      <c r="C91" s="193" t="s">
        <v>178</v>
      </c>
      <c r="D91" s="161"/>
      <c r="E91" s="162">
        <v>8.82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51"/>
      <c r="X91" s="151"/>
      <c r="Y91" s="151"/>
      <c r="Z91" s="151"/>
      <c r="AA91" s="151"/>
      <c r="AB91" s="151"/>
      <c r="AC91" s="151"/>
      <c r="AD91" s="151"/>
      <c r="AE91" s="151"/>
      <c r="AF91" s="151" t="s">
        <v>103</v>
      </c>
      <c r="AG91" s="151">
        <v>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</row>
    <row r="92" spans="1:59" outlineLevel="1">
      <c r="A92" s="158"/>
      <c r="B92" s="159"/>
      <c r="C92" s="193" t="s">
        <v>179</v>
      </c>
      <c r="D92" s="161"/>
      <c r="E92" s="162">
        <v>8.26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51"/>
      <c r="X92" s="151"/>
      <c r="Y92" s="151"/>
      <c r="Z92" s="151"/>
      <c r="AA92" s="151"/>
      <c r="AB92" s="151"/>
      <c r="AC92" s="151"/>
      <c r="AD92" s="151"/>
      <c r="AE92" s="151"/>
      <c r="AF92" s="151" t="s">
        <v>103</v>
      </c>
      <c r="AG92" s="151">
        <v>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</row>
    <row r="93" spans="1:59" outlineLevel="1">
      <c r="A93" s="158"/>
      <c r="B93" s="159"/>
      <c r="C93" s="193" t="s">
        <v>180</v>
      </c>
      <c r="D93" s="161"/>
      <c r="E93" s="162">
        <v>1.32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51"/>
      <c r="X93" s="151"/>
      <c r="Y93" s="151"/>
      <c r="Z93" s="151"/>
      <c r="AA93" s="151"/>
      <c r="AB93" s="151"/>
      <c r="AC93" s="151"/>
      <c r="AD93" s="151"/>
      <c r="AE93" s="151"/>
      <c r="AF93" s="151" t="s">
        <v>103</v>
      </c>
      <c r="AG93" s="151">
        <v>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</row>
    <row r="94" spans="1:59" outlineLevel="1">
      <c r="A94" s="158"/>
      <c r="B94" s="159"/>
      <c r="C94" s="193" t="s">
        <v>181</v>
      </c>
      <c r="D94" s="161"/>
      <c r="E94" s="162">
        <v>11.34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51"/>
      <c r="X94" s="151"/>
      <c r="Y94" s="151"/>
      <c r="Z94" s="151"/>
      <c r="AA94" s="151"/>
      <c r="AB94" s="151"/>
      <c r="AC94" s="151"/>
      <c r="AD94" s="151"/>
      <c r="AE94" s="151"/>
      <c r="AF94" s="151" t="s">
        <v>103</v>
      </c>
      <c r="AG94" s="151">
        <v>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</row>
    <row r="95" spans="1:59" outlineLevel="1">
      <c r="A95" s="158"/>
      <c r="B95" s="159"/>
      <c r="C95" s="193" t="s">
        <v>182</v>
      </c>
      <c r="D95" s="161"/>
      <c r="E95" s="162">
        <v>10.62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51"/>
      <c r="X95" s="151"/>
      <c r="Y95" s="151"/>
      <c r="Z95" s="151"/>
      <c r="AA95" s="151"/>
      <c r="AB95" s="151"/>
      <c r="AC95" s="151"/>
      <c r="AD95" s="151"/>
      <c r="AE95" s="151"/>
      <c r="AF95" s="151" t="s">
        <v>103</v>
      </c>
      <c r="AG95" s="151">
        <v>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</row>
    <row r="96" spans="1:59" outlineLevel="1">
      <c r="A96" s="158"/>
      <c r="B96" s="159"/>
      <c r="C96" s="193" t="s">
        <v>183</v>
      </c>
      <c r="D96" s="161"/>
      <c r="E96" s="162">
        <v>1.4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51"/>
      <c r="X96" s="151"/>
      <c r="Y96" s="151"/>
      <c r="Z96" s="151"/>
      <c r="AA96" s="151"/>
      <c r="AB96" s="151"/>
      <c r="AC96" s="151"/>
      <c r="AD96" s="151"/>
      <c r="AE96" s="151"/>
      <c r="AF96" s="151" t="s">
        <v>103</v>
      </c>
      <c r="AG96" s="151">
        <v>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</row>
    <row r="97" spans="1:59" ht="22.5" outlineLevel="1">
      <c r="A97" s="175">
        <v>8</v>
      </c>
      <c r="B97" s="176" t="s">
        <v>184</v>
      </c>
      <c r="C97" s="192" t="s">
        <v>185</v>
      </c>
      <c r="D97" s="177" t="s">
        <v>99</v>
      </c>
      <c r="E97" s="178">
        <v>10.32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80">
        <v>1.051E-2</v>
      </c>
      <c r="O97" s="180">
        <f>ROUND(E97*N97,2)</f>
        <v>0.11</v>
      </c>
      <c r="P97" s="180">
        <v>0</v>
      </c>
      <c r="Q97" s="180">
        <f>ROUND(E97*P97,2)</f>
        <v>0</v>
      </c>
      <c r="R97" s="180"/>
      <c r="S97" s="181" t="s">
        <v>100</v>
      </c>
      <c r="T97" s="160">
        <v>2.3519999999999999</v>
      </c>
      <c r="U97" s="160">
        <f>ROUND(E97*T97,2)</f>
        <v>24.27</v>
      </c>
      <c r="V97" s="160"/>
      <c r="W97" s="151"/>
      <c r="X97" s="151"/>
      <c r="Y97" s="151"/>
      <c r="Z97" s="151"/>
      <c r="AA97" s="151"/>
      <c r="AB97" s="151"/>
      <c r="AC97" s="151"/>
      <c r="AD97" s="151"/>
      <c r="AE97" s="151"/>
      <c r="AF97" s="151" t="s">
        <v>123</v>
      </c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</row>
    <row r="98" spans="1:59" ht="33.75" outlineLevel="1">
      <c r="A98" s="158"/>
      <c r="B98" s="159"/>
      <c r="C98" s="249" t="s">
        <v>145</v>
      </c>
      <c r="D98" s="250"/>
      <c r="E98" s="250"/>
      <c r="F98" s="250"/>
      <c r="G98" s="25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51"/>
      <c r="X98" s="151"/>
      <c r="Y98" s="151"/>
      <c r="Z98" s="151"/>
      <c r="AA98" s="151"/>
      <c r="AB98" s="151"/>
      <c r="AC98" s="151"/>
      <c r="AD98" s="151"/>
      <c r="AE98" s="151"/>
      <c r="AF98" s="151" t="s">
        <v>146</v>
      </c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89" t="str">
        <f>C98</f>
        <v>Položka obsahuje: nanesení lepicího tmelu na izolační desky, nalepení desek, zajištění zápustnými talířovými hmoždinkami (6 ks/m2), natažení stěrky, vtlačení výztužné tkaniny (1,15 m2/m2) a přehlazení stěrky. V položka obsahuje rohové, dilatační a ostatní lišty</v>
      </c>
      <c r="BA98" s="151"/>
      <c r="BB98" s="151"/>
      <c r="BC98" s="151"/>
      <c r="BD98" s="151"/>
      <c r="BE98" s="151"/>
      <c r="BF98" s="151"/>
      <c r="BG98" s="151"/>
    </row>
    <row r="99" spans="1:59" outlineLevel="1">
      <c r="A99" s="158"/>
      <c r="B99" s="159"/>
      <c r="C99" s="193" t="s">
        <v>117</v>
      </c>
      <c r="D99" s="161"/>
      <c r="E99" s="162">
        <v>0.8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51"/>
      <c r="X99" s="151"/>
      <c r="Y99" s="151"/>
      <c r="Z99" s="151"/>
      <c r="AA99" s="151"/>
      <c r="AB99" s="151"/>
      <c r="AC99" s="151"/>
      <c r="AD99" s="151"/>
      <c r="AE99" s="151"/>
      <c r="AF99" s="151" t="s">
        <v>103</v>
      </c>
      <c r="AG99" s="151">
        <v>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</row>
    <row r="100" spans="1:59" outlineLevel="1">
      <c r="A100" s="158"/>
      <c r="B100" s="159"/>
      <c r="C100" s="193" t="s">
        <v>118</v>
      </c>
      <c r="D100" s="161"/>
      <c r="E100" s="162">
        <v>3.3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 t="s">
        <v>103</v>
      </c>
      <c r="AG100" s="151">
        <v>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</row>
    <row r="101" spans="1:59" outlineLevel="1">
      <c r="A101" s="158"/>
      <c r="B101" s="159"/>
      <c r="C101" s="193" t="s">
        <v>119</v>
      </c>
      <c r="D101" s="161"/>
      <c r="E101" s="162">
        <v>1.6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 t="s">
        <v>103</v>
      </c>
      <c r="AG101" s="151">
        <v>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</row>
    <row r="102" spans="1:59" outlineLevel="1">
      <c r="A102" s="158"/>
      <c r="B102" s="159"/>
      <c r="C102" s="193" t="s">
        <v>120</v>
      </c>
      <c r="D102" s="161"/>
      <c r="E102" s="162">
        <v>4.62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 t="s">
        <v>103</v>
      </c>
      <c r="AG102" s="151">
        <v>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</row>
    <row r="103" spans="1:59" outlineLevel="1">
      <c r="A103" s="175">
        <v>9</v>
      </c>
      <c r="B103" s="176" t="s">
        <v>186</v>
      </c>
      <c r="C103" s="192" t="s">
        <v>187</v>
      </c>
      <c r="D103" s="177" t="s">
        <v>99</v>
      </c>
      <c r="E103" s="178">
        <v>30.02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5.79E-3</v>
      </c>
      <c r="O103" s="180">
        <f>ROUND(E103*N103,2)</f>
        <v>0.17</v>
      </c>
      <c r="P103" s="180">
        <v>0</v>
      </c>
      <c r="Q103" s="180">
        <f>ROUND(E103*P103,2)</f>
        <v>0</v>
      </c>
      <c r="R103" s="180"/>
      <c r="S103" s="181" t="s">
        <v>100</v>
      </c>
      <c r="T103" s="160">
        <v>1.202</v>
      </c>
      <c r="U103" s="160">
        <f>ROUND(E103*T103,2)</f>
        <v>36.08</v>
      </c>
      <c r="V103" s="160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 t="s">
        <v>101</v>
      </c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</row>
    <row r="104" spans="1:59" outlineLevel="1">
      <c r="A104" s="158"/>
      <c r="B104" s="159"/>
      <c r="C104" s="193" t="s">
        <v>188</v>
      </c>
      <c r="D104" s="161"/>
      <c r="E104" s="162">
        <v>0.4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 t="s">
        <v>103</v>
      </c>
      <c r="AG104" s="151">
        <v>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</row>
    <row r="105" spans="1:59" outlineLevel="1">
      <c r="A105" s="158"/>
      <c r="B105" s="159"/>
      <c r="C105" s="193" t="s">
        <v>189</v>
      </c>
      <c r="D105" s="161"/>
      <c r="E105" s="162">
        <v>4.1399999999999997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 t="s">
        <v>103</v>
      </c>
      <c r="AG105" s="151">
        <v>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</row>
    <row r="106" spans="1:59" outlineLevel="1">
      <c r="A106" s="158"/>
      <c r="B106" s="159"/>
      <c r="C106" s="193" t="s">
        <v>190</v>
      </c>
      <c r="D106" s="161"/>
      <c r="E106" s="162">
        <v>1.2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 t="s">
        <v>103</v>
      </c>
      <c r="AG106" s="151">
        <v>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</row>
    <row r="107" spans="1:59" outlineLevel="1">
      <c r="A107" s="158"/>
      <c r="B107" s="159"/>
      <c r="C107" s="193" t="s">
        <v>191</v>
      </c>
      <c r="D107" s="161"/>
      <c r="E107" s="162">
        <v>1.44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 t="s">
        <v>103</v>
      </c>
      <c r="AG107" s="151">
        <v>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</row>
    <row r="108" spans="1:59" outlineLevel="1">
      <c r="A108" s="158"/>
      <c r="B108" s="159"/>
      <c r="C108" s="193" t="s">
        <v>192</v>
      </c>
      <c r="D108" s="161"/>
      <c r="E108" s="162">
        <v>0.6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 t="s">
        <v>103</v>
      </c>
      <c r="AG108" s="151">
        <v>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</row>
    <row r="109" spans="1:59" outlineLevel="1">
      <c r="A109" s="158"/>
      <c r="B109" s="159"/>
      <c r="C109" s="193" t="s">
        <v>193</v>
      </c>
      <c r="D109" s="161"/>
      <c r="E109" s="162">
        <v>2.2999999999999998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 t="s">
        <v>103</v>
      </c>
      <c r="AG109" s="151">
        <v>0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</row>
    <row r="110" spans="1:59" outlineLevel="1">
      <c r="A110" s="158"/>
      <c r="B110" s="159"/>
      <c r="C110" s="193" t="s">
        <v>194</v>
      </c>
      <c r="D110" s="161"/>
      <c r="E110" s="162">
        <v>0.8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 t="s">
        <v>103</v>
      </c>
      <c r="AG110" s="151">
        <v>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</row>
    <row r="111" spans="1:59" outlineLevel="1">
      <c r="A111" s="158"/>
      <c r="B111" s="159"/>
      <c r="C111" s="193" t="s">
        <v>195</v>
      </c>
      <c r="D111" s="161"/>
      <c r="E111" s="162">
        <v>3.22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 t="s">
        <v>103</v>
      </c>
      <c r="AG111" s="151">
        <v>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</row>
    <row r="112" spans="1:59" outlineLevel="1">
      <c r="A112" s="158"/>
      <c r="B112" s="159"/>
      <c r="C112" s="193" t="s">
        <v>196</v>
      </c>
      <c r="D112" s="161"/>
      <c r="E112" s="162">
        <v>3.22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 t="s">
        <v>103</v>
      </c>
      <c r="AG112" s="151">
        <v>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</row>
    <row r="113" spans="1:59" outlineLevel="1">
      <c r="A113" s="158"/>
      <c r="B113" s="159"/>
      <c r="C113" s="193" t="s">
        <v>197</v>
      </c>
      <c r="D113" s="161"/>
      <c r="E113" s="162">
        <v>0.6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 t="s">
        <v>103</v>
      </c>
      <c r="AG113" s="151">
        <v>0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</row>
    <row r="114" spans="1:59" outlineLevel="1">
      <c r="A114" s="158"/>
      <c r="B114" s="159"/>
      <c r="C114" s="193" t="s">
        <v>198</v>
      </c>
      <c r="D114" s="161"/>
      <c r="E114" s="162">
        <v>3.22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 t="s">
        <v>103</v>
      </c>
      <c r="AG114" s="151">
        <v>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</row>
    <row r="115" spans="1:59" outlineLevel="1">
      <c r="A115" s="158"/>
      <c r="B115" s="159"/>
      <c r="C115" s="193" t="s">
        <v>199</v>
      </c>
      <c r="D115" s="161"/>
      <c r="E115" s="162">
        <v>4.1399999999999997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 t="s">
        <v>103</v>
      </c>
      <c r="AG115" s="151">
        <v>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</row>
    <row r="116" spans="1:59" outlineLevel="1">
      <c r="A116" s="158"/>
      <c r="B116" s="159"/>
      <c r="C116" s="193" t="s">
        <v>189</v>
      </c>
      <c r="D116" s="161"/>
      <c r="E116" s="162">
        <v>4.1399999999999997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 t="s">
        <v>103</v>
      </c>
      <c r="AG116" s="151">
        <v>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</row>
    <row r="117" spans="1:59" outlineLevel="1">
      <c r="A117" s="158"/>
      <c r="B117" s="159"/>
      <c r="C117" s="193" t="s">
        <v>200</v>
      </c>
      <c r="D117" s="161"/>
      <c r="E117" s="162">
        <v>0.6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 t="s">
        <v>103</v>
      </c>
      <c r="AG117" s="151">
        <v>0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</row>
    <row r="118" spans="1:59" ht="22.5" outlineLevel="1">
      <c r="A118" s="175">
        <v>10</v>
      </c>
      <c r="B118" s="176" t="s">
        <v>201</v>
      </c>
      <c r="C118" s="192" t="s">
        <v>202</v>
      </c>
      <c r="D118" s="177" t="s">
        <v>99</v>
      </c>
      <c r="E118" s="178">
        <v>52.997500000000002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80">
        <v>0</v>
      </c>
      <c r="O118" s="180">
        <f>ROUND(E118*N118,2)</f>
        <v>0</v>
      </c>
      <c r="P118" s="180">
        <v>0</v>
      </c>
      <c r="Q118" s="180">
        <f>ROUND(E118*P118,2)</f>
        <v>0</v>
      </c>
      <c r="R118" s="180"/>
      <c r="S118" s="181" t="s">
        <v>100</v>
      </c>
      <c r="T118" s="160">
        <v>0.30509999999999998</v>
      </c>
      <c r="U118" s="160">
        <f>ROUND(E118*T118,2)</f>
        <v>16.170000000000002</v>
      </c>
      <c r="V118" s="160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 t="s">
        <v>123</v>
      </c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</row>
    <row r="119" spans="1:59" outlineLevel="1">
      <c r="A119" s="158"/>
      <c r="B119" s="159"/>
      <c r="C119" s="193" t="s">
        <v>203</v>
      </c>
      <c r="D119" s="161"/>
      <c r="E119" s="162">
        <v>52.997500000000002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 t="s">
        <v>103</v>
      </c>
      <c r="AG119" s="151">
        <v>0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</row>
    <row r="120" spans="1:59" outlineLevel="1">
      <c r="A120" s="175">
        <v>11</v>
      </c>
      <c r="B120" s="176" t="s">
        <v>204</v>
      </c>
      <c r="C120" s="192" t="s">
        <v>205</v>
      </c>
      <c r="D120" s="177" t="s">
        <v>206</v>
      </c>
      <c r="E120" s="178">
        <v>22.4</v>
      </c>
      <c r="F120" s="179"/>
      <c r="G120" s="180">
        <f>ROUND(E120*F120,2)</f>
        <v>0</v>
      </c>
      <c r="H120" s="179"/>
      <c r="I120" s="180">
        <f>ROUND(E120*H120,2)</f>
        <v>0</v>
      </c>
      <c r="J120" s="179"/>
      <c r="K120" s="180">
        <f>ROUND(E120*J120,2)</f>
        <v>0</v>
      </c>
      <c r="L120" s="180">
        <v>21</v>
      </c>
      <c r="M120" s="180">
        <f>G120*(1+L120/100)</f>
        <v>0</v>
      </c>
      <c r="N120" s="180">
        <v>2.1000000000000001E-4</v>
      </c>
      <c r="O120" s="180">
        <f>ROUND(E120*N120,2)</f>
        <v>0</v>
      </c>
      <c r="P120" s="180">
        <v>0</v>
      </c>
      <c r="Q120" s="180">
        <f>ROUND(E120*P120,2)</f>
        <v>0</v>
      </c>
      <c r="R120" s="180"/>
      <c r="S120" s="181" t="s">
        <v>100</v>
      </c>
      <c r="T120" s="160">
        <v>0.21360000000000001</v>
      </c>
      <c r="U120" s="160">
        <f>ROUND(E120*T120,2)</f>
        <v>4.78</v>
      </c>
      <c r="V120" s="160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 t="s">
        <v>101</v>
      </c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</row>
    <row r="121" spans="1:59" outlineLevel="1">
      <c r="A121" s="158"/>
      <c r="B121" s="159"/>
      <c r="C121" s="193" t="s">
        <v>207</v>
      </c>
      <c r="D121" s="161"/>
      <c r="E121" s="162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 t="s">
        <v>103</v>
      </c>
      <c r="AG121" s="151">
        <v>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</row>
    <row r="122" spans="1:59" outlineLevel="1">
      <c r="A122" s="158"/>
      <c r="B122" s="159"/>
      <c r="C122" s="193" t="s">
        <v>208</v>
      </c>
      <c r="D122" s="161"/>
      <c r="E122" s="162">
        <v>10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 t="s">
        <v>103</v>
      </c>
      <c r="AG122" s="151">
        <v>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</row>
    <row r="123" spans="1:59" outlineLevel="1">
      <c r="A123" s="158"/>
      <c r="B123" s="159"/>
      <c r="C123" s="193" t="s">
        <v>209</v>
      </c>
      <c r="D123" s="161"/>
      <c r="E123" s="162">
        <v>12.4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 t="s">
        <v>103</v>
      </c>
      <c r="AG123" s="151">
        <v>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</row>
    <row r="124" spans="1:59" outlineLevel="1">
      <c r="A124" s="175">
        <v>12</v>
      </c>
      <c r="B124" s="176" t="s">
        <v>210</v>
      </c>
      <c r="C124" s="192" t="s">
        <v>211</v>
      </c>
      <c r="D124" s="177" t="s">
        <v>206</v>
      </c>
      <c r="E124" s="178">
        <v>76.2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0</v>
      </c>
      <c r="O124" s="180">
        <f>ROUND(E124*N124,2)</f>
        <v>0</v>
      </c>
      <c r="P124" s="180">
        <v>0</v>
      </c>
      <c r="Q124" s="180">
        <f>ROUND(E124*P124,2)</f>
        <v>0</v>
      </c>
      <c r="R124" s="180"/>
      <c r="S124" s="181" t="s">
        <v>100</v>
      </c>
      <c r="T124" s="160">
        <v>0.05</v>
      </c>
      <c r="U124" s="160">
        <f>ROUND(E124*T124,2)</f>
        <v>3.81</v>
      </c>
      <c r="V124" s="160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 t="s">
        <v>123</v>
      </c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</row>
    <row r="125" spans="1:59" outlineLevel="1">
      <c r="A125" s="158"/>
      <c r="B125" s="159"/>
      <c r="C125" s="193" t="s">
        <v>212</v>
      </c>
      <c r="D125" s="161"/>
      <c r="E125" s="162">
        <v>24.65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 t="s">
        <v>103</v>
      </c>
      <c r="AG125" s="151">
        <v>0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</row>
    <row r="126" spans="1:59" outlineLevel="1">
      <c r="A126" s="158"/>
      <c r="B126" s="159"/>
      <c r="C126" s="193" t="s">
        <v>213</v>
      </c>
      <c r="D126" s="161"/>
      <c r="E126" s="162">
        <v>51.55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 t="s">
        <v>103</v>
      </c>
      <c r="AG126" s="151">
        <v>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</row>
    <row r="127" spans="1:59" outlineLevel="1">
      <c r="A127" s="175">
        <v>13</v>
      </c>
      <c r="B127" s="176" t="s">
        <v>214</v>
      </c>
      <c r="C127" s="192" t="s">
        <v>215</v>
      </c>
      <c r="D127" s="177" t="s">
        <v>99</v>
      </c>
      <c r="E127" s="178">
        <v>633.23249999999996</v>
      </c>
      <c r="F127" s="179"/>
      <c r="G127" s="180">
        <f>ROUND(E127*F127,2)</f>
        <v>0</v>
      </c>
      <c r="H127" s="179"/>
      <c r="I127" s="180">
        <f>ROUND(E127*H127,2)</f>
        <v>0</v>
      </c>
      <c r="J127" s="179"/>
      <c r="K127" s="180">
        <f>ROUND(E127*J127,2)</f>
        <v>0</v>
      </c>
      <c r="L127" s="180">
        <v>21</v>
      </c>
      <c r="M127" s="180">
        <f>G127*(1+L127/100)</f>
        <v>0</v>
      </c>
      <c r="N127" s="180">
        <v>2.001E-2</v>
      </c>
      <c r="O127" s="180">
        <f>ROUND(E127*N127,2)</f>
        <v>12.67</v>
      </c>
      <c r="P127" s="180">
        <v>0</v>
      </c>
      <c r="Q127" s="180">
        <f>ROUND(E127*P127,2)</f>
        <v>0</v>
      </c>
      <c r="R127" s="180"/>
      <c r="S127" s="181" t="s">
        <v>100</v>
      </c>
      <c r="T127" s="160">
        <v>0.1638</v>
      </c>
      <c r="U127" s="160">
        <f>ROUND(E127*T127,2)</f>
        <v>103.72</v>
      </c>
      <c r="V127" s="160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 t="s">
        <v>101</v>
      </c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</row>
    <row r="128" spans="1:59" outlineLevel="1">
      <c r="A128" s="158"/>
      <c r="B128" s="159"/>
      <c r="C128" s="193" t="s">
        <v>147</v>
      </c>
      <c r="D128" s="161"/>
      <c r="E128" s="162">
        <v>86.275000000000006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 t="s">
        <v>103</v>
      </c>
      <c r="AG128" s="151">
        <v>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</row>
    <row r="129" spans="1:59" outlineLevel="1">
      <c r="A129" s="158"/>
      <c r="B129" s="159"/>
      <c r="C129" s="193" t="s">
        <v>108</v>
      </c>
      <c r="D129" s="161"/>
      <c r="E129" s="162">
        <v>-1.5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 t="s">
        <v>103</v>
      </c>
      <c r="AG129" s="151">
        <v>0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</row>
    <row r="130" spans="1:59" outlineLevel="1">
      <c r="A130" s="158"/>
      <c r="B130" s="159"/>
      <c r="C130" s="193" t="s">
        <v>109</v>
      </c>
      <c r="D130" s="161"/>
      <c r="E130" s="162">
        <v>-5.75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 t="s">
        <v>103</v>
      </c>
      <c r="AG130" s="151">
        <v>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</row>
    <row r="131" spans="1:59" outlineLevel="1">
      <c r="A131" s="158"/>
      <c r="B131" s="159"/>
      <c r="C131" s="193" t="s">
        <v>110</v>
      </c>
      <c r="D131" s="161"/>
      <c r="E131" s="162">
        <v>-2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 t="s">
        <v>103</v>
      </c>
      <c r="AG131" s="151">
        <v>0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</row>
    <row r="132" spans="1:59" outlineLevel="1">
      <c r="A132" s="158"/>
      <c r="B132" s="159"/>
      <c r="C132" s="193" t="s">
        <v>148</v>
      </c>
      <c r="D132" s="161"/>
      <c r="E132" s="162">
        <v>19.844999999999999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 t="s">
        <v>103</v>
      </c>
      <c r="AG132" s="151">
        <v>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</row>
    <row r="133" spans="1:59" outlineLevel="1">
      <c r="A133" s="158"/>
      <c r="B133" s="159"/>
      <c r="C133" s="193" t="s">
        <v>112</v>
      </c>
      <c r="D133" s="161"/>
      <c r="E133" s="162">
        <v>25.987500000000001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 t="s">
        <v>103</v>
      </c>
      <c r="AG133" s="151">
        <v>0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</row>
    <row r="134" spans="1:59" outlineLevel="1">
      <c r="A134" s="158"/>
      <c r="B134" s="159"/>
      <c r="C134" s="193" t="s">
        <v>113</v>
      </c>
      <c r="D134" s="161"/>
      <c r="E134" s="162">
        <v>3.15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 t="s">
        <v>103</v>
      </c>
      <c r="AG134" s="151">
        <v>0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</row>
    <row r="135" spans="1:59" outlineLevel="1">
      <c r="A135" s="158"/>
      <c r="B135" s="159"/>
      <c r="C135" s="193" t="s">
        <v>114</v>
      </c>
      <c r="D135" s="161"/>
      <c r="E135" s="162">
        <v>-8.0500000000000007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 t="s">
        <v>103</v>
      </c>
      <c r="AG135" s="151">
        <v>0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</row>
    <row r="136" spans="1:59" outlineLevel="1">
      <c r="A136" s="158"/>
      <c r="B136" s="159"/>
      <c r="C136" s="193" t="s">
        <v>115</v>
      </c>
      <c r="D136" s="161"/>
      <c r="E136" s="162">
        <v>16.079999999999998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 t="s">
        <v>103</v>
      </c>
      <c r="AG136" s="151">
        <v>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</row>
    <row r="137" spans="1:59" outlineLevel="1">
      <c r="A137" s="158"/>
      <c r="B137" s="159"/>
      <c r="C137" s="194" t="s">
        <v>105</v>
      </c>
      <c r="D137" s="163"/>
      <c r="E137" s="164">
        <v>134.03749999999999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 t="s">
        <v>103</v>
      </c>
      <c r="AG137" s="151">
        <v>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</row>
    <row r="138" spans="1:59" outlineLevel="1">
      <c r="A138" s="158"/>
      <c r="B138" s="159"/>
      <c r="C138" s="193" t="s">
        <v>151</v>
      </c>
      <c r="D138" s="161"/>
      <c r="E138" s="162">
        <v>165.155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 t="s">
        <v>103</v>
      </c>
      <c r="AG138" s="151">
        <v>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</row>
    <row r="139" spans="1:59" outlineLevel="1">
      <c r="A139" s="158"/>
      <c r="B139" s="159"/>
      <c r="C139" s="193" t="s">
        <v>152</v>
      </c>
      <c r="D139" s="161"/>
      <c r="E139" s="162">
        <v>-3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 t="s">
        <v>103</v>
      </c>
      <c r="AG139" s="151">
        <v>0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</row>
    <row r="140" spans="1:59" outlineLevel="1">
      <c r="A140" s="158"/>
      <c r="B140" s="159"/>
      <c r="C140" s="193" t="s">
        <v>153</v>
      </c>
      <c r="D140" s="161"/>
      <c r="E140" s="162">
        <v>-41.4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 t="s">
        <v>103</v>
      </c>
      <c r="AG140" s="151">
        <v>0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</row>
    <row r="141" spans="1:59" outlineLevel="1">
      <c r="A141" s="158"/>
      <c r="B141" s="159"/>
      <c r="C141" s="193" t="s">
        <v>154</v>
      </c>
      <c r="D141" s="161"/>
      <c r="E141" s="162">
        <v>-12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 t="s">
        <v>103</v>
      </c>
      <c r="AG141" s="151">
        <v>0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</row>
    <row r="142" spans="1:59" outlineLevel="1">
      <c r="A142" s="158"/>
      <c r="B142" s="159"/>
      <c r="C142" s="193" t="s">
        <v>155</v>
      </c>
      <c r="D142" s="161"/>
      <c r="E142" s="162">
        <v>-8.64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 t="s">
        <v>103</v>
      </c>
      <c r="AG142" s="151">
        <v>0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</row>
    <row r="143" spans="1:59" outlineLevel="1">
      <c r="A143" s="158"/>
      <c r="B143" s="159"/>
      <c r="C143" s="193" t="s">
        <v>156</v>
      </c>
      <c r="D143" s="161"/>
      <c r="E143" s="162">
        <v>168.3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 t="s">
        <v>103</v>
      </c>
      <c r="AG143" s="151">
        <v>0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</row>
    <row r="144" spans="1:59" outlineLevel="1">
      <c r="A144" s="158"/>
      <c r="B144" s="159"/>
      <c r="C144" s="193" t="s">
        <v>157</v>
      </c>
      <c r="D144" s="161"/>
      <c r="E144" s="162">
        <v>20.399999999999999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 t="s">
        <v>103</v>
      </c>
      <c r="AG144" s="151">
        <v>0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</row>
    <row r="145" spans="1:59" outlineLevel="1">
      <c r="A145" s="158"/>
      <c r="B145" s="159"/>
      <c r="C145" s="193" t="s">
        <v>158</v>
      </c>
      <c r="D145" s="161"/>
      <c r="E145" s="162">
        <v>-32.200000000000003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 t="s">
        <v>103</v>
      </c>
      <c r="AG145" s="151">
        <v>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</row>
    <row r="146" spans="1:59" outlineLevel="1">
      <c r="A146" s="158"/>
      <c r="B146" s="159"/>
      <c r="C146" s="193" t="s">
        <v>159</v>
      </c>
      <c r="D146" s="161"/>
      <c r="E146" s="162">
        <v>-28.98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 t="s">
        <v>103</v>
      </c>
      <c r="AG146" s="151">
        <v>0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</row>
    <row r="147" spans="1:59" outlineLevel="1">
      <c r="A147" s="158"/>
      <c r="B147" s="159"/>
      <c r="C147" s="193" t="s">
        <v>160</v>
      </c>
      <c r="D147" s="161"/>
      <c r="E147" s="162">
        <v>-5.4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 t="s">
        <v>103</v>
      </c>
      <c r="AG147" s="151">
        <v>0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</row>
    <row r="148" spans="1:59" outlineLevel="1">
      <c r="A148" s="158"/>
      <c r="B148" s="159"/>
      <c r="C148" s="193" t="s">
        <v>161</v>
      </c>
      <c r="D148" s="161"/>
      <c r="E148" s="162">
        <v>182.24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 t="s">
        <v>103</v>
      </c>
      <c r="AG148" s="151">
        <v>0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</row>
    <row r="149" spans="1:59" outlineLevel="1">
      <c r="A149" s="158"/>
      <c r="B149" s="159"/>
      <c r="C149" s="193" t="s">
        <v>153</v>
      </c>
      <c r="D149" s="161"/>
      <c r="E149" s="162">
        <v>-41.4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 t="s">
        <v>103</v>
      </c>
      <c r="AG149" s="151">
        <v>0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</row>
    <row r="150" spans="1:59" outlineLevel="1">
      <c r="A150" s="158"/>
      <c r="B150" s="159"/>
      <c r="C150" s="193" t="s">
        <v>162</v>
      </c>
      <c r="D150" s="161"/>
      <c r="E150" s="162">
        <v>-37.26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 t="s">
        <v>103</v>
      </c>
      <c r="AG150" s="151">
        <v>0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</row>
    <row r="151" spans="1:59" outlineLevel="1">
      <c r="A151" s="158"/>
      <c r="B151" s="159"/>
      <c r="C151" s="193" t="s">
        <v>163</v>
      </c>
      <c r="D151" s="161"/>
      <c r="E151" s="162">
        <v>72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 t="s">
        <v>103</v>
      </c>
      <c r="AG151" s="151">
        <v>0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</row>
    <row r="152" spans="1:59" outlineLevel="1">
      <c r="A152" s="158"/>
      <c r="B152" s="159"/>
      <c r="C152" s="193" t="s">
        <v>164</v>
      </c>
      <c r="D152" s="161"/>
      <c r="E152" s="162">
        <v>13.8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 t="s">
        <v>103</v>
      </c>
      <c r="AG152" s="151">
        <v>0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</row>
    <row r="153" spans="1:59" outlineLevel="1">
      <c r="A153" s="158"/>
      <c r="B153" s="159"/>
      <c r="C153" s="193" t="s">
        <v>165</v>
      </c>
      <c r="D153" s="161"/>
      <c r="E153" s="162">
        <v>8.5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 t="s">
        <v>103</v>
      </c>
      <c r="AG153" s="151">
        <v>0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</row>
    <row r="154" spans="1:59" outlineLevel="1">
      <c r="A154" s="158"/>
      <c r="B154" s="159"/>
      <c r="C154" s="193" t="s">
        <v>166</v>
      </c>
      <c r="D154" s="161"/>
      <c r="E154" s="162">
        <v>4.5999999999999996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 t="s">
        <v>103</v>
      </c>
      <c r="AG154" s="151">
        <v>0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</row>
    <row r="155" spans="1:59" outlineLevel="1">
      <c r="A155" s="158"/>
      <c r="B155" s="159"/>
      <c r="C155" s="193" t="s">
        <v>167</v>
      </c>
      <c r="D155" s="161"/>
      <c r="E155" s="162">
        <v>46.4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 t="s">
        <v>103</v>
      </c>
      <c r="AG155" s="151">
        <v>0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</row>
    <row r="156" spans="1:59" outlineLevel="1">
      <c r="A156" s="158"/>
      <c r="B156" s="159"/>
      <c r="C156" s="193" t="s">
        <v>168</v>
      </c>
      <c r="D156" s="161"/>
      <c r="E156" s="162">
        <v>5.8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 t="s">
        <v>103</v>
      </c>
      <c r="AG156" s="151">
        <v>0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</row>
    <row r="157" spans="1:59" outlineLevel="1">
      <c r="A157" s="158"/>
      <c r="B157" s="159"/>
      <c r="C157" s="193" t="s">
        <v>169</v>
      </c>
      <c r="D157" s="161"/>
      <c r="E157" s="162">
        <v>6.88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 t="s">
        <v>103</v>
      </c>
      <c r="AG157" s="151">
        <v>0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</row>
    <row r="158" spans="1:59" outlineLevel="1">
      <c r="A158" s="158"/>
      <c r="B158" s="159"/>
      <c r="C158" s="193" t="s">
        <v>170</v>
      </c>
      <c r="D158" s="161"/>
      <c r="E158" s="162">
        <v>15.4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 t="s">
        <v>103</v>
      </c>
      <c r="AG158" s="151">
        <v>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</row>
    <row r="159" spans="1:59" outlineLevel="1">
      <c r="A159" s="175">
        <v>14</v>
      </c>
      <c r="B159" s="176" t="s">
        <v>216</v>
      </c>
      <c r="C159" s="192" t="s">
        <v>217</v>
      </c>
      <c r="D159" s="177" t="s">
        <v>99</v>
      </c>
      <c r="E159" s="178">
        <v>94.41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80">
        <v>7.6000000000000004E-4</v>
      </c>
      <c r="O159" s="180">
        <f>ROUND(E159*N159,2)</f>
        <v>7.0000000000000007E-2</v>
      </c>
      <c r="P159" s="180">
        <v>0</v>
      </c>
      <c r="Q159" s="180">
        <f>ROUND(E159*P159,2)</f>
        <v>0</v>
      </c>
      <c r="R159" s="180"/>
      <c r="S159" s="181" t="s">
        <v>100</v>
      </c>
      <c r="T159" s="160">
        <v>0.23</v>
      </c>
      <c r="U159" s="160">
        <f>ROUND(E159*T159,2)</f>
        <v>21.71</v>
      </c>
      <c r="V159" s="160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 t="s">
        <v>123</v>
      </c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</row>
    <row r="160" spans="1:59" outlineLevel="1">
      <c r="A160" s="158"/>
      <c r="B160" s="159"/>
      <c r="C160" s="193" t="s">
        <v>218</v>
      </c>
      <c r="D160" s="161"/>
      <c r="E160" s="162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 t="s">
        <v>103</v>
      </c>
      <c r="AG160" s="151">
        <v>0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</row>
    <row r="161" spans="1:59" outlineLevel="1">
      <c r="A161" s="158"/>
      <c r="B161" s="159"/>
      <c r="C161" s="193" t="s">
        <v>219</v>
      </c>
      <c r="D161" s="161"/>
      <c r="E161" s="162">
        <v>29.58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 t="s">
        <v>103</v>
      </c>
      <c r="AG161" s="151">
        <v>0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</row>
    <row r="162" spans="1:59" outlineLevel="1">
      <c r="A162" s="158"/>
      <c r="B162" s="159"/>
      <c r="C162" s="193" t="s">
        <v>220</v>
      </c>
      <c r="D162" s="161"/>
      <c r="E162" s="162">
        <v>30.93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 t="s">
        <v>103</v>
      </c>
      <c r="AG162" s="151">
        <v>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</row>
    <row r="163" spans="1:59" outlineLevel="1">
      <c r="A163" s="158"/>
      <c r="B163" s="159"/>
      <c r="C163" s="193" t="s">
        <v>221</v>
      </c>
      <c r="D163" s="161"/>
      <c r="E163" s="162">
        <v>20.34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 t="s">
        <v>103</v>
      </c>
      <c r="AG163" s="151">
        <v>0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</row>
    <row r="164" spans="1:59" outlineLevel="1">
      <c r="A164" s="158"/>
      <c r="B164" s="159"/>
      <c r="C164" s="193" t="s">
        <v>222</v>
      </c>
      <c r="D164" s="161"/>
      <c r="E164" s="162">
        <v>13.56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 t="s">
        <v>103</v>
      </c>
      <c r="AG164" s="151">
        <v>0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</row>
    <row r="165" spans="1:59" outlineLevel="1">
      <c r="A165" s="158"/>
      <c r="B165" s="159"/>
      <c r="C165" s="194" t="s">
        <v>105</v>
      </c>
      <c r="D165" s="163"/>
      <c r="E165" s="164">
        <v>94.41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 t="s">
        <v>103</v>
      </c>
      <c r="AG165" s="151">
        <v>1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</row>
    <row r="166" spans="1:59" outlineLevel="1">
      <c r="A166" s="182">
        <v>15</v>
      </c>
      <c r="B166" s="183" t="s">
        <v>223</v>
      </c>
      <c r="C166" s="195" t="s">
        <v>224</v>
      </c>
      <c r="D166" s="184" t="s">
        <v>99</v>
      </c>
      <c r="E166" s="185">
        <v>633.23249999999996</v>
      </c>
      <c r="F166" s="186"/>
      <c r="G166" s="187">
        <f>ROUND(E166*F166,2)</f>
        <v>0</v>
      </c>
      <c r="H166" s="186"/>
      <c r="I166" s="187">
        <f>ROUND(E166*H166,2)</f>
        <v>0</v>
      </c>
      <c r="J166" s="186"/>
      <c r="K166" s="187">
        <f>ROUND(E166*J166,2)</f>
        <v>0</v>
      </c>
      <c r="L166" s="187">
        <v>21</v>
      </c>
      <c r="M166" s="187">
        <f>G166*(1+L166/100)</f>
        <v>0</v>
      </c>
      <c r="N166" s="187">
        <v>2.0000000000000002E-5</v>
      </c>
      <c r="O166" s="187">
        <f>ROUND(E166*N166,2)</f>
        <v>0.01</v>
      </c>
      <c r="P166" s="187">
        <v>0</v>
      </c>
      <c r="Q166" s="187">
        <f>ROUND(E166*P166,2)</f>
        <v>0</v>
      </c>
      <c r="R166" s="187"/>
      <c r="S166" s="188" t="s">
        <v>100</v>
      </c>
      <c r="T166" s="160">
        <v>0.11</v>
      </c>
      <c r="U166" s="160">
        <f>ROUND(E166*T166,2)</f>
        <v>69.66</v>
      </c>
      <c r="V166" s="160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 t="s">
        <v>101</v>
      </c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</row>
    <row r="167" spans="1:59" outlineLevel="1">
      <c r="A167" s="175">
        <v>16</v>
      </c>
      <c r="B167" s="176" t="s">
        <v>225</v>
      </c>
      <c r="C167" s="192" t="s">
        <v>226</v>
      </c>
      <c r="D167" s="177" t="s">
        <v>227</v>
      </c>
      <c r="E167" s="178">
        <v>34</v>
      </c>
      <c r="F167" s="179"/>
      <c r="G167" s="180">
        <f>ROUND(E167*F167,2)</f>
        <v>0</v>
      </c>
      <c r="H167" s="179"/>
      <c r="I167" s="180">
        <f>ROUND(E167*H167,2)</f>
        <v>0</v>
      </c>
      <c r="J167" s="179"/>
      <c r="K167" s="180">
        <f>ROUND(E167*J167,2)</f>
        <v>0</v>
      </c>
      <c r="L167" s="180">
        <v>21</v>
      </c>
      <c r="M167" s="180">
        <f>G167*(1+L167/100)</f>
        <v>0</v>
      </c>
      <c r="N167" s="180">
        <v>5.0000000000000001E-4</v>
      </c>
      <c r="O167" s="180">
        <f>ROUND(E167*N167,2)</f>
        <v>0.02</v>
      </c>
      <c r="P167" s="180">
        <v>0</v>
      </c>
      <c r="Q167" s="180">
        <f>ROUND(E167*P167,2)</f>
        <v>0</v>
      </c>
      <c r="R167" s="180" t="s">
        <v>228</v>
      </c>
      <c r="S167" s="181" t="s">
        <v>100</v>
      </c>
      <c r="T167" s="160">
        <v>0</v>
      </c>
      <c r="U167" s="160">
        <f>ROUND(E167*T167,2)</f>
        <v>0</v>
      </c>
      <c r="V167" s="160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 t="s">
        <v>229</v>
      </c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</row>
    <row r="168" spans="1:59" outlineLevel="1">
      <c r="A168" s="158"/>
      <c r="B168" s="159"/>
      <c r="C168" s="249" t="s">
        <v>230</v>
      </c>
      <c r="D168" s="250"/>
      <c r="E168" s="250"/>
      <c r="F168" s="250"/>
      <c r="G168" s="25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 t="s">
        <v>146</v>
      </c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</row>
    <row r="169" spans="1:59" outlineLevel="1">
      <c r="A169" s="158"/>
      <c r="B169" s="159"/>
      <c r="C169" s="247" t="s">
        <v>231</v>
      </c>
      <c r="D169" s="248"/>
      <c r="E169" s="248"/>
      <c r="F169" s="248"/>
      <c r="G169" s="248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 t="s">
        <v>146</v>
      </c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</row>
    <row r="170" spans="1:59" outlineLevel="1">
      <c r="A170" s="158"/>
      <c r="B170" s="159"/>
      <c r="C170" s="247" t="s">
        <v>232</v>
      </c>
      <c r="D170" s="248"/>
      <c r="E170" s="248"/>
      <c r="F170" s="248"/>
      <c r="G170" s="248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 t="s">
        <v>146</v>
      </c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</row>
    <row r="171" spans="1:59" outlineLevel="1">
      <c r="A171" s="158"/>
      <c r="B171" s="159"/>
      <c r="C171" s="196" t="s">
        <v>233</v>
      </c>
      <c r="D171" s="165"/>
      <c r="E171" s="166"/>
      <c r="F171" s="167"/>
      <c r="G171" s="167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 t="s">
        <v>146</v>
      </c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</row>
    <row r="172" spans="1:59" outlineLevel="1">
      <c r="A172" s="158"/>
      <c r="B172" s="159"/>
      <c r="C172" s="247" t="s">
        <v>234</v>
      </c>
      <c r="D172" s="248"/>
      <c r="E172" s="248"/>
      <c r="F172" s="248"/>
      <c r="G172" s="248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 t="s">
        <v>146</v>
      </c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</row>
    <row r="173" spans="1:59" outlineLevel="1">
      <c r="A173" s="158"/>
      <c r="B173" s="159"/>
      <c r="C173" s="247" t="s">
        <v>235</v>
      </c>
      <c r="D173" s="248"/>
      <c r="E173" s="248"/>
      <c r="F173" s="248"/>
      <c r="G173" s="248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 t="s">
        <v>146</v>
      </c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</row>
    <row r="174" spans="1:59" outlineLevel="1">
      <c r="A174" s="158"/>
      <c r="B174" s="159"/>
      <c r="C174" s="247" t="s">
        <v>236</v>
      </c>
      <c r="D174" s="248"/>
      <c r="E174" s="248"/>
      <c r="F174" s="248"/>
      <c r="G174" s="248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 t="s">
        <v>146</v>
      </c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</row>
    <row r="175" spans="1:59" outlineLevel="1">
      <c r="A175" s="158"/>
      <c r="B175" s="159"/>
      <c r="C175" s="193" t="s">
        <v>237</v>
      </c>
      <c r="D175" s="161"/>
      <c r="E175" s="162">
        <v>10.846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 t="s">
        <v>103</v>
      </c>
      <c r="AG175" s="151">
        <v>0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</row>
    <row r="176" spans="1:59" outlineLevel="1">
      <c r="A176" s="158"/>
      <c r="B176" s="159"/>
      <c r="C176" s="193" t="s">
        <v>238</v>
      </c>
      <c r="D176" s="161"/>
      <c r="E176" s="162">
        <v>22.681999999999999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 t="s">
        <v>103</v>
      </c>
      <c r="AG176" s="151">
        <v>0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</row>
    <row r="177" spans="1:59" outlineLevel="1">
      <c r="A177" s="158"/>
      <c r="B177" s="159"/>
      <c r="C177" s="193" t="s">
        <v>239</v>
      </c>
      <c r="D177" s="161"/>
      <c r="E177" s="162">
        <v>0.47199999999999998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 t="s">
        <v>103</v>
      </c>
      <c r="AG177" s="151">
        <v>0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</row>
    <row r="178" spans="1:59">
      <c r="A178" s="169" t="s">
        <v>95</v>
      </c>
      <c r="B178" s="170" t="s">
        <v>55</v>
      </c>
      <c r="C178" s="191" t="s">
        <v>56</v>
      </c>
      <c r="D178" s="171"/>
      <c r="E178" s="172"/>
      <c r="F178" s="173"/>
      <c r="G178" s="173">
        <f>SUMIF(AF179:AF196,"&lt;&gt;NOR",G179:G196)</f>
        <v>0</v>
      </c>
      <c r="H178" s="173"/>
      <c r="I178" s="173">
        <f>SUM(I179:I196)</f>
        <v>0</v>
      </c>
      <c r="J178" s="173"/>
      <c r="K178" s="173">
        <f>SUM(K179:K196)</f>
        <v>0</v>
      </c>
      <c r="L178" s="173"/>
      <c r="M178" s="173">
        <f>SUM(M179:M196)</f>
        <v>0</v>
      </c>
      <c r="N178" s="173"/>
      <c r="O178" s="173">
        <f>SUM(O179:O196)</f>
        <v>14.719999999999999</v>
      </c>
      <c r="P178" s="173"/>
      <c r="Q178" s="173">
        <f>SUM(Q179:Q196)</f>
        <v>0</v>
      </c>
      <c r="R178" s="173"/>
      <c r="S178" s="174"/>
      <c r="T178" s="168"/>
      <c r="U178" s="168">
        <f>SUM(U179:U196)</f>
        <v>232.57</v>
      </c>
      <c r="V178" s="168"/>
      <c r="AF178" t="s">
        <v>96</v>
      </c>
    </row>
    <row r="179" spans="1:59" outlineLevel="1">
      <c r="A179" s="175">
        <v>17</v>
      </c>
      <c r="B179" s="176" t="s">
        <v>240</v>
      </c>
      <c r="C179" s="192" t="s">
        <v>241</v>
      </c>
      <c r="D179" s="177" t="s">
        <v>99</v>
      </c>
      <c r="E179" s="178">
        <v>721</v>
      </c>
      <c r="F179" s="179"/>
      <c r="G179" s="180">
        <f>ROUND(E179*F179,2)</f>
        <v>0</v>
      </c>
      <c r="H179" s="179"/>
      <c r="I179" s="180">
        <f>ROUND(E179*H179,2)</f>
        <v>0</v>
      </c>
      <c r="J179" s="179"/>
      <c r="K179" s="180">
        <f>ROUND(E179*J179,2)</f>
        <v>0</v>
      </c>
      <c r="L179" s="180">
        <v>21</v>
      </c>
      <c r="M179" s="180">
        <f>G179*(1+L179/100)</f>
        <v>0</v>
      </c>
      <c r="N179" s="180">
        <v>1.8380000000000001E-2</v>
      </c>
      <c r="O179" s="180">
        <f>ROUND(E179*N179,2)</f>
        <v>13.25</v>
      </c>
      <c r="P179" s="180">
        <v>0</v>
      </c>
      <c r="Q179" s="180">
        <f>ROUND(E179*P179,2)</f>
        <v>0</v>
      </c>
      <c r="R179" s="180"/>
      <c r="S179" s="181" t="s">
        <v>100</v>
      </c>
      <c r="T179" s="160">
        <v>0.13</v>
      </c>
      <c r="U179" s="160">
        <f>ROUND(E179*T179,2)</f>
        <v>93.73</v>
      </c>
      <c r="V179" s="160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 t="s">
        <v>101</v>
      </c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</row>
    <row r="180" spans="1:59" outlineLevel="1">
      <c r="A180" s="158"/>
      <c r="B180" s="159"/>
      <c r="C180" s="193" t="s">
        <v>242</v>
      </c>
      <c r="D180" s="161"/>
      <c r="E180" s="162">
        <v>182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 t="s">
        <v>103</v>
      </c>
      <c r="AG180" s="151">
        <v>0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</row>
    <row r="181" spans="1:59" outlineLevel="1">
      <c r="A181" s="158"/>
      <c r="B181" s="159"/>
      <c r="C181" s="193" t="s">
        <v>243</v>
      </c>
      <c r="D181" s="161"/>
      <c r="E181" s="162">
        <v>371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 t="s">
        <v>103</v>
      </c>
      <c r="AG181" s="151">
        <v>0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</row>
    <row r="182" spans="1:59" outlineLevel="1">
      <c r="A182" s="158"/>
      <c r="B182" s="159"/>
      <c r="C182" s="193" t="s">
        <v>244</v>
      </c>
      <c r="D182" s="161"/>
      <c r="E182" s="162">
        <v>96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 t="s">
        <v>103</v>
      </c>
      <c r="AG182" s="151">
        <v>0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</row>
    <row r="183" spans="1:59" outlineLevel="1">
      <c r="A183" s="158"/>
      <c r="B183" s="159"/>
      <c r="C183" s="193" t="s">
        <v>245</v>
      </c>
      <c r="D183" s="161"/>
      <c r="E183" s="162">
        <v>72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 t="s">
        <v>103</v>
      </c>
      <c r="AG183" s="151">
        <v>0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</row>
    <row r="184" spans="1:59" outlineLevel="1">
      <c r="A184" s="175">
        <v>18</v>
      </c>
      <c r="B184" s="176" t="s">
        <v>246</v>
      </c>
      <c r="C184" s="192" t="s">
        <v>247</v>
      </c>
      <c r="D184" s="177" t="s">
        <v>99</v>
      </c>
      <c r="E184" s="178">
        <v>1442</v>
      </c>
      <c r="F184" s="179"/>
      <c r="G184" s="180">
        <f>ROUND(E184*F184,2)</f>
        <v>0</v>
      </c>
      <c r="H184" s="179"/>
      <c r="I184" s="180">
        <f>ROUND(E184*H184,2)</f>
        <v>0</v>
      </c>
      <c r="J184" s="179"/>
      <c r="K184" s="180">
        <f>ROUND(E184*J184,2)</f>
        <v>0</v>
      </c>
      <c r="L184" s="180">
        <v>21</v>
      </c>
      <c r="M184" s="180">
        <f>G184*(1+L184/100)</f>
        <v>0</v>
      </c>
      <c r="N184" s="180">
        <v>8.4999999999999995E-4</v>
      </c>
      <c r="O184" s="180">
        <f>ROUND(E184*N184,2)</f>
        <v>1.23</v>
      </c>
      <c r="P184" s="180">
        <v>0</v>
      </c>
      <c r="Q184" s="180">
        <f>ROUND(E184*P184,2)</f>
        <v>0</v>
      </c>
      <c r="R184" s="180"/>
      <c r="S184" s="181" t="s">
        <v>100</v>
      </c>
      <c r="T184" s="160">
        <v>6.0000000000000001E-3</v>
      </c>
      <c r="U184" s="160">
        <f>ROUND(E184*T184,2)</f>
        <v>8.65</v>
      </c>
      <c r="V184" s="160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 t="s">
        <v>101</v>
      </c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</row>
    <row r="185" spans="1:59" outlineLevel="1">
      <c r="A185" s="158"/>
      <c r="B185" s="159"/>
      <c r="C185" s="193" t="s">
        <v>248</v>
      </c>
      <c r="D185" s="161"/>
      <c r="E185" s="162">
        <v>1442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 t="s">
        <v>103</v>
      </c>
      <c r="AG185" s="151">
        <v>0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</row>
    <row r="186" spans="1:59" outlineLevel="1">
      <c r="A186" s="182">
        <v>19</v>
      </c>
      <c r="B186" s="183" t="s">
        <v>249</v>
      </c>
      <c r="C186" s="195" t="s">
        <v>250</v>
      </c>
      <c r="D186" s="184" t="s">
        <v>99</v>
      </c>
      <c r="E186" s="185">
        <v>721</v>
      </c>
      <c r="F186" s="186"/>
      <c r="G186" s="187">
        <f>ROUND(E186*F186,2)</f>
        <v>0</v>
      </c>
      <c r="H186" s="186"/>
      <c r="I186" s="187">
        <f>ROUND(E186*H186,2)</f>
        <v>0</v>
      </c>
      <c r="J186" s="186"/>
      <c r="K186" s="187">
        <f>ROUND(E186*J186,2)</f>
        <v>0</v>
      </c>
      <c r="L186" s="187">
        <v>21</v>
      </c>
      <c r="M186" s="187">
        <f>G186*(1+L186/100)</f>
        <v>0</v>
      </c>
      <c r="N186" s="187">
        <v>0</v>
      </c>
      <c r="O186" s="187">
        <f>ROUND(E186*N186,2)</f>
        <v>0</v>
      </c>
      <c r="P186" s="187">
        <v>0</v>
      </c>
      <c r="Q186" s="187">
        <f>ROUND(E186*P186,2)</f>
        <v>0</v>
      </c>
      <c r="R186" s="187"/>
      <c r="S186" s="188" t="s">
        <v>100</v>
      </c>
      <c r="T186" s="160">
        <v>0.112</v>
      </c>
      <c r="U186" s="160">
        <f>ROUND(E186*T186,2)</f>
        <v>80.75</v>
      </c>
      <c r="V186" s="160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 t="s">
        <v>101</v>
      </c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</row>
    <row r="187" spans="1:59" outlineLevel="1">
      <c r="A187" s="182">
        <v>20</v>
      </c>
      <c r="B187" s="183" t="s">
        <v>251</v>
      </c>
      <c r="C187" s="195" t="s">
        <v>252</v>
      </c>
      <c r="D187" s="184" t="s">
        <v>99</v>
      </c>
      <c r="E187" s="185">
        <v>721</v>
      </c>
      <c r="F187" s="186"/>
      <c r="G187" s="187">
        <f>ROUND(E187*F187,2)</f>
        <v>0</v>
      </c>
      <c r="H187" s="186"/>
      <c r="I187" s="187">
        <f>ROUND(E187*H187,2)</f>
        <v>0</v>
      </c>
      <c r="J187" s="186"/>
      <c r="K187" s="187">
        <f>ROUND(E187*J187,2)</f>
        <v>0</v>
      </c>
      <c r="L187" s="187">
        <v>21</v>
      </c>
      <c r="M187" s="187">
        <f>G187*(1+L187/100)</f>
        <v>0</v>
      </c>
      <c r="N187" s="187">
        <v>0</v>
      </c>
      <c r="O187" s="187">
        <f>ROUND(E187*N187,2)</f>
        <v>0</v>
      </c>
      <c r="P187" s="187">
        <v>0</v>
      </c>
      <c r="Q187" s="187">
        <f>ROUND(E187*P187,2)</f>
        <v>0</v>
      </c>
      <c r="R187" s="187"/>
      <c r="S187" s="188" t="s">
        <v>100</v>
      </c>
      <c r="T187" s="160">
        <v>0.04</v>
      </c>
      <c r="U187" s="160">
        <f>ROUND(E187*T187,2)</f>
        <v>28.84</v>
      </c>
      <c r="V187" s="160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 t="s">
        <v>101</v>
      </c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</row>
    <row r="188" spans="1:59" outlineLevel="1">
      <c r="A188" s="175">
        <v>21</v>
      </c>
      <c r="B188" s="176" t="s">
        <v>253</v>
      </c>
      <c r="C188" s="192" t="s">
        <v>254</v>
      </c>
      <c r="D188" s="177" t="s">
        <v>99</v>
      </c>
      <c r="E188" s="178">
        <v>1442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80">
        <v>0</v>
      </c>
      <c r="O188" s="180">
        <f>ROUND(E188*N188,2)</f>
        <v>0</v>
      </c>
      <c r="P188" s="180">
        <v>0</v>
      </c>
      <c r="Q188" s="180">
        <f>ROUND(E188*P188,2)</f>
        <v>0</v>
      </c>
      <c r="R188" s="180"/>
      <c r="S188" s="181" t="s">
        <v>100</v>
      </c>
      <c r="T188" s="160">
        <v>0</v>
      </c>
      <c r="U188" s="160">
        <f>ROUND(E188*T188,2)</f>
        <v>0</v>
      </c>
      <c r="V188" s="160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 t="s">
        <v>101</v>
      </c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</row>
    <row r="189" spans="1:59" outlineLevel="1">
      <c r="A189" s="158"/>
      <c r="B189" s="159"/>
      <c r="C189" s="193" t="s">
        <v>248</v>
      </c>
      <c r="D189" s="161"/>
      <c r="E189" s="162">
        <v>1442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 t="s">
        <v>103</v>
      </c>
      <c r="AG189" s="151">
        <v>0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</row>
    <row r="190" spans="1:59" outlineLevel="1">
      <c r="A190" s="182">
        <v>22</v>
      </c>
      <c r="B190" s="183" t="s">
        <v>255</v>
      </c>
      <c r="C190" s="195" t="s">
        <v>256</v>
      </c>
      <c r="D190" s="184" t="s">
        <v>99</v>
      </c>
      <c r="E190" s="185">
        <v>721</v>
      </c>
      <c r="F190" s="186"/>
      <c r="G190" s="187">
        <f>ROUND(E190*F190,2)</f>
        <v>0</v>
      </c>
      <c r="H190" s="186"/>
      <c r="I190" s="187">
        <f>ROUND(E190*H190,2)</f>
        <v>0</v>
      </c>
      <c r="J190" s="186"/>
      <c r="K190" s="187">
        <f>ROUND(E190*J190,2)</f>
        <v>0</v>
      </c>
      <c r="L190" s="187">
        <v>21</v>
      </c>
      <c r="M190" s="187">
        <f>G190*(1+L190/100)</f>
        <v>0</v>
      </c>
      <c r="N190" s="187">
        <v>0</v>
      </c>
      <c r="O190" s="187">
        <f>ROUND(E190*N190,2)</f>
        <v>0</v>
      </c>
      <c r="P190" s="187">
        <v>0</v>
      </c>
      <c r="Q190" s="187">
        <f>ROUND(E190*P190,2)</f>
        <v>0</v>
      </c>
      <c r="R190" s="187"/>
      <c r="S190" s="188" t="s">
        <v>100</v>
      </c>
      <c r="T190" s="160">
        <v>2.4E-2</v>
      </c>
      <c r="U190" s="160">
        <f>ROUND(E190*T190,2)</f>
        <v>17.3</v>
      </c>
      <c r="V190" s="160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 t="s">
        <v>101</v>
      </c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</row>
    <row r="191" spans="1:59" outlineLevel="1">
      <c r="A191" s="175">
        <v>23</v>
      </c>
      <c r="B191" s="176" t="s">
        <v>257</v>
      </c>
      <c r="C191" s="192" t="s">
        <v>258</v>
      </c>
      <c r="D191" s="177" t="s">
        <v>206</v>
      </c>
      <c r="E191" s="178">
        <v>8</v>
      </c>
      <c r="F191" s="179"/>
      <c r="G191" s="180">
        <f>ROUND(E191*F191,2)</f>
        <v>0</v>
      </c>
      <c r="H191" s="179"/>
      <c r="I191" s="180">
        <f>ROUND(E191*H191,2)</f>
        <v>0</v>
      </c>
      <c r="J191" s="179"/>
      <c r="K191" s="180">
        <f>ROUND(E191*J191,2)</f>
        <v>0</v>
      </c>
      <c r="L191" s="180">
        <v>21</v>
      </c>
      <c r="M191" s="180">
        <f>G191*(1+L191/100)</f>
        <v>0</v>
      </c>
      <c r="N191" s="180">
        <v>2.4819999999999998E-2</v>
      </c>
      <c r="O191" s="180">
        <f>ROUND(E191*N191,2)</f>
        <v>0.2</v>
      </c>
      <c r="P191" s="180">
        <v>0</v>
      </c>
      <c r="Q191" s="180">
        <f>ROUND(E191*P191,2)</f>
        <v>0</v>
      </c>
      <c r="R191" s="180"/>
      <c r="S191" s="181" t="s">
        <v>100</v>
      </c>
      <c r="T191" s="160">
        <v>0.23899999999999999</v>
      </c>
      <c r="U191" s="160">
        <f>ROUND(E191*T191,2)</f>
        <v>1.91</v>
      </c>
      <c r="V191" s="160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 t="s">
        <v>123</v>
      </c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</row>
    <row r="192" spans="1:59" outlineLevel="1">
      <c r="A192" s="158"/>
      <c r="B192" s="159"/>
      <c r="C192" s="193" t="s">
        <v>259</v>
      </c>
      <c r="D192" s="161"/>
      <c r="E192" s="162">
        <v>8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 t="s">
        <v>103</v>
      </c>
      <c r="AG192" s="151">
        <v>0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</row>
    <row r="193" spans="1:59" outlineLevel="1">
      <c r="A193" s="175">
        <v>24</v>
      </c>
      <c r="B193" s="176" t="s">
        <v>260</v>
      </c>
      <c r="C193" s="192" t="s">
        <v>261</v>
      </c>
      <c r="D193" s="177" t="s">
        <v>206</v>
      </c>
      <c r="E193" s="178">
        <v>16</v>
      </c>
      <c r="F193" s="179"/>
      <c r="G193" s="180">
        <f>ROUND(E193*F193,2)</f>
        <v>0</v>
      </c>
      <c r="H193" s="179"/>
      <c r="I193" s="180">
        <f>ROUND(E193*H193,2)</f>
        <v>0</v>
      </c>
      <c r="J193" s="179"/>
      <c r="K193" s="180">
        <f>ROUND(E193*J193,2)</f>
        <v>0</v>
      </c>
      <c r="L193" s="180">
        <v>21</v>
      </c>
      <c r="M193" s="180">
        <f>G193*(1+L193/100)</f>
        <v>0</v>
      </c>
      <c r="N193" s="180">
        <v>2.2499999999999998E-3</v>
      </c>
      <c r="O193" s="180">
        <f>ROUND(E193*N193,2)</f>
        <v>0.04</v>
      </c>
      <c r="P193" s="180">
        <v>0</v>
      </c>
      <c r="Q193" s="180">
        <f>ROUND(E193*P193,2)</f>
        <v>0</v>
      </c>
      <c r="R193" s="180"/>
      <c r="S193" s="181" t="s">
        <v>100</v>
      </c>
      <c r="T193" s="160">
        <v>0.01</v>
      </c>
      <c r="U193" s="160">
        <f>ROUND(E193*T193,2)</f>
        <v>0.16</v>
      </c>
      <c r="V193" s="160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 t="s">
        <v>123</v>
      </c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</row>
    <row r="194" spans="1:59" outlineLevel="1">
      <c r="A194" s="158"/>
      <c r="B194" s="159"/>
      <c r="C194" s="193" t="s">
        <v>262</v>
      </c>
      <c r="D194" s="161"/>
      <c r="E194" s="162">
        <v>16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 t="s">
        <v>103</v>
      </c>
      <c r="AG194" s="151">
        <v>0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</row>
    <row r="195" spans="1:59" outlineLevel="1">
      <c r="A195" s="182">
        <v>25</v>
      </c>
      <c r="B195" s="183" t="s">
        <v>263</v>
      </c>
      <c r="C195" s="195" t="s">
        <v>264</v>
      </c>
      <c r="D195" s="184" t="s">
        <v>206</v>
      </c>
      <c r="E195" s="185">
        <v>8</v>
      </c>
      <c r="F195" s="186"/>
      <c r="G195" s="187">
        <f>ROUND(E195*F195,2)</f>
        <v>0</v>
      </c>
      <c r="H195" s="186"/>
      <c r="I195" s="187">
        <f>ROUND(E195*H195,2)</f>
        <v>0</v>
      </c>
      <c r="J195" s="186"/>
      <c r="K195" s="187">
        <f>ROUND(E195*J195,2)</f>
        <v>0</v>
      </c>
      <c r="L195" s="187">
        <v>21</v>
      </c>
      <c r="M195" s="187">
        <f>G195*(1+L195/100)</f>
        <v>0</v>
      </c>
      <c r="N195" s="187">
        <v>0</v>
      </c>
      <c r="O195" s="187">
        <f>ROUND(E195*N195,2)</f>
        <v>0</v>
      </c>
      <c r="P195" s="187">
        <v>0</v>
      </c>
      <c r="Q195" s="187">
        <f>ROUND(E195*P195,2)</f>
        <v>0</v>
      </c>
      <c r="R195" s="187"/>
      <c r="S195" s="188" t="s">
        <v>100</v>
      </c>
      <c r="T195" s="160">
        <v>0.154</v>
      </c>
      <c r="U195" s="160">
        <f>ROUND(E195*T195,2)</f>
        <v>1.23</v>
      </c>
      <c r="V195" s="160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 t="s">
        <v>123</v>
      </c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</row>
    <row r="196" spans="1:59" ht="22.5" outlineLevel="1">
      <c r="A196" s="182">
        <v>26</v>
      </c>
      <c r="B196" s="183" t="s">
        <v>265</v>
      </c>
      <c r="C196" s="195" t="s">
        <v>266</v>
      </c>
      <c r="D196" s="184" t="s">
        <v>267</v>
      </c>
      <c r="E196" s="185">
        <v>1</v>
      </c>
      <c r="F196" s="186"/>
      <c r="G196" s="187">
        <f>ROUND(E196*F196,2)</f>
        <v>0</v>
      </c>
      <c r="H196" s="186"/>
      <c r="I196" s="187">
        <f>ROUND(E196*H196,2)</f>
        <v>0</v>
      </c>
      <c r="J196" s="186"/>
      <c r="K196" s="187">
        <f>ROUND(E196*J196,2)</f>
        <v>0</v>
      </c>
      <c r="L196" s="187">
        <v>21</v>
      </c>
      <c r="M196" s="187">
        <f>G196*(1+L196/100)</f>
        <v>0</v>
      </c>
      <c r="N196" s="187">
        <v>0</v>
      </c>
      <c r="O196" s="187">
        <f>ROUND(E196*N196,2)</f>
        <v>0</v>
      </c>
      <c r="P196" s="187">
        <v>0</v>
      </c>
      <c r="Q196" s="187">
        <f>ROUND(E196*P196,2)</f>
        <v>0</v>
      </c>
      <c r="R196" s="187"/>
      <c r="S196" s="188" t="s">
        <v>268</v>
      </c>
      <c r="T196" s="160">
        <v>0</v>
      </c>
      <c r="U196" s="160">
        <f>ROUND(E196*T196,2)</f>
        <v>0</v>
      </c>
      <c r="V196" s="160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 t="s">
        <v>123</v>
      </c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</row>
    <row r="197" spans="1:59" ht="25.5">
      <c r="A197" s="169" t="s">
        <v>95</v>
      </c>
      <c r="B197" s="170" t="s">
        <v>57</v>
      </c>
      <c r="C197" s="191" t="s">
        <v>58</v>
      </c>
      <c r="D197" s="171"/>
      <c r="E197" s="172"/>
      <c r="F197" s="173"/>
      <c r="G197" s="173">
        <f>SUMIF(AF198:AF206,"&lt;&gt;NOR",G198:G206)</f>
        <v>0</v>
      </c>
      <c r="H197" s="173"/>
      <c r="I197" s="173">
        <f>SUM(I198:I206)</f>
        <v>0</v>
      </c>
      <c r="J197" s="173"/>
      <c r="K197" s="173">
        <f>SUM(K198:K206)</f>
        <v>0</v>
      </c>
      <c r="L197" s="173"/>
      <c r="M197" s="173">
        <f>SUM(M198:M206)</f>
        <v>0</v>
      </c>
      <c r="N197" s="173"/>
      <c r="O197" s="173">
        <f>SUM(O198:O206)</f>
        <v>0</v>
      </c>
      <c r="P197" s="173"/>
      <c r="Q197" s="173">
        <f>SUM(Q198:Q206)</f>
        <v>0</v>
      </c>
      <c r="R197" s="173"/>
      <c r="S197" s="174"/>
      <c r="T197" s="168"/>
      <c r="U197" s="168">
        <f>SUM(U198:U206)</f>
        <v>1</v>
      </c>
      <c r="V197" s="168"/>
      <c r="AF197" t="s">
        <v>96</v>
      </c>
    </row>
    <row r="198" spans="1:59" outlineLevel="1">
      <c r="A198" s="175">
        <v>27</v>
      </c>
      <c r="B198" s="176" t="s">
        <v>269</v>
      </c>
      <c r="C198" s="192" t="s">
        <v>270</v>
      </c>
      <c r="D198" s="177" t="s">
        <v>227</v>
      </c>
      <c r="E198" s="178">
        <v>4</v>
      </c>
      <c r="F198" s="179"/>
      <c r="G198" s="180">
        <f>ROUND(E198*F198,2)</f>
        <v>0</v>
      </c>
      <c r="H198" s="179"/>
      <c r="I198" s="180">
        <f>ROUND(E198*H198,2)</f>
        <v>0</v>
      </c>
      <c r="J198" s="179"/>
      <c r="K198" s="180">
        <f>ROUND(E198*J198,2)</f>
        <v>0</v>
      </c>
      <c r="L198" s="180">
        <v>21</v>
      </c>
      <c r="M198" s="180">
        <f>G198*(1+L198/100)</f>
        <v>0</v>
      </c>
      <c r="N198" s="180">
        <v>4.0000000000000003E-5</v>
      </c>
      <c r="O198" s="180">
        <f>ROUND(E198*N198,2)</f>
        <v>0</v>
      </c>
      <c r="P198" s="180">
        <v>0</v>
      </c>
      <c r="Q198" s="180">
        <f>ROUND(E198*P198,2)</f>
        <v>0</v>
      </c>
      <c r="R198" s="180"/>
      <c r="S198" s="181" t="s">
        <v>100</v>
      </c>
      <c r="T198" s="160">
        <v>0.25</v>
      </c>
      <c r="U198" s="160">
        <f>ROUND(E198*T198,2)</f>
        <v>1</v>
      </c>
      <c r="V198" s="160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 t="s">
        <v>123</v>
      </c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</row>
    <row r="199" spans="1:59" outlineLevel="1">
      <c r="A199" s="158"/>
      <c r="B199" s="159"/>
      <c r="C199" s="193" t="s">
        <v>271</v>
      </c>
      <c r="D199" s="161"/>
      <c r="E199" s="162">
        <v>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 t="s">
        <v>103</v>
      </c>
      <c r="AG199" s="151">
        <v>0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</row>
    <row r="200" spans="1:59" outlineLevel="1">
      <c r="A200" s="158"/>
      <c r="B200" s="159"/>
      <c r="C200" s="193" t="s">
        <v>272</v>
      </c>
      <c r="D200" s="161"/>
      <c r="E200" s="162">
        <v>2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 t="s">
        <v>103</v>
      </c>
      <c r="AG200" s="151">
        <v>0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</row>
    <row r="201" spans="1:59" ht="22.5" outlineLevel="1">
      <c r="A201" s="182">
        <v>28</v>
      </c>
      <c r="B201" s="183" t="s">
        <v>273</v>
      </c>
      <c r="C201" s="195" t="s">
        <v>274</v>
      </c>
      <c r="D201" s="184" t="s">
        <v>275</v>
      </c>
      <c r="E201" s="185">
        <v>25</v>
      </c>
      <c r="F201" s="186"/>
      <c r="G201" s="187">
        <f>ROUND(E201*F201,2)</f>
        <v>0</v>
      </c>
      <c r="H201" s="186"/>
      <c r="I201" s="187">
        <f>ROUND(E201*H201,2)</f>
        <v>0</v>
      </c>
      <c r="J201" s="186"/>
      <c r="K201" s="187">
        <f>ROUND(E201*J201,2)</f>
        <v>0</v>
      </c>
      <c r="L201" s="187">
        <v>21</v>
      </c>
      <c r="M201" s="187">
        <f>G201*(1+L201/100)</f>
        <v>0</v>
      </c>
      <c r="N201" s="187">
        <v>0</v>
      </c>
      <c r="O201" s="187">
        <f>ROUND(E201*N201,2)</f>
        <v>0</v>
      </c>
      <c r="P201" s="187">
        <v>0</v>
      </c>
      <c r="Q201" s="187">
        <f>ROUND(E201*P201,2)</f>
        <v>0</v>
      </c>
      <c r="R201" s="187"/>
      <c r="S201" s="188" t="s">
        <v>268</v>
      </c>
      <c r="T201" s="160">
        <v>0</v>
      </c>
      <c r="U201" s="160">
        <f>ROUND(E201*T201,2)</f>
        <v>0</v>
      </c>
      <c r="V201" s="160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 t="s">
        <v>123</v>
      </c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</row>
    <row r="202" spans="1:59" outlineLevel="1">
      <c r="A202" s="175">
        <v>29</v>
      </c>
      <c r="B202" s="176" t="s">
        <v>276</v>
      </c>
      <c r="C202" s="192" t="s">
        <v>277</v>
      </c>
      <c r="D202" s="177" t="s">
        <v>278</v>
      </c>
      <c r="E202" s="178">
        <v>4</v>
      </c>
      <c r="F202" s="179"/>
      <c r="G202" s="180">
        <f>ROUND(E202*F202,2)</f>
        <v>0</v>
      </c>
      <c r="H202" s="179"/>
      <c r="I202" s="180">
        <f>ROUND(E202*H202,2)</f>
        <v>0</v>
      </c>
      <c r="J202" s="179"/>
      <c r="K202" s="180">
        <f>ROUND(E202*J202,2)</f>
        <v>0</v>
      </c>
      <c r="L202" s="180">
        <v>21</v>
      </c>
      <c r="M202" s="180">
        <f>G202*(1+L202/100)</f>
        <v>0</v>
      </c>
      <c r="N202" s="180">
        <v>0</v>
      </c>
      <c r="O202" s="180">
        <f>ROUND(E202*N202,2)</f>
        <v>0</v>
      </c>
      <c r="P202" s="180">
        <v>0</v>
      </c>
      <c r="Q202" s="180">
        <f>ROUND(E202*P202,2)</f>
        <v>0</v>
      </c>
      <c r="R202" s="180"/>
      <c r="S202" s="181" t="s">
        <v>268</v>
      </c>
      <c r="T202" s="160">
        <v>0</v>
      </c>
      <c r="U202" s="160">
        <f>ROUND(E202*T202,2)</f>
        <v>0</v>
      </c>
      <c r="V202" s="160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 t="s">
        <v>123</v>
      </c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</row>
    <row r="203" spans="1:59" outlineLevel="1">
      <c r="A203" s="158"/>
      <c r="B203" s="159"/>
      <c r="C203" s="193" t="s">
        <v>271</v>
      </c>
      <c r="D203" s="161"/>
      <c r="E203" s="162">
        <v>2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 t="s">
        <v>103</v>
      </c>
      <c r="AG203" s="151">
        <v>0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</row>
    <row r="204" spans="1:59" outlineLevel="1">
      <c r="A204" s="158"/>
      <c r="B204" s="159"/>
      <c r="C204" s="193" t="s">
        <v>272</v>
      </c>
      <c r="D204" s="161"/>
      <c r="E204" s="162">
        <v>2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 t="s">
        <v>103</v>
      </c>
      <c r="AG204" s="151">
        <v>0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</row>
    <row r="205" spans="1:59" outlineLevel="1">
      <c r="A205" s="182">
        <v>30</v>
      </c>
      <c r="B205" s="183" t="s">
        <v>279</v>
      </c>
      <c r="C205" s="195" t="s">
        <v>280</v>
      </c>
      <c r="D205" s="184" t="s">
        <v>227</v>
      </c>
      <c r="E205" s="185">
        <v>2</v>
      </c>
      <c r="F205" s="186"/>
      <c r="G205" s="187">
        <f>ROUND(E205*F205,2)</f>
        <v>0</v>
      </c>
      <c r="H205" s="186"/>
      <c r="I205" s="187">
        <f>ROUND(E205*H205,2)</f>
        <v>0</v>
      </c>
      <c r="J205" s="186"/>
      <c r="K205" s="187">
        <f>ROUND(E205*J205,2)</f>
        <v>0</v>
      </c>
      <c r="L205" s="187">
        <v>21</v>
      </c>
      <c r="M205" s="187">
        <f>G205*(1+L205/100)</f>
        <v>0</v>
      </c>
      <c r="N205" s="187">
        <v>4.0000000000000002E-4</v>
      </c>
      <c r="O205" s="187">
        <f>ROUND(E205*N205,2)</f>
        <v>0</v>
      </c>
      <c r="P205" s="187">
        <v>0</v>
      </c>
      <c r="Q205" s="187">
        <f>ROUND(E205*P205,2)</f>
        <v>0</v>
      </c>
      <c r="R205" s="187" t="s">
        <v>228</v>
      </c>
      <c r="S205" s="188" t="s">
        <v>100</v>
      </c>
      <c r="T205" s="160">
        <v>0</v>
      </c>
      <c r="U205" s="160">
        <f>ROUND(E205*T205,2)</f>
        <v>0</v>
      </c>
      <c r="V205" s="160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 t="s">
        <v>229</v>
      </c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</row>
    <row r="206" spans="1:59" outlineLevel="1">
      <c r="A206" s="182">
        <v>31</v>
      </c>
      <c r="B206" s="183" t="s">
        <v>281</v>
      </c>
      <c r="C206" s="195" t="s">
        <v>282</v>
      </c>
      <c r="D206" s="184" t="s">
        <v>278</v>
      </c>
      <c r="E206" s="185">
        <v>2</v>
      </c>
      <c r="F206" s="186"/>
      <c r="G206" s="187">
        <f>ROUND(E206*F206,2)</f>
        <v>0</v>
      </c>
      <c r="H206" s="186"/>
      <c r="I206" s="187">
        <f>ROUND(E206*H206,2)</f>
        <v>0</v>
      </c>
      <c r="J206" s="186"/>
      <c r="K206" s="187">
        <f>ROUND(E206*J206,2)</f>
        <v>0</v>
      </c>
      <c r="L206" s="187">
        <v>21</v>
      </c>
      <c r="M206" s="187">
        <f>G206*(1+L206/100)</f>
        <v>0</v>
      </c>
      <c r="N206" s="187">
        <v>1.6000000000000001E-3</v>
      </c>
      <c r="O206" s="187">
        <f>ROUND(E206*N206,2)</f>
        <v>0</v>
      </c>
      <c r="P206" s="187">
        <v>0</v>
      </c>
      <c r="Q206" s="187">
        <f>ROUND(E206*P206,2)</f>
        <v>0</v>
      </c>
      <c r="R206" s="187" t="s">
        <v>228</v>
      </c>
      <c r="S206" s="188" t="s">
        <v>268</v>
      </c>
      <c r="T206" s="160">
        <v>0</v>
      </c>
      <c r="U206" s="160">
        <f>ROUND(E206*T206,2)</f>
        <v>0</v>
      </c>
      <c r="V206" s="160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 t="s">
        <v>229</v>
      </c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</row>
    <row r="207" spans="1:59">
      <c r="A207" s="169" t="s">
        <v>95</v>
      </c>
      <c r="B207" s="170" t="s">
        <v>59</v>
      </c>
      <c r="C207" s="191" t="s">
        <v>60</v>
      </c>
      <c r="D207" s="171"/>
      <c r="E207" s="172"/>
      <c r="F207" s="173"/>
      <c r="G207" s="173">
        <f>SUMIF(AF208:AF240,"&lt;&gt;NOR",G208:G240)</f>
        <v>0</v>
      </c>
      <c r="H207" s="173"/>
      <c r="I207" s="173">
        <f>SUM(I208:I240)</f>
        <v>0</v>
      </c>
      <c r="J207" s="173"/>
      <c r="K207" s="173">
        <f>SUM(K208:K240)</f>
        <v>0</v>
      </c>
      <c r="L207" s="173"/>
      <c r="M207" s="173">
        <f>SUM(M208:M240)</f>
        <v>0</v>
      </c>
      <c r="N207" s="173"/>
      <c r="O207" s="173">
        <f>SUM(O208:O240)</f>
        <v>0</v>
      </c>
      <c r="P207" s="173"/>
      <c r="Q207" s="173">
        <f>SUM(Q208:Q240)</f>
        <v>3.14</v>
      </c>
      <c r="R207" s="173"/>
      <c r="S207" s="174"/>
      <c r="T207" s="168"/>
      <c r="U207" s="168">
        <f>SUM(U208:U240)</f>
        <v>12.54</v>
      </c>
      <c r="V207" s="168"/>
      <c r="AF207" t="s">
        <v>96</v>
      </c>
    </row>
    <row r="208" spans="1:59" outlineLevel="1">
      <c r="A208" s="175">
        <v>32</v>
      </c>
      <c r="B208" s="176" t="s">
        <v>283</v>
      </c>
      <c r="C208" s="192" t="s">
        <v>284</v>
      </c>
      <c r="D208" s="177" t="s">
        <v>99</v>
      </c>
      <c r="E208" s="178">
        <v>627.23249999999996</v>
      </c>
      <c r="F208" s="179"/>
      <c r="G208" s="180">
        <f>ROUND(E208*F208,2)</f>
        <v>0</v>
      </c>
      <c r="H208" s="179"/>
      <c r="I208" s="180">
        <f>ROUND(E208*H208,2)</f>
        <v>0</v>
      </c>
      <c r="J208" s="179"/>
      <c r="K208" s="180">
        <f>ROUND(E208*J208,2)</f>
        <v>0</v>
      </c>
      <c r="L208" s="180">
        <v>21</v>
      </c>
      <c r="M208" s="180">
        <f>G208*(1+L208/100)</f>
        <v>0</v>
      </c>
      <c r="N208" s="180">
        <v>0</v>
      </c>
      <c r="O208" s="180">
        <f>ROUND(E208*N208,2)</f>
        <v>0</v>
      </c>
      <c r="P208" s="180">
        <v>5.0000000000000001E-3</v>
      </c>
      <c r="Q208" s="180">
        <f>ROUND(E208*P208,2)</f>
        <v>3.14</v>
      </c>
      <c r="R208" s="180"/>
      <c r="S208" s="181" t="s">
        <v>100</v>
      </c>
      <c r="T208" s="160">
        <v>0.02</v>
      </c>
      <c r="U208" s="160">
        <f>ROUND(E208*T208,2)</f>
        <v>12.54</v>
      </c>
      <c r="V208" s="160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 t="s">
        <v>123</v>
      </c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</row>
    <row r="209" spans="1:59" outlineLevel="1">
      <c r="A209" s="158"/>
      <c r="B209" s="159"/>
      <c r="C209" s="193" t="s">
        <v>147</v>
      </c>
      <c r="D209" s="161"/>
      <c r="E209" s="162">
        <v>86.275000000000006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 t="s">
        <v>103</v>
      </c>
      <c r="AG209" s="151">
        <v>0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</row>
    <row r="210" spans="1:59" outlineLevel="1">
      <c r="A210" s="158"/>
      <c r="B210" s="159"/>
      <c r="C210" s="193" t="s">
        <v>108</v>
      </c>
      <c r="D210" s="161"/>
      <c r="E210" s="162">
        <v>-1.5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 t="s">
        <v>103</v>
      </c>
      <c r="AG210" s="151">
        <v>0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</row>
    <row r="211" spans="1:59" outlineLevel="1">
      <c r="A211" s="158"/>
      <c r="B211" s="159"/>
      <c r="C211" s="193" t="s">
        <v>109</v>
      </c>
      <c r="D211" s="161"/>
      <c r="E211" s="162">
        <v>-5.75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 t="s">
        <v>103</v>
      </c>
      <c r="AG211" s="151">
        <v>0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</row>
    <row r="212" spans="1:59" outlineLevel="1">
      <c r="A212" s="158"/>
      <c r="B212" s="159"/>
      <c r="C212" s="193" t="s">
        <v>110</v>
      </c>
      <c r="D212" s="161"/>
      <c r="E212" s="162">
        <v>-2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 t="s">
        <v>103</v>
      </c>
      <c r="AG212" s="151">
        <v>0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</row>
    <row r="213" spans="1:59" outlineLevel="1">
      <c r="A213" s="158"/>
      <c r="B213" s="159"/>
      <c r="C213" s="193" t="s">
        <v>148</v>
      </c>
      <c r="D213" s="161"/>
      <c r="E213" s="162">
        <v>19.844999999999999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 t="s">
        <v>103</v>
      </c>
      <c r="AG213" s="151">
        <v>0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</row>
    <row r="214" spans="1:59" outlineLevel="1">
      <c r="A214" s="158"/>
      <c r="B214" s="159"/>
      <c r="C214" s="193" t="s">
        <v>112</v>
      </c>
      <c r="D214" s="161"/>
      <c r="E214" s="162">
        <v>25.987500000000001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 t="s">
        <v>103</v>
      </c>
      <c r="AG214" s="151">
        <v>0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</row>
    <row r="215" spans="1:59" outlineLevel="1">
      <c r="A215" s="158"/>
      <c r="B215" s="159"/>
      <c r="C215" s="193" t="s">
        <v>113</v>
      </c>
      <c r="D215" s="161"/>
      <c r="E215" s="162">
        <v>3.15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 t="s">
        <v>103</v>
      </c>
      <c r="AG215" s="151">
        <v>0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</row>
    <row r="216" spans="1:59" outlineLevel="1">
      <c r="A216" s="158"/>
      <c r="B216" s="159"/>
      <c r="C216" s="193" t="s">
        <v>114</v>
      </c>
      <c r="D216" s="161"/>
      <c r="E216" s="162">
        <v>-8.0500000000000007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 t="s">
        <v>103</v>
      </c>
      <c r="AG216" s="151">
        <v>0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</row>
    <row r="217" spans="1:59" outlineLevel="1">
      <c r="A217" s="158"/>
      <c r="B217" s="159"/>
      <c r="C217" s="193" t="s">
        <v>115</v>
      </c>
      <c r="D217" s="161"/>
      <c r="E217" s="162">
        <v>16.079999999999998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 t="s">
        <v>103</v>
      </c>
      <c r="AG217" s="151">
        <v>0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</row>
    <row r="218" spans="1:59" outlineLevel="1">
      <c r="A218" s="158"/>
      <c r="B218" s="159"/>
      <c r="C218" s="194" t="s">
        <v>105</v>
      </c>
      <c r="D218" s="163"/>
      <c r="E218" s="164">
        <v>134.03749999999999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 t="s">
        <v>103</v>
      </c>
      <c r="AG218" s="151">
        <v>1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</row>
    <row r="219" spans="1:59" outlineLevel="1">
      <c r="A219" s="158"/>
      <c r="B219" s="159"/>
      <c r="C219" s="193" t="s">
        <v>151</v>
      </c>
      <c r="D219" s="161"/>
      <c r="E219" s="162">
        <v>165.155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 t="s">
        <v>103</v>
      </c>
      <c r="AG219" s="151">
        <v>0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</row>
    <row r="220" spans="1:59" outlineLevel="1">
      <c r="A220" s="158"/>
      <c r="B220" s="159"/>
      <c r="C220" s="193" t="s">
        <v>152</v>
      </c>
      <c r="D220" s="161"/>
      <c r="E220" s="162">
        <v>-3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 t="s">
        <v>103</v>
      </c>
      <c r="AG220" s="151">
        <v>0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</row>
    <row r="221" spans="1:59" outlineLevel="1">
      <c r="A221" s="158"/>
      <c r="B221" s="159"/>
      <c r="C221" s="193" t="s">
        <v>153</v>
      </c>
      <c r="D221" s="161"/>
      <c r="E221" s="162">
        <v>-41.4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 t="s">
        <v>103</v>
      </c>
      <c r="AG221" s="151">
        <v>0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</row>
    <row r="222" spans="1:59" outlineLevel="1">
      <c r="A222" s="158"/>
      <c r="B222" s="159"/>
      <c r="C222" s="193" t="s">
        <v>154</v>
      </c>
      <c r="D222" s="161"/>
      <c r="E222" s="162">
        <v>-12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 t="s">
        <v>103</v>
      </c>
      <c r="AG222" s="151">
        <v>0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</row>
    <row r="223" spans="1:59" outlineLevel="1">
      <c r="A223" s="158"/>
      <c r="B223" s="159"/>
      <c r="C223" s="193" t="s">
        <v>155</v>
      </c>
      <c r="D223" s="161"/>
      <c r="E223" s="162">
        <v>-8.64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 t="s">
        <v>103</v>
      </c>
      <c r="AG223" s="151">
        <v>0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</row>
    <row r="224" spans="1:59" outlineLevel="1">
      <c r="A224" s="158"/>
      <c r="B224" s="159"/>
      <c r="C224" s="193" t="s">
        <v>156</v>
      </c>
      <c r="D224" s="161"/>
      <c r="E224" s="162">
        <v>168.3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 t="s">
        <v>103</v>
      </c>
      <c r="AG224" s="151">
        <v>0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</row>
    <row r="225" spans="1:59" outlineLevel="1">
      <c r="A225" s="158"/>
      <c r="B225" s="159"/>
      <c r="C225" s="193" t="s">
        <v>157</v>
      </c>
      <c r="D225" s="161"/>
      <c r="E225" s="162">
        <v>20.399999999999999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 t="s">
        <v>103</v>
      </c>
      <c r="AG225" s="151">
        <v>0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</row>
    <row r="226" spans="1:59" outlineLevel="1">
      <c r="A226" s="158"/>
      <c r="B226" s="159"/>
      <c r="C226" s="193" t="s">
        <v>158</v>
      </c>
      <c r="D226" s="161"/>
      <c r="E226" s="162">
        <v>-32.200000000000003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 t="s">
        <v>103</v>
      </c>
      <c r="AG226" s="151">
        <v>0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</row>
    <row r="227" spans="1:59" outlineLevel="1">
      <c r="A227" s="158"/>
      <c r="B227" s="159"/>
      <c r="C227" s="193" t="s">
        <v>159</v>
      </c>
      <c r="D227" s="161"/>
      <c r="E227" s="162">
        <v>-28.98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 t="s">
        <v>103</v>
      </c>
      <c r="AG227" s="151">
        <v>0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</row>
    <row r="228" spans="1:59" outlineLevel="1">
      <c r="A228" s="158"/>
      <c r="B228" s="159"/>
      <c r="C228" s="193" t="s">
        <v>160</v>
      </c>
      <c r="D228" s="161"/>
      <c r="E228" s="162">
        <v>-5.4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 t="s">
        <v>103</v>
      </c>
      <c r="AG228" s="151">
        <v>0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</row>
    <row r="229" spans="1:59" outlineLevel="1">
      <c r="A229" s="158"/>
      <c r="B229" s="159"/>
      <c r="C229" s="193" t="s">
        <v>161</v>
      </c>
      <c r="D229" s="161"/>
      <c r="E229" s="162">
        <v>182.24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 t="s">
        <v>103</v>
      </c>
      <c r="AG229" s="151">
        <v>0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</row>
    <row r="230" spans="1:59" outlineLevel="1">
      <c r="A230" s="158"/>
      <c r="B230" s="159"/>
      <c r="C230" s="193" t="s">
        <v>153</v>
      </c>
      <c r="D230" s="161"/>
      <c r="E230" s="162">
        <v>-41.4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 t="s">
        <v>103</v>
      </c>
      <c r="AG230" s="151">
        <v>0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</row>
    <row r="231" spans="1:59" outlineLevel="1">
      <c r="A231" s="158"/>
      <c r="B231" s="159"/>
      <c r="C231" s="193" t="s">
        <v>162</v>
      </c>
      <c r="D231" s="161"/>
      <c r="E231" s="162">
        <v>-37.26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 t="s">
        <v>103</v>
      </c>
      <c r="AG231" s="151">
        <v>0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</row>
    <row r="232" spans="1:59" outlineLevel="1">
      <c r="A232" s="158"/>
      <c r="B232" s="159"/>
      <c r="C232" s="193" t="s">
        <v>163</v>
      </c>
      <c r="D232" s="161"/>
      <c r="E232" s="162">
        <v>72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 t="s">
        <v>103</v>
      </c>
      <c r="AG232" s="151">
        <v>0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</row>
    <row r="233" spans="1:59" outlineLevel="1">
      <c r="A233" s="158"/>
      <c r="B233" s="159"/>
      <c r="C233" s="193" t="s">
        <v>164</v>
      </c>
      <c r="D233" s="161"/>
      <c r="E233" s="162">
        <v>13.8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 t="s">
        <v>103</v>
      </c>
      <c r="AG233" s="151">
        <v>0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</row>
    <row r="234" spans="1:59" outlineLevel="1">
      <c r="A234" s="158"/>
      <c r="B234" s="159"/>
      <c r="C234" s="193" t="s">
        <v>165</v>
      </c>
      <c r="D234" s="161"/>
      <c r="E234" s="162">
        <v>8.5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 t="s">
        <v>103</v>
      </c>
      <c r="AG234" s="151">
        <v>0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</row>
    <row r="235" spans="1:59" outlineLevel="1">
      <c r="A235" s="158"/>
      <c r="B235" s="159"/>
      <c r="C235" s="193" t="s">
        <v>166</v>
      </c>
      <c r="D235" s="161"/>
      <c r="E235" s="162">
        <v>4.5999999999999996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 t="s">
        <v>103</v>
      </c>
      <c r="AG235" s="151">
        <v>0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</row>
    <row r="236" spans="1:59" outlineLevel="1">
      <c r="A236" s="158"/>
      <c r="B236" s="159"/>
      <c r="C236" s="193" t="s">
        <v>167</v>
      </c>
      <c r="D236" s="161"/>
      <c r="E236" s="162">
        <v>46.4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 t="s">
        <v>103</v>
      </c>
      <c r="AG236" s="151">
        <v>0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</row>
    <row r="237" spans="1:59" outlineLevel="1">
      <c r="A237" s="158"/>
      <c r="B237" s="159"/>
      <c r="C237" s="193" t="s">
        <v>168</v>
      </c>
      <c r="D237" s="161"/>
      <c r="E237" s="162">
        <v>5.8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 t="s">
        <v>103</v>
      </c>
      <c r="AG237" s="151">
        <v>0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</row>
    <row r="238" spans="1:59" outlineLevel="1">
      <c r="A238" s="158"/>
      <c r="B238" s="159"/>
      <c r="C238" s="193" t="s">
        <v>169</v>
      </c>
      <c r="D238" s="161"/>
      <c r="E238" s="162">
        <v>6.88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 t="s">
        <v>103</v>
      </c>
      <c r="AG238" s="151">
        <v>0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</row>
    <row r="239" spans="1:59" outlineLevel="1">
      <c r="A239" s="158"/>
      <c r="B239" s="159"/>
      <c r="C239" s="193" t="s">
        <v>170</v>
      </c>
      <c r="D239" s="161"/>
      <c r="E239" s="162">
        <v>15.4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 t="s">
        <v>103</v>
      </c>
      <c r="AG239" s="151">
        <v>0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</row>
    <row r="240" spans="1:59" outlineLevel="1">
      <c r="A240" s="158"/>
      <c r="B240" s="159"/>
      <c r="C240" s="193" t="s">
        <v>171</v>
      </c>
      <c r="D240" s="161"/>
      <c r="E240" s="162">
        <v>-6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 t="s">
        <v>103</v>
      </c>
      <c r="AG240" s="151">
        <v>0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</row>
    <row r="241" spans="1:59">
      <c r="A241" s="169" t="s">
        <v>95</v>
      </c>
      <c r="B241" s="170" t="s">
        <v>61</v>
      </c>
      <c r="C241" s="191" t="s">
        <v>62</v>
      </c>
      <c r="D241" s="171"/>
      <c r="E241" s="172"/>
      <c r="F241" s="173"/>
      <c r="G241" s="173">
        <f>SUMIF(AF242:AF242,"&lt;&gt;NOR",G242:G242)</f>
        <v>0</v>
      </c>
      <c r="H241" s="173"/>
      <c r="I241" s="173">
        <f>SUM(I242:I242)</f>
        <v>0</v>
      </c>
      <c r="J241" s="173"/>
      <c r="K241" s="173">
        <f>SUM(K242:K242)</f>
        <v>0</v>
      </c>
      <c r="L241" s="173"/>
      <c r="M241" s="173">
        <f>SUM(M242:M242)</f>
        <v>0</v>
      </c>
      <c r="N241" s="173"/>
      <c r="O241" s="173">
        <f>SUM(O242:O242)</f>
        <v>0</v>
      </c>
      <c r="P241" s="173"/>
      <c r="Q241" s="173">
        <f>SUM(Q242:Q242)</f>
        <v>0</v>
      </c>
      <c r="R241" s="173"/>
      <c r="S241" s="174"/>
      <c r="T241" s="168"/>
      <c r="U241" s="168">
        <f>SUM(U242:U242)</f>
        <v>68.05</v>
      </c>
      <c r="V241" s="168"/>
      <c r="AF241" t="s">
        <v>96</v>
      </c>
    </row>
    <row r="242" spans="1:59" outlineLevel="1">
      <c r="A242" s="182">
        <v>33</v>
      </c>
      <c r="B242" s="183" t="s">
        <v>285</v>
      </c>
      <c r="C242" s="195" t="s">
        <v>286</v>
      </c>
      <c r="D242" s="184" t="s">
        <v>287</v>
      </c>
      <c r="E242" s="185">
        <v>35.967579999999998</v>
      </c>
      <c r="F242" s="186"/>
      <c r="G242" s="187">
        <f>ROUND(E242*F242,2)</f>
        <v>0</v>
      </c>
      <c r="H242" s="186"/>
      <c r="I242" s="187">
        <f>ROUND(E242*H242,2)</f>
        <v>0</v>
      </c>
      <c r="J242" s="186"/>
      <c r="K242" s="187">
        <f>ROUND(E242*J242,2)</f>
        <v>0</v>
      </c>
      <c r="L242" s="187">
        <v>21</v>
      </c>
      <c r="M242" s="187">
        <f>G242*(1+L242/100)</f>
        <v>0</v>
      </c>
      <c r="N242" s="187">
        <v>0</v>
      </c>
      <c r="O242" s="187">
        <f>ROUND(E242*N242,2)</f>
        <v>0</v>
      </c>
      <c r="P242" s="187">
        <v>0</v>
      </c>
      <c r="Q242" s="187">
        <f>ROUND(E242*P242,2)</f>
        <v>0</v>
      </c>
      <c r="R242" s="187"/>
      <c r="S242" s="188" t="s">
        <v>100</v>
      </c>
      <c r="T242" s="160">
        <v>1.8919999999999999</v>
      </c>
      <c r="U242" s="160">
        <f>ROUND(E242*T242,2)</f>
        <v>68.05</v>
      </c>
      <c r="V242" s="160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 t="s">
        <v>288</v>
      </c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</row>
    <row r="243" spans="1:59">
      <c r="A243" s="169" t="s">
        <v>95</v>
      </c>
      <c r="B243" s="170" t="s">
        <v>63</v>
      </c>
      <c r="C243" s="191" t="s">
        <v>64</v>
      </c>
      <c r="D243" s="171"/>
      <c r="E243" s="172"/>
      <c r="F243" s="173"/>
      <c r="G243" s="173">
        <f>SUMIF(AF244:AF248,"&lt;&gt;NOR",G244:G248)</f>
        <v>0</v>
      </c>
      <c r="H243" s="173"/>
      <c r="I243" s="173">
        <f>SUM(I244:I248)</f>
        <v>0</v>
      </c>
      <c r="J243" s="173"/>
      <c r="K243" s="173">
        <f>SUM(K244:K248)</f>
        <v>0</v>
      </c>
      <c r="L243" s="173"/>
      <c r="M243" s="173">
        <f>SUM(M244:M248)</f>
        <v>0</v>
      </c>
      <c r="N243" s="173"/>
      <c r="O243" s="173">
        <f>SUM(O244:O248)</f>
        <v>0.41000000000000003</v>
      </c>
      <c r="P243" s="173"/>
      <c r="Q243" s="173">
        <f>SUM(Q244:Q248)</f>
        <v>0</v>
      </c>
      <c r="R243" s="173"/>
      <c r="S243" s="174"/>
      <c r="T243" s="168"/>
      <c r="U243" s="168">
        <f>SUM(U244:U248)</f>
        <v>5.93</v>
      </c>
      <c r="V243" s="168"/>
      <c r="AF243" t="s">
        <v>96</v>
      </c>
    </row>
    <row r="244" spans="1:59" outlineLevel="1">
      <c r="A244" s="175">
        <v>34</v>
      </c>
      <c r="B244" s="176" t="s">
        <v>289</v>
      </c>
      <c r="C244" s="192" t="s">
        <v>290</v>
      </c>
      <c r="D244" s="177" t="s">
        <v>99</v>
      </c>
      <c r="E244" s="178">
        <v>14.79</v>
      </c>
      <c r="F244" s="179"/>
      <c r="G244" s="180">
        <f>ROUND(E244*F244,2)</f>
        <v>0</v>
      </c>
      <c r="H244" s="179"/>
      <c r="I244" s="180">
        <f>ROUND(E244*H244,2)</f>
        <v>0</v>
      </c>
      <c r="J244" s="179"/>
      <c r="K244" s="180">
        <f>ROUND(E244*J244,2)</f>
        <v>0</v>
      </c>
      <c r="L244" s="180">
        <v>21</v>
      </c>
      <c r="M244" s="180">
        <f>G244*(1+L244/100)</f>
        <v>0</v>
      </c>
      <c r="N244" s="180">
        <v>7.2999999999999996E-4</v>
      </c>
      <c r="O244" s="180">
        <f>ROUND(E244*N244,2)</f>
        <v>0.01</v>
      </c>
      <c r="P244" s="180">
        <v>0</v>
      </c>
      <c r="Q244" s="180">
        <f>ROUND(E244*P244,2)</f>
        <v>0</v>
      </c>
      <c r="R244" s="180"/>
      <c r="S244" s="181" t="s">
        <v>100</v>
      </c>
      <c r="T244" s="160">
        <v>0.36899999999999999</v>
      </c>
      <c r="U244" s="160">
        <f>ROUND(E244*T244,2)</f>
        <v>5.46</v>
      </c>
      <c r="V244" s="160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 t="s">
        <v>123</v>
      </c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</row>
    <row r="245" spans="1:59" outlineLevel="1">
      <c r="A245" s="158"/>
      <c r="B245" s="159"/>
      <c r="C245" s="193" t="s">
        <v>142</v>
      </c>
      <c r="D245" s="161"/>
      <c r="E245" s="162">
        <v>14.79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 t="s">
        <v>103</v>
      </c>
      <c r="AG245" s="151">
        <v>0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</row>
    <row r="246" spans="1:59" outlineLevel="1">
      <c r="A246" s="175">
        <v>35</v>
      </c>
      <c r="B246" s="176" t="s">
        <v>291</v>
      </c>
      <c r="C246" s="192" t="s">
        <v>292</v>
      </c>
      <c r="D246" s="177" t="s">
        <v>99</v>
      </c>
      <c r="E246" s="178">
        <v>16.268999999999998</v>
      </c>
      <c r="F246" s="179"/>
      <c r="G246" s="180">
        <f>ROUND(E246*F246,2)</f>
        <v>0</v>
      </c>
      <c r="H246" s="179"/>
      <c r="I246" s="180">
        <f>ROUND(E246*H246,2)</f>
        <v>0</v>
      </c>
      <c r="J246" s="179"/>
      <c r="K246" s="180">
        <f>ROUND(E246*J246,2)</f>
        <v>0</v>
      </c>
      <c r="L246" s="180">
        <v>21</v>
      </c>
      <c r="M246" s="180">
        <f>G246*(1+L246/100)</f>
        <v>0</v>
      </c>
      <c r="N246" s="180">
        <v>2.4299999999999999E-2</v>
      </c>
      <c r="O246" s="180">
        <f>ROUND(E246*N246,2)</f>
        <v>0.4</v>
      </c>
      <c r="P246" s="180">
        <v>0</v>
      </c>
      <c r="Q246" s="180">
        <f>ROUND(E246*P246,2)</f>
        <v>0</v>
      </c>
      <c r="R246" s="180" t="s">
        <v>228</v>
      </c>
      <c r="S246" s="181" t="s">
        <v>100</v>
      </c>
      <c r="T246" s="160">
        <v>0</v>
      </c>
      <c r="U246" s="160">
        <f>ROUND(E246*T246,2)</f>
        <v>0</v>
      </c>
      <c r="V246" s="160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 t="s">
        <v>229</v>
      </c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</row>
    <row r="247" spans="1:59" outlineLevel="1">
      <c r="A247" s="158"/>
      <c r="B247" s="159"/>
      <c r="C247" s="193" t="s">
        <v>293</v>
      </c>
      <c r="D247" s="161"/>
      <c r="E247" s="162">
        <v>16.268999999999998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 t="s">
        <v>103</v>
      </c>
      <c r="AG247" s="151">
        <v>0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</row>
    <row r="248" spans="1:59" outlineLevel="1">
      <c r="A248" s="182">
        <v>36</v>
      </c>
      <c r="B248" s="183" t="s">
        <v>294</v>
      </c>
      <c r="C248" s="195" t="s">
        <v>295</v>
      </c>
      <c r="D248" s="184" t="s">
        <v>287</v>
      </c>
      <c r="E248" s="185">
        <v>0.40612999999999999</v>
      </c>
      <c r="F248" s="186"/>
      <c r="G248" s="187">
        <f>ROUND(E248*F248,2)</f>
        <v>0</v>
      </c>
      <c r="H248" s="186"/>
      <c r="I248" s="187">
        <f>ROUND(E248*H248,2)</f>
        <v>0</v>
      </c>
      <c r="J248" s="186"/>
      <c r="K248" s="187">
        <f>ROUND(E248*J248,2)</f>
        <v>0</v>
      </c>
      <c r="L248" s="187">
        <v>21</v>
      </c>
      <c r="M248" s="187">
        <f>G248*(1+L248/100)</f>
        <v>0</v>
      </c>
      <c r="N248" s="187">
        <v>0</v>
      </c>
      <c r="O248" s="187">
        <f>ROUND(E248*N248,2)</f>
        <v>0</v>
      </c>
      <c r="P248" s="187">
        <v>0</v>
      </c>
      <c r="Q248" s="187">
        <f>ROUND(E248*P248,2)</f>
        <v>0</v>
      </c>
      <c r="R248" s="187"/>
      <c r="S248" s="188" t="s">
        <v>100</v>
      </c>
      <c r="T248" s="160">
        <v>1.1559999999999999</v>
      </c>
      <c r="U248" s="160">
        <f>ROUND(E248*T248,2)</f>
        <v>0.47</v>
      </c>
      <c r="V248" s="160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 t="s">
        <v>288</v>
      </c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</row>
    <row r="249" spans="1:59">
      <c r="A249" s="169" t="s">
        <v>95</v>
      </c>
      <c r="B249" s="170" t="s">
        <v>65</v>
      </c>
      <c r="C249" s="191" t="s">
        <v>66</v>
      </c>
      <c r="D249" s="171"/>
      <c r="E249" s="172"/>
      <c r="F249" s="173"/>
      <c r="G249" s="173">
        <f>SUMIF(AF250:AF287,"&lt;&gt;NOR",G250:G287)</f>
        <v>0</v>
      </c>
      <c r="H249" s="173"/>
      <c r="I249" s="173">
        <f>SUM(I250:I287)</f>
        <v>0</v>
      </c>
      <c r="J249" s="173"/>
      <c r="K249" s="173">
        <f>SUM(K250:K287)</f>
        <v>0</v>
      </c>
      <c r="L249" s="173"/>
      <c r="M249" s="173">
        <f>SUM(M250:M287)</f>
        <v>0</v>
      </c>
      <c r="N249" s="173"/>
      <c r="O249" s="173">
        <f>SUM(O250:O287)</f>
        <v>0.39</v>
      </c>
      <c r="P249" s="173"/>
      <c r="Q249" s="173">
        <f>SUM(Q250:Q287)</f>
        <v>0.28999999999999998</v>
      </c>
      <c r="R249" s="173"/>
      <c r="S249" s="174"/>
      <c r="T249" s="168"/>
      <c r="U249" s="168">
        <f>SUM(U250:U287)</f>
        <v>124.41</v>
      </c>
      <c r="V249" s="168"/>
      <c r="AF249" t="s">
        <v>96</v>
      </c>
    </row>
    <row r="250" spans="1:59" outlineLevel="1">
      <c r="A250" s="175">
        <v>37</v>
      </c>
      <c r="B250" s="176" t="s">
        <v>296</v>
      </c>
      <c r="C250" s="192" t="s">
        <v>297</v>
      </c>
      <c r="D250" s="177" t="s">
        <v>206</v>
      </c>
      <c r="E250" s="178">
        <v>38.4</v>
      </c>
      <c r="F250" s="179"/>
      <c r="G250" s="180">
        <f>ROUND(E250*F250,2)</f>
        <v>0</v>
      </c>
      <c r="H250" s="179"/>
      <c r="I250" s="180">
        <f>ROUND(E250*H250,2)</f>
        <v>0</v>
      </c>
      <c r="J250" s="179"/>
      <c r="K250" s="180">
        <f>ROUND(E250*J250,2)</f>
        <v>0</v>
      </c>
      <c r="L250" s="180">
        <v>21</v>
      </c>
      <c r="M250" s="180">
        <f>G250*(1+L250/100)</f>
        <v>0</v>
      </c>
      <c r="N250" s="180">
        <v>6.0000000000000002E-5</v>
      </c>
      <c r="O250" s="180">
        <f>ROUND(E250*N250,2)</f>
        <v>0</v>
      </c>
      <c r="P250" s="180">
        <v>0</v>
      </c>
      <c r="Q250" s="180">
        <f>ROUND(E250*P250,2)</f>
        <v>0</v>
      </c>
      <c r="R250" s="180"/>
      <c r="S250" s="181" t="s">
        <v>100</v>
      </c>
      <c r="T250" s="160">
        <v>0.25645000000000001</v>
      </c>
      <c r="U250" s="160">
        <f>ROUND(E250*T250,2)</f>
        <v>9.85</v>
      </c>
      <c r="V250" s="160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 t="s">
        <v>123</v>
      </c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</row>
    <row r="251" spans="1:59" outlineLevel="1">
      <c r="A251" s="158"/>
      <c r="B251" s="159"/>
      <c r="C251" s="193" t="s">
        <v>298</v>
      </c>
      <c r="D251" s="161"/>
      <c r="E251" s="162">
        <v>7.8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 t="s">
        <v>103</v>
      </c>
      <c r="AG251" s="151">
        <v>0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</row>
    <row r="252" spans="1:59" outlineLevel="1">
      <c r="A252" s="158"/>
      <c r="B252" s="159"/>
      <c r="C252" s="193" t="s">
        <v>299</v>
      </c>
      <c r="D252" s="161"/>
      <c r="E252" s="162">
        <v>9.3000000000000007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 t="s">
        <v>103</v>
      </c>
      <c r="AG252" s="151">
        <v>0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</row>
    <row r="253" spans="1:59" outlineLevel="1">
      <c r="A253" s="158"/>
      <c r="B253" s="159"/>
      <c r="C253" s="193" t="s">
        <v>300</v>
      </c>
      <c r="D253" s="161"/>
      <c r="E253" s="162">
        <v>21.3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 t="s">
        <v>103</v>
      </c>
      <c r="AG253" s="151">
        <v>0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</row>
    <row r="254" spans="1:59" outlineLevel="1">
      <c r="A254" s="175">
        <v>38</v>
      </c>
      <c r="B254" s="176" t="s">
        <v>301</v>
      </c>
      <c r="C254" s="192" t="s">
        <v>302</v>
      </c>
      <c r="D254" s="177" t="s">
        <v>227</v>
      </c>
      <c r="E254" s="178">
        <v>30</v>
      </c>
      <c r="F254" s="179"/>
      <c r="G254" s="180">
        <f>ROUND(E254*F254,2)</f>
        <v>0</v>
      </c>
      <c r="H254" s="179"/>
      <c r="I254" s="180">
        <f>ROUND(E254*H254,2)</f>
        <v>0</v>
      </c>
      <c r="J254" s="179"/>
      <c r="K254" s="180">
        <f>ROUND(E254*J254,2)</f>
        <v>0</v>
      </c>
      <c r="L254" s="180">
        <v>21</v>
      </c>
      <c r="M254" s="180">
        <f>G254*(1+L254/100)</f>
        <v>0</v>
      </c>
      <c r="N254" s="180">
        <v>5.2999999999999998E-4</v>
      </c>
      <c r="O254" s="180">
        <f>ROUND(E254*N254,2)</f>
        <v>0.02</v>
      </c>
      <c r="P254" s="180">
        <v>0</v>
      </c>
      <c r="Q254" s="180">
        <f>ROUND(E254*P254,2)</f>
        <v>0</v>
      </c>
      <c r="R254" s="180"/>
      <c r="S254" s="181" t="s">
        <v>100</v>
      </c>
      <c r="T254" s="160">
        <v>0.15</v>
      </c>
      <c r="U254" s="160">
        <f>ROUND(E254*T254,2)</f>
        <v>4.5</v>
      </c>
      <c r="V254" s="160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 t="s">
        <v>123</v>
      </c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</row>
    <row r="255" spans="1:59" outlineLevel="1">
      <c r="A255" s="158"/>
      <c r="B255" s="159"/>
      <c r="C255" s="193" t="s">
        <v>303</v>
      </c>
      <c r="D255" s="161"/>
      <c r="E255" s="162">
        <v>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 t="s">
        <v>103</v>
      </c>
      <c r="AG255" s="151">
        <v>0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</row>
    <row r="256" spans="1:59" outlineLevel="1">
      <c r="A256" s="158"/>
      <c r="B256" s="159"/>
      <c r="C256" s="193" t="s">
        <v>304</v>
      </c>
      <c r="D256" s="161"/>
      <c r="E256" s="162">
        <v>9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 t="s">
        <v>103</v>
      </c>
      <c r="AG256" s="151">
        <v>0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</row>
    <row r="257" spans="1:59" outlineLevel="1">
      <c r="A257" s="158"/>
      <c r="B257" s="159"/>
      <c r="C257" s="193" t="s">
        <v>305</v>
      </c>
      <c r="D257" s="161"/>
      <c r="E257" s="162">
        <v>15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 t="s">
        <v>103</v>
      </c>
      <c r="AG257" s="151">
        <v>0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</row>
    <row r="258" spans="1:59" ht="22.5" outlineLevel="1">
      <c r="A258" s="175">
        <v>39</v>
      </c>
      <c r="B258" s="176" t="s">
        <v>306</v>
      </c>
      <c r="C258" s="192" t="s">
        <v>307</v>
      </c>
      <c r="D258" s="177" t="s">
        <v>206</v>
      </c>
      <c r="E258" s="178">
        <v>131.6</v>
      </c>
      <c r="F258" s="179"/>
      <c r="G258" s="180">
        <f>ROUND(E258*F258,2)</f>
        <v>0</v>
      </c>
      <c r="H258" s="179"/>
      <c r="I258" s="180">
        <f>ROUND(E258*H258,2)</f>
        <v>0</v>
      </c>
      <c r="J258" s="179"/>
      <c r="K258" s="180">
        <f>ROUND(E258*J258,2)</f>
        <v>0</v>
      </c>
      <c r="L258" s="180">
        <v>21</v>
      </c>
      <c r="M258" s="180">
        <f>G258*(1+L258/100)</f>
        <v>0</v>
      </c>
      <c r="N258" s="180">
        <v>2.7899999999999999E-3</v>
      </c>
      <c r="O258" s="180">
        <f>ROUND(E258*N258,2)</f>
        <v>0.37</v>
      </c>
      <c r="P258" s="180">
        <v>0</v>
      </c>
      <c r="Q258" s="180">
        <f>ROUND(E258*P258,2)</f>
        <v>0</v>
      </c>
      <c r="R258" s="180"/>
      <c r="S258" s="181" t="s">
        <v>100</v>
      </c>
      <c r="T258" s="160">
        <v>0.71</v>
      </c>
      <c r="U258" s="160">
        <f>ROUND(E258*T258,2)</f>
        <v>93.44</v>
      </c>
      <c r="V258" s="160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 t="s">
        <v>308</v>
      </c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</row>
    <row r="259" spans="1:59" outlineLevel="1">
      <c r="A259" s="158"/>
      <c r="B259" s="159"/>
      <c r="C259" s="193" t="s">
        <v>309</v>
      </c>
      <c r="D259" s="161"/>
      <c r="E259" s="162">
        <v>2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 t="s">
        <v>103</v>
      </c>
      <c r="AG259" s="151">
        <v>0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</row>
    <row r="260" spans="1:59" outlineLevel="1">
      <c r="A260" s="158"/>
      <c r="B260" s="159"/>
      <c r="C260" s="193" t="s">
        <v>310</v>
      </c>
      <c r="D260" s="161"/>
      <c r="E260" s="162">
        <v>20.7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 t="s">
        <v>103</v>
      </c>
      <c r="AG260" s="151">
        <v>0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</row>
    <row r="261" spans="1:59" outlineLevel="1">
      <c r="A261" s="158"/>
      <c r="B261" s="159"/>
      <c r="C261" s="193" t="s">
        <v>303</v>
      </c>
      <c r="D261" s="161"/>
      <c r="E261" s="162">
        <v>6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 t="s">
        <v>103</v>
      </c>
      <c r="AG261" s="151">
        <v>0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</row>
    <row r="262" spans="1:59" outlineLevel="1">
      <c r="A262" s="158"/>
      <c r="B262" s="159"/>
      <c r="C262" s="193" t="s">
        <v>311</v>
      </c>
      <c r="D262" s="161"/>
      <c r="E262" s="162">
        <v>7.2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 t="s">
        <v>103</v>
      </c>
      <c r="AG262" s="151">
        <v>0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</row>
    <row r="263" spans="1:59" outlineLevel="1">
      <c r="A263" s="158"/>
      <c r="B263" s="159"/>
      <c r="C263" s="193" t="s">
        <v>312</v>
      </c>
      <c r="D263" s="161"/>
      <c r="E263" s="162">
        <v>16.100000000000001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 t="s">
        <v>103</v>
      </c>
      <c r="AG263" s="151">
        <v>0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</row>
    <row r="264" spans="1:59" outlineLevel="1">
      <c r="A264" s="158"/>
      <c r="B264" s="159"/>
      <c r="C264" s="193" t="s">
        <v>313</v>
      </c>
      <c r="D264" s="161"/>
      <c r="E264" s="162">
        <v>16.100000000000001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 t="s">
        <v>103</v>
      </c>
      <c r="AG264" s="151">
        <v>0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</row>
    <row r="265" spans="1:59" outlineLevel="1">
      <c r="A265" s="158"/>
      <c r="B265" s="159"/>
      <c r="C265" s="193" t="s">
        <v>314</v>
      </c>
      <c r="D265" s="161"/>
      <c r="E265" s="162">
        <v>3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 t="s">
        <v>103</v>
      </c>
      <c r="AG265" s="151">
        <v>0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</row>
    <row r="266" spans="1:59" outlineLevel="1">
      <c r="A266" s="158"/>
      <c r="B266" s="159"/>
      <c r="C266" s="193" t="s">
        <v>315</v>
      </c>
      <c r="D266" s="161"/>
      <c r="E266" s="162">
        <v>16.100000000000001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 t="s">
        <v>103</v>
      </c>
      <c r="AG266" s="151">
        <v>0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</row>
    <row r="267" spans="1:59" outlineLevel="1">
      <c r="A267" s="158"/>
      <c r="B267" s="159"/>
      <c r="C267" s="193" t="s">
        <v>316</v>
      </c>
      <c r="D267" s="161"/>
      <c r="E267" s="162">
        <v>20.7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 t="s">
        <v>103</v>
      </c>
      <c r="AG267" s="151">
        <v>0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</row>
    <row r="268" spans="1:59" outlineLevel="1">
      <c r="A268" s="158"/>
      <c r="B268" s="159"/>
      <c r="C268" s="193" t="s">
        <v>310</v>
      </c>
      <c r="D268" s="161"/>
      <c r="E268" s="162">
        <v>20.7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 t="s">
        <v>103</v>
      </c>
      <c r="AG268" s="151">
        <v>0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</row>
    <row r="269" spans="1:59" outlineLevel="1">
      <c r="A269" s="158"/>
      <c r="B269" s="159"/>
      <c r="C269" s="193" t="s">
        <v>317</v>
      </c>
      <c r="D269" s="161"/>
      <c r="E269" s="162">
        <v>3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 t="s">
        <v>103</v>
      </c>
      <c r="AG269" s="151">
        <v>0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</row>
    <row r="270" spans="1:59" ht="22.5" outlineLevel="1">
      <c r="A270" s="175">
        <v>40</v>
      </c>
      <c r="B270" s="176" t="s">
        <v>318</v>
      </c>
      <c r="C270" s="192" t="s">
        <v>319</v>
      </c>
      <c r="D270" s="177" t="s">
        <v>206</v>
      </c>
      <c r="E270" s="178">
        <v>131.6</v>
      </c>
      <c r="F270" s="179"/>
      <c r="G270" s="180">
        <f>ROUND(E270*F270,2)</f>
        <v>0</v>
      </c>
      <c r="H270" s="179"/>
      <c r="I270" s="180">
        <f>ROUND(E270*H270,2)</f>
        <v>0</v>
      </c>
      <c r="J270" s="179"/>
      <c r="K270" s="180">
        <f>ROUND(E270*J270,2)</f>
        <v>0</v>
      </c>
      <c r="L270" s="180">
        <v>21</v>
      </c>
      <c r="M270" s="180">
        <f>G270*(1+L270/100)</f>
        <v>0</v>
      </c>
      <c r="N270" s="180">
        <v>0</v>
      </c>
      <c r="O270" s="180">
        <f>ROUND(E270*N270,2)</f>
        <v>0</v>
      </c>
      <c r="P270" s="180">
        <v>1.3500000000000001E-3</v>
      </c>
      <c r="Q270" s="180">
        <f>ROUND(E270*P270,2)</f>
        <v>0.18</v>
      </c>
      <c r="R270" s="180"/>
      <c r="S270" s="181" t="s">
        <v>100</v>
      </c>
      <c r="T270" s="160">
        <v>9.1999999999999998E-2</v>
      </c>
      <c r="U270" s="160">
        <f>ROUND(E270*T270,2)</f>
        <v>12.11</v>
      </c>
      <c r="V270" s="160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 t="s">
        <v>308</v>
      </c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</row>
    <row r="271" spans="1:59" outlineLevel="1">
      <c r="A271" s="158"/>
      <c r="B271" s="159"/>
      <c r="C271" s="193" t="s">
        <v>309</v>
      </c>
      <c r="D271" s="161"/>
      <c r="E271" s="162">
        <v>2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 t="s">
        <v>103</v>
      </c>
      <c r="AG271" s="151">
        <v>0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</row>
    <row r="272" spans="1:59" outlineLevel="1">
      <c r="A272" s="158"/>
      <c r="B272" s="159"/>
      <c r="C272" s="193" t="s">
        <v>310</v>
      </c>
      <c r="D272" s="161"/>
      <c r="E272" s="162">
        <v>20.7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 t="s">
        <v>103</v>
      </c>
      <c r="AG272" s="151">
        <v>0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</row>
    <row r="273" spans="1:59" outlineLevel="1">
      <c r="A273" s="158"/>
      <c r="B273" s="159"/>
      <c r="C273" s="193" t="s">
        <v>303</v>
      </c>
      <c r="D273" s="161"/>
      <c r="E273" s="162">
        <v>6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 t="s">
        <v>103</v>
      </c>
      <c r="AG273" s="151">
        <v>0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</row>
    <row r="274" spans="1:59" outlineLevel="1">
      <c r="A274" s="158"/>
      <c r="B274" s="159"/>
      <c r="C274" s="193" t="s">
        <v>311</v>
      </c>
      <c r="D274" s="161"/>
      <c r="E274" s="162">
        <v>7.2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 t="s">
        <v>103</v>
      </c>
      <c r="AG274" s="151">
        <v>0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</row>
    <row r="275" spans="1:59" outlineLevel="1">
      <c r="A275" s="158"/>
      <c r="B275" s="159"/>
      <c r="C275" s="193" t="s">
        <v>312</v>
      </c>
      <c r="D275" s="161"/>
      <c r="E275" s="162">
        <v>16.100000000000001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 t="s">
        <v>103</v>
      </c>
      <c r="AG275" s="151">
        <v>0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</row>
    <row r="276" spans="1:59" outlineLevel="1">
      <c r="A276" s="158"/>
      <c r="B276" s="159"/>
      <c r="C276" s="193" t="s">
        <v>313</v>
      </c>
      <c r="D276" s="161"/>
      <c r="E276" s="162">
        <v>16.100000000000001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 t="s">
        <v>103</v>
      </c>
      <c r="AG276" s="151">
        <v>0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</row>
    <row r="277" spans="1:59" outlineLevel="1">
      <c r="A277" s="158"/>
      <c r="B277" s="159"/>
      <c r="C277" s="193" t="s">
        <v>314</v>
      </c>
      <c r="D277" s="161"/>
      <c r="E277" s="162">
        <v>3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 t="s">
        <v>103</v>
      </c>
      <c r="AG277" s="151">
        <v>0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</row>
    <row r="278" spans="1:59" outlineLevel="1">
      <c r="A278" s="158"/>
      <c r="B278" s="159"/>
      <c r="C278" s="193" t="s">
        <v>315</v>
      </c>
      <c r="D278" s="161"/>
      <c r="E278" s="162">
        <v>16.100000000000001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 t="s">
        <v>103</v>
      </c>
      <c r="AG278" s="151">
        <v>0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</row>
    <row r="279" spans="1:59" outlineLevel="1">
      <c r="A279" s="158"/>
      <c r="B279" s="159"/>
      <c r="C279" s="193" t="s">
        <v>316</v>
      </c>
      <c r="D279" s="161"/>
      <c r="E279" s="162">
        <v>20.7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 t="s">
        <v>103</v>
      </c>
      <c r="AG279" s="151">
        <v>0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</row>
    <row r="280" spans="1:59" outlineLevel="1">
      <c r="A280" s="158"/>
      <c r="B280" s="159"/>
      <c r="C280" s="193" t="s">
        <v>310</v>
      </c>
      <c r="D280" s="161"/>
      <c r="E280" s="162">
        <v>20.7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 t="s">
        <v>103</v>
      </c>
      <c r="AG280" s="151">
        <v>0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</row>
    <row r="281" spans="1:59" outlineLevel="1">
      <c r="A281" s="158"/>
      <c r="B281" s="159"/>
      <c r="C281" s="193" t="s">
        <v>317</v>
      </c>
      <c r="D281" s="161"/>
      <c r="E281" s="162">
        <v>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 t="s">
        <v>103</v>
      </c>
      <c r="AG281" s="151">
        <v>0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</row>
    <row r="282" spans="1:59" ht="22.5" outlineLevel="1">
      <c r="A282" s="175">
        <v>41</v>
      </c>
      <c r="B282" s="176" t="s">
        <v>320</v>
      </c>
      <c r="C282" s="192" t="s">
        <v>321</v>
      </c>
      <c r="D282" s="177" t="s">
        <v>206</v>
      </c>
      <c r="E282" s="178">
        <v>38.4</v>
      </c>
      <c r="F282" s="179"/>
      <c r="G282" s="180">
        <f>ROUND(E282*F282,2)</f>
        <v>0</v>
      </c>
      <c r="H282" s="179"/>
      <c r="I282" s="180">
        <f>ROUND(E282*H282,2)</f>
        <v>0</v>
      </c>
      <c r="J282" s="179"/>
      <c r="K282" s="180">
        <f>ROUND(E282*J282,2)</f>
        <v>0</v>
      </c>
      <c r="L282" s="180">
        <v>21</v>
      </c>
      <c r="M282" s="180">
        <f>G282*(1+L282/100)</f>
        <v>0</v>
      </c>
      <c r="N282" s="180">
        <v>0</v>
      </c>
      <c r="O282" s="180">
        <f>ROUND(E282*N282,2)</f>
        <v>0</v>
      </c>
      <c r="P282" s="180">
        <v>2.8500000000000001E-3</v>
      </c>
      <c r="Q282" s="180">
        <f>ROUND(E282*P282,2)</f>
        <v>0.11</v>
      </c>
      <c r="R282" s="180"/>
      <c r="S282" s="181" t="s">
        <v>100</v>
      </c>
      <c r="T282" s="160">
        <v>6.9000000000000006E-2</v>
      </c>
      <c r="U282" s="160">
        <f>ROUND(E282*T282,2)</f>
        <v>2.65</v>
      </c>
      <c r="V282" s="160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 t="s">
        <v>123</v>
      </c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</row>
    <row r="283" spans="1:59" outlineLevel="1">
      <c r="A283" s="158"/>
      <c r="B283" s="159"/>
      <c r="C283" s="193" t="s">
        <v>322</v>
      </c>
      <c r="D283" s="161"/>
      <c r="E283" s="162">
        <v>7.8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 t="s">
        <v>103</v>
      </c>
      <c r="AG283" s="151">
        <v>0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</row>
    <row r="284" spans="1:59" outlineLevel="1">
      <c r="A284" s="158"/>
      <c r="B284" s="159"/>
      <c r="C284" s="193" t="s">
        <v>299</v>
      </c>
      <c r="D284" s="161"/>
      <c r="E284" s="162">
        <v>9.3000000000000007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 t="s">
        <v>103</v>
      </c>
      <c r="AG284" s="151">
        <v>0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</row>
    <row r="285" spans="1:59" outlineLevel="1">
      <c r="A285" s="158"/>
      <c r="B285" s="159"/>
      <c r="C285" s="193" t="s">
        <v>300</v>
      </c>
      <c r="D285" s="161"/>
      <c r="E285" s="162">
        <v>21.3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 t="s">
        <v>103</v>
      </c>
      <c r="AG285" s="151">
        <v>0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</row>
    <row r="286" spans="1:59" outlineLevel="1">
      <c r="A286" s="182">
        <v>42</v>
      </c>
      <c r="B286" s="183" t="s">
        <v>323</v>
      </c>
      <c r="C286" s="195" t="s">
        <v>324</v>
      </c>
      <c r="D286" s="184" t="s">
        <v>227</v>
      </c>
      <c r="E286" s="185">
        <v>30</v>
      </c>
      <c r="F286" s="186"/>
      <c r="G286" s="187">
        <f>ROUND(E286*F286,2)</f>
        <v>0</v>
      </c>
      <c r="H286" s="186"/>
      <c r="I286" s="187">
        <f>ROUND(E286*H286,2)</f>
        <v>0</v>
      </c>
      <c r="J286" s="186"/>
      <c r="K286" s="187">
        <f>ROUND(E286*J286,2)</f>
        <v>0</v>
      </c>
      <c r="L286" s="187">
        <v>21</v>
      </c>
      <c r="M286" s="187">
        <f>G286*(1+L286/100)</f>
        <v>0</v>
      </c>
      <c r="N286" s="187">
        <v>0</v>
      </c>
      <c r="O286" s="187">
        <f>ROUND(E286*N286,2)</f>
        <v>0</v>
      </c>
      <c r="P286" s="187">
        <v>0</v>
      </c>
      <c r="Q286" s="187">
        <f>ROUND(E286*P286,2)</f>
        <v>0</v>
      </c>
      <c r="R286" s="187" t="s">
        <v>228</v>
      </c>
      <c r="S286" s="188" t="s">
        <v>268</v>
      </c>
      <c r="T286" s="160">
        <v>0</v>
      </c>
      <c r="U286" s="160">
        <f>ROUND(E286*T286,2)</f>
        <v>0</v>
      </c>
      <c r="V286" s="160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 t="s">
        <v>229</v>
      </c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</row>
    <row r="287" spans="1:59" outlineLevel="1">
      <c r="A287" s="182">
        <v>43</v>
      </c>
      <c r="B287" s="183" t="s">
        <v>325</v>
      </c>
      <c r="C287" s="195" t="s">
        <v>326</v>
      </c>
      <c r="D287" s="184" t="s">
        <v>287</v>
      </c>
      <c r="E287" s="185">
        <v>0.38536999999999999</v>
      </c>
      <c r="F287" s="186"/>
      <c r="G287" s="187">
        <f>ROUND(E287*F287,2)</f>
        <v>0</v>
      </c>
      <c r="H287" s="186"/>
      <c r="I287" s="187">
        <f>ROUND(E287*H287,2)</f>
        <v>0</v>
      </c>
      <c r="J287" s="186"/>
      <c r="K287" s="187">
        <f>ROUND(E287*J287,2)</f>
        <v>0</v>
      </c>
      <c r="L287" s="187">
        <v>21</v>
      </c>
      <c r="M287" s="187">
        <f>G287*(1+L287/100)</f>
        <v>0</v>
      </c>
      <c r="N287" s="187">
        <v>0</v>
      </c>
      <c r="O287" s="187">
        <f>ROUND(E287*N287,2)</f>
        <v>0</v>
      </c>
      <c r="P287" s="187">
        <v>0</v>
      </c>
      <c r="Q287" s="187">
        <f>ROUND(E287*P287,2)</f>
        <v>0</v>
      </c>
      <c r="R287" s="187"/>
      <c r="S287" s="188" t="s">
        <v>100</v>
      </c>
      <c r="T287" s="160">
        <v>4.82</v>
      </c>
      <c r="U287" s="160">
        <f>ROUND(E287*T287,2)</f>
        <v>1.86</v>
      </c>
      <c r="V287" s="160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 t="s">
        <v>288</v>
      </c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</row>
    <row r="288" spans="1:59">
      <c r="A288" s="169" t="s">
        <v>95</v>
      </c>
      <c r="B288" s="170" t="s">
        <v>67</v>
      </c>
      <c r="C288" s="191" t="s">
        <v>68</v>
      </c>
      <c r="D288" s="171"/>
      <c r="E288" s="172"/>
      <c r="F288" s="173"/>
      <c r="G288" s="173">
        <f>SUMIF(AF289:AF295,"&lt;&gt;NOR",G289:G295)</f>
        <v>0</v>
      </c>
      <c r="H288" s="173"/>
      <c r="I288" s="173">
        <f>SUM(I289:I295)</f>
        <v>0</v>
      </c>
      <c r="J288" s="173"/>
      <c r="K288" s="173">
        <f>SUM(K289:K295)</f>
        <v>0</v>
      </c>
      <c r="L288" s="173"/>
      <c r="M288" s="173">
        <f>SUM(M289:M295)</f>
        <v>0</v>
      </c>
      <c r="N288" s="173"/>
      <c r="O288" s="173">
        <f>SUM(O289:O295)</f>
        <v>0</v>
      </c>
      <c r="P288" s="173"/>
      <c r="Q288" s="173">
        <f>SUM(Q289:Q295)</f>
        <v>0</v>
      </c>
      <c r="R288" s="173"/>
      <c r="S288" s="174"/>
      <c r="T288" s="168"/>
      <c r="U288" s="168">
        <f>SUM(U289:U295)</f>
        <v>10.84</v>
      </c>
      <c r="V288" s="168"/>
      <c r="AF288" t="s">
        <v>96</v>
      </c>
    </row>
    <row r="289" spans="1:59" outlineLevel="1">
      <c r="A289" s="182">
        <v>44</v>
      </c>
      <c r="B289" s="183" t="s">
        <v>327</v>
      </c>
      <c r="C289" s="195" t="s">
        <v>328</v>
      </c>
      <c r="D289" s="184" t="s">
        <v>287</v>
      </c>
      <c r="E289" s="185">
        <v>3.42326</v>
      </c>
      <c r="F289" s="186"/>
      <c r="G289" s="187">
        <f t="shared" ref="G289:G295" si="0">ROUND(E289*F289,2)</f>
        <v>0</v>
      </c>
      <c r="H289" s="186"/>
      <c r="I289" s="187">
        <f t="shared" ref="I289:I295" si="1">ROUND(E289*H289,2)</f>
        <v>0</v>
      </c>
      <c r="J289" s="186"/>
      <c r="K289" s="187">
        <f t="shared" ref="K289:K295" si="2">ROUND(E289*J289,2)</f>
        <v>0</v>
      </c>
      <c r="L289" s="187">
        <v>21</v>
      </c>
      <c r="M289" s="187">
        <f t="shared" ref="M289:M295" si="3">G289*(1+L289/100)</f>
        <v>0</v>
      </c>
      <c r="N289" s="187">
        <v>0</v>
      </c>
      <c r="O289" s="187">
        <f t="shared" ref="O289:O295" si="4">ROUND(E289*N289,2)</f>
        <v>0</v>
      </c>
      <c r="P289" s="187">
        <v>0</v>
      </c>
      <c r="Q289" s="187">
        <f t="shared" ref="Q289:Q295" si="5">ROUND(E289*P289,2)</f>
        <v>0</v>
      </c>
      <c r="R289" s="187"/>
      <c r="S289" s="188" t="s">
        <v>100</v>
      </c>
      <c r="T289" s="160">
        <v>0.27700000000000002</v>
      </c>
      <c r="U289" s="160">
        <f t="shared" ref="U289:U295" si="6">ROUND(E289*T289,2)</f>
        <v>0.95</v>
      </c>
      <c r="V289" s="160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 t="s">
        <v>329</v>
      </c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</row>
    <row r="290" spans="1:59" outlineLevel="1">
      <c r="A290" s="182">
        <v>45</v>
      </c>
      <c r="B290" s="183" t="s">
        <v>330</v>
      </c>
      <c r="C290" s="195" t="s">
        <v>331</v>
      </c>
      <c r="D290" s="184" t="s">
        <v>287</v>
      </c>
      <c r="E290" s="185">
        <v>3.42326</v>
      </c>
      <c r="F290" s="186"/>
      <c r="G290" s="187">
        <f t="shared" si="0"/>
        <v>0</v>
      </c>
      <c r="H290" s="186"/>
      <c r="I290" s="187">
        <f t="shared" si="1"/>
        <v>0</v>
      </c>
      <c r="J290" s="186"/>
      <c r="K290" s="187">
        <f t="shared" si="2"/>
        <v>0</v>
      </c>
      <c r="L290" s="187">
        <v>21</v>
      </c>
      <c r="M290" s="187">
        <f t="shared" si="3"/>
        <v>0</v>
      </c>
      <c r="N290" s="187">
        <v>0</v>
      </c>
      <c r="O290" s="187">
        <f t="shared" si="4"/>
        <v>0</v>
      </c>
      <c r="P290" s="187">
        <v>0</v>
      </c>
      <c r="Q290" s="187">
        <f t="shared" si="5"/>
        <v>0</v>
      </c>
      <c r="R290" s="187"/>
      <c r="S290" s="188" t="s">
        <v>100</v>
      </c>
      <c r="T290" s="160">
        <v>0.93300000000000005</v>
      </c>
      <c r="U290" s="160">
        <f t="shared" si="6"/>
        <v>3.19</v>
      </c>
      <c r="V290" s="160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 t="s">
        <v>329</v>
      </c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</row>
    <row r="291" spans="1:59" outlineLevel="1">
      <c r="A291" s="182">
        <v>46</v>
      </c>
      <c r="B291" s="183" t="s">
        <v>332</v>
      </c>
      <c r="C291" s="195" t="s">
        <v>333</v>
      </c>
      <c r="D291" s="184" t="s">
        <v>287</v>
      </c>
      <c r="E291" s="185">
        <v>3.42326</v>
      </c>
      <c r="F291" s="186"/>
      <c r="G291" s="187">
        <f t="shared" si="0"/>
        <v>0</v>
      </c>
      <c r="H291" s="186"/>
      <c r="I291" s="187">
        <f t="shared" si="1"/>
        <v>0</v>
      </c>
      <c r="J291" s="186"/>
      <c r="K291" s="187">
        <f t="shared" si="2"/>
        <v>0</v>
      </c>
      <c r="L291" s="187">
        <v>21</v>
      </c>
      <c r="M291" s="187">
        <f t="shared" si="3"/>
        <v>0</v>
      </c>
      <c r="N291" s="187">
        <v>0</v>
      </c>
      <c r="O291" s="187">
        <f t="shared" si="4"/>
        <v>0</v>
      </c>
      <c r="P291" s="187">
        <v>0</v>
      </c>
      <c r="Q291" s="187">
        <f t="shared" si="5"/>
        <v>0</v>
      </c>
      <c r="R291" s="187"/>
      <c r="S291" s="188" t="s">
        <v>100</v>
      </c>
      <c r="T291" s="160">
        <v>0.49</v>
      </c>
      <c r="U291" s="160">
        <f t="shared" si="6"/>
        <v>1.68</v>
      </c>
      <c r="V291" s="160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 t="s">
        <v>329</v>
      </c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</row>
    <row r="292" spans="1:59" outlineLevel="1">
      <c r="A292" s="182">
        <v>47</v>
      </c>
      <c r="B292" s="183" t="s">
        <v>334</v>
      </c>
      <c r="C292" s="195" t="s">
        <v>335</v>
      </c>
      <c r="D292" s="184" t="s">
        <v>287</v>
      </c>
      <c r="E292" s="185">
        <v>13.693049999999999</v>
      </c>
      <c r="F292" s="186"/>
      <c r="G292" s="187">
        <f t="shared" si="0"/>
        <v>0</v>
      </c>
      <c r="H292" s="186"/>
      <c r="I292" s="187">
        <f t="shared" si="1"/>
        <v>0</v>
      </c>
      <c r="J292" s="186"/>
      <c r="K292" s="187">
        <f t="shared" si="2"/>
        <v>0</v>
      </c>
      <c r="L292" s="187">
        <v>21</v>
      </c>
      <c r="M292" s="187">
        <f t="shared" si="3"/>
        <v>0</v>
      </c>
      <c r="N292" s="187">
        <v>0</v>
      </c>
      <c r="O292" s="187">
        <f t="shared" si="4"/>
        <v>0</v>
      </c>
      <c r="P292" s="187">
        <v>0</v>
      </c>
      <c r="Q292" s="187">
        <f t="shared" si="5"/>
        <v>0</v>
      </c>
      <c r="R292" s="187"/>
      <c r="S292" s="188" t="s">
        <v>100</v>
      </c>
      <c r="T292" s="160">
        <v>0</v>
      </c>
      <c r="U292" s="160">
        <f t="shared" si="6"/>
        <v>0</v>
      </c>
      <c r="V292" s="160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 t="s">
        <v>329</v>
      </c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</row>
    <row r="293" spans="1:59" outlineLevel="1">
      <c r="A293" s="182">
        <v>48</v>
      </c>
      <c r="B293" s="183" t="s">
        <v>336</v>
      </c>
      <c r="C293" s="195" t="s">
        <v>337</v>
      </c>
      <c r="D293" s="184" t="s">
        <v>287</v>
      </c>
      <c r="E293" s="185">
        <v>3.42326</v>
      </c>
      <c r="F293" s="186"/>
      <c r="G293" s="187">
        <f t="shared" si="0"/>
        <v>0</v>
      </c>
      <c r="H293" s="186"/>
      <c r="I293" s="187">
        <f t="shared" si="1"/>
        <v>0</v>
      </c>
      <c r="J293" s="186"/>
      <c r="K293" s="187">
        <f t="shared" si="2"/>
        <v>0</v>
      </c>
      <c r="L293" s="187">
        <v>21</v>
      </c>
      <c r="M293" s="187">
        <f t="shared" si="3"/>
        <v>0</v>
      </c>
      <c r="N293" s="187">
        <v>0</v>
      </c>
      <c r="O293" s="187">
        <f t="shared" si="4"/>
        <v>0</v>
      </c>
      <c r="P293" s="187">
        <v>0</v>
      </c>
      <c r="Q293" s="187">
        <f t="shared" si="5"/>
        <v>0</v>
      </c>
      <c r="R293" s="187"/>
      <c r="S293" s="188" t="s">
        <v>100</v>
      </c>
      <c r="T293" s="160">
        <v>0.94199999999999995</v>
      </c>
      <c r="U293" s="160">
        <f t="shared" si="6"/>
        <v>3.22</v>
      </c>
      <c r="V293" s="160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 t="s">
        <v>329</v>
      </c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</row>
    <row r="294" spans="1:59" outlineLevel="1">
      <c r="A294" s="182">
        <v>49</v>
      </c>
      <c r="B294" s="183" t="s">
        <v>338</v>
      </c>
      <c r="C294" s="195" t="s">
        <v>339</v>
      </c>
      <c r="D294" s="184" t="s">
        <v>287</v>
      </c>
      <c r="E294" s="185">
        <v>17.116309999999999</v>
      </c>
      <c r="F294" s="186"/>
      <c r="G294" s="187">
        <f t="shared" si="0"/>
        <v>0</v>
      </c>
      <c r="H294" s="186"/>
      <c r="I294" s="187">
        <f t="shared" si="1"/>
        <v>0</v>
      </c>
      <c r="J294" s="186"/>
      <c r="K294" s="187">
        <f t="shared" si="2"/>
        <v>0</v>
      </c>
      <c r="L294" s="187">
        <v>21</v>
      </c>
      <c r="M294" s="187">
        <f t="shared" si="3"/>
        <v>0</v>
      </c>
      <c r="N294" s="187">
        <v>0</v>
      </c>
      <c r="O294" s="187">
        <f t="shared" si="4"/>
        <v>0</v>
      </c>
      <c r="P294" s="187">
        <v>0</v>
      </c>
      <c r="Q294" s="187">
        <f t="shared" si="5"/>
        <v>0</v>
      </c>
      <c r="R294" s="187"/>
      <c r="S294" s="188" t="s">
        <v>100</v>
      </c>
      <c r="T294" s="160">
        <v>0.105</v>
      </c>
      <c r="U294" s="160">
        <f t="shared" si="6"/>
        <v>1.8</v>
      </c>
      <c r="V294" s="160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 t="s">
        <v>329</v>
      </c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</row>
    <row r="295" spans="1:59" outlineLevel="1">
      <c r="A295" s="182">
        <v>50</v>
      </c>
      <c r="B295" s="183" t="s">
        <v>340</v>
      </c>
      <c r="C295" s="195" t="s">
        <v>341</v>
      </c>
      <c r="D295" s="184" t="s">
        <v>287</v>
      </c>
      <c r="E295" s="185">
        <v>3.42326</v>
      </c>
      <c r="F295" s="186"/>
      <c r="G295" s="187">
        <f t="shared" si="0"/>
        <v>0</v>
      </c>
      <c r="H295" s="186"/>
      <c r="I295" s="187">
        <f t="shared" si="1"/>
        <v>0</v>
      </c>
      <c r="J295" s="186"/>
      <c r="K295" s="187">
        <f t="shared" si="2"/>
        <v>0</v>
      </c>
      <c r="L295" s="187">
        <v>21</v>
      </c>
      <c r="M295" s="187">
        <f t="shared" si="3"/>
        <v>0</v>
      </c>
      <c r="N295" s="187">
        <v>0</v>
      </c>
      <c r="O295" s="187">
        <f t="shared" si="4"/>
        <v>0</v>
      </c>
      <c r="P295" s="187">
        <v>0</v>
      </c>
      <c r="Q295" s="187">
        <f t="shared" si="5"/>
        <v>0</v>
      </c>
      <c r="R295" s="187"/>
      <c r="S295" s="188" t="s">
        <v>100</v>
      </c>
      <c r="T295" s="160">
        <v>0</v>
      </c>
      <c r="U295" s="160">
        <f t="shared" si="6"/>
        <v>0</v>
      </c>
      <c r="V295" s="160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 t="s">
        <v>329</v>
      </c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</row>
    <row r="296" spans="1:59">
      <c r="A296" s="169" t="s">
        <v>95</v>
      </c>
      <c r="B296" s="170" t="s">
        <v>70</v>
      </c>
      <c r="C296" s="191" t="s">
        <v>29</v>
      </c>
      <c r="D296" s="171"/>
      <c r="E296" s="172"/>
      <c r="F296" s="173"/>
      <c r="G296" s="173">
        <f>SUMIF(AF297:AF306,"&lt;&gt;NOR",G297:G306)</f>
        <v>0</v>
      </c>
      <c r="H296" s="173"/>
      <c r="I296" s="173">
        <f>SUM(I297:I306)</f>
        <v>0</v>
      </c>
      <c r="J296" s="173"/>
      <c r="K296" s="173">
        <f>SUM(K297:K306)</f>
        <v>0</v>
      </c>
      <c r="L296" s="173"/>
      <c r="M296" s="173">
        <f>SUM(M297:M306)</f>
        <v>0</v>
      </c>
      <c r="N296" s="173"/>
      <c r="O296" s="173">
        <f>SUM(O297:O306)</f>
        <v>0</v>
      </c>
      <c r="P296" s="173"/>
      <c r="Q296" s="173">
        <f>SUM(Q297:Q306)</f>
        <v>0</v>
      </c>
      <c r="R296" s="173"/>
      <c r="S296" s="174"/>
      <c r="T296" s="168"/>
      <c r="U296" s="168">
        <f>SUM(U297:U306)</f>
        <v>0</v>
      </c>
      <c r="V296" s="168"/>
      <c r="AF296" t="s">
        <v>96</v>
      </c>
    </row>
    <row r="297" spans="1:59" outlineLevel="1">
      <c r="A297" s="175">
        <v>51</v>
      </c>
      <c r="B297" s="176" t="s">
        <v>342</v>
      </c>
      <c r="C297" s="192" t="s">
        <v>343</v>
      </c>
      <c r="D297" s="177" t="s">
        <v>344</v>
      </c>
      <c r="E297" s="178">
        <v>1</v>
      </c>
      <c r="F297" s="179"/>
      <c r="G297" s="180">
        <f>ROUND(E297*F297,2)</f>
        <v>0</v>
      </c>
      <c r="H297" s="179"/>
      <c r="I297" s="180">
        <f>ROUND(E297*H297,2)</f>
        <v>0</v>
      </c>
      <c r="J297" s="179"/>
      <c r="K297" s="180">
        <f>ROUND(E297*J297,2)</f>
        <v>0</v>
      </c>
      <c r="L297" s="180">
        <v>21</v>
      </c>
      <c r="M297" s="180">
        <f>G297*(1+L297/100)</f>
        <v>0</v>
      </c>
      <c r="N297" s="180">
        <v>0</v>
      </c>
      <c r="O297" s="180">
        <f>ROUND(E297*N297,2)</f>
        <v>0</v>
      </c>
      <c r="P297" s="180">
        <v>0</v>
      </c>
      <c r="Q297" s="180">
        <f>ROUND(E297*P297,2)</f>
        <v>0</v>
      </c>
      <c r="R297" s="180"/>
      <c r="S297" s="181" t="s">
        <v>268</v>
      </c>
      <c r="T297" s="160">
        <v>0</v>
      </c>
      <c r="U297" s="160">
        <f>ROUND(E297*T297,2)</f>
        <v>0</v>
      </c>
      <c r="V297" s="160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 t="s">
        <v>345</v>
      </c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</row>
    <row r="298" spans="1:59" outlineLevel="1">
      <c r="A298" s="158"/>
      <c r="B298" s="159"/>
      <c r="C298" s="249" t="s">
        <v>346</v>
      </c>
      <c r="D298" s="250"/>
      <c r="E298" s="250"/>
      <c r="F298" s="250"/>
      <c r="G298" s="25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 t="s">
        <v>146</v>
      </c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</row>
    <row r="299" spans="1:59" outlineLevel="1">
      <c r="A299" s="158"/>
      <c r="B299" s="159"/>
      <c r="C299" s="247" t="s">
        <v>347</v>
      </c>
      <c r="D299" s="248"/>
      <c r="E299" s="248"/>
      <c r="F299" s="248"/>
      <c r="G299" s="248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 t="s">
        <v>146</v>
      </c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</row>
    <row r="300" spans="1:59" outlineLevel="1">
      <c r="A300" s="158"/>
      <c r="B300" s="159"/>
      <c r="C300" s="247" t="s">
        <v>348</v>
      </c>
      <c r="D300" s="248"/>
      <c r="E300" s="248"/>
      <c r="F300" s="248"/>
      <c r="G300" s="248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 t="s">
        <v>146</v>
      </c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</row>
    <row r="301" spans="1:59" outlineLevel="1">
      <c r="A301" s="158"/>
      <c r="B301" s="159"/>
      <c r="C301" s="247" t="s">
        <v>349</v>
      </c>
      <c r="D301" s="248"/>
      <c r="E301" s="248"/>
      <c r="F301" s="248"/>
      <c r="G301" s="248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 t="s">
        <v>146</v>
      </c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</row>
    <row r="302" spans="1:59" outlineLevel="1">
      <c r="A302" s="158"/>
      <c r="B302" s="159"/>
      <c r="C302" s="247" t="s">
        <v>350</v>
      </c>
      <c r="D302" s="248"/>
      <c r="E302" s="248"/>
      <c r="F302" s="248"/>
      <c r="G302" s="248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 t="s">
        <v>146</v>
      </c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</row>
    <row r="303" spans="1:59" outlineLevel="1">
      <c r="A303" s="158"/>
      <c r="B303" s="159"/>
      <c r="C303" s="247" t="s">
        <v>351</v>
      </c>
      <c r="D303" s="248"/>
      <c r="E303" s="248"/>
      <c r="F303" s="248"/>
      <c r="G303" s="248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 t="s">
        <v>146</v>
      </c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</row>
    <row r="304" spans="1:59" outlineLevel="1">
      <c r="A304" s="158"/>
      <c r="B304" s="159"/>
      <c r="C304" s="247" t="s">
        <v>352</v>
      </c>
      <c r="D304" s="248"/>
      <c r="E304" s="248"/>
      <c r="F304" s="248"/>
      <c r="G304" s="248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 t="s">
        <v>146</v>
      </c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</row>
    <row r="305" spans="1:59" outlineLevel="1">
      <c r="A305" s="175">
        <v>52</v>
      </c>
      <c r="B305" s="176" t="s">
        <v>353</v>
      </c>
      <c r="C305" s="192" t="s">
        <v>354</v>
      </c>
      <c r="D305" s="177" t="s">
        <v>344</v>
      </c>
      <c r="E305" s="178">
        <v>1</v>
      </c>
      <c r="F305" s="179"/>
      <c r="G305" s="180">
        <f>ROUND(E305*F305,2)</f>
        <v>0</v>
      </c>
      <c r="H305" s="179"/>
      <c r="I305" s="180">
        <f>ROUND(E305*H305,2)</f>
        <v>0</v>
      </c>
      <c r="J305" s="179"/>
      <c r="K305" s="180">
        <f>ROUND(E305*J305,2)</f>
        <v>0</v>
      </c>
      <c r="L305" s="180">
        <v>21</v>
      </c>
      <c r="M305" s="180">
        <f>G305*(1+L305/100)</f>
        <v>0</v>
      </c>
      <c r="N305" s="180">
        <v>0</v>
      </c>
      <c r="O305" s="180">
        <f>ROUND(E305*N305,2)</f>
        <v>0</v>
      </c>
      <c r="P305" s="180">
        <v>0</v>
      </c>
      <c r="Q305" s="180">
        <f>ROUND(E305*P305,2)</f>
        <v>0</v>
      </c>
      <c r="R305" s="180"/>
      <c r="S305" s="181" t="s">
        <v>268</v>
      </c>
      <c r="T305" s="160">
        <v>0</v>
      </c>
      <c r="U305" s="160">
        <f>ROUND(E305*T305,2)</f>
        <v>0</v>
      </c>
      <c r="V305" s="160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 t="s">
        <v>345</v>
      </c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</row>
    <row r="306" spans="1:59" ht="22.5" outlineLevel="1">
      <c r="A306" s="158"/>
      <c r="B306" s="159"/>
      <c r="C306" s="249" t="s">
        <v>355</v>
      </c>
      <c r="D306" s="250"/>
      <c r="E306" s="250"/>
      <c r="F306" s="250"/>
      <c r="G306" s="25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 t="s">
        <v>146</v>
      </c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89" t="str">
        <f>C306</f>
        <v>Náklady na ztížené provádění stavebních prací v důsledku nepřerušeného provozu na staveništi nebo v případech nepřerušeného provozu v objektech v nichž se stavební práce provádí.</v>
      </c>
      <c r="BA306" s="151"/>
      <c r="BB306" s="151"/>
      <c r="BC306" s="151"/>
      <c r="BD306" s="151"/>
      <c r="BE306" s="151"/>
      <c r="BF306" s="151"/>
      <c r="BG306" s="151"/>
    </row>
    <row r="307" spans="1:59">
      <c r="A307" s="5"/>
      <c r="B307" s="6"/>
      <c r="C307" s="197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AD307">
        <v>15</v>
      </c>
      <c r="AE307">
        <v>21</v>
      </c>
    </row>
    <row r="308" spans="1:59">
      <c r="A308" s="154"/>
      <c r="B308" s="155" t="s">
        <v>31</v>
      </c>
      <c r="C308" s="198"/>
      <c r="D308" s="156"/>
      <c r="E308" s="157"/>
      <c r="F308" s="157"/>
      <c r="G308" s="190">
        <f>G8+G178+G197+G207+G241+G243+G249+G288+G296</f>
        <v>0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AD308">
        <f>SUMIF(L7:L306,AD307,G7:G306)</f>
        <v>0</v>
      </c>
      <c r="AE308">
        <f>SUMIF(L7:L306,AE307,G7:G306)</f>
        <v>0</v>
      </c>
      <c r="AF308" t="s">
        <v>356</v>
      </c>
    </row>
    <row r="309" spans="1:59">
      <c r="A309" s="5"/>
      <c r="B309" s="6"/>
      <c r="C309" s="197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59">
      <c r="A310" s="5"/>
      <c r="B310" s="6"/>
      <c r="C310" s="197"/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59">
      <c r="A311" s="258" t="s">
        <v>357</v>
      </c>
      <c r="B311" s="258"/>
      <c r="C311" s="259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59">
      <c r="A312" s="260"/>
      <c r="B312" s="261"/>
      <c r="C312" s="262"/>
      <c r="D312" s="261"/>
      <c r="E312" s="261"/>
      <c r="F312" s="261"/>
      <c r="G312" s="263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AF312" t="s">
        <v>358</v>
      </c>
    </row>
    <row r="313" spans="1:59">
      <c r="A313" s="264"/>
      <c r="B313" s="265"/>
      <c r="C313" s="266"/>
      <c r="D313" s="265"/>
      <c r="E313" s="265"/>
      <c r="F313" s="265"/>
      <c r="G313" s="26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59">
      <c r="A314" s="264"/>
      <c r="B314" s="265"/>
      <c r="C314" s="266"/>
      <c r="D314" s="265"/>
      <c r="E314" s="265"/>
      <c r="F314" s="265"/>
      <c r="G314" s="26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59">
      <c r="A315" s="264"/>
      <c r="B315" s="265"/>
      <c r="C315" s="266"/>
      <c r="D315" s="265"/>
      <c r="E315" s="265"/>
      <c r="F315" s="265"/>
      <c r="G315" s="26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59">
      <c r="A316" s="268"/>
      <c r="B316" s="269"/>
      <c r="C316" s="270"/>
      <c r="D316" s="269"/>
      <c r="E316" s="269"/>
      <c r="F316" s="269"/>
      <c r="G316" s="27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59">
      <c r="A317" s="5"/>
      <c r="B317" s="6"/>
      <c r="C317" s="197"/>
      <c r="D317" s="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59">
      <c r="C318" s="199"/>
      <c r="D318" s="142"/>
      <c r="AF318" t="s">
        <v>359</v>
      </c>
    </row>
    <row r="319" spans="1:59">
      <c r="D319" s="142"/>
    </row>
    <row r="320" spans="1:59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mergeCells count="24">
    <mergeCell ref="A311:C311"/>
    <mergeCell ref="A312:G316"/>
    <mergeCell ref="C49:G49"/>
    <mergeCell ref="C62:G62"/>
    <mergeCell ref="C86:G86"/>
    <mergeCell ref="C98:G98"/>
    <mergeCell ref="C174:G174"/>
    <mergeCell ref="A1:G1"/>
    <mergeCell ref="C2:G2"/>
    <mergeCell ref="C3:G3"/>
    <mergeCell ref="C4:G4"/>
    <mergeCell ref="C168:G168"/>
    <mergeCell ref="C169:G169"/>
    <mergeCell ref="C170:G170"/>
    <mergeCell ref="C172:G172"/>
    <mergeCell ref="C173:G173"/>
    <mergeCell ref="C304:G304"/>
    <mergeCell ref="C306:G306"/>
    <mergeCell ref="C298:G298"/>
    <mergeCell ref="C299:G299"/>
    <mergeCell ref="C300:G300"/>
    <mergeCell ref="C301:G301"/>
    <mergeCell ref="C302:G302"/>
    <mergeCell ref="C303:G303"/>
  </mergeCells>
  <pageMargins left="0.59055118110236227" right="0.19685039370078741" top="0.78740157480314965" bottom="0.78740157480314965" header="0.31496062992125984" footer="0.31496062992125984"/>
  <pageSetup paperSize="9" scale="95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01 2018046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2018046 Pol'!Názvy_tisku</vt:lpstr>
      <vt:lpstr>oadresa</vt:lpstr>
      <vt:lpstr>Stavba!Objednatel</vt:lpstr>
      <vt:lpstr>Stavba!Objekt</vt:lpstr>
      <vt:lpstr>'01 2018046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2018-04-13T05:06:22Z</cp:lastPrinted>
  <dcterms:created xsi:type="dcterms:W3CDTF">2009-04-08T07:15:50Z</dcterms:created>
  <dcterms:modified xsi:type="dcterms:W3CDTF">2018-04-13T05:06:42Z</dcterms:modified>
</cp:coreProperties>
</file>